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K:\Gestion_Version2\"/>
    </mc:Choice>
  </mc:AlternateContent>
  <bookViews>
    <workbookView xWindow="1965" yWindow="45" windowWidth="19425" windowHeight="10035" activeTab="1"/>
  </bookViews>
  <sheets>
    <sheet name="Caisse " sheetId="12" r:id="rId1"/>
    <sheet name="Menu" sheetId="13" r:id="rId2"/>
    <sheet name="Boissons" sheetId="4" r:id="rId3"/>
    <sheet name="TCD Conso Jour" sheetId="17" r:id="rId4"/>
    <sheet name="TCDCaisse" sheetId="15" r:id="rId5"/>
    <sheet name="Conso Jour" sheetId="16" r:id="rId6"/>
    <sheet name="Pointage Jour" sheetId="14" r:id="rId7"/>
    <sheet name="Stock" sheetId="6" r:id="rId8"/>
    <sheet name="Mvts" sheetId="7" r:id="rId9"/>
    <sheet name="Param" sheetId="9" r:id="rId10"/>
    <sheet name="Calc" sheetId="11" state="hidden" r:id="rId11"/>
  </sheets>
  <externalReferences>
    <externalReference r:id="rId12"/>
    <externalReference r:id="rId13"/>
  </externalReferences>
  <definedNames>
    <definedName name="BDMvts" localSheetId="0">OFFSET([1]Mvts!$A$1,,,COUNTA([1]Mvts!$A:$A),COUNTA([1]Mvts!$1:$1))</definedName>
    <definedName name="BDMvts" localSheetId="6">OFFSET(#REF!,,,COUNTA(#REF!),COUNTA(#REF!))</definedName>
    <definedName name="BDMvts">OFFSET(Mvts!$A$1,,,COUNTA(Mvts!$A:$A),COUNTA(Mvts!$1:$1))</definedName>
    <definedName name="BDParam" localSheetId="0">OFFSET([1]Param!$A$1,1,,COUNTA([1]Param!$A:$A)-1,3)</definedName>
    <definedName name="BDParam" localSheetId="6">OFFSET(#REF!,1,,COUNTA(#REF!)-1,3)</definedName>
    <definedName name="BDParam">OFFSET(Param!$A$1,1,,COUNTA(Param!$A:$A)-1,3)</definedName>
    <definedName name="Fin" localSheetId="0">OFFSET([1]Boissons!$F$1,1,,COUNTA([1]Boissons!$B:$B)-1)</definedName>
    <definedName name="Fin" localSheetId="6">OFFSET([2]Boissons!$F$1,1,,COUNTA([2]Boissons!$B:$B)-1)</definedName>
    <definedName name="Fin">OFFSET(Boissons!$F$1,1,,COUNTA(Boissons!$B:$B)-1)</definedName>
    <definedName name="iDParam" localSheetId="0">OFFSET([1]Param!$A$1,1,,COUNTA([1]Param!$A:$A)-1)</definedName>
    <definedName name="iDParam" localSheetId="6">OFFSET(#REF!,1,,COUNTA(#REF!)-1)</definedName>
    <definedName name="iDParam">OFFSET(Param!$A$1,1,,COUNTA(Param!$A:$A)-1)</definedName>
    <definedName name="SumFin" localSheetId="0">SUM('Caisse '!Fin)&gt;0</definedName>
    <definedName name="SumFin" localSheetId="6">SUM('Pointage Jour'!Fin)&gt;0</definedName>
    <definedName name="SumFin">SUM([0]!Fin)&gt;0</definedName>
    <definedName name="Ventes" localSheetId="0">OFFSET([1]Boissons!$G$1,1,,COUNTA([1]Boissons!$B:$B)-1)</definedName>
    <definedName name="Ventes" localSheetId="6">OFFSET([2]Boissons!$H$1,1,,COUNTA([2]Boissons!$B:$B)-1)</definedName>
    <definedName name="Ventes">OFFSET(Boissons!$G$1,1,,COUNTA(Boissons!$B:$B)-1)</definedName>
    <definedName name="_xlnm.Print_Area" localSheetId="7">Stock!$A$1:$F$21</definedName>
  </definedNames>
  <calcPr calcId="162913"/>
  <pivotCaches>
    <pivotCache cacheId="10" r:id="rId14"/>
    <pivotCache cacheId="11" r:id="rId15"/>
  </pivotCaches>
</workbook>
</file>

<file path=xl/calcChain.xml><?xml version="1.0" encoding="utf-8"?>
<calcChain xmlns="http://schemas.openxmlformats.org/spreadsheetml/2006/main">
  <c r="A70" i="14" l="1"/>
  <c r="A71" i="14" s="1"/>
  <c r="A72" i="14" s="1"/>
  <c r="A73" i="14" s="1"/>
  <c r="A74" i="14" s="1"/>
  <c r="A75" i="14" s="1"/>
  <c r="A56" i="16"/>
  <c r="A57" i="16"/>
  <c r="A58" i="16"/>
  <c r="A59" i="16" s="1"/>
  <c r="A60" i="16" s="1"/>
  <c r="A61" i="16" s="1"/>
  <c r="P2" i="12"/>
  <c r="M2" i="12"/>
  <c r="L2" i="12"/>
  <c r="K2" i="12"/>
  <c r="J2" i="12"/>
  <c r="N2" i="12" s="1"/>
  <c r="H2" i="12"/>
  <c r="A68" i="14" l="1"/>
  <c r="A69" i="14" s="1"/>
  <c r="A54" i="16"/>
  <c r="A55" i="16"/>
  <c r="A66" i="14" l="1"/>
  <c r="A67" i="14" s="1"/>
  <c r="A52" i="16"/>
  <c r="A53" i="16" s="1"/>
  <c r="A64" i="14" l="1"/>
  <c r="A65" i="14" s="1"/>
  <c r="A50" i="16"/>
  <c r="A51" i="16" s="1"/>
  <c r="A63" i="14" l="1"/>
  <c r="A49" i="16"/>
  <c r="A62" i="14" l="1"/>
  <c r="A48" i="16"/>
  <c r="A61" i="14" l="1"/>
  <c r="A47" i="16"/>
  <c r="A58" i="14" l="1"/>
  <c r="A59" i="14" s="1"/>
  <c r="A60" i="14" s="1"/>
  <c r="A44" i="16"/>
  <c r="A45" i="16" s="1"/>
  <c r="A46" i="16" s="1"/>
  <c r="A52" i="14" l="1"/>
  <c r="A53" i="14"/>
  <c r="A54" i="14" s="1"/>
  <c r="A55" i="14" s="1"/>
  <c r="A56" i="14" s="1"/>
  <c r="A57" i="14" s="1"/>
  <c r="A38" i="16"/>
  <c r="A39" i="16" s="1"/>
  <c r="A40" i="16" s="1"/>
  <c r="A41" i="16" s="1"/>
  <c r="A42" i="16" s="1"/>
  <c r="A43" i="16" s="1"/>
  <c r="A39" i="14" l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25" i="16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Q43" i="12" l="1"/>
  <c r="F48" i="12" l="1"/>
  <c r="F49" i="12" s="1"/>
  <c r="F50" i="12" s="1"/>
  <c r="F51" i="12" s="1"/>
  <c r="F52" i="12" s="1"/>
  <c r="F53" i="12" s="1"/>
  <c r="F54" i="12" s="1"/>
  <c r="F55" i="12" s="1"/>
  <c r="F56" i="12" s="1"/>
  <c r="F57" i="12" s="1"/>
  <c r="F58" i="12" s="1"/>
  <c r="F59" i="12" s="1"/>
  <c r="F60" i="12" s="1"/>
  <c r="F61" i="12" s="1"/>
  <c r="F62" i="12" s="1"/>
  <c r="F63" i="12" s="1"/>
  <c r="F64" i="12" s="1"/>
  <c r="F65" i="12" s="1"/>
  <c r="F66" i="12" s="1"/>
  <c r="F67" i="12" s="1"/>
  <c r="F68" i="12" s="1"/>
  <c r="F69" i="12" s="1"/>
  <c r="F70" i="12" s="1"/>
  <c r="F71" i="12" s="1"/>
  <c r="F72" i="12" s="1"/>
  <c r="F73" i="12" s="1"/>
  <c r="F74" i="12" s="1"/>
  <c r="F75" i="12" s="1"/>
  <c r="F76" i="12" s="1"/>
  <c r="F77" i="12" s="1"/>
  <c r="F78" i="12" s="1"/>
  <c r="F79" i="12" s="1"/>
  <c r="F80" i="12" s="1"/>
  <c r="I49" i="4"/>
  <c r="I50" i="4" s="1"/>
  <c r="I51" i="4" s="1"/>
  <c r="I52" i="4" s="1"/>
  <c r="I53" i="4" s="1"/>
  <c r="I54" i="4" s="1"/>
  <c r="I55" i="4" s="1"/>
  <c r="I56" i="4" s="1"/>
  <c r="I57" i="4" s="1"/>
  <c r="I58" i="4" s="1"/>
  <c r="I59" i="4" s="1"/>
  <c r="I60" i="4" s="1"/>
  <c r="I61" i="4" s="1"/>
  <c r="I62" i="4" s="1"/>
  <c r="I63" i="4" s="1"/>
  <c r="I64" i="4" s="1"/>
  <c r="I65" i="4" s="1"/>
  <c r="I66" i="4" s="1"/>
  <c r="I67" i="4" s="1"/>
  <c r="I68" i="4" s="1"/>
  <c r="I69" i="4" s="1"/>
  <c r="I70" i="4" s="1"/>
  <c r="I71" i="4" s="1"/>
  <c r="I72" i="4" s="1"/>
  <c r="I73" i="4" s="1"/>
  <c r="I74" i="4" s="1"/>
  <c r="I75" i="4" s="1"/>
  <c r="I76" i="4" s="1"/>
  <c r="I77" i="4" s="1"/>
  <c r="I78" i="4" s="1"/>
  <c r="I79" i="4" s="1"/>
  <c r="I80" i="4" s="1"/>
  <c r="Q55" i="12" l="1"/>
  <c r="Q56" i="12"/>
  <c r="Q57" i="12"/>
  <c r="H2" i="4" l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Q79" i="12" l="1"/>
  <c r="Q80" i="12"/>
  <c r="C15" i="12" l="1"/>
  <c r="C14" i="12"/>
  <c r="C13" i="12"/>
  <c r="C12" i="12"/>
  <c r="C11" i="12"/>
  <c r="C10" i="12"/>
  <c r="C9" i="12"/>
  <c r="C8" i="12"/>
  <c r="C7" i="12"/>
  <c r="C6" i="12"/>
  <c r="C5" i="12"/>
  <c r="C4" i="12"/>
  <c r="C3" i="12"/>
  <c r="C2" i="12"/>
  <c r="C16" i="12" l="1"/>
  <c r="G2" i="12" s="1"/>
  <c r="O2" i="12" s="1"/>
  <c r="C23" i="12" l="1"/>
  <c r="B2" i="4"/>
  <c r="G2" i="4"/>
  <c r="B3" i="4"/>
  <c r="G3" i="4"/>
  <c r="B4" i="4"/>
  <c r="G4" i="4"/>
  <c r="B5" i="4"/>
  <c r="G5" i="4"/>
  <c r="B6" i="4"/>
  <c r="G6" i="4"/>
  <c r="B7" i="4"/>
  <c r="G7" i="4"/>
  <c r="B8" i="4"/>
  <c r="G8" i="4"/>
  <c r="B9" i="4"/>
  <c r="G9" i="4"/>
  <c r="B10" i="4"/>
  <c r="G10" i="4"/>
  <c r="B11" i="4"/>
  <c r="G11" i="4"/>
  <c r="B12" i="4"/>
  <c r="G12" i="4"/>
  <c r="B13" i="4"/>
  <c r="G13" i="4"/>
  <c r="B14" i="4"/>
  <c r="G14" i="4"/>
  <c r="B15" i="4"/>
  <c r="G15" i="4"/>
  <c r="B16" i="4"/>
  <c r="G16" i="4"/>
  <c r="D3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" i="6"/>
  <c r="B21" i="6"/>
  <c r="F21" i="6"/>
  <c r="B3" i="11"/>
  <c r="C3" i="11"/>
  <c r="B17" i="6"/>
  <c r="B18" i="6"/>
  <c r="B19" i="6"/>
  <c r="B20" i="6"/>
  <c r="F17" i="6"/>
  <c r="F18" i="6"/>
  <c r="F19" i="6"/>
  <c r="F20" i="6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A5" i="11"/>
  <c r="B6" i="11" s="1"/>
  <c r="A3" i="11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2" i="6"/>
  <c r="K2" i="4" l="1"/>
  <c r="M2" i="4" s="1"/>
  <c r="Q2" i="12"/>
  <c r="M22" i="4"/>
  <c r="M43" i="4"/>
  <c r="A6" i="11"/>
  <c r="A8" i="11"/>
  <c r="C6" i="11"/>
  <c r="C3" i="6" s="1"/>
  <c r="E3" i="6" s="1"/>
  <c r="C2" i="6"/>
  <c r="E2" i="6" s="1"/>
  <c r="O1" i="4"/>
  <c r="O2" i="4"/>
  <c r="B9" i="11" l="1"/>
  <c r="C9" i="11"/>
  <c r="A9" i="11"/>
  <c r="A11" i="11"/>
  <c r="C4" i="6" l="1"/>
  <c r="E4" i="6" s="1"/>
  <c r="A12" i="11"/>
  <c r="B12" i="11"/>
  <c r="C12" i="11"/>
  <c r="A14" i="11"/>
  <c r="C5" i="6" l="1"/>
  <c r="E5" i="6" s="1"/>
  <c r="A17" i="11"/>
  <c r="B15" i="11"/>
  <c r="A15" i="11"/>
  <c r="C15" i="11"/>
  <c r="C6" i="6" l="1"/>
  <c r="E6" i="6" s="1"/>
  <c r="B18" i="11"/>
  <c r="A20" i="11"/>
  <c r="C18" i="11"/>
  <c r="A18" i="11"/>
  <c r="C7" i="6" l="1"/>
  <c r="E7" i="6" s="1"/>
  <c r="A21" i="11"/>
  <c r="C21" i="11"/>
  <c r="A23" i="11"/>
  <c r="B21" i="11"/>
  <c r="C8" i="6" s="1"/>
  <c r="E8" i="6" s="1"/>
  <c r="B24" i="11" l="1"/>
  <c r="C24" i="11"/>
  <c r="A24" i="11"/>
  <c r="A26" i="11"/>
  <c r="C9" i="6" l="1"/>
  <c r="E9" i="6" s="1"/>
  <c r="A27" i="11"/>
  <c r="B27" i="11"/>
  <c r="A29" i="11"/>
  <c r="C27" i="11"/>
  <c r="C10" i="6" l="1"/>
  <c r="E10" i="6" s="1"/>
  <c r="B30" i="11"/>
  <c r="C30" i="11"/>
  <c r="A30" i="11"/>
  <c r="A32" i="11"/>
  <c r="C11" i="6" l="1"/>
  <c r="E11" i="6" s="1"/>
  <c r="A33" i="11"/>
  <c r="B33" i="11"/>
  <c r="C33" i="11"/>
  <c r="A35" i="11"/>
  <c r="C12" i="6" l="1"/>
  <c r="E12" i="6" s="1"/>
  <c r="B36" i="11"/>
  <c r="A36" i="11"/>
  <c r="C36" i="11"/>
  <c r="A38" i="11"/>
  <c r="A39" i="11" l="1"/>
  <c r="B39" i="11"/>
  <c r="C39" i="11"/>
  <c r="A41" i="11"/>
  <c r="C13" i="6"/>
  <c r="E13" i="6" s="1"/>
  <c r="B42" i="11" l="1"/>
  <c r="A44" i="11"/>
  <c r="C42" i="11"/>
  <c r="A42" i="11"/>
  <c r="C14" i="6"/>
  <c r="E14" i="6" s="1"/>
  <c r="A45" i="11" l="1"/>
  <c r="B45" i="11"/>
  <c r="A47" i="11"/>
  <c r="C45" i="11"/>
  <c r="C15" i="6"/>
  <c r="E15" i="6" s="1"/>
  <c r="B48" i="11" l="1"/>
  <c r="C48" i="11"/>
  <c r="A48" i="11"/>
  <c r="A50" i="11"/>
  <c r="C16" i="6"/>
  <c r="E16" i="6" s="1"/>
  <c r="I9" i="6" s="1"/>
  <c r="A51" i="11" l="1"/>
  <c r="B51" i="11"/>
  <c r="A53" i="11"/>
  <c r="C51" i="11"/>
  <c r="C17" i="6"/>
  <c r="E17" i="6" s="1"/>
  <c r="B54" i="11" l="1"/>
  <c r="C54" i="11"/>
  <c r="A56" i="11"/>
  <c r="A54" i="11"/>
  <c r="C18" i="6"/>
  <c r="E18" i="6" s="1"/>
  <c r="A59" i="11" l="1"/>
  <c r="C57" i="11"/>
  <c r="A57" i="11"/>
  <c r="B57" i="11"/>
  <c r="C19" i="6"/>
  <c r="E19" i="6" s="1"/>
  <c r="C20" i="6" l="1"/>
  <c r="E20" i="6" s="1"/>
  <c r="B60" i="11"/>
  <c r="C60" i="11"/>
  <c r="A62" i="11"/>
  <c r="A60" i="11"/>
  <c r="A65" i="11" l="1"/>
  <c r="C63" i="11"/>
  <c r="A63" i="11"/>
  <c r="B63" i="11"/>
  <c r="C21" i="6"/>
  <c r="E21" i="6" s="1"/>
  <c r="A68" i="11" l="1"/>
  <c r="C66" i="11"/>
  <c r="A66" i="11"/>
  <c r="B66" i="11"/>
  <c r="A71" i="11" l="1"/>
  <c r="B69" i="11"/>
  <c r="C69" i="11"/>
  <c r="A69" i="11"/>
  <c r="A74" i="11" l="1"/>
  <c r="B72" i="11"/>
  <c r="A72" i="11"/>
  <c r="C72" i="11"/>
  <c r="A77" i="11" l="1"/>
  <c r="C75" i="11"/>
  <c r="A75" i="11"/>
  <c r="B75" i="11"/>
  <c r="A80" i="11" l="1"/>
  <c r="C78" i="11"/>
  <c r="A78" i="11"/>
  <c r="B78" i="11"/>
  <c r="A83" i="11" l="1"/>
  <c r="B81" i="11"/>
  <c r="A81" i="11"/>
  <c r="C81" i="11"/>
  <c r="A86" i="11" l="1"/>
  <c r="B84" i="11"/>
  <c r="A84" i="11"/>
  <c r="C84" i="11"/>
  <c r="A89" i="11" l="1"/>
  <c r="C87" i="11"/>
  <c r="B87" i="11"/>
  <c r="A87" i="11"/>
  <c r="A92" i="11" l="1"/>
  <c r="A90" i="11"/>
  <c r="B90" i="11"/>
  <c r="C90" i="11"/>
  <c r="A95" i="11" l="1"/>
  <c r="B93" i="11"/>
  <c r="A93" i="11"/>
  <c r="C93" i="11"/>
  <c r="A98" i="11" l="1"/>
  <c r="A96" i="11"/>
  <c r="B96" i="11"/>
  <c r="C96" i="11"/>
  <c r="A101" i="11" l="1"/>
  <c r="C99" i="11"/>
  <c r="A99" i="11"/>
  <c r="B99" i="11"/>
  <c r="A104" i="11" l="1"/>
  <c r="A102" i="11"/>
  <c r="B102" i="11"/>
  <c r="C102" i="11"/>
  <c r="A107" i="11" l="1"/>
  <c r="B105" i="11"/>
  <c r="C105" i="11"/>
  <c r="A105" i="11"/>
  <c r="A110" i="11" l="1"/>
  <c r="A108" i="11"/>
  <c r="B108" i="11"/>
  <c r="C108" i="11"/>
  <c r="A113" i="11" l="1"/>
  <c r="C111" i="11"/>
  <c r="A111" i="11"/>
  <c r="B111" i="11"/>
  <c r="A116" i="11" l="1"/>
  <c r="A114" i="11"/>
  <c r="B114" i="11"/>
  <c r="C114" i="11"/>
  <c r="A119" i="11" l="1"/>
  <c r="B117" i="11"/>
  <c r="A117" i="11"/>
  <c r="C117" i="11"/>
  <c r="A122" i="11" l="1"/>
  <c r="A120" i="11"/>
  <c r="B120" i="11"/>
  <c r="C120" i="11"/>
  <c r="A125" i="11" l="1"/>
  <c r="C123" i="11"/>
  <c r="A123" i="11"/>
  <c r="B123" i="11"/>
  <c r="A128" i="11" l="1"/>
  <c r="A126" i="11"/>
  <c r="C126" i="11"/>
  <c r="B126" i="11"/>
  <c r="A131" i="11" l="1"/>
  <c r="B129" i="11"/>
  <c r="C129" i="11"/>
  <c r="A129" i="11"/>
  <c r="A134" i="11" l="1"/>
  <c r="A132" i="11"/>
  <c r="B132" i="11"/>
  <c r="C132" i="11"/>
  <c r="A137" i="11" l="1"/>
  <c r="C135" i="11"/>
  <c r="B135" i="11"/>
  <c r="A135" i="11"/>
  <c r="A140" i="11" l="1"/>
  <c r="A138" i="11"/>
  <c r="B138" i="11"/>
  <c r="C138" i="11"/>
  <c r="A143" i="11" l="1"/>
  <c r="B141" i="11"/>
  <c r="A141" i="11"/>
  <c r="C141" i="11"/>
  <c r="A146" i="11" l="1"/>
  <c r="A144" i="11"/>
  <c r="B144" i="11"/>
  <c r="C144" i="11"/>
  <c r="A149" i="11" l="1"/>
  <c r="C147" i="11"/>
  <c r="A147" i="11"/>
  <c r="B147" i="11"/>
  <c r="A152" i="11" l="1"/>
  <c r="A150" i="11"/>
  <c r="B150" i="11"/>
  <c r="C150" i="11"/>
  <c r="A155" i="11" l="1"/>
  <c r="B153" i="11"/>
  <c r="C153" i="11"/>
  <c r="A153" i="11"/>
  <c r="A158" i="11" l="1"/>
  <c r="A156" i="11"/>
  <c r="B156" i="11"/>
  <c r="C156" i="11"/>
  <c r="A161" i="11" l="1"/>
  <c r="C159" i="11"/>
  <c r="A159" i="11"/>
  <c r="B159" i="11"/>
  <c r="A164" i="11" l="1"/>
  <c r="A162" i="11"/>
  <c r="B162" i="11"/>
  <c r="C162" i="11"/>
  <c r="A167" i="11" l="1"/>
  <c r="B165" i="11"/>
  <c r="A165" i="11"/>
  <c r="C165" i="11"/>
  <c r="A170" i="11" l="1"/>
  <c r="A168" i="11"/>
  <c r="B168" i="11"/>
  <c r="C168" i="11"/>
  <c r="A173" i="11" l="1"/>
  <c r="C171" i="11"/>
  <c r="A171" i="11"/>
  <c r="B171" i="11"/>
  <c r="A176" i="11" l="1"/>
  <c r="A174" i="11"/>
  <c r="C174" i="11"/>
  <c r="B174" i="11"/>
  <c r="A179" i="11" l="1"/>
  <c r="B177" i="11"/>
  <c r="C177" i="11"/>
  <c r="A177" i="11"/>
  <c r="A182" i="11" l="1"/>
  <c r="A180" i="11"/>
  <c r="C180" i="11"/>
  <c r="B180" i="11"/>
  <c r="A185" i="11" l="1"/>
  <c r="C183" i="11"/>
  <c r="B183" i="11"/>
  <c r="A183" i="11"/>
  <c r="A188" i="11" l="1"/>
  <c r="A186" i="11"/>
  <c r="B186" i="11"/>
  <c r="C186" i="11"/>
  <c r="A191" i="11" l="1"/>
  <c r="B189" i="11"/>
  <c r="C189" i="11"/>
  <c r="A189" i="11"/>
  <c r="A194" i="11" l="1"/>
  <c r="A192" i="11"/>
  <c r="B192" i="11"/>
  <c r="C192" i="11"/>
  <c r="A197" i="11" l="1"/>
  <c r="C195" i="11"/>
  <c r="A195" i="11"/>
  <c r="B195" i="11"/>
  <c r="A200" i="11" l="1"/>
  <c r="C198" i="11"/>
  <c r="A198" i="11"/>
  <c r="B198" i="11"/>
  <c r="A203" i="11" l="1"/>
  <c r="B201" i="11"/>
  <c r="C201" i="11"/>
  <c r="A201" i="11"/>
  <c r="A206" i="11" l="1"/>
  <c r="A204" i="11"/>
  <c r="C204" i="11"/>
  <c r="B204" i="11"/>
  <c r="A209" i="11" l="1"/>
  <c r="C207" i="11"/>
  <c r="A207" i="11"/>
  <c r="B207" i="11"/>
  <c r="C210" i="11" l="1"/>
  <c r="A212" i="11"/>
  <c r="A210" i="11"/>
  <c r="B210" i="11"/>
  <c r="A213" i="11" l="1"/>
  <c r="A215" i="11"/>
  <c r="C213" i="11"/>
  <c r="B213" i="11"/>
  <c r="B216" i="11" l="1"/>
  <c r="A218" i="11"/>
  <c r="C216" i="11"/>
  <c r="A216" i="11"/>
  <c r="C219" i="11" l="1"/>
  <c r="A221" i="11"/>
  <c r="B219" i="11"/>
  <c r="A219" i="11"/>
  <c r="B222" i="11" l="1"/>
  <c r="A224" i="11"/>
  <c r="A222" i="11"/>
  <c r="C222" i="11"/>
  <c r="A225" i="11" l="1"/>
  <c r="A227" i="11"/>
  <c r="C225" i="11"/>
  <c r="B225" i="11"/>
  <c r="B228" i="11" l="1"/>
  <c r="A228" i="11"/>
  <c r="A230" i="11"/>
  <c r="C228" i="11"/>
  <c r="C231" i="11" l="1"/>
  <c r="B231" i="11"/>
  <c r="A233" i="11"/>
  <c r="A231" i="11"/>
  <c r="C234" i="11" l="1"/>
  <c r="A234" i="11"/>
  <c r="A236" i="11"/>
  <c r="B234" i="11"/>
  <c r="A237" i="11" l="1"/>
  <c r="A239" i="11"/>
  <c r="C237" i="11"/>
  <c r="B237" i="11"/>
  <c r="A240" i="11" l="1"/>
  <c r="C240" i="11"/>
  <c r="B240" i="11"/>
  <c r="A242" i="11"/>
  <c r="C243" i="11" l="1"/>
  <c r="A245" i="11"/>
  <c r="B243" i="11"/>
  <c r="A243" i="11"/>
  <c r="B246" i="11" l="1"/>
  <c r="A248" i="11"/>
  <c r="A246" i="11"/>
  <c r="C246" i="11"/>
  <c r="A249" i="11" l="1"/>
  <c r="A251" i="11"/>
  <c r="C249" i="11"/>
  <c r="B249" i="11"/>
  <c r="B252" i="11" l="1"/>
  <c r="A254" i="11"/>
  <c r="C252" i="11"/>
  <c r="A252" i="11"/>
  <c r="C255" i="11" l="1"/>
  <c r="B255" i="11"/>
  <c r="A257" i="11"/>
  <c r="A255" i="11"/>
  <c r="C258" i="11" l="1"/>
  <c r="A260" i="11"/>
  <c r="A258" i="11"/>
  <c r="B258" i="11"/>
  <c r="A261" i="11" l="1"/>
  <c r="A263" i="11"/>
  <c r="C261" i="11"/>
  <c r="B261" i="11"/>
  <c r="A264" i="11" l="1"/>
  <c r="A266" i="11"/>
  <c r="B264" i="11"/>
  <c r="C264" i="11"/>
  <c r="C267" i="11" l="1"/>
  <c r="A269" i="11"/>
  <c r="A267" i="11"/>
  <c r="B267" i="11"/>
  <c r="A270" i="11" l="1"/>
  <c r="C270" i="11"/>
  <c r="A272" i="11"/>
  <c r="B270" i="11"/>
  <c r="A275" i="11" l="1"/>
  <c r="A273" i="11"/>
  <c r="B273" i="11"/>
  <c r="C273" i="11"/>
  <c r="C276" i="11" l="1"/>
  <c r="B276" i="11"/>
  <c r="A276" i="11"/>
  <c r="A278" i="11"/>
  <c r="A281" i="11" l="1"/>
  <c r="C279" i="11"/>
  <c r="A279" i="11"/>
  <c r="B279" i="11"/>
  <c r="B282" i="11" l="1"/>
  <c r="A284" i="11"/>
  <c r="A282" i="11"/>
  <c r="C282" i="11"/>
  <c r="A287" i="11" l="1"/>
  <c r="A285" i="11"/>
  <c r="C285" i="11"/>
  <c r="B285" i="11"/>
  <c r="C288" i="11" l="1"/>
  <c r="B288" i="11"/>
  <c r="A288" i="11"/>
  <c r="A290" i="11"/>
  <c r="A293" i="11" l="1"/>
  <c r="C291" i="11"/>
  <c r="A291" i="11"/>
  <c r="B291" i="11"/>
  <c r="B294" i="11" l="1"/>
  <c r="A296" i="11"/>
  <c r="A294" i="11"/>
  <c r="C294" i="11"/>
  <c r="A299" i="11" l="1"/>
  <c r="B297" i="11"/>
  <c r="C297" i="11"/>
  <c r="A297" i="11"/>
  <c r="A300" i="11" l="1"/>
  <c r="C300" i="11"/>
  <c r="B300" i="11"/>
</calcChain>
</file>

<file path=xl/sharedStrings.xml><?xml version="1.0" encoding="utf-8"?>
<sst xmlns="http://schemas.openxmlformats.org/spreadsheetml/2006/main" count="732" uniqueCount="99">
  <si>
    <t>Mousseux</t>
  </si>
  <si>
    <t>Blanc</t>
  </si>
  <si>
    <t>Champigny</t>
  </si>
  <si>
    <t>Rosé</t>
  </si>
  <si>
    <t>Orangina</t>
  </si>
  <si>
    <t>Perrier</t>
  </si>
  <si>
    <t>Début</t>
  </si>
  <si>
    <t>Fin</t>
  </si>
  <si>
    <t>Ordinaire</t>
  </si>
  <si>
    <t>Ricard</t>
  </si>
  <si>
    <t>Tarifs</t>
  </si>
  <si>
    <t>Différence</t>
  </si>
  <si>
    <t>Dates</t>
  </si>
  <si>
    <t>Schweppes</t>
  </si>
  <si>
    <t>Ventes</t>
  </si>
  <si>
    <t>Total vente</t>
  </si>
  <si>
    <t>Libelle</t>
  </si>
  <si>
    <t>Caisse Fin</t>
  </si>
  <si>
    <t>Caisse Deb</t>
  </si>
  <si>
    <t>Référence</t>
  </si>
  <si>
    <t>Quantité</t>
  </si>
  <si>
    <t>Prix</t>
  </si>
  <si>
    <t>ToTal</t>
  </si>
  <si>
    <t>Minimum</t>
  </si>
  <si>
    <t>Saumur Tradition</t>
  </si>
  <si>
    <t>Coca Cola</t>
  </si>
  <si>
    <t>Ricqles</t>
  </si>
  <si>
    <t>Eau 0,5L</t>
  </si>
  <si>
    <t>Eau 1L</t>
  </si>
  <si>
    <t>Stock imprimé le:</t>
  </si>
  <si>
    <t>Date_Saisie</t>
  </si>
  <si>
    <t>Type de mouvement</t>
  </si>
  <si>
    <t>Total</t>
  </si>
  <si>
    <t>Date</t>
  </si>
  <si>
    <t>iD</t>
  </si>
  <si>
    <t>Produits</t>
  </si>
  <si>
    <t>Entrees</t>
  </si>
  <si>
    <t>Sorties</t>
  </si>
  <si>
    <t>Cette feuille n'a pas vocation a rester visible...</t>
  </si>
  <si>
    <t>Bière</t>
  </si>
  <si>
    <t>Passé la première période de mise au point elle a vocation à être masquée</t>
  </si>
  <si>
    <t>puis modifiée au fil de l'eau en tant que de besoin avec un formulaire comme dans la feuille de Mvts.</t>
  </si>
  <si>
    <t>Cette mention ne doit pas figurer sous le tableau. (Ni ici d'ailleurs...)</t>
  </si>
  <si>
    <t>Valorisation du stock</t>
  </si>
  <si>
    <t>Appro</t>
  </si>
  <si>
    <t>Regularisation</t>
  </si>
  <si>
    <t>Bar</t>
  </si>
  <si>
    <t>St Nicolas</t>
  </si>
  <si>
    <t>Billets-Pièces</t>
  </si>
  <si>
    <t>Total Monnaie</t>
  </si>
  <si>
    <t>Crédit Jour</t>
  </si>
  <si>
    <t>ConsoReelle</t>
  </si>
  <si>
    <t>Crédit remb</t>
  </si>
  <si>
    <t>Boules</t>
  </si>
  <si>
    <t>Offert</t>
  </si>
  <si>
    <t>Cotisations</t>
  </si>
  <si>
    <t>HorsBoissons</t>
  </si>
  <si>
    <t>VerifConso</t>
  </si>
  <si>
    <t>Divers</t>
  </si>
  <si>
    <t>Verification</t>
  </si>
  <si>
    <t>Offertes</t>
  </si>
  <si>
    <t>Crédit Remb</t>
  </si>
  <si>
    <t>Hors boissons</t>
  </si>
  <si>
    <t>Cidre</t>
  </si>
  <si>
    <t>Caisse</t>
  </si>
  <si>
    <t>Stock</t>
  </si>
  <si>
    <t>Mouvements</t>
  </si>
  <si>
    <t>Menu Principal</t>
  </si>
  <si>
    <t>Boissons</t>
  </si>
  <si>
    <t>Contrôle Journalier du  Bar</t>
  </si>
  <si>
    <t>Étiquettes de lignes</t>
  </si>
  <si>
    <t>juil</t>
  </si>
  <si>
    <t>Consomation Réelle</t>
  </si>
  <si>
    <t>Crédit Journalier</t>
  </si>
  <si>
    <t>Crédit remboursé</t>
  </si>
  <si>
    <t>Total cotisations</t>
  </si>
  <si>
    <t>Consomations Offertes</t>
  </si>
  <si>
    <t>Boules de fort</t>
  </si>
  <si>
    <t>août</t>
  </si>
  <si>
    <t>Livraison</t>
  </si>
  <si>
    <t>Conso</t>
  </si>
  <si>
    <t>Total général</t>
  </si>
  <si>
    <t>Somme de St Nicolas</t>
  </si>
  <si>
    <t>Somme de Saumur Tradition</t>
  </si>
  <si>
    <t>Somme de Cidre</t>
  </si>
  <si>
    <t>Somme de Rosé</t>
  </si>
  <si>
    <t>Somme de Blanc</t>
  </si>
  <si>
    <t>Somme de Bière</t>
  </si>
  <si>
    <t>Somme de Coca Cola</t>
  </si>
  <si>
    <t>Somme de Schweppes</t>
  </si>
  <si>
    <t>Somme de Ricqles</t>
  </si>
  <si>
    <t>Somme de Perrier</t>
  </si>
  <si>
    <t>Somme de Orangina</t>
  </si>
  <si>
    <t>Somme de Eau 0,5L</t>
  </si>
  <si>
    <t>Somme de Eau 1L</t>
  </si>
  <si>
    <t>Somme de Ricard</t>
  </si>
  <si>
    <t>Somme de Mousseux</t>
  </si>
  <si>
    <t>30/008/16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</si>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</sst>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€&quot;;\-#,##0.00\ &quot;€&quot;"/>
    <numFmt numFmtId="164" formatCode="#,##0.00\ &quot;€&quot;"/>
    <numFmt numFmtId="165" formatCode="dd/mm/yy;@"/>
    <numFmt numFmtId="166" formatCode="#,##0.00\ _€"/>
  </numFmts>
  <fonts count="11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name val="Verdana"/>
      <family val="2"/>
    </font>
    <font>
      <b/>
      <sz val="9"/>
      <name val="Arial"/>
      <family val="2"/>
    </font>
    <font>
      <b/>
      <sz val="9"/>
      <name val="Verdana"/>
      <family val="2"/>
    </font>
    <font>
      <sz val="10"/>
      <name val="Verdana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0"/>
      <name val="Adobe Garamond Pro Bold"/>
      <family val="1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105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6" fontId="6" fillId="0" borderId="0" xfId="0" applyNumberFormat="1" applyFont="1"/>
    <xf numFmtId="164" fontId="0" fillId="0" borderId="0" xfId="0" applyNumberFormat="1" applyFill="1" applyBorder="1"/>
    <xf numFmtId="0" fontId="0" fillId="0" borderId="0" xfId="0" applyProtection="1">
      <protection locked="0"/>
    </xf>
    <xf numFmtId="165" fontId="0" fillId="2" borderId="0" xfId="0" applyNumberFormat="1" applyFill="1" applyProtection="1">
      <protection locked="0"/>
    </xf>
    <xf numFmtId="164" fontId="0" fillId="2" borderId="0" xfId="0" applyNumberFormat="1" applyFill="1" applyProtection="1">
      <protection locked="0"/>
    </xf>
    <xf numFmtId="164" fontId="0" fillId="0" borderId="0" xfId="0" applyNumberFormat="1" applyProtection="1"/>
    <xf numFmtId="166" fontId="6" fillId="0" borderId="1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64" fontId="6" fillId="0" borderId="1" xfId="0" applyNumberFormat="1" applyFont="1" applyFill="1" applyBorder="1" applyAlignment="1" applyProtection="1">
      <alignment horizontal="center"/>
    </xf>
    <xf numFmtId="166" fontId="6" fillId="0" borderId="3" xfId="0" applyNumberFormat="1" applyFont="1" applyFill="1" applyBorder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0" fontId="2" fillId="3" borderId="0" xfId="1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0" borderId="0" xfId="1" applyBorder="1"/>
    <xf numFmtId="0" fontId="1" fillId="0" borderId="0" xfId="1" applyFont="1" applyFill="1" applyBorder="1" applyAlignment="1">
      <alignment horizontal="right"/>
    </xf>
    <xf numFmtId="0" fontId="2" fillId="3" borderId="0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3" borderId="0" xfId="1" applyFont="1" applyFill="1" applyBorder="1" applyAlignment="1">
      <alignment horizontal="left"/>
    </xf>
    <xf numFmtId="0" fontId="1" fillId="0" borderId="0" xfId="1" applyBorder="1" applyAlignment="1">
      <alignment horizontal="left"/>
    </xf>
    <xf numFmtId="0" fontId="1" fillId="0" borderId="0" xfId="1" applyAlignment="1">
      <alignment horizontal="left"/>
    </xf>
    <xf numFmtId="0" fontId="0" fillId="0" borderId="0" xfId="0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/>
    <xf numFmtId="0" fontId="5" fillId="0" borderId="5" xfId="1" applyFont="1" applyFill="1" applyBorder="1" applyAlignment="1">
      <alignment horizontal="center"/>
    </xf>
    <xf numFmtId="0" fontId="5" fillId="0" borderId="6" xfId="1" applyFont="1" applyFill="1" applyBorder="1" applyAlignment="1">
      <alignment horizontal="center"/>
    </xf>
    <xf numFmtId="0" fontId="5" fillId="0" borderId="7" xfId="1" applyFont="1" applyFill="1" applyBorder="1" applyAlignment="1">
      <alignment horizontal="center"/>
    </xf>
    <xf numFmtId="0" fontId="5" fillId="4" borderId="0" xfId="1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Alignment="1"/>
    <xf numFmtId="166" fontId="6" fillId="0" borderId="0" xfId="0" applyNumberFormat="1" applyFont="1" applyFill="1" applyBorder="1" applyAlignment="1">
      <alignment horizontal="left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/>
    </xf>
    <xf numFmtId="164" fontId="7" fillId="0" borderId="0" xfId="1" applyNumberFormat="1" applyFont="1"/>
    <xf numFmtId="0" fontId="0" fillId="5" borderId="10" xfId="0" applyFill="1" applyBorder="1"/>
    <xf numFmtId="0" fontId="6" fillId="5" borderId="11" xfId="0" applyFont="1" applyFill="1" applyBorder="1"/>
    <xf numFmtId="164" fontId="6" fillId="5" borderId="11" xfId="0" applyNumberFormat="1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/>
    </xf>
    <xf numFmtId="166" fontId="0" fillId="0" borderId="0" xfId="0" applyNumberFormat="1" applyFont="1"/>
    <xf numFmtId="0" fontId="1" fillId="0" borderId="0" xfId="1" applyBorder="1" applyAlignment="1" applyProtection="1">
      <alignment horizontal="center"/>
    </xf>
    <xf numFmtId="0" fontId="1" fillId="0" borderId="0" xfId="1" applyFont="1" applyBorder="1" applyProtection="1"/>
    <xf numFmtId="164" fontId="1" fillId="0" borderId="0" xfId="1" applyNumberFormat="1" applyBorder="1" applyProtection="1"/>
    <xf numFmtId="0" fontId="1" fillId="0" borderId="0" xfId="1" applyFont="1" applyFill="1" applyProtection="1"/>
    <xf numFmtId="0" fontId="1" fillId="0" borderId="0" xfId="1" applyNumberFormat="1" applyFill="1" applyProtection="1"/>
    <xf numFmtId="0" fontId="1" fillId="0" borderId="0" xfId="1" applyNumberFormat="1" applyFill="1" applyAlignment="1" applyProtection="1">
      <alignment horizontal="center"/>
    </xf>
    <xf numFmtId="0" fontId="1" fillId="0" borderId="0" xfId="1" applyAlignment="1" applyProtection="1">
      <alignment horizontal="center"/>
    </xf>
    <xf numFmtId="14" fontId="1" fillId="0" borderId="0" xfId="1" applyNumberFormat="1" applyBorder="1" applyAlignment="1" applyProtection="1">
      <alignment horizontal="center" vertical="center"/>
      <protection locked="0"/>
    </xf>
    <xf numFmtId="0" fontId="1" fillId="0" borderId="0" xfId="1" applyBorder="1" applyAlignment="1" applyProtection="1">
      <alignment horizontal="center" vertical="center"/>
      <protection locked="0"/>
    </xf>
    <xf numFmtId="1" fontId="2" fillId="3" borderId="0" xfId="1" applyNumberFormat="1" applyFont="1" applyFill="1" applyBorder="1" applyAlignment="1" applyProtection="1">
      <alignment horizontal="center"/>
      <protection locked="0"/>
    </xf>
    <xf numFmtId="0" fontId="2" fillId="3" borderId="0" xfId="1" applyFont="1" applyFill="1" applyBorder="1" applyAlignment="1" applyProtection="1">
      <alignment horizontal="center"/>
      <protection locked="0"/>
    </xf>
    <xf numFmtId="14" fontId="2" fillId="3" borderId="0" xfId="1" applyNumberFormat="1" applyFont="1" applyFill="1" applyBorder="1" applyAlignment="1" applyProtection="1">
      <alignment horizontal="center"/>
      <protection locked="0"/>
    </xf>
    <xf numFmtId="1" fontId="1" fillId="0" borderId="0" xfId="1" applyNumberFormat="1" applyAlignment="1" applyProtection="1">
      <alignment horizontal="center"/>
      <protection locked="0"/>
    </xf>
    <xf numFmtId="0" fontId="1" fillId="0" borderId="0" xfId="1" applyAlignment="1" applyProtection="1">
      <alignment horizontal="center"/>
      <protection locked="0"/>
    </xf>
    <xf numFmtId="14" fontId="1" fillId="0" borderId="0" xfId="1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Fill="1" applyBorder="1" applyProtection="1"/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0" xfId="1" applyFill="1" applyAlignment="1" applyProtection="1">
      <alignment horizontal="center"/>
    </xf>
    <xf numFmtId="0" fontId="0" fillId="0" borderId="0" xfId="0" applyFill="1" applyProtection="1"/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6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164" fontId="0" fillId="0" borderId="4" xfId="0" applyNumberFormat="1" applyBorder="1"/>
    <xf numFmtId="164" fontId="0" fillId="6" borderId="4" xfId="0" applyNumberFormat="1" applyFill="1" applyBorder="1"/>
    <xf numFmtId="0" fontId="0" fillId="0" borderId="4" xfId="0" applyNumberFormat="1" applyBorder="1"/>
    <xf numFmtId="164" fontId="0" fillId="7" borderId="4" xfId="0" applyNumberFormat="1" applyFill="1" applyBorder="1"/>
    <xf numFmtId="14" fontId="0" fillId="0" borderId="0" xfId="0" applyNumberFormat="1"/>
    <xf numFmtId="164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7" fontId="0" fillId="0" borderId="0" xfId="0" applyNumberFormat="1"/>
    <xf numFmtId="0" fontId="0" fillId="6" borderId="4" xfId="0" applyFill="1" applyBorder="1"/>
    <xf numFmtId="164" fontId="0" fillId="0" borderId="4" xfId="0" applyNumberFormat="1" applyBorder="1" applyAlignment="1"/>
    <xf numFmtId="0" fontId="0" fillId="0" borderId="4" xfId="0" applyBorder="1"/>
    <xf numFmtId="164" fontId="0" fillId="0" borderId="4" xfId="0" applyNumberFormat="1" applyFill="1" applyBorder="1"/>
    <xf numFmtId="0" fontId="0" fillId="0" borderId="0" xfId="0" applyBorder="1" applyAlignment="1">
      <alignment horizontal="center"/>
    </xf>
    <xf numFmtId="0" fontId="8" fillId="8" borderId="4" xfId="2" applyFill="1" applyBorder="1" applyAlignment="1">
      <alignment horizontal="center" vertical="center" wrapText="1"/>
    </xf>
    <xf numFmtId="0" fontId="0" fillId="8" borderId="0" xfId="0" applyFill="1"/>
    <xf numFmtId="14" fontId="0" fillId="0" borderId="4" xfId="0" applyNumberFormat="1" applyFill="1" applyBorder="1" applyAlignment="1" applyProtection="1">
      <alignment horizontal="center" vertical="center" wrapText="1"/>
    </xf>
    <xf numFmtId="0" fontId="0" fillId="0" borderId="4" xfId="0" applyFill="1" applyBorder="1" applyAlignment="1" applyProtection="1">
      <alignment horizontal="center" vertical="center" wrapText="1"/>
    </xf>
    <xf numFmtId="0" fontId="0" fillId="0" borderId="0" xfId="0" pivotButton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4" xfId="0" pivotButton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wrapText="1"/>
    </xf>
    <xf numFmtId="0" fontId="9" fillId="8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55"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numFmt numFmtId="164" formatCode="#,##0.00\ &quot;€&quot;"/>
    </dxf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0"/>
    </dxf>
    <dxf>
      <alignment wrapText="0"/>
    </dxf>
    <dxf>
      <alignment wrapText="1"/>
    </dxf>
    <dxf>
      <alignment wrapText="1"/>
    </dxf>
    <dxf>
      <numFmt numFmtId="0" formatCode="General"/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protection locked="0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161925</xdr:rowOff>
        </xdr:from>
        <xdr:to>
          <xdr:col>2</xdr:col>
          <xdr:colOff>371475</xdr:colOff>
          <xdr:row>25</xdr:row>
          <xdr:rowOff>152400</xdr:rowOff>
        </xdr:to>
        <xdr:sp macro="" textlink="">
          <xdr:nvSpPr>
            <xdr:cNvPr id="9217" name="CommandButton2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0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600075</xdr:colOff>
          <xdr:row>2</xdr:row>
          <xdr:rowOff>28575</xdr:rowOff>
        </xdr:from>
        <xdr:to>
          <xdr:col>15</xdr:col>
          <xdr:colOff>209550</xdr:colOff>
          <xdr:row>4</xdr:row>
          <xdr:rowOff>76200</xdr:rowOff>
        </xdr:to>
        <xdr:sp macro="" textlink="">
          <xdr:nvSpPr>
            <xdr:cNvPr id="1187" name="Suivant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2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13</xdr:col>
      <xdr:colOff>304800</xdr:colOff>
      <xdr:row>9</xdr:row>
      <xdr:rowOff>114300</xdr:rowOff>
    </xdr:from>
    <xdr:to>
      <xdr:col>20</xdr:col>
      <xdr:colOff>685800</xdr:colOff>
      <xdr:row>13</xdr:row>
      <xdr:rowOff>171450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8496300" y="1828800"/>
          <a:ext cx="57150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cette feuille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(Colonne C et F) </a:t>
          </a:r>
          <a:r>
            <a:rPr lang="fr-FR" sz="1100" baseline="0"/>
            <a:t>vous ne devez modifier que les tarifs et l'inventaire .</a:t>
          </a:r>
        </a:p>
        <a:p>
          <a:r>
            <a:rPr lang="fr-FR" sz="1100" baseline="0"/>
            <a:t>et les cellules I2,J2 et L2</a:t>
          </a:r>
        </a:p>
        <a:p>
          <a:endParaRPr lang="fr-FR" sz="1100" baseline="0"/>
        </a:p>
        <a:p>
          <a:r>
            <a:rPr lang="fr-FR" sz="1100" baseline="0"/>
            <a:t>Le reste est géré par programme.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466724</xdr:colOff>
      <xdr:row>13</xdr:row>
      <xdr:rowOff>76200</xdr:rowOff>
    </xdr:from>
    <xdr:to>
      <xdr:col>13</xdr:col>
      <xdr:colOff>600075</xdr:colOff>
      <xdr:row>23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5372099" y="2305050"/>
          <a:ext cx="5467351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 tableau, normalement vous n'avez rien à modifier</a:t>
          </a:r>
          <a:r>
            <a:rPr lang="fr-FR" sz="1100" baseline="0"/>
            <a:t> :</a:t>
          </a:r>
        </a:p>
        <a:p>
          <a:r>
            <a:rPr lang="fr-FR" sz="1100" baseline="0"/>
            <a:t>Le solde apparait  après chaque Mvts ajouté.</a:t>
          </a:r>
        </a:p>
        <a:p>
          <a:r>
            <a:rPr lang="fr-FR" sz="1100" baseline="0"/>
            <a:t>Le Minimum doit être modifié manuellement en feuille "Param"</a:t>
          </a:r>
        </a:p>
        <a:p>
          <a:r>
            <a:rPr lang="fr-FR" sz="1100" baseline="0"/>
            <a:t>le prix en feuille "Boissons"</a:t>
          </a:r>
        </a:p>
        <a:p>
          <a:endParaRPr lang="fr-FR" sz="1100" baseline="0"/>
        </a:p>
        <a:p>
          <a:r>
            <a:rPr lang="fr-FR" sz="1100" baseline="0"/>
            <a:t>Les colonnes B,C,E,F contiennent des formules qui sont rajoutées dès que tu ajoutes une iD supplémentaire. </a:t>
          </a:r>
        </a:p>
        <a:p>
          <a:r>
            <a:rPr lang="fr-FR" sz="1100" b="1" baseline="0">
              <a:solidFill>
                <a:srgbClr val="FF0000"/>
              </a:solidFill>
            </a:rPr>
            <a:t>Une mise en forme conditionnelle met en surbrillance les stocks &lt; au minimum.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685800</xdr:colOff>
          <xdr:row>3</xdr:row>
          <xdr:rowOff>85725</xdr:rowOff>
        </xdr:from>
        <xdr:to>
          <xdr:col>8</xdr:col>
          <xdr:colOff>457200</xdr:colOff>
          <xdr:row>5</xdr:row>
          <xdr:rowOff>114300</xdr:rowOff>
        </xdr:to>
        <xdr:sp macro="" textlink="">
          <xdr:nvSpPr>
            <xdr:cNvPr id="3074" name="Mouvement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8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6</xdr:col>
      <xdr:colOff>209549</xdr:colOff>
      <xdr:row>8</xdr:row>
      <xdr:rowOff>104774</xdr:rowOff>
    </xdr:from>
    <xdr:to>
      <xdr:col>14</xdr:col>
      <xdr:colOff>161925</xdr:colOff>
      <xdr:row>24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5505449" y="1333499"/>
          <a:ext cx="6048376" cy="2390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>
            <a:lnSpc>
              <a:spcPts val="1200"/>
            </a:lnSpc>
          </a:pPr>
          <a:r>
            <a:rPr lang="fr-FR" sz="1100" b="0"/>
            <a:t>Cette feuille est la plaque tournante du classeur : </a:t>
          </a:r>
          <a:r>
            <a:rPr lang="fr-FR" sz="1100" b="0" baseline="0"/>
            <a:t>Elle devrait être uniquement remplie  via le formulaire comme celui que tu trouveras en cliquant sur le bouton...</a:t>
          </a:r>
        </a:p>
        <a:p>
          <a:pPr algn="l">
            <a:lnSpc>
              <a:spcPts val="1200"/>
            </a:lnSpc>
          </a:pPr>
          <a:endParaRPr lang="fr-FR" sz="1100" b="0" baseline="0"/>
        </a:p>
        <a:p>
          <a:pPr algn="l">
            <a:lnSpc>
              <a:spcPts val="1200"/>
            </a:lnSpc>
          </a:pPr>
          <a:r>
            <a:rPr lang="fr-FR" sz="1100" b="0" baseline="0"/>
            <a:t>Dans ce formulaire réduit au minimum tu as juste a </a:t>
          </a:r>
        </a:p>
        <a:p>
          <a:pPr algn="l">
            <a:lnSpc>
              <a:spcPts val="1200"/>
            </a:lnSpc>
          </a:pPr>
          <a:r>
            <a:rPr lang="fr-FR" sz="1100" b="0" baseline="0"/>
            <a:t>- Cocher si c'est une livraison ou une sortie,</a:t>
          </a:r>
        </a:p>
        <a:p>
          <a:pPr algn="l">
            <a:lnSpc>
              <a:spcPts val="1200"/>
            </a:lnSpc>
          </a:pPr>
          <a:r>
            <a:rPr lang="fr-FR" sz="1100" b="0" baseline="0"/>
            <a:t>- Entrer le nom d'un produit ou le sélectionner dans la liste</a:t>
          </a:r>
        </a:p>
        <a:p>
          <a:pPr algn="l">
            <a:lnSpc>
              <a:spcPts val="1200"/>
            </a:lnSpc>
          </a:pPr>
          <a:r>
            <a:rPr lang="fr-FR" sz="1100" b="0" baseline="0"/>
            <a:t>...et mettre la quantité reçue si c'est une livraison et la quantité sortie si tu approvisionne ton Bar.</a:t>
          </a:r>
        </a:p>
        <a:p>
          <a:pPr algn="l">
            <a:lnSpc>
              <a:spcPts val="1100"/>
            </a:lnSpc>
          </a:pPr>
          <a:r>
            <a:rPr lang="fr-FR" sz="1100" b="0" baseline="0"/>
            <a:t>Il y a même une petite astuce prévue pour les régularisations  (après inventaire ou casse...) : Dans le formulaire il suffit de cliquer sur  le mot "</a:t>
          </a:r>
          <a:r>
            <a:rPr lang="fr-FR" sz="1100" b="1" baseline="0"/>
            <a:t>Livraison"</a:t>
          </a:r>
          <a:r>
            <a:rPr lang="fr-FR" sz="1100" b="0" baseline="0"/>
            <a:t> ou  "</a:t>
          </a:r>
          <a:r>
            <a:rPr lang="fr-FR" sz="1100" b="1" baseline="0"/>
            <a:t>Bar"</a:t>
          </a:r>
          <a:r>
            <a:rPr lang="fr-FR" sz="1100" b="0" baseline="0"/>
            <a:t> (selon le cas) pour faire apparaître "</a:t>
          </a:r>
          <a:r>
            <a:rPr lang="fr-FR" sz="1100" b="1" baseline="0"/>
            <a:t>Régularisation</a:t>
          </a:r>
          <a:r>
            <a:rPr lang="fr-FR" sz="1100" b="0" baseline="0"/>
            <a:t>"...</a:t>
          </a:r>
        </a:p>
        <a:p>
          <a:pPr algn="l">
            <a:lnSpc>
              <a:spcPts val="1100"/>
            </a:lnSpc>
          </a:pPr>
          <a:endParaRPr lang="fr-FR" sz="1100" b="0" baseline="0"/>
        </a:p>
        <a:p>
          <a:pPr algn="l">
            <a:lnSpc>
              <a:spcPts val="1200"/>
            </a:lnSpc>
          </a:pPr>
          <a:r>
            <a:rPr lang="fr-FR" sz="1100" b="0" baseline="0"/>
            <a:t>Tu cliques OK pour continuer tes saisies, ou sur la croix rouge pour quitter...</a:t>
          </a:r>
        </a:p>
        <a:p>
          <a:pPr algn="l">
            <a:lnSpc>
              <a:spcPts val="1200"/>
            </a:lnSpc>
          </a:pPr>
          <a:endParaRPr lang="fr-FR" sz="1100" b="0" baseline="0"/>
        </a:p>
        <a:p>
          <a:pPr algn="l">
            <a:lnSpc>
              <a:spcPts val="1200"/>
            </a:lnSpc>
          </a:pPr>
          <a:r>
            <a:rPr lang="fr-FR" sz="1100" b="0" baseline="0"/>
            <a:t>Le formulaire gère également les Sorties (Appros du Bar)</a:t>
          </a:r>
          <a:endParaRPr lang="fr-FR" sz="1100" b="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657225</xdr:colOff>
          <xdr:row>3</xdr:row>
          <xdr:rowOff>19050</xdr:rowOff>
        </xdr:from>
        <xdr:to>
          <xdr:col>7</xdr:col>
          <xdr:colOff>409575</xdr:colOff>
          <xdr:row>6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A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 / Démasquer les lignes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leBar/decompte_Bar_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leBar/gestion/test_Bar_2016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pieces"/>
      <sheetName val="Stock"/>
      <sheetName val="stat caisse"/>
      <sheetName val="Caisse "/>
      <sheetName val="StatStock"/>
      <sheetName val="Mvts"/>
      <sheetName val="Param"/>
      <sheetName val="Calc"/>
      <sheetName val="Nbre Bout"/>
      <sheetName val="controle"/>
      <sheetName val="Feuil1"/>
    </sheet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11</v>
          </cell>
        </row>
        <row r="102">
          <cell r="A102">
            <v>4</v>
          </cell>
        </row>
        <row r="103">
          <cell r="A103">
            <v>2</v>
          </cell>
        </row>
        <row r="104">
          <cell r="A104">
            <v>11</v>
          </cell>
        </row>
        <row r="105">
          <cell r="A105">
            <v>10</v>
          </cell>
        </row>
        <row r="106">
          <cell r="A106">
            <v>4</v>
          </cell>
        </row>
        <row r="107">
          <cell r="A107">
            <v>2</v>
          </cell>
        </row>
        <row r="108">
          <cell r="A108">
            <v>6</v>
          </cell>
        </row>
        <row r="109">
          <cell r="A109">
            <v>4</v>
          </cell>
        </row>
        <row r="110">
          <cell r="A110">
            <v>2</v>
          </cell>
        </row>
        <row r="111">
          <cell r="A111">
            <v>7</v>
          </cell>
        </row>
        <row r="112">
          <cell r="A112">
            <v>12</v>
          </cell>
        </row>
        <row r="113">
          <cell r="A113">
            <v>11</v>
          </cell>
        </row>
        <row r="114">
          <cell r="A114">
            <v>10</v>
          </cell>
        </row>
        <row r="115">
          <cell r="A115">
            <v>4</v>
          </cell>
        </row>
        <row r="116">
          <cell r="A116">
            <v>2</v>
          </cell>
        </row>
        <row r="117">
          <cell r="A117">
            <v>11</v>
          </cell>
        </row>
        <row r="118">
          <cell r="A118">
            <v>10</v>
          </cell>
        </row>
        <row r="119">
          <cell r="A119">
            <v>4</v>
          </cell>
        </row>
        <row r="120">
          <cell r="A120">
            <v>2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15</v>
          </cell>
        </row>
        <row r="125">
          <cell r="A125">
            <v>6</v>
          </cell>
        </row>
        <row r="126">
          <cell r="A126">
            <v>4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11</v>
          </cell>
        </row>
        <row r="130">
          <cell r="A130">
            <v>8</v>
          </cell>
        </row>
        <row r="131">
          <cell r="A131">
            <v>3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10</v>
          </cell>
        </row>
        <row r="135">
          <cell r="A135">
            <v>2</v>
          </cell>
        </row>
        <row r="136">
          <cell r="A136">
            <v>4</v>
          </cell>
        </row>
        <row r="137">
          <cell r="A137">
            <v>2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2</v>
          </cell>
        </row>
        <row r="141">
          <cell r="A141">
            <v>6</v>
          </cell>
        </row>
        <row r="142">
          <cell r="A142">
            <v>7</v>
          </cell>
        </row>
        <row r="143">
          <cell r="A143">
            <v>12</v>
          </cell>
        </row>
        <row r="144">
          <cell r="A144">
            <v>11</v>
          </cell>
        </row>
        <row r="145">
          <cell r="A145">
            <v>10</v>
          </cell>
        </row>
        <row r="146">
          <cell r="A146">
            <v>4</v>
          </cell>
        </row>
        <row r="147">
          <cell r="A147">
            <v>2</v>
          </cell>
        </row>
        <row r="148">
          <cell r="A148">
            <v>10</v>
          </cell>
        </row>
        <row r="149">
          <cell r="A149">
            <v>4</v>
          </cell>
        </row>
        <row r="150">
          <cell r="A150">
            <v>5</v>
          </cell>
        </row>
        <row r="151">
          <cell r="A151">
            <v>6</v>
          </cell>
        </row>
        <row r="152">
          <cell r="A152">
            <v>11</v>
          </cell>
        </row>
        <row r="153">
          <cell r="A153">
            <v>2</v>
          </cell>
        </row>
        <row r="154">
          <cell r="A154">
            <v>4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15</v>
          </cell>
        </row>
        <row r="158">
          <cell r="A158">
            <v>2</v>
          </cell>
        </row>
        <row r="159">
          <cell r="A159">
            <v>4</v>
          </cell>
        </row>
        <row r="160">
          <cell r="A160">
            <v>2</v>
          </cell>
        </row>
        <row r="161">
          <cell r="A161">
            <v>4</v>
          </cell>
        </row>
        <row r="162">
          <cell r="A162">
            <v>10</v>
          </cell>
        </row>
        <row r="163">
          <cell r="A163">
            <v>4</v>
          </cell>
        </row>
        <row r="164">
          <cell r="A164">
            <v>12</v>
          </cell>
        </row>
        <row r="165">
          <cell r="A165">
            <v>11</v>
          </cell>
        </row>
        <row r="166">
          <cell r="A166">
            <v>2</v>
          </cell>
        </row>
        <row r="167">
          <cell r="A167">
            <v>4</v>
          </cell>
        </row>
        <row r="168">
          <cell r="A168">
            <v>5</v>
          </cell>
        </row>
        <row r="169">
          <cell r="A169">
            <v>6</v>
          </cell>
        </row>
        <row r="170">
          <cell r="A170">
            <v>11</v>
          </cell>
        </row>
        <row r="171">
          <cell r="A171">
            <v>2</v>
          </cell>
        </row>
        <row r="172">
          <cell r="A172">
            <v>6</v>
          </cell>
        </row>
        <row r="173">
          <cell r="A173">
            <v>11</v>
          </cell>
        </row>
        <row r="174">
          <cell r="A174">
            <v>10</v>
          </cell>
        </row>
        <row r="175">
          <cell r="A175">
            <v>3</v>
          </cell>
        </row>
        <row r="176">
          <cell r="A176">
            <v>4</v>
          </cell>
        </row>
        <row r="177">
          <cell r="A177">
            <v>5</v>
          </cell>
        </row>
        <row r="178">
          <cell r="A178">
            <v>6</v>
          </cell>
        </row>
        <row r="179">
          <cell r="A179">
            <v>10</v>
          </cell>
        </row>
        <row r="180">
          <cell r="A180">
            <v>2</v>
          </cell>
        </row>
        <row r="181">
          <cell r="A181">
            <v>4</v>
          </cell>
        </row>
        <row r="182">
          <cell r="A182">
            <v>2</v>
          </cell>
        </row>
        <row r="183">
          <cell r="A183">
            <v>4</v>
          </cell>
        </row>
        <row r="184">
          <cell r="A184">
            <v>12</v>
          </cell>
        </row>
        <row r="185">
          <cell r="A185">
            <v>2</v>
          </cell>
        </row>
        <row r="186">
          <cell r="A186">
            <v>4</v>
          </cell>
        </row>
        <row r="187">
          <cell r="A187">
            <v>6</v>
          </cell>
        </row>
        <row r="188">
          <cell r="A188">
            <v>2</v>
          </cell>
        </row>
        <row r="189">
          <cell r="A189">
            <v>4</v>
          </cell>
        </row>
        <row r="190">
          <cell r="A190">
            <v>11</v>
          </cell>
        </row>
        <row r="191">
          <cell r="A191">
            <v>2</v>
          </cell>
        </row>
        <row r="192">
          <cell r="A192">
            <v>4</v>
          </cell>
        </row>
        <row r="193">
          <cell r="A193">
            <v>5</v>
          </cell>
        </row>
        <row r="194">
          <cell r="A194">
            <v>6</v>
          </cell>
        </row>
        <row r="195">
          <cell r="A195">
            <v>2</v>
          </cell>
        </row>
        <row r="196">
          <cell r="A196">
            <v>4</v>
          </cell>
        </row>
        <row r="197">
          <cell r="A197">
            <v>6</v>
          </cell>
        </row>
        <row r="198">
          <cell r="A198">
            <v>12</v>
          </cell>
        </row>
        <row r="199">
          <cell r="A199">
            <v>10</v>
          </cell>
        </row>
        <row r="200">
          <cell r="A200">
            <v>2</v>
          </cell>
        </row>
        <row r="201">
          <cell r="A201">
            <v>4</v>
          </cell>
        </row>
        <row r="202">
          <cell r="A202">
            <v>5</v>
          </cell>
        </row>
        <row r="203">
          <cell r="A203">
            <v>7</v>
          </cell>
        </row>
        <row r="204">
          <cell r="A204">
            <v>2</v>
          </cell>
        </row>
        <row r="205">
          <cell r="A205">
            <v>4</v>
          </cell>
        </row>
        <row r="206">
          <cell r="A206">
            <v>6</v>
          </cell>
        </row>
        <row r="207">
          <cell r="A207">
            <v>11</v>
          </cell>
        </row>
        <row r="208">
          <cell r="A208">
            <v>12</v>
          </cell>
        </row>
        <row r="209">
          <cell r="A209">
            <v>4</v>
          </cell>
        </row>
        <row r="210">
          <cell r="A210">
            <v>2</v>
          </cell>
        </row>
        <row r="211">
          <cell r="A211">
            <v>2</v>
          </cell>
        </row>
        <row r="212">
          <cell r="A212">
            <v>4</v>
          </cell>
        </row>
        <row r="213">
          <cell r="A213">
            <v>2</v>
          </cell>
        </row>
        <row r="214">
          <cell r="A214">
            <v>4</v>
          </cell>
        </row>
        <row r="215">
          <cell r="A215">
            <v>6</v>
          </cell>
        </row>
        <row r="216">
          <cell r="A216">
            <v>10</v>
          </cell>
        </row>
        <row r="217">
          <cell r="A217">
            <v>2</v>
          </cell>
        </row>
        <row r="218">
          <cell r="A218">
            <v>4</v>
          </cell>
        </row>
        <row r="219">
          <cell r="A219">
            <v>4</v>
          </cell>
        </row>
        <row r="220">
          <cell r="A220">
            <v>5</v>
          </cell>
        </row>
        <row r="221">
          <cell r="A221">
            <v>11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3</v>
          </cell>
        </row>
        <row r="225">
          <cell r="A225">
            <v>4</v>
          </cell>
        </row>
        <row r="226">
          <cell r="A226">
            <v>5</v>
          </cell>
        </row>
        <row r="227">
          <cell r="A227">
            <v>6</v>
          </cell>
        </row>
        <row r="228">
          <cell r="A228">
            <v>7</v>
          </cell>
        </row>
        <row r="229">
          <cell r="A229">
            <v>3</v>
          </cell>
        </row>
        <row r="230">
          <cell r="A230">
            <v>4</v>
          </cell>
        </row>
        <row r="231">
          <cell r="A231">
            <v>5</v>
          </cell>
        </row>
        <row r="232">
          <cell r="A232">
            <v>15</v>
          </cell>
        </row>
        <row r="233">
          <cell r="A233">
            <v>2</v>
          </cell>
        </row>
        <row r="234">
          <cell r="A234">
            <v>4</v>
          </cell>
        </row>
        <row r="235">
          <cell r="A235">
            <v>4</v>
          </cell>
        </row>
        <row r="236">
          <cell r="A236">
            <v>6</v>
          </cell>
        </row>
        <row r="237">
          <cell r="A237">
            <v>12</v>
          </cell>
        </row>
        <row r="238">
          <cell r="A238">
            <v>15</v>
          </cell>
        </row>
        <row r="239">
          <cell r="A239">
            <v>2</v>
          </cell>
        </row>
        <row r="240">
          <cell r="A240">
            <v>4</v>
          </cell>
        </row>
        <row r="241">
          <cell r="A241">
            <v>11</v>
          </cell>
        </row>
        <row r="242">
          <cell r="A242">
            <v>2</v>
          </cell>
        </row>
        <row r="243">
          <cell r="A243">
            <v>4</v>
          </cell>
        </row>
        <row r="244">
          <cell r="A244">
            <v>2</v>
          </cell>
        </row>
        <row r="245">
          <cell r="A245">
            <v>4</v>
          </cell>
        </row>
        <row r="246">
          <cell r="A246">
            <v>4</v>
          </cell>
        </row>
        <row r="247">
          <cell r="A247">
            <v>2</v>
          </cell>
        </row>
        <row r="248">
          <cell r="A248">
            <v>4</v>
          </cell>
        </row>
        <row r="249">
          <cell r="A249">
            <v>5</v>
          </cell>
        </row>
        <row r="250">
          <cell r="A250">
            <v>15</v>
          </cell>
        </row>
        <row r="251">
          <cell r="A251">
            <v>2</v>
          </cell>
        </row>
        <row r="252">
          <cell r="A252">
            <v>4</v>
          </cell>
        </row>
        <row r="253">
          <cell r="A253">
            <v>2</v>
          </cell>
        </row>
        <row r="254">
          <cell r="A254">
            <v>4</v>
          </cell>
        </row>
        <row r="255">
          <cell r="A255">
            <v>5</v>
          </cell>
        </row>
        <row r="256">
          <cell r="A256">
            <v>10</v>
          </cell>
        </row>
        <row r="257">
          <cell r="A257">
            <v>11</v>
          </cell>
        </row>
        <row r="258">
          <cell r="A258">
            <v>12</v>
          </cell>
        </row>
        <row r="259">
          <cell r="A259">
            <v>15</v>
          </cell>
        </row>
        <row r="260">
          <cell r="A260">
            <v>4</v>
          </cell>
        </row>
        <row r="261">
          <cell r="A261">
            <v>2</v>
          </cell>
        </row>
        <row r="262">
          <cell r="A262">
            <v>3</v>
          </cell>
        </row>
        <row r="263">
          <cell r="A263">
            <v>4</v>
          </cell>
        </row>
        <row r="264">
          <cell r="A264">
            <v>6</v>
          </cell>
        </row>
        <row r="265">
          <cell r="A265">
            <v>2</v>
          </cell>
        </row>
        <row r="266">
          <cell r="A266">
            <v>2</v>
          </cell>
        </row>
        <row r="267">
          <cell r="A267">
            <v>3</v>
          </cell>
        </row>
        <row r="268">
          <cell r="A268">
            <v>4</v>
          </cell>
        </row>
        <row r="269">
          <cell r="A269">
            <v>5</v>
          </cell>
        </row>
        <row r="270">
          <cell r="A270">
            <v>5</v>
          </cell>
        </row>
        <row r="271">
          <cell r="A271">
            <v>6</v>
          </cell>
        </row>
        <row r="272">
          <cell r="A272">
            <v>7</v>
          </cell>
        </row>
        <row r="273">
          <cell r="A273">
            <v>8</v>
          </cell>
        </row>
        <row r="274">
          <cell r="A274">
            <v>12</v>
          </cell>
        </row>
        <row r="275">
          <cell r="A275">
            <v>13</v>
          </cell>
        </row>
        <row r="276">
          <cell r="A276">
            <v>15</v>
          </cell>
        </row>
        <row r="277">
          <cell r="A277">
            <v>13</v>
          </cell>
        </row>
        <row r="278">
          <cell r="A278">
            <v>2</v>
          </cell>
        </row>
        <row r="279">
          <cell r="A279">
            <v>4</v>
          </cell>
        </row>
        <row r="280">
          <cell r="A280">
            <v>6</v>
          </cell>
        </row>
        <row r="281">
          <cell r="A281">
            <v>3</v>
          </cell>
        </row>
        <row r="282">
          <cell r="A282">
            <v>2</v>
          </cell>
        </row>
        <row r="283">
          <cell r="A283">
            <v>4</v>
          </cell>
        </row>
        <row r="284">
          <cell r="A284">
            <v>6</v>
          </cell>
        </row>
        <row r="285">
          <cell r="A285">
            <v>10</v>
          </cell>
        </row>
        <row r="286">
          <cell r="A286">
            <v>11</v>
          </cell>
        </row>
        <row r="287">
          <cell r="A287">
            <v>12</v>
          </cell>
        </row>
        <row r="288">
          <cell r="A288">
            <v>5</v>
          </cell>
        </row>
        <row r="289">
          <cell r="A289">
            <v>4</v>
          </cell>
        </row>
        <row r="290">
          <cell r="A290">
            <v>5</v>
          </cell>
        </row>
        <row r="291">
          <cell r="A291">
            <v>6</v>
          </cell>
        </row>
        <row r="292">
          <cell r="A292">
            <v>10</v>
          </cell>
        </row>
        <row r="293">
          <cell r="A293">
            <v>12</v>
          </cell>
        </row>
        <row r="294">
          <cell r="A294">
            <v>11</v>
          </cell>
        </row>
        <row r="295">
          <cell r="A295">
            <v>6</v>
          </cell>
        </row>
        <row r="296">
          <cell r="A296">
            <v>10</v>
          </cell>
        </row>
        <row r="297">
          <cell r="A297">
            <v>12</v>
          </cell>
        </row>
        <row r="298">
          <cell r="A298">
            <v>2</v>
          </cell>
        </row>
        <row r="299">
          <cell r="A299">
            <v>4</v>
          </cell>
        </row>
        <row r="300">
          <cell r="A300">
            <v>6</v>
          </cell>
        </row>
        <row r="301">
          <cell r="A301">
            <v>11</v>
          </cell>
        </row>
        <row r="302">
          <cell r="A302">
            <v>2</v>
          </cell>
        </row>
        <row r="303">
          <cell r="A303">
            <v>4</v>
          </cell>
        </row>
        <row r="304">
          <cell r="A304">
            <v>6</v>
          </cell>
        </row>
        <row r="305">
          <cell r="A305">
            <v>2</v>
          </cell>
        </row>
        <row r="306">
          <cell r="A306">
            <v>3</v>
          </cell>
        </row>
        <row r="307">
          <cell r="A307">
            <v>4</v>
          </cell>
        </row>
        <row r="308">
          <cell r="A308">
            <v>5</v>
          </cell>
        </row>
        <row r="309">
          <cell r="A309">
            <v>12</v>
          </cell>
        </row>
        <row r="310">
          <cell r="A310">
            <v>2</v>
          </cell>
        </row>
        <row r="311">
          <cell r="A311">
            <v>3</v>
          </cell>
        </row>
        <row r="312">
          <cell r="A312">
            <v>4</v>
          </cell>
        </row>
        <row r="313">
          <cell r="A313">
            <v>6</v>
          </cell>
        </row>
        <row r="314">
          <cell r="A314">
            <v>2</v>
          </cell>
        </row>
        <row r="315">
          <cell r="A315">
            <v>4</v>
          </cell>
        </row>
        <row r="316">
          <cell r="A316">
            <v>6</v>
          </cell>
        </row>
        <row r="317">
          <cell r="A317">
            <v>10</v>
          </cell>
        </row>
        <row r="318">
          <cell r="A318">
            <v>11</v>
          </cell>
        </row>
        <row r="319">
          <cell r="A319">
            <v>12</v>
          </cell>
        </row>
        <row r="320">
          <cell r="A320">
            <v>4</v>
          </cell>
        </row>
        <row r="321">
          <cell r="A321">
            <v>12</v>
          </cell>
        </row>
        <row r="322">
          <cell r="A322">
            <v>3</v>
          </cell>
        </row>
        <row r="323">
          <cell r="A323">
            <v>3</v>
          </cell>
        </row>
        <row r="324">
          <cell r="A324">
            <v>2</v>
          </cell>
        </row>
        <row r="325">
          <cell r="A325">
            <v>11</v>
          </cell>
        </row>
        <row r="326">
          <cell r="A326">
            <v>2</v>
          </cell>
        </row>
        <row r="327">
          <cell r="A327">
            <v>4</v>
          </cell>
        </row>
        <row r="328">
          <cell r="A328">
            <v>12</v>
          </cell>
        </row>
        <row r="329">
          <cell r="A329">
            <v>2</v>
          </cell>
        </row>
        <row r="330">
          <cell r="A330">
            <v>6</v>
          </cell>
        </row>
        <row r="331">
          <cell r="A331">
            <v>15</v>
          </cell>
        </row>
        <row r="332">
          <cell r="A332">
            <v>3</v>
          </cell>
        </row>
        <row r="333">
          <cell r="A333">
            <v>5</v>
          </cell>
        </row>
        <row r="334">
          <cell r="A334">
            <v>4</v>
          </cell>
        </row>
        <row r="335">
          <cell r="A335">
            <v>2</v>
          </cell>
        </row>
        <row r="336">
          <cell r="A336">
            <v>2</v>
          </cell>
        </row>
        <row r="337">
          <cell r="A337">
            <v>3</v>
          </cell>
        </row>
        <row r="338">
          <cell r="A338">
            <v>4</v>
          </cell>
        </row>
        <row r="339">
          <cell r="A339">
            <v>6</v>
          </cell>
        </row>
        <row r="340">
          <cell r="A340">
            <v>10</v>
          </cell>
        </row>
        <row r="341">
          <cell r="A341">
            <v>11</v>
          </cell>
        </row>
        <row r="342">
          <cell r="A342">
            <v>12</v>
          </cell>
        </row>
        <row r="343">
          <cell r="A343">
            <v>6</v>
          </cell>
        </row>
        <row r="344">
          <cell r="A344">
            <v>2</v>
          </cell>
        </row>
        <row r="345">
          <cell r="A345">
            <v>4</v>
          </cell>
        </row>
        <row r="346">
          <cell r="A346">
            <v>12</v>
          </cell>
        </row>
        <row r="347">
          <cell r="A347">
            <v>12</v>
          </cell>
        </row>
        <row r="348">
          <cell r="A348">
            <v>2</v>
          </cell>
        </row>
        <row r="349">
          <cell r="A349">
            <v>4</v>
          </cell>
        </row>
        <row r="350">
          <cell r="A350">
            <v>6</v>
          </cell>
        </row>
        <row r="351">
          <cell r="A351">
            <v>10</v>
          </cell>
        </row>
        <row r="352">
          <cell r="A352">
            <v>11</v>
          </cell>
        </row>
        <row r="353">
          <cell r="A353">
            <v>2</v>
          </cell>
        </row>
        <row r="354">
          <cell r="A354">
            <v>3</v>
          </cell>
        </row>
        <row r="355">
          <cell r="A355">
            <v>4</v>
          </cell>
        </row>
        <row r="356">
          <cell r="A356">
            <v>5</v>
          </cell>
        </row>
        <row r="357">
          <cell r="A357">
            <v>6</v>
          </cell>
        </row>
        <row r="358">
          <cell r="A358">
            <v>12</v>
          </cell>
        </row>
        <row r="359">
          <cell r="A359">
            <v>10</v>
          </cell>
        </row>
        <row r="360">
          <cell r="A360">
            <v>4</v>
          </cell>
        </row>
        <row r="361">
          <cell r="A361">
            <v>5</v>
          </cell>
        </row>
        <row r="362">
          <cell r="A362">
            <v>6</v>
          </cell>
        </row>
        <row r="363">
          <cell r="A363">
            <v>11</v>
          </cell>
        </row>
        <row r="364">
          <cell r="A364">
            <v>13</v>
          </cell>
        </row>
        <row r="365">
          <cell r="A365">
            <v>15</v>
          </cell>
        </row>
        <row r="366">
          <cell r="A366">
            <v>2</v>
          </cell>
        </row>
        <row r="367">
          <cell r="A367">
            <v>4</v>
          </cell>
        </row>
        <row r="368">
          <cell r="A368">
            <v>2</v>
          </cell>
        </row>
        <row r="369">
          <cell r="A369">
            <v>4</v>
          </cell>
        </row>
        <row r="370">
          <cell r="A370">
            <v>6</v>
          </cell>
        </row>
        <row r="371">
          <cell r="A371">
            <v>10</v>
          </cell>
        </row>
        <row r="372">
          <cell r="A372">
            <v>12</v>
          </cell>
        </row>
        <row r="373">
          <cell r="A373">
            <v>2</v>
          </cell>
        </row>
        <row r="374">
          <cell r="A374">
            <v>4</v>
          </cell>
        </row>
        <row r="375">
          <cell r="A375">
            <v>6</v>
          </cell>
        </row>
        <row r="376">
          <cell r="A376">
            <v>10</v>
          </cell>
        </row>
        <row r="377">
          <cell r="A377">
            <v>2</v>
          </cell>
        </row>
        <row r="378">
          <cell r="A378">
            <v>4</v>
          </cell>
        </row>
        <row r="379">
          <cell r="A379">
            <v>2</v>
          </cell>
        </row>
        <row r="380">
          <cell r="A380">
            <v>4</v>
          </cell>
        </row>
        <row r="381">
          <cell r="A381">
            <v>5</v>
          </cell>
        </row>
        <row r="382">
          <cell r="A382">
            <v>10</v>
          </cell>
        </row>
        <row r="383">
          <cell r="A383">
            <v>2</v>
          </cell>
        </row>
        <row r="384">
          <cell r="A384">
            <v>3</v>
          </cell>
        </row>
        <row r="385">
          <cell r="A385">
            <v>4</v>
          </cell>
        </row>
        <row r="386">
          <cell r="A386">
            <v>6</v>
          </cell>
        </row>
        <row r="387">
          <cell r="A387">
            <v>2</v>
          </cell>
        </row>
        <row r="388">
          <cell r="A388">
            <v>4</v>
          </cell>
        </row>
        <row r="389">
          <cell r="A389">
            <v>2</v>
          </cell>
        </row>
        <row r="390">
          <cell r="A390">
            <v>3</v>
          </cell>
        </row>
        <row r="391">
          <cell r="A391">
            <v>4</v>
          </cell>
        </row>
        <row r="392">
          <cell r="A392">
            <v>5</v>
          </cell>
        </row>
        <row r="393">
          <cell r="A393">
            <v>6</v>
          </cell>
        </row>
        <row r="394">
          <cell r="A394">
            <v>6</v>
          </cell>
        </row>
        <row r="395">
          <cell r="A395">
            <v>10</v>
          </cell>
        </row>
        <row r="396">
          <cell r="A396">
            <v>10</v>
          </cell>
        </row>
        <row r="397">
          <cell r="A397">
            <v>15</v>
          </cell>
        </row>
        <row r="398">
          <cell r="A398">
            <v>2</v>
          </cell>
        </row>
        <row r="399">
          <cell r="A399">
            <v>4</v>
          </cell>
        </row>
        <row r="400">
          <cell r="A400">
            <v>2</v>
          </cell>
        </row>
        <row r="401">
          <cell r="A401">
            <v>4</v>
          </cell>
        </row>
        <row r="402">
          <cell r="A402">
            <v>5</v>
          </cell>
        </row>
        <row r="403">
          <cell r="A403">
            <v>6</v>
          </cell>
        </row>
        <row r="404">
          <cell r="A404">
            <v>10</v>
          </cell>
        </row>
        <row r="405">
          <cell r="A405">
            <v>12</v>
          </cell>
        </row>
        <row r="406">
          <cell r="A406">
            <v>2</v>
          </cell>
        </row>
        <row r="407">
          <cell r="A407">
            <v>4</v>
          </cell>
        </row>
        <row r="408">
          <cell r="A408">
            <v>6</v>
          </cell>
        </row>
        <row r="409">
          <cell r="A409">
            <v>10</v>
          </cell>
        </row>
        <row r="410">
          <cell r="A410">
            <v>12</v>
          </cell>
        </row>
        <row r="411">
          <cell r="A411">
            <v>11</v>
          </cell>
        </row>
        <row r="412">
          <cell r="A412">
            <v>4</v>
          </cell>
        </row>
        <row r="413">
          <cell r="A413">
            <v>6</v>
          </cell>
        </row>
        <row r="414">
          <cell r="A414">
            <v>10</v>
          </cell>
        </row>
        <row r="415">
          <cell r="A415">
            <v>4</v>
          </cell>
        </row>
        <row r="416">
          <cell r="A416">
            <v>2</v>
          </cell>
        </row>
        <row r="417">
          <cell r="A417">
            <v>6</v>
          </cell>
        </row>
        <row r="418">
          <cell r="A418">
            <v>12</v>
          </cell>
        </row>
        <row r="419">
          <cell r="A419">
            <v>3</v>
          </cell>
        </row>
        <row r="420">
          <cell r="A420">
            <v>4</v>
          </cell>
        </row>
        <row r="421">
          <cell r="A421">
            <v>6</v>
          </cell>
        </row>
        <row r="422">
          <cell r="A422">
            <v>8</v>
          </cell>
        </row>
        <row r="423">
          <cell r="A423">
            <v>9</v>
          </cell>
        </row>
        <row r="424">
          <cell r="A424">
            <v>10</v>
          </cell>
        </row>
        <row r="425">
          <cell r="A425">
            <v>2</v>
          </cell>
        </row>
        <row r="426">
          <cell r="A426">
            <v>4</v>
          </cell>
        </row>
        <row r="427">
          <cell r="A427">
            <v>6</v>
          </cell>
        </row>
        <row r="428">
          <cell r="A428">
            <v>2</v>
          </cell>
        </row>
        <row r="429">
          <cell r="A429">
            <v>4</v>
          </cell>
        </row>
        <row r="430">
          <cell r="A430">
            <v>12</v>
          </cell>
        </row>
        <row r="431">
          <cell r="A431">
            <v>4</v>
          </cell>
        </row>
        <row r="432">
          <cell r="A432">
            <v>2</v>
          </cell>
        </row>
        <row r="433">
          <cell r="A433">
            <v>11</v>
          </cell>
        </row>
        <row r="434">
          <cell r="A434">
            <v>6</v>
          </cell>
        </row>
        <row r="435">
          <cell r="A435">
            <v>10</v>
          </cell>
        </row>
        <row r="436">
          <cell r="A436">
            <v>2</v>
          </cell>
        </row>
        <row r="437">
          <cell r="A437">
            <v>4</v>
          </cell>
        </row>
        <row r="438">
          <cell r="A438">
            <v>4</v>
          </cell>
        </row>
        <row r="439">
          <cell r="A439">
            <v>5</v>
          </cell>
        </row>
        <row r="440">
          <cell r="A440">
            <v>11</v>
          </cell>
        </row>
        <row r="441">
          <cell r="A441">
            <v>2</v>
          </cell>
        </row>
        <row r="442">
          <cell r="A442">
            <v>4</v>
          </cell>
        </row>
        <row r="443">
          <cell r="A443">
            <v>6</v>
          </cell>
        </row>
        <row r="444">
          <cell r="A444">
            <v>12</v>
          </cell>
        </row>
        <row r="445">
          <cell r="A445">
            <v>2</v>
          </cell>
        </row>
        <row r="446">
          <cell r="A446">
            <v>4</v>
          </cell>
        </row>
        <row r="447">
          <cell r="A447">
            <v>5</v>
          </cell>
        </row>
        <row r="448">
          <cell r="A448">
            <v>4</v>
          </cell>
        </row>
        <row r="449">
          <cell r="A449">
            <v>2</v>
          </cell>
        </row>
        <row r="450">
          <cell r="A450">
            <v>4</v>
          </cell>
        </row>
        <row r="451">
          <cell r="A451">
            <v>10</v>
          </cell>
        </row>
        <row r="452">
          <cell r="A452">
            <v>6</v>
          </cell>
        </row>
        <row r="453">
          <cell r="A453">
            <v>11</v>
          </cell>
        </row>
        <row r="454">
          <cell r="A454">
            <v>10</v>
          </cell>
        </row>
        <row r="455">
          <cell r="A455">
            <v>12</v>
          </cell>
        </row>
        <row r="456">
          <cell r="A456">
            <v>6</v>
          </cell>
        </row>
        <row r="457">
          <cell r="A457">
            <v>2</v>
          </cell>
        </row>
        <row r="458">
          <cell r="A458">
            <v>4</v>
          </cell>
        </row>
        <row r="459">
          <cell r="A459">
            <v>10</v>
          </cell>
        </row>
        <row r="460">
          <cell r="A460">
            <v>12</v>
          </cell>
        </row>
        <row r="461">
          <cell r="A461">
            <v>2</v>
          </cell>
        </row>
        <row r="462">
          <cell r="A462">
            <v>3</v>
          </cell>
        </row>
        <row r="463">
          <cell r="A463">
            <v>4</v>
          </cell>
        </row>
        <row r="464">
          <cell r="A464">
            <v>5</v>
          </cell>
        </row>
        <row r="465">
          <cell r="A465">
            <v>6</v>
          </cell>
        </row>
        <row r="466">
          <cell r="A466">
            <v>11</v>
          </cell>
        </row>
        <row r="467">
          <cell r="A467">
            <v>15</v>
          </cell>
        </row>
        <row r="468">
          <cell r="A468">
            <v>2</v>
          </cell>
        </row>
        <row r="469">
          <cell r="A469">
            <v>4</v>
          </cell>
        </row>
        <row r="470">
          <cell r="A470">
            <v>6</v>
          </cell>
        </row>
        <row r="471">
          <cell r="A471">
            <v>10</v>
          </cell>
        </row>
        <row r="472">
          <cell r="A472">
            <v>12</v>
          </cell>
        </row>
        <row r="473">
          <cell r="A473">
            <v>2</v>
          </cell>
        </row>
        <row r="474">
          <cell r="A474">
            <v>3</v>
          </cell>
        </row>
        <row r="475">
          <cell r="A475">
            <v>4</v>
          </cell>
        </row>
        <row r="476">
          <cell r="A476">
            <v>5</v>
          </cell>
        </row>
        <row r="477">
          <cell r="A477">
            <v>6</v>
          </cell>
        </row>
        <row r="478">
          <cell r="A478">
            <v>15</v>
          </cell>
        </row>
        <row r="479">
          <cell r="A479">
            <v>4</v>
          </cell>
        </row>
        <row r="480">
          <cell r="A480">
            <v>2</v>
          </cell>
        </row>
        <row r="481">
          <cell r="A481">
            <v>4</v>
          </cell>
        </row>
        <row r="482">
          <cell r="A482">
            <v>6</v>
          </cell>
        </row>
        <row r="483">
          <cell r="A483">
            <v>10</v>
          </cell>
        </row>
        <row r="484">
          <cell r="A484">
            <v>11</v>
          </cell>
        </row>
        <row r="485">
          <cell r="A485">
            <v>12</v>
          </cell>
        </row>
        <row r="486">
          <cell r="A486">
            <v>4</v>
          </cell>
        </row>
        <row r="487">
          <cell r="A487">
            <v>2</v>
          </cell>
        </row>
        <row r="488">
          <cell r="A488">
            <v>4</v>
          </cell>
        </row>
        <row r="489">
          <cell r="A489">
            <v>5</v>
          </cell>
        </row>
        <row r="490">
          <cell r="A490">
            <v>6</v>
          </cell>
        </row>
        <row r="491">
          <cell r="A491">
            <v>10</v>
          </cell>
        </row>
        <row r="492">
          <cell r="A492">
            <v>12</v>
          </cell>
        </row>
        <row r="493">
          <cell r="A493">
            <v>15</v>
          </cell>
        </row>
        <row r="494">
          <cell r="A494">
            <v>5</v>
          </cell>
        </row>
        <row r="495">
          <cell r="A495">
            <v>4</v>
          </cell>
        </row>
        <row r="496">
          <cell r="A496">
            <v>2</v>
          </cell>
        </row>
        <row r="497">
          <cell r="A497">
            <v>3</v>
          </cell>
        </row>
        <row r="498">
          <cell r="A498">
            <v>4</v>
          </cell>
        </row>
        <row r="499">
          <cell r="A499">
            <v>10</v>
          </cell>
        </row>
        <row r="500">
          <cell r="A500">
            <v>12</v>
          </cell>
        </row>
      </sheetData>
      <sheetData sheetId="7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Conso Jour"/>
    </sheetNames>
    <sheetDataSet>
      <sheetData sheetId="0">
        <row r="1">
          <cell r="B1" t="str">
            <v>Libelle</v>
          </cell>
          <cell r="F1" t="str">
            <v>Fin</v>
          </cell>
          <cell r="H1" t="str">
            <v>Ventes</v>
          </cell>
        </row>
        <row r="2">
          <cell r="B2" t="str">
            <v>St Nicolas</v>
          </cell>
        </row>
        <row r="3">
          <cell r="B3" t="str">
            <v>Saumur Tradition</v>
          </cell>
        </row>
        <row r="4">
          <cell r="B4" t="str">
            <v>Cidre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>
            <v>0</v>
          </cell>
        </row>
        <row r="18">
          <cell r="B18">
            <v>0</v>
          </cell>
        </row>
        <row r="19">
          <cell r="B19">
            <v>0</v>
          </cell>
        </row>
        <row r="20">
          <cell r="B20">
            <v>0</v>
          </cell>
        </row>
        <row r="21">
          <cell r="B21">
            <v>0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</sheetData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2643.480648726851" createdVersion="6" refreshedVersion="6" minRefreshableVersion="3" recordCount="61">
  <cacheSource type="worksheet">
    <worksheetSource ref="A1:P64997" sheet="Conso Jour"/>
  </cacheSource>
  <cacheFields count="16">
    <cacheField name="Date" numFmtId="0">
      <sharedItems containsNonDate="0" containsDate="1" containsString="0" containsBlank="1" minDate="2016-08-01T00:00:00" maxDate="2016-09-25T00:00:00" count="55"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m/>
      </sharedItems>
      <fieldGroup base="0">
        <rangePr groupBy="months" startDate="2016-08-01T00:00:00" endDate="2016-09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9/2016"/>
        </groupItems>
      </fieldGroup>
    </cacheField>
    <cacheField name="St Nicolas" numFmtId="0">
      <sharedItems containsString="0" containsBlank="1" containsNumber="1" minValue="0" maxValue="6"/>
    </cacheField>
    <cacheField name="Saumur Tradition" numFmtId="0">
      <sharedItems containsString="0" containsBlank="1" containsNumber="1" minValue="0" maxValue="16"/>
    </cacheField>
    <cacheField name="Cidre" numFmtId="0">
      <sharedItems containsString="0" containsBlank="1" containsNumber="1" containsInteger="1" minValue="0" maxValue="1"/>
    </cacheField>
    <cacheField name="Rosé" numFmtId="0">
      <sharedItems containsString="0" containsBlank="1" containsNumber="1" minValue="0" maxValue="9.5"/>
    </cacheField>
    <cacheField name="Blanc" numFmtId="0">
      <sharedItems containsString="0" containsBlank="1" containsNumber="1" minValue="0" maxValue="2.5"/>
    </cacheField>
    <cacheField name="Bière" numFmtId="0">
      <sharedItems containsString="0" containsBlank="1" containsNumber="1" containsInteger="1" minValue="0" maxValue="8"/>
    </cacheField>
    <cacheField name="Coca Cola" numFmtId="0">
      <sharedItems containsString="0" containsBlank="1" containsNumber="1" containsInteger="1" minValue="0" maxValue="3"/>
    </cacheField>
    <cacheField name="Schweppes" numFmtId="0">
      <sharedItems containsString="0" containsBlank="1" containsNumber="1" containsInteger="1" minValue="0" maxValue="2"/>
    </cacheField>
    <cacheField name="Ricqles" numFmtId="0">
      <sharedItems containsString="0" containsBlank="1" containsNumber="1" containsInteger="1" minValue="0" maxValue="1"/>
    </cacheField>
    <cacheField name="Perrier" numFmtId="0">
      <sharedItems containsString="0" containsBlank="1" containsNumber="1" containsInteger="1" minValue="0" maxValue="16"/>
    </cacheField>
    <cacheField name="Orangina" numFmtId="0">
      <sharedItems containsString="0" containsBlank="1" containsNumber="1" containsInteger="1" minValue="-6" maxValue="8"/>
    </cacheField>
    <cacheField name="Eau 0,5L" numFmtId="0">
      <sharedItems containsString="0" containsBlank="1" containsNumber="1" containsInteger="1" minValue="0" maxValue="13"/>
    </cacheField>
    <cacheField name="Eau 1L" numFmtId="0">
      <sharedItems containsString="0" containsBlank="1" containsNumber="1" containsInteger="1" minValue="0" maxValue="0"/>
    </cacheField>
    <cacheField name="Ricard" numFmtId="0">
      <sharedItems containsString="0" containsBlank="1" containsNumber="1" containsInteger="1" minValue="0" maxValue="0"/>
    </cacheField>
    <cacheField name="Mousseux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 Pidou" refreshedDate="42643.480694328704" createdVersion="6" refreshedVersion="6" minRefreshableVersion="3" recordCount="381">
  <cacheSource type="worksheet">
    <worksheetSource ref="F1:Q60068" sheet="Caisse "/>
  </cacheSource>
  <cacheFields count="12">
    <cacheField name="Date" numFmtId="0">
      <sharedItems containsNonDate="0" containsDate="1" containsString="0" containsBlank="1" minDate="2016-07-13T00:00:00" maxDate="2016-09-30T00:00:00" count="79">
        <m/>
        <d v="2016-09-29T00:00:00"/>
        <d v="2016-09-28T00:00:00"/>
        <d v="2016-09-27T00:00:00"/>
        <d v="2016-09-26T00:00:00"/>
        <d v="2016-09-25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3T00:00:00"/>
        <d v="2016-09-12T00:00:00"/>
        <d v="2016-09-11T00:00:00"/>
        <d v="2016-09-10T00:00:00"/>
        <d v="2016-09-09T00:00:00"/>
        <d v="2016-09-08T00:00:00"/>
        <d v="2016-09-07T00:00:00"/>
        <d v="2016-09-06T00:00:00"/>
        <d v="2016-09-05T00:00:00"/>
        <d v="2016-09-04T00:00:00"/>
        <d v="2016-09-03T00:00:00"/>
        <d v="2016-09-02T00:00:00"/>
        <d v="2016-09-01T00:00:00"/>
        <d v="2016-08-31T00:00:00"/>
        <d v="2016-08-30T00:00:00"/>
        <d v="2016-08-29T00:00:00"/>
        <d v="2016-08-28T00:00:00"/>
        <d v="2016-08-27T00:00:00"/>
        <d v="2016-08-26T00:00:00"/>
        <d v="2016-08-25T00:00:00"/>
        <d v="2016-08-24T00:00:00"/>
        <d v="2016-08-23T00:00:00"/>
        <d v="2016-08-22T00:00:00"/>
        <d v="2016-08-21T00:00:00"/>
        <d v="2016-08-20T00:00:00"/>
        <d v="2016-08-18T00:00:00"/>
        <d v="2016-08-17T00:00:00"/>
        <d v="2016-08-16T00:00:00"/>
        <d v="2016-08-15T00:00:00"/>
        <d v="2016-08-14T00:00:00"/>
        <d v="2016-08-13T00:00:00"/>
        <d v="2016-08-12T00:00:00"/>
        <d v="2016-08-11T00:00:00"/>
        <d v="2016-08-10T00:00:00"/>
        <d v="2016-08-09T00:00:00"/>
        <d v="2016-08-08T00:00:00"/>
        <d v="2016-08-07T00:00:00"/>
        <d v="2016-08-06T00:00:00"/>
        <d v="2016-08-05T00:00:00"/>
        <d v="2016-08-04T00:00:00"/>
        <d v="2016-08-03T00:00:00"/>
        <d v="2016-08-02T00:00:00"/>
        <d v="2016-08-01T00:00:00"/>
        <d v="2016-07-31T00:00:00"/>
        <d v="2016-07-30T00:00:00"/>
        <d v="2016-07-29T00:00:00"/>
        <d v="2016-07-28T00:00:00"/>
        <d v="2016-07-27T00:00:00"/>
        <d v="2016-07-26T00:00:00"/>
        <d v="2016-07-25T00:00:00"/>
        <d v="2016-07-24T00:00:00"/>
        <d v="2016-07-23T00:00:00"/>
        <d v="2016-07-22T00:00:00"/>
        <d v="2016-07-21T00:00:00"/>
        <d v="2016-07-20T00:00:00"/>
        <d v="2016-07-19T00:00:00"/>
        <d v="2016-07-18T00:00:00"/>
        <d v="2016-07-17T00:00:00"/>
        <d v="2016-07-16T00:00:00"/>
        <d v="2016-07-15T00:00:00"/>
        <d v="2016-07-14T00:00:00"/>
        <d v="2016-07-13T00:00:00"/>
      </sharedItems>
      <fieldGroup base="0">
        <rangePr groupBy="months" startDate="2016-07-13T00:00:00" endDate="2016-09-3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9/2016"/>
        </groupItems>
      </fieldGroup>
    </cacheField>
    <cacheField name="Total Monnaie" numFmtId="0">
      <sharedItems containsString="0" containsBlank="1" containsNumber="1" minValue="0" maxValue="94.1"/>
    </cacheField>
    <cacheField name="Crédit Jour" numFmtId="0">
      <sharedItems containsString="0" containsBlank="1" containsNumber="1" minValue="0" maxValue="18"/>
    </cacheField>
    <cacheField name="ConsoReelle" numFmtId="0">
      <sharedItems containsString="0" containsBlank="1" containsNumber="1" minValue="0" maxValue="74.7"/>
    </cacheField>
    <cacheField name="Crédit remb" numFmtId="0">
      <sharedItems containsString="0" containsBlank="1" containsNumber="1" minValue="0" maxValue="36"/>
    </cacheField>
    <cacheField name="Boules" numFmtId="0">
      <sharedItems containsString="0" containsBlank="1" containsNumber="1" containsInteger="1" minValue="0" maxValue="12"/>
    </cacheField>
    <cacheField name="Offert" numFmtId="0">
      <sharedItems containsString="0" containsBlank="1" containsNumber="1" minValue="0" maxValue="15"/>
    </cacheField>
    <cacheField name="Cotisations" numFmtId="0">
      <sharedItems containsString="0" containsBlank="1" containsNumber="1" containsInteger="1" minValue="0" maxValue="0"/>
    </cacheField>
    <cacheField name="HorsBoissons" numFmtId="0">
      <sharedItems containsString="0" containsBlank="1" containsNumber="1" minValue="0" maxValue="36"/>
    </cacheField>
    <cacheField name="VerifConso" numFmtId="0">
      <sharedItems containsString="0" containsBlank="1" containsNumber="1" minValue="0" maxValue="68.140000000000015"/>
    </cacheField>
    <cacheField name="Divers" numFmtId="0">
      <sharedItems containsString="0" containsBlank="1" containsNumber="1" containsInteger="1" minValue="0" maxValue="0"/>
    </cacheField>
    <cacheField name="Verification" numFmtId="0">
      <sharedItems containsString="0" containsBlank="1" containsNumber="1" minValue="-54.6" maxValue="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">
  <r>
    <x v="0"/>
    <n v="6"/>
    <n v="2.5"/>
    <n v="0"/>
    <n v="5"/>
    <n v="0.5"/>
    <n v="0"/>
    <n v="0"/>
    <n v="0"/>
    <n v="0"/>
    <n v="10"/>
    <n v="1"/>
    <n v="0"/>
    <n v="0"/>
    <n v="0"/>
    <n v="0"/>
  </r>
  <r>
    <x v="1"/>
    <n v="0"/>
    <n v="5"/>
    <n v="1"/>
    <n v="3.5"/>
    <n v="0"/>
    <n v="0"/>
    <n v="0"/>
    <n v="0"/>
    <n v="0"/>
    <n v="4"/>
    <n v="2"/>
    <n v="1"/>
    <n v="0"/>
    <n v="0"/>
    <n v="0"/>
  </r>
  <r>
    <x v="2"/>
    <n v="2"/>
    <n v="4.5"/>
    <n v="1"/>
    <n v="0.5"/>
    <n v="0"/>
    <n v="0"/>
    <n v="1"/>
    <n v="1"/>
    <n v="1"/>
    <n v="1"/>
    <n v="2"/>
    <n v="3"/>
    <n v="0"/>
    <n v="0"/>
    <n v="0"/>
  </r>
  <r>
    <x v="3"/>
    <n v="0"/>
    <n v="4.5"/>
    <n v="0"/>
    <n v="2"/>
    <n v="1.5"/>
    <n v="0"/>
    <n v="0"/>
    <n v="0"/>
    <n v="1"/>
    <n v="5"/>
    <n v="1"/>
    <n v="1"/>
    <n v="0"/>
    <n v="0"/>
    <n v="0"/>
  </r>
  <r>
    <x v="4"/>
    <n v="0"/>
    <n v="4.5"/>
    <n v="0"/>
    <n v="1.5"/>
    <n v="0"/>
    <n v="0"/>
    <n v="1"/>
    <n v="0"/>
    <n v="0"/>
    <n v="4"/>
    <n v="2"/>
    <n v="0"/>
    <n v="0"/>
    <n v="0"/>
    <n v="0"/>
  </r>
  <r>
    <x v="5"/>
    <n v="0"/>
    <n v="6"/>
    <n v="0"/>
    <n v="1"/>
    <n v="0.5"/>
    <n v="1"/>
    <n v="0"/>
    <n v="0"/>
    <n v="0"/>
    <n v="1"/>
    <n v="1"/>
    <n v="0"/>
    <n v="0"/>
    <n v="0"/>
    <n v="0"/>
  </r>
  <r>
    <x v="6"/>
    <n v="0.5"/>
    <n v="4"/>
    <n v="0"/>
    <n v="0.5"/>
    <n v="0.5"/>
    <n v="0"/>
    <n v="1"/>
    <n v="0"/>
    <n v="0"/>
    <n v="1"/>
    <n v="1"/>
    <n v="2"/>
    <n v="0"/>
    <n v="0"/>
    <n v="0"/>
  </r>
  <r>
    <x v="7"/>
    <n v="4.5"/>
    <n v="2"/>
    <n v="0"/>
    <n v="0.5"/>
    <n v="0.5"/>
    <n v="0"/>
    <n v="0"/>
    <n v="0"/>
    <n v="0"/>
    <n v="4"/>
    <n v="1"/>
    <n v="1"/>
    <n v="0"/>
    <n v="0"/>
    <n v="0"/>
  </r>
  <r>
    <x v="8"/>
    <n v="0"/>
    <n v="4.5"/>
    <n v="1"/>
    <n v="2"/>
    <n v="0.5"/>
    <n v="0"/>
    <n v="0"/>
    <n v="0"/>
    <n v="0"/>
    <n v="2"/>
    <n v="0"/>
    <n v="1"/>
    <n v="0"/>
    <n v="0"/>
    <n v="1"/>
  </r>
  <r>
    <x v="9"/>
    <n v="0"/>
    <n v="5"/>
    <n v="1"/>
    <n v="2"/>
    <n v="0.5"/>
    <n v="0"/>
    <n v="0"/>
    <n v="0"/>
    <n v="0"/>
    <n v="3"/>
    <n v="0"/>
    <n v="0"/>
    <n v="0"/>
    <n v="0"/>
    <n v="0"/>
  </r>
  <r>
    <x v="10"/>
    <n v="0"/>
    <n v="3.5"/>
    <n v="0"/>
    <n v="0.5"/>
    <n v="1"/>
    <n v="0"/>
    <n v="0"/>
    <n v="0"/>
    <n v="0"/>
    <n v="6"/>
    <n v="1"/>
    <n v="0"/>
    <n v="0"/>
    <n v="0"/>
    <n v="0"/>
  </r>
  <r>
    <x v="11"/>
    <n v="0"/>
    <n v="3"/>
    <n v="0"/>
    <n v="0"/>
    <n v="0"/>
    <n v="0"/>
    <n v="0"/>
    <n v="0"/>
    <n v="0"/>
    <n v="5"/>
    <n v="1"/>
    <n v="0"/>
    <n v="0"/>
    <n v="0"/>
    <n v="0"/>
  </r>
  <r>
    <x v="12"/>
    <n v="0"/>
    <n v="5"/>
    <n v="0"/>
    <n v="5"/>
    <n v="0.5"/>
    <n v="0"/>
    <n v="0"/>
    <n v="0"/>
    <n v="0"/>
    <n v="4"/>
    <n v="3"/>
    <n v="1"/>
    <n v="0"/>
    <n v="0"/>
    <n v="0"/>
  </r>
  <r>
    <x v="13"/>
    <n v="0"/>
    <n v="0"/>
    <n v="0"/>
    <n v="1.5"/>
    <n v="0"/>
    <n v="2"/>
    <n v="0"/>
    <n v="0"/>
    <n v="0"/>
    <n v="0"/>
    <n v="0"/>
    <n v="0"/>
    <n v="0"/>
    <n v="0"/>
    <n v="0"/>
  </r>
  <r>
    <x v="14"/>
    <n v="3"/>
    <n v="2"/>
    <n v="0"/>
    <n v="1"/>
    <n v="0"/>
    <n v="6"/>
    <n v="0"/>
    <n v="0"/>
    <n v="0"/>
    <n v="1"/>
    <n v="1"/>
    <n v="2"/>
    <n v="0"/>
    <n v="0"/>
    <n v="0"/>
  </r>
  <r>
    <x v="15"/>
    <n v="0"/>
    <n v="2.5"/>
    <n v="0"/>
    <n v="4.5"/>
    <n v="0"/>
    <n v="8"/>
    <n v="0"/>
    <n v="0"/>
    <n v="0"/>
    <n v="2"/>
    <n v="2"/>
    <n v="1"/>
    <n v="0"/>
    <n v="0"/>
    <n v="0"/>
  </r>
  <r>
    <x v="16"/>
    <n v="0"/>
    <n v="5.5"/>
    <n v="0"/>
    <n v="4.5"/>
    <n v="0"/>
    <n v="0"/>
    <n v="0"/>
    <n v="0"/>
    <n v="0"/>
    <n v="2"/>
    <n v="1"/>
    <n v="4"/>
    <n v="0"/>
    <n v="0"/>
    <n v="0"/>
  </r>
  <r>
    <x v="17"/>
    <n v="0"/>
    <n v="5.5"/>
    <n v="0"/>
    <n v="2"/>
    <n v="1"/>
    <n v="0"/>
    <n v="3"/>
    <n v="0"/>
    <n v="0"/>
    <n v="6"/>
    <n v="2"/>
    <n v="2"/>
    <n v="0"/>
    <n v="0"/>
    <n v="0"/>
  </r>
  <r>
    <x v="18"/>
    <n v="0"/>
    <n v="4"/>
    <n v="0"/>
    <n v="1"/>
    <n v="0"/>
    <n v="0"/>
    <n v="0"/>
    <n v="0"/>
    <n v="0"/>
    <n v="7"/>
    <n v="3"/>
    <n v="1"/>
    <n v="0"/>
    <n v="0"/>
    <n v="0"/>
  </r>
  <r>
    <x v="19"/>
    <n v="0"/>
    <n v="16"/>
    <n v="0"/>
    <n v="4"/>
    <n v="0"/>
    <n v="3"/>
    <n v="0"/>
    <n v="0"/>
    <n v="0"/>
    <n v="15"/>
    <n v="2"/>
    <n v="1"/>
    <n v="0"/>
    <n v="0"/>
    <n v="0"/>
  </r>
  <r>
    <x v="20"/>
    <n v="4"/>
    <n v="2"/>
    <n v="0"/>
    <n v="1"/>
    <n v="0.5"/>
    <n v="0"/>
    <n v="1"/>
    <n v="0"/>
    <n v="0"/>
    <n v="10"/>
    <n v="0"/>
    <n v="0"/>
    <n v="0"/>
    <n v="0"/>
    <n v="0"/>
  </r>
  <r>
    <x v="21"/>
    <n v="0"/>
    <n v="3.5"/>
    <n v="0"/>
    <n v="6"/>
    <n v="1"/>
    <n v="1"/>
    <n v="0"/>
    <n v="0"/>
    <n v="0"/>
    <n v="10"/>
    <n v="7"/>
    <n v="0"/>
    <n v="0"/>
    <n v="0"/>
    <n v="0"/>
  </r>
  <r>
    <x v="22"/>
    <n v="0"/>
    <n v="6"/>
    <n v="0"/>
    <n v="4.5"/>
    <n v="0"/>
    <n v="0"/>
    <n v="0"/>
    <n v="0"/>
    <n v="0"/>
    <n v="10"/>
    <n v="2"/>
    <n v="2"/>
    <n v="0"/>
    <n v="0"/>
    <n v="0"/>
  </r>
  <r>
    <x v="23"/>
    <n v="0"/>
    <n v="5"/>
    <n v="0"/>
    <n v="6.5"/>
    <n v="0"/>
    <n v="4"/>
    <n v="0"/>
    <n v="0"/>
    <n v="0"/>
    <n v="15"/>
    <n v="1"/>
    <n v="1"/>
    <n v="0"/>
    <n v="0"/>
    <n v="0"/>
  </r>
  <r>
    <x v="24"/>
    <n v="1"/>
    <n v="3.5"/>
    <n v="0"/>
    <n v="6.5"/>
    <n v="1.5"/>
    <n v="2"/>
    <n v="0"/>
    <n v="0"/>
    <n v="0"/>
    <n v="0"/>
    <n v="3"/>
    <n v="0"/>
    <n v="0"/>
    <n v="0"/>
    <n v="0"/>
  </r>
  <r>
    <x v="25"/>
    <n v="0"/>
    <n v="3"/>
    <n v="0"/>
    <n v="4.5"/>
    <n v="0"/>
    <n v="0"/>
    <n v="0"/>
    <n v="0"/>
    <n v="0"/>
    <n v="3"/>
    <n v="0"/>
    <n v="1"/>
    <n v="0"/>
    <n v="0"/>
    <n v="0"/>
  </r>
  <r>
    <x v="26"/>
    <n v="0"/>
    <n v="2.5"/>
    <n v="0"/>
    <n v="3"/>
    <n v="0"/>
    <n v="4"/>
    <n v="0"/>
    <n v="0"/>
    <n v="0"/>
    <n v="5"/>
    <n v="1"/>
    <n v="2"/>
    <n v="0"/>
    <n v="0"/>
    <n v="0"/>
  </r>
  <r>
    <x v="27"/>
    <n v="0"/>
    <n v="2.5"/>
    <n v="0"/>
    <n v="9.5"/>
    <n v="0"/>
    <n v="6"/>
    <n v="1"/>
    <n v="0"/>
    <n v="0"/>
    <n v="10"/>
    <n v="2"/>
    <n v="1"/>
    <n v="0"/>
    <n v="0"/>
    <n v="0"/>
  </r>
  <r>
    <x v="28"/>
    <n v="0"/>
    <n v="2"/>
    <n v="0"/>
    <n v="6.5"/>
    <n v="0"/>
    <n v="0"/>
    <n v="0"/>
    <n v="0"/>
    <n v="0"/>
    <n v="10"/>
    <n v="6"/>
    <n v="0"/>
    <n v="0"/>
    <n v="0"/>
    <n v="0"/>
  </r>
  <r>
    <x v="29"/>
    <n v="0"/>
    <n v="3"/>
    <n v="0"/>
    <n v="4.5"/>
    <n v="0"/>
    <n v="2"/>
    <n v="1"/>
    <n v="0"/>
    <n v="0"/>
    <n v="6"/>
    <n v="2"/>
    <n v="4"/>
    <n v="0"/>
    <n v="0"/>
    <n v="0"/>
  </r>
  <r>
    <x v="30"/>
    <n v="1"/>
    <n v="4.5"/>
    <n v="0"/>
    <n v="4"/>
    <n v="0"/>
    <n v="2"/>
    <n v="0"/>
    <n v="0"/>
    <n v="0"/>
    <n v="5"/>
    <n v="0"/>
    <n v="0"/>
    <n v="0"/>
    <n v="0"/>
    <n v="0"/>
  </r>
  <r>
    <x v="31"/>
    <n v="2"/>
    <n v="4"/>
    <n v="0"/>
    <n v="5"/>
    <n v="0.5"/>
    <n v="0"/>
    <n v="0"/>
    <n v="0"/>
    <n v="0"/>
    <n v="16"/>
    <n v="-6"/>
    <n v="9"/>
    <n v="0"/>
    <n v="0"/>
    <n v="0"/>
  </r>
  <r>
    <x v="32"/>
    <n v="0"/>
    <n v="4.5"/>
    <n v="0"/>
    <n v="3.5"/>
    <n v="0"/>
    <n v="0"/>
    <n v="0"/>
    <n v="1"/>
    <n v="1"/>
    <n v="6"/>
    <n v="1"/>
    <n v="0"/>
    <n v="0"/>
    <n v="0"/>
    <n v="0"/>
  </r>
  <r>
    <x v="33"/>
    <n v="0"/>
    <n v="3"/>
    <n v="0"/>
    <n v="5"/>
    <n v="0"/>
    <n v="0"/>
    <n v="0"/>
    <n v="0"/>
    <n v="0"/>
    <n v="5"/>
    <n v="0"/>
    <n v="13"/>
    <n v="0"/>
    <n v="0"/>
    <n v="0"/>
  </r>
  <r>
    <x v="34"/>
    <n v="0"/>
    <n v="0.5"/>
    <n v="0"/>
    <n v="7.5"/>
    <n v="0"/>
    <n v="0"/>
    <n v="0"/>
    <n v="0"/>
    <n v="0"/>
    <n v="5"/>
    <n v="3"/>
    <n v="0"/>
    <n v="0"/>
    <n v="0"/>
    <n v="0"/>
  </r>
  <r>
    <x v="35"/>
    <n v="0"/>
    <n v="2.5"/>
    <n v="0"/>
    <n v="6.5"/>
    <n v="0"/>
    <n v="2"/>
    <n v="0"/>
    <n v="0"/>
    <n v="0"/>
    <n v="5"/>
    <n v="2"/>
    <n v="0"/>
    <n v="0"/>
    <n v="0"/>
    <n v="1"/>
  </r>
  <r>
    <x v="36"/>
    <n v="5"/>
    <n v="5.5"/>
    <n v="0"/>
    <n v="4.5"/>
    <n v="0.5"/>
    <n v="2"/>
    <n v="0"/>
    <n v="0"/>
    <n v="0"/>
    <n v="3"/>
    <n v="2"/>
    <n v="3"/>
    <n v="0"/>
    <n v="0"/>
    <n v="0"/>
  </r>
  <r>
    <x v="37"/>
    <n v="0"/>
    <n v="3"/>
    <n v="0"/>
    <n v="4"/>
    <n v="0.5"/>
    <n v="0"/>
    <n v="0"/>
    <n v="0"/>
    <n v="0"/>
    <n v="5"/>
    <n v="0"/>
    <n v="0"/>
    <n v="0"/>
    <n v="0"/>
    <n v="0"/>
  </r>
  <r>
    <x v="38"/>
    <n v="0"/>
    <n v="3"/>
    <n v="0"/>
    <n v="2.5"/>
    <n v="0.5"/>
    <n v="0"/>
    <n v="3"/>
    <n v="0"/>
    <n v="0"/>
    <n v="7"/>
    <n v="0"/>
    <n v="2"/>
    <n v="0"/>
    <n v="0"/>
    <n v="0"/>
  </r>
  <r>
    <x v="39"/>
    <n v="0"/>
    <n v="4.5"/>
    <n v="0"/>
    <n v="4"/>
    <n v="0.5"/>
    <n v="0"/>
    <n v="0"/>
    <n v="0"/>
    <n v="0"/>
    <n v="7"/>
    <n v="8"/>
    <n v="1"/>
    <n v="0"/>
    <n v="0"/>
    <n v="0"/>
  </r>
  <r>
    <x v="40"/>
    <n v="0"/>
    <n v="5.5"/>
    <n v="0"/>
    <n v="0.5"/>
    <n v="0"/>
    <n v="2"/>
    <n v="0"/>
    <n v="0"/>
    <n v="0"/>
    <n v="0"/>
    <n v="1"/>
    <n v="1"/>
    <n v="0"/>
    <n v="0"/>
    <n v="0"/>
  </r>
  <r>
    <x v="41"/>
    <n v="6"/>
    <n v="2.5"/>
    <n v="0"/>
    <n v="9"/>
    <n v="0"/>
    <n v="0"/>
    <n v="0"/>
    <n v="0"/>
    <n v="0"/>
    <n v="9"/>
    <n v="3"/>
    <n v="0"/>
    <n v="0"/>
    <n v="0"/>
    <n v="0"/>
  </r>
  <r>
    <x v="42"/>
    <n v="0"/>
    <n v="3.5"/>
    <n v="0"/>
    <n v="6"/>
    <n v="0"/>
    <n v="3"/>
    <n v="0"/>
    <n v="0"/>
    <n v="0"/>
    <n v="4"/>
    <n v="3"/>
    <n v="0"/>
    <n v="0"/>
    <n v="0"/>
    <n v="0"/>
  </r>
  <r>
    <x v="43"/>
    <n v="4"/>
    <n v="3.5"/>
    <n v="0"/>
    <n v="6.5"/>
    <n v="2"/>
    <n v="0"/>
    <n v="0"/>
    <n v="0"/>
    <n v="0"/>
    <n v="0"/>
    <n v="2"/>
    <n v="2"/>
    <n v="0"/>
    <n v="0"/>
    <n v="0"/>
  </r>
  <r>
    <x v="44"/>
    <n v="0"/>
    <n v="4"/>
    <n v="0"/>
    <n v="4"/>
    <n v="0"/>
    <n v="0"/>
    <n v="0"/>
    <n v="0"/>
    <n v="0"/>
    <n v="8"/>
    <n v="1"/>
    <n v="0"/>
    <n v="0"/>
    <n v="0"/>
    <n v="0"/>
  </r>
  <r>
    <x v="45"/>
    <n v="0"/>
    <n v="4"/>
    <n v="0"/>
    <n v="3.5"/>
    <n v="0.5"/>
    <n v="1"/>
    <n v="0"/>
    <n v="0"/>
    <n v="0"/>
    <n v="2"/>
    <n v="2"/>
    <n v="1"/>
    <n v="0"/>
    <n v="0"/>
    <n v="0"/>
  </r>
  <r>
    <x v="46"/>
    <n v="0"/>
    <n v="8"/>
    <n v="0"/>
    <n v="3"/>
    <n v="0"/>
    <n v="2"/>
    <n v="0"/>
    <n v="0"/>
    <n v="0"/>
    <n v="3"/>
    <n v="1"/>
    <n v="0"/>
    <n v="0"/>
    <n v="0"/>
    <n v="0"/>
  </r>
  <r>
    <x v="47"/>
    <n v="6"/>
    <n v="2.5"/>
    <n v="0"/>
    <n v="7"/>
    <n v="0"/>
    <n v="2"/>
    <n v="0"/>
    <n v="0"/>
    <n v="0"/>
    <n v="7"/>
    <n v="1"/>
    <n v="1"/>
    <n v="0"/>
    <n v="0"/>
    <n v="0"/>
  </r>
  <r>
    <x v="48"/>
    <n v="1"/>
    <n v="3"/>
    <n v="0"/>
    <n v="5"/>
    <n v="0"/>
    <n v="2"/>
    <n v="0"/>
    <n v="1"/>
    <n v="0"/>
    <n v="2"/>
    <n v="1"/>
    <n v="0"/>
    <n v="0"/>
    <n v="0"/>
    <n v="0"/>
  </r>
  <r>
    <x v="49"/>
    <n v="0"/>
    <n v="4.5"/>
    <n v="0"/>
    <n v="4"/>
    <n v="0"/>
    <n v="0"/>
    <n v="0"/>
    <n v="0"/>
    <n v="0"/>
    <n v="8"/>
    <n v="1"/>
    <n v="1"/>
    <n v="0"/>
    <n v="0"/>
    <n v="0"/>
  </r>
  <r>
    <x v="50"/>
    <n v="1"/>
    <n v="2"/>
    <n v="0"/>
    <n v="2.5"/>
    <n v="0"/>
    <n v="0"/>
    <n v="0"/>
    <n v="0"/>
    <n v="0"/>
    <n v="4"/>
    <n v="2"/>
    <n v="0"/>
    <n v="0"/>
    <n v="0"/>
    <n v="0"/>
  </r>
  <r>
    <x v="51"/>
    <n v="0"/>
    <n v="3"/>
    <n v="0"/>
    <n v="2"/>
    <n v="1"/>
    <n v="2"/>
    <n v="0"/>
    <n v="1"/>
    <n v="0"/>
    <n v="6"/>
    <n v="2"/>
    <n v="1"/>
    <n v="0"/>
    <n v="0"/>
    <n v="0"/>
  </r>
  <r>
    <x v="52"/>
    <n v="0"/>
    <n v="2.5"/>
    <n v="0"/>
    <n v="3"/>
    <n v="0"/>
    <n v="0"/>
    <n v="0"/>
    <n v="1"/>
    <n v="0"/>
    <n v="5"/>
    <n v="4"/>
    <n v="0"/>
    <n v="0"/>
    <n v="0"/>
    <n v="0"/>
  </r>
  <r>
    <x v="53"/>
    <n v="0"/>
    <n v="7"/>
    <n v="0"/>
    <n v="4.5"/>
    <n v="0"/>
    <n v="2"/>
    <n v="0"/>
    <n v="0"/>
    <n v="0"/>
    <n v="8"/>
    <n v="4"/>
    <n v="3"/>
    <n v="0"/>
    <n v="0"/>
    <n v="0"/>
  </r>
  <r>
    <x v="54"/>
    <n v="6"/>
    <n v="5.5"/>
    <n v="0"/>
    <n v="3"/>
    <n v="2.5"/>
    <n v="4"/>
    <n v="0"/>
    <n v="0"/>
    <n v="0"/>
    <n v="9"/>
    <n v="2"/>
    <n v="2"/>
    <n v="0"/>
    <n v="0"/>
    <n v="0"/>
  </r>
  <r>
    <x v="54"/>
    <n v="1"/>
    <n v="1.5"/>
    <n v="0"/>
    <n v="6.5"/>
    <n v="0"/>
    <n v="0"/>
    <n v="0"/>
    <n v="0"/>
    <n v="0"/>
    <n v="1"/>
    <n v="3"/>
    <n v="0"/>
    <n v="0"/>
    <n v="0"/>
    <n v="0"/>
  </r>
  <r>
    <x v="54"/>
    <n v="0"/>
    <n v="7"/>
    <n v="0"/>
    <n v="3.5"/>
    <n v="0"/>
    <n v="2"/>
    <n v="0"/>
    <n v="1"/>
    <n v="0"/>
    <n v="2"/>
    <n v="4"/>
    <n v="0"/>
    <n v="0"/>
    <n v="0"/>
    <n v="0"/>
  </r>
  <r>
    <x v="54"/>
    <n v="0"/>
    <n v="4.5"/>
    <n v="0"/>
    <n v="3.5"/>
    <n v="0"/>
    <n v="2"/>
    <n v="0"/>
    <n v="1"/>
    <n v="0"/>
    <n v="3"/>
    <n v="1"/>
    <n v="1"/>
    <n v="0"/>
    <n v="0"/>
    <n v="0"/>
  </r>
  <r>
    <x v="54"/>
    <n v="0"/>
    <n v="3.5"/>
    <n v="0"/>
    <n v="2.5"/>
    <n v="0"/>
    <n v="3"/>
    <n v="0"/>
    <n v="1"/>
    <n v="0"/>
    <n v="3"/>
    <n v="3"/>
    <n v="1"/>
    <n v="0"/>
    <n v="0"/>
    <n v="0"/>
  </r>
  <r>
    <x v="54"/>
    <n v="0"/>
    <n v="4.5"/>
    <n v="0"/>
    <n v="7.5"/>
    <n v="0"/>
    <n v="0"/>
    <n v="0"/>
    <n v="2"/>
    <n v="0"/>
    <n v="5"/>
    <n v="5"/>
    <n v="1"/>
    <n v="0"/>
    <n v="0"/>
    <n v="0"/>
  </r>
  <r>
    <x v="54"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81">
  <r>
    <x v="0"/>
    <n v="0"/>
    <n v="0"/>
    <n v="54.6"/>
    <n v="0"/>
    <n v="0"/>
    <n v="0"/>
    <n v="0"/>
    <n v="0"/>
    <n v="0"/>
    <n v="0"/>
    <n v="-54.6"/>
  </r>
  <r>
    <x v="1"/>
    <n v="50.2"/>
    <n v="3"/>
    <n v="54.6"/>
    <n v="0"/>
    <n v="0"/>
    <n v="0"/>
    <n v="0"/>
    <n v="0"/>
    <n v="53.2"/>
    <n v="0"/>
    <n v="-1.3999999999999986"/>
  </r>
  <r>
    <x v="2"/>
    <n v="32.1"/>
    <n v="1.5"/>
    <n v="33.6"/>
    <n v="0"/>
    <n v="0"/>
    <n v="0"/>
    <n v="0"/>
    <n v="0"/>
    <n v="33.6"/>
    <n v="0"/>
    <n v="0"/>
  </r>
  <r>
    <x v="3"/>
    <n v="52.099999999999994"/>
    <n v="0"/>
    <n v="35.1"/>
    <n v="0"/>
    <n v="12"/>
    <n v="0"/>
    <n v="0"/>
    <n v="12"/>
    <n v="40.099999999999994"/>
    <n v="0"/>
    <n v="4.9999999999999929"/>
  </r>
  <r>
    <x v="4"/>
    <n v="44.5"/>
    <n v="4.5"/>
    <n v="45"/>
    <n v="1.5"/>
    <n v="4"/>
    <n v="0"/>
    <n v="0"/>
    <n v="5.5"/>
    <n v="43.5"/>
    <n v="0"/>
    <n v="-1.5"/>
  </r>
  <r>
    <x v="5"/>
    <n v="42.4"/>
    <n v="7.5"/>
    <n v="33"/>
    <n v="0"/>
    <n v="0"/>
    <n v="0"/>
    <n v="0"/>
    <n v="0"/>
    <n v="49.9"/>
    <n v="0"/>
    <n v="16.899999999999999"/>
  </r>
  <r>
    <x v="6"/>
    <n v="68.140000000000015"/>
    <n v="1.5"/>
    <n v="74.7"/>
    <n v="1.5"/>
    <n v="0"/>
    <n v="0"/>
    <n v="0"/>
    <n v="1.5"/>
    <n v="68.140000000000015"/>
    <n v="0"/>
    <n v="-6.5599999999999881"/>
  </r>
  <r>
    <x v="7"/>
    <n v="50.25"/>
    <n v="9"/>
    <n v="57.3"/>
    <n v="0"/>
    <n v="0"/>
    <n v="0"/>
    <n v="0"/>
    <n v="0"/>
    <n v="59.25"/>
    <n v="0"/>
    <n v="1.9500000000000028"/>
  </r>
  <r>
    <x v="8"/>
    <n v="32.300000000000004"/>
    <n v="0"/>
    <n v="31.5"/>
    <n v="0"/>
    <n v="0"/>
    <n v="0"/>
    <n v="0"/>
    <n v="0"/>
    <n v="32.300000000000004"/>
    <n v="0"/>
    <n v="0.80000000000000426"/>
  </r>
  <r>
    <x v="9"/>
    <n v="32.1"/>
    <n v="3"/>
    <n v="35.1"/>
    <n v="0"/>
    <n v="0"/>
    <n v="0"/>
    <n v="0"/>
    <n v="0"/>
    <n v="35.1"/>
    <n v="0"/>
    <n v="0"/>
  </r>
  <r>
    <x v="10"/>
    <n v="31.5"/>
    <n v="0"/>
    <n v="25.5"/>
    <n v="0"/>
    <n v="8"/>
    <n v="0"/>
    <n v="0"/>
    <n v="8"/>
    <n v="23.5"/>
    <n v="0"/>
    <n v="-2"/>
  </r>
  <r>
    <x v="11"/>
    <n v="42.699999999999996"/>
    <n v="0"/>
    <n v="39.6"/>
    <n v="0"/>
    <n v="0"/>
    <n v="0"/>
    <n v="0"/>
    <n v="0"/>
    <n v="42.699999999999996"/>
    <n v="0"/>
    <n v="3.0999999999999943"/>
  </r>
  <r>
    <x v="12"/>
    <n v="37.5"/>
    <n v="1.5"/>
    <n v="36"/>
    <n v="9"/>
    <n v="0"/>
    <n v="0"/>
    <n v="0"/>
    <n v="9"/>
    <n v="30"/>
    <n v="0"/>
    <n v="-6"/>
  </r>
  <r>
    <x v="13"/>
    <n v="80.2"/>
    <n v="0"/>
    <n v="62.1"/>
    <n v="16.5"/>
    <n v="0"/>
    <n v="0"/>
    <n v="0"/>
    <n v="16.5"/>
    <n v="63.7"/>
    <n v="0"/>
    <n v="1.6000000000000014"/>
  </r>
  <r>
    <x v="14"/>
    <n v="42.5"/>
    <n v="1.5"/>
    <n v="42"/>
    <n v="0"/>
    <n v="0"/>
    <n v="0"/>
    <n v="0"/>
    <n v="0"/>
    <n v="44"/>
    <n v="0"/>
    <n v="2"/>
  </r>
  <r>
    <x v="15"/>
    <n v="30"/>
    <n v="0"/>
    <n v="32.1"/>
    <n v="0"/>
    <n v="0"/>
    <n v="0"/>
    <n v="0"/>
    <n v="0"/>
    <n v="30"/>
    <n v="0"/>
    <n v="-2.1000000000000014"/>
  </r>
  <r>
    <x v="16"/>
    <n v="23.5"/>
    <n v="6"/>
    <n v="37.5"/>
    <n v="0"/>
    <n v="0"/>
    <n v="0"/>
    <n v="0"/>
    <n v="0"/>
    <n v="29.5"/>
    <n v="0"/>
    <n v="-8"/>
  </r>
  <r>
    <x v="17"/>
    <n v="23.5"/>
    <n v="18"/>
    <n v="52.2"/>
    <n v="0"/>
    <n v="0"/>
    <n v="0"/>
    <n v="0"/>
    <n v="0"/>
    <n v="41.5"/>
    <n v="0"/>
    <n v="-10.700000000000003"/>
  </r>
  <r>
    <x v="18"/>
    <n v="47.15"/>
    <n v="4.5"/>
    <n v="43.5"/>
    <n v="0"/>
    <n v="8"/>
    <n v="0"/>
    <n v="0"/>
    <n v="8"/>
    <n v="43.65"/>
    <n v="0"/>
    <n v="0.14999999999999858"/>
  </r>
  <r>
    <x v="19"/>
    <n v="64.599999999999994"/>
    <n v="4.5"/>
    <n v="70.5"/>
    <n v="16.5"/>
    <n v="0"/>
    <n v="0"/>
    <n v="0"/>
    <n v="16.5"/>
    <n v="52.599999999999994"/>
    <n v="0"/>
    <n v="-17.900000000000006"/>
  </r>
  <r>
    <x v="20"/>
    <n v="52.5"/>
    <n v="3"/>
    <n v="23.1"/>
    <n v="0"/>
    <n v="0"/>
    <n v="1.5"/>
    <n v="0"/>
    <n v="0"/>
    <n v="57"/>
    <n v="0"/>
    <n v="33.9"/>
  </r>
  <r>
    <x v="21"/>
    <n v="41.1"/>
    <n v="3"/>
    <n v="50.1"/>
    <n v="0"/>
    <n v="0"/>
    <n v="0"/>
    <n v="0"/>
    <n v="0"/>
    <n v="44.1"/>
    <n v="0"/>
    <n v="-6"/>
  </r>
  <r>
    <x v="22"/>
    <n v="57.7"/>
    <n v="6"/>
    <n v="34.200000000000003"/>
    <n v="0"/>
    <n v="8"/>
    <n v="0"/>
    <n v="0"/>
    <n v="8"/>
    <n v="55.7"/>
    <n v="0"/>
    <n v="21.5"/>
  </r>
  <r>
    <x v="23"/>
    <n v="31.450000000000003"/>
    <n v="7.5"/>
    <n v="30"/>
    <n v="9"/>
    <n v="0"/>
    <n v="0"/>
    <n v="0"/>
    <n v="9"/>
    <n v="29.950000000000003"/>
    <n v="0"/>
    <n v="-4.9999999999997158E-2"/>
  </r>
  <r>
    <x v="24"/>
    <n v="49.8"/>
    <n v="4.5"/>
    <n v="58.8"/>
    <n v="0"/>
    <n v="12"/>
    <n v="15"/>
    <n v="0"/>
    <n v="12"/>
    <n v="57.3"/>
    <n v="0"/>
    <n v="-1.5"/>
  </r>
  <r>
    <x v="25"/>
    <n v="47"/>
    <n v="0"/>
    <n v="49.5"/>
    <n v="0"/>
    <n v="5"/>
    <n v="10.5"/>
    <n v="0"/>
    <n v="5"/>
    <n v="52.5"/>
    <n v="0"/>
    <n v="3"/>
  </r>
  <r>
    <x v="26"/>
    <n v="34.6"/>
    <n v="0"/>
    <n v="36"/>
    <n v="4.5"/>
    <n v="0"/>
    <n v="0"/>
    <n v="0"/>
    <n v="4.5"/>
    <n v="30.1"/>
    <n v="0"/>
    <n v="-5.8999999999999986"/>
  </r>
  <r>
    <x v="27"/>
    <n v="30.099999999999998"/>
    <n v="7.5"/>
    <n v="39.299999999999997"/>
    <n v="0"/>
    <n v="0"/>
    <n v="0"/>
    <n v="0"/>
    <n v="0"/>
    <n v="37.599999999999994"/>
    <n v="0"/>
    <n v="-1.7000000000000028"/>
  </r>
  <r>
    <x v="28"/>
    <n v="42.01"/>
    <n v="6"/>
    <n v="37.5"/>
    <n v="12"/>
    <n v="0"/>
    <n v="0"/>
    <n v="0"/>
    <n v="12"/>
    <n v="36.01"/>
    <n v="0"/>
    <n v="-1.490000000000002"/>
  </r>
  <r>
    <x v="29"/>
    <n v="30.200000000000003"/>
    <n v="12"/>
    <n v="54.9"/>
    <n v="0"/>
    <n v="0"/>
    <n v="1.5"/>
    <n v="0"/>
    <n v="0"/>
    <n v="43.7"/>
    <n v="0"/>
    <n v="-11.199999999999996"/>
  </r>
  <r>
    <x v="30"/>
    <n v="52"/>
    <n v="3"/>
    <n v="39"/>
    <n v="0"/>
    <n v="0"/>
    <n v="0"/>
    <n v="0"/>
    <n v="0"/>
    <n v="55"/>
    <n v="0"/>
    <n v="16"/>
  </r>
  <r>
    <x v="31"/>
    <n v="51.9"/>
    <n v="3"/>
    <n v="41.4"/>
    <n v="3"/>
    <n v="12"/>
    <n v="0"/>
    <n v="0"/>
    <n v="15"/>
    <n v="39.9"/>
    <n v="0"/>
    <n v="-1.5"/>
  </r>
  <r>
    <x v="32"/>
    <n v="46.5"/>
    <n v="7.5"/>
    <n v="49.5"/>
    <n v="4.5"/>
    <n v="0"/>
    <n v="0"/>
    <n v="0"/>
    <n v="4.5"/>
    <n v="49.5"/>
    <n v="0"/>
    <n v="0"/>
  </r>
  <r>
    <x v="33"/>
    <n v="57.6"/>
    <n v="9"/>
    <n v="65.099999999999994"/>
    <n v="1.5"/>
    <n v="0"/>
    <n v="0"/>
    <n v="0"/>
    <n v="1.5"/>
    <n v="65.099999999999994"/>
    <n v="0"/>
    <n v="0"/>
  </r>
  <r>
    <x v="34"/>
    <n v="29.7"/>
    <n v="4.5"/>
    <n v="32.700000000000003"/>
    <n v="0"/>
    <n v="0"/>
    <n v="0"/>
    <n v="0"/>
    <n v="0"/>
    <n v="34.200000000000003"/>
    <n v="0"/>
    <n v="1.5"/>
  </r>
  <r>
    <x v="35"/>
    <n v="26.1"/>
    <n v="1.5"/>
    <n v="27.6"/>
    <n v="0"/>
    <n v="0"/>
    <n v="0"/>
    <n v="0"/>
    <n v="0"/>
    <n v="27.6"/>
    <n v="0"/>
    <n v="0"/>
  </r>
  <r>
    <x v="36"/>
    <n v="48"/>
    <n v="6"/>
    <n v="45"/>
    <n v="0"/>
    <n v="0"/>
    <n v="0"/>
    <n v="0"/>
    <n v="0"/>
    <n v="54"/>
    <n v="0"/>
    <n v="9"/>
  </r>
  <r>
    <x v="37"/>
    <n v="51.1"/>
    <n v="4.5"/>
    <n v="65.099999999999994"/>
    <n v="0"/>
    <n v="0"/>
    <n v="0"/>
    <n v="0"/>
    <n v="0"/>
    <n v="55.6"/>
    <n v="0"/>
    <n v="-9.4999999999999929"/>
  </r>
  <r>
    <x v="38"/>
    <n v="55.5"/>
    <n v="3"/>
    <n v="50.7"/>
    <n v="1.5"/>
    <n v="6"/>
    <n v="0"/>
    <n v="0"/>
    <n v="7.5"/>
    <n v="51"/>
    <n v="0"/>
    <n v="0.29999999999999716"/>
  </r>
  <r>
    <x v="39"/>
    <n v="52.5"/>
    <n v="0"/>
    <n v="58.5"/>
    <n v="0"/>
    <n v="6"/>
    <n v="0"/>
    <n v="0"/>
    <n v="6"/>
    <n v="46.5"/>
    <n v="0"/>
    <n v="-12"/>
  </r>
  <r>
    <x v="40"/>
    <n v="36"/>
    <n v="1.5"/>
    <n v="39"/>
    <n v="0"/>
    <n v="0"/>
    <n v="0"/>
    <n v="0"/>
    <n v="0"/>
    <n v="37.5"/>
    <n v="0"/>
    <n v="-1.5"/>
  </r>
  <r>
    <x v="41"/>
    <n v="72.599999999999994"/>
    <n v="1.5"/>
    <n v="65.099999999999994"/>
    <n v="9"/>
    <n v="0"/>
    <n v="0"/>
    <n v="0"/>
    <n v="9"/>
    <n v="65.099999999999994"/>
    <n v="0"/>
    <n v="0"/>
  </r>
  <r>
    <x v="42"/>
    <n v="38"/>
    <n v="4.5"/>
    <n v="30.6"/>
    <n v="4.5"/>
    <n v="0"/>
    <n v="0"/>
    <n v="0"/>
    <n v="4.5"/>
    <n v="38"/>
    <n v="0"/>
    <n v="7.3999999999999986"/>
  </r>
  <r>
    <x v="43"/>
    <n v="32.6"/>
    <n v="10.5"/>
    <n v="43.2"/>
    <n v="0"/>
    <n v="0"/>
    <n v="0"/>
    <n v="0"/>
    <n v="0"/>
    <n v="43.1"/>
    <n v="0"/>
    <n v="-0.10000000000000142"/>
  </r>
  <r>
    <x v="44"/>
    <n v="47.37"/>
    <n v="3"/>
    <n v="36.9"/>
    <n v="1.5"/>
    <n v="12"/>
    <n v="0"/>
    <n v="0"/>
    <n v="13.5"/>
    <n v="36.869999999999997"/>
    <n v="0"/>
    <n v="-3.0000000000001137E-2"/>
  </r>
  <r>
    <x v="45"/>
    <n v="38.21"/>
    <n v="4.5"/>
    <n v="39.6"/>
    <n v="3"/>
    <n v="0"/>
    <n v="0"/>
    <n v="0"/>
    <n v="3"/>
    <n v="39.71"/>
    <n v="0"/>
    <n v="0.10999999999999943"/>
  </r>
  <r>
    <x v="46"/>
    <n v="29.1"/>
    <n v="1.5"/>
    <n v="31.2"/>
    <n v="0"/>
    <n v="0"/>
    <n v="0"/>
    <n v="0"/>
    <n v="0"/>
    <n v="30.6"/>
    <n v="0"/>
    <n v="-0.59999999999999787"/>
  </r>
  <r>
    <x v="47"/>
    <n v="8"/>
    <n v="0"/>
    <n v="7.5"/>
    <n v="0"/>
    <n v="0"/>
    <n v="0"/>
    <n v="0"/>
    <n v="0"/>
    <n v="8"/>
    <n v="0"/>
    <n v="0.5"/>
  </r>
  <r>
    <x v="48"/>
    <n v="38.5"/>
    <n v="1.5"/>
    <n v="42.6"/>
    <n v="0"/>
    <n v="0"/>
    <n v="0.6"/>
    <n v="0"/>
    <n v="0"/>
    <n v="40.6"/>
    <n v="0"/>
    <n v="-2"/>
  </r>
  <r>
    <x v="49"/>
    <n v="18"/>
    <n v="0"/>
    <n v="18"/>
    <n v="0"/>
    <n v="0"/>
    <n v="0"/>
    <n v="0"/>
    <n v="0"/>
    <n v="18"/>
    <n v="0"/>
    <n v="0"/>
  </r>
  <r>
    <x v="50"/>
    <n v="27"/>
    <n v="0"/>
    <n v="25.5"/>
    <n v="1.5"/>
    <n v="0"/>
    <n v="0"/>
    <n v="0"/>
    <n v="1.5"/>
    <n v="25.5"/>
    <n v="0"/>
    <n v="0"/>
  </r>
  <r>
    <x v="51"/>
    <n v="37.6"/>
    <n v="1.5"/>
    <n v="28.5"/>
    <n v="0"/>
    <n v="12"/>
    <n v="1.5"/>
    <n v="0"/>
    <n v="12"/>
    <n v="28.6"/>
    <n v="0"/>
    <n v="0.10000000000000142"/>
  </r>
  <r>
    <x v="52"/>
    <n v="28.000000000000004"/>
    <n v="0"/>
    <n v="35.1"/>
    <n v="0"/>
    <n v="4"/>
    <n v="10.8"/>
    <n v="0"/>
    <n v="4"/>
    <n v="34.800000000000004"/>
    <n v="0"/>
    <n v="-0.29999999999999716"/>
  </r>
  <r>
    <x v="53"/>
    <n v="29"/>
    <n v="3"/>
    <n v="30.6"/>
    <n v="0"/>
    <n v="0"/>
    <n v="0"/>
    <n v="0"/>
    <n v="0"/>
    <n v="32"/>
    <n v="0"/>
    <n v="1.3999999999999986"/>
  </r>
  <r>
    <x v="54"/>
    <n v="23.71"/>
    <n v="0"/>
    <n v="22.2"/>
    <n v="0"/>
    <n v="0"/>
    <n v="0"/>
    <n v="0"/>
    <n v="0"/>
    <n v="23.71"/>
    <n v="0"/>
    <n v="1.5100000000000016"/>
  </r>
  <r>
    <x v="55"/>
    <n v="25.5"/>
    <n v="0"/>
    <n v="27"/>
    <n v="0"/>
    <n v="0"/>
    <n v="1.5"/>
    <n v="0"/>
    <n v="0"/>
    <n v="27"/>
    <n v="0"/>
    <n v="0"/>
  </r>
  <r>
    <x v="56"/>
    <n v="27"/>
    <n v="1.5"/>
    <n v="28.5"/>
    <n v="0"/>
    <n v="0"/>
    <n v="0"/>
    <n v="0"/>
    <n v="0"/>
    <n v="28.5"/>
    <n v="0"/>
    <n v="0"/>
  </r>
  <r>
    <x v="57"/>
    <n v="38.6"/>
    <n v="0"/>
    <n v="35.1"/>
    <n v="4.5"/>
    <n v="0"/>
    <n v="1.5"/>
    <n v="0"/>
    <n v="4.5"/>
    <n v="35.6"/>
    <n v="0"/>
    <n v="0.5"/>
  </r>
  <r>
    <x v="58"/>
    <n v="38.1"/>
    <n v="4.5"/>
    <n v="33.299999999999997"/>
    <n v="3"/>
    <n v="12"/>
    <n v="4.2"/>
    <n v="0"/>
    <n v="15"/>
    <n v="31.8"/>
    <n v="0"/>
    <n v="-1.4999999999999964"/>
  </r>
  <r>
    <x v="59"/>
    <n v="30.6"/>
    <n v="4.5"/>
    <n v="38.1"/>
    <n v="0"/>
    <n v="0"/>
    <n v="3"/>
    <n v="0"/>
    <n v="0"/>
    <n v="38.1"/>
    <n v="0"/>
    <n v="0"/>
  </r>
  <r>
    <x v="60"/>
    <n v="58"/>
    <n v="0"/>
    <n v="58.5"/>
    <n v="0"/>
    <n v="0"/>
    <n v="0"/>
    <n v="0"/>
    <n v="0"/>
    <n v="58"/>
    <n v="0"/>
    <n v="-0.5"/>
  </r>
  <r>
    <x v="61"/>
    <n v="15.6"/>
    <n v="0"/>
    <n v="15.6"/>
    <n v="0"/>
    <n v="0"/>
    <n v="0"/>
    <n v="0"/>
    <n v="0"/>
    <n v="15.6"/>
    <n v="0"/>
    <n v="0"/>
  </r>
  <r>
    <x v="62"/>
    <n v="67.199999999999989"/>
    <n v="0"/>
    <n v="55.2"/>
    <n v="16.5"/>
    <n v="0"/>
    <n v="0"/>
    <n v="0"/>
    <n v="16.5"/>
    <n v="50.699999999999989"/>
    <n v="0"/>
    <n v="-4.5000000000000142"/>
  </r>
  <r>
    <x v="63"/>
    <n v="24.6"/>
    <n v="1.5"/>
    <n v="22.8"/>
    <n v="0"/>
    <n v="0"/>
    <n v="1.2"/>
    <n v="0"/>
    <n v="0"/>
    <n v="27.3"/>
    <n v="0"/>
    <n v="4.5"/>
  </r>
  <r>
    <x v="64"/>
    <n v="94.1"/>
    <n v="3"/>
    <n v="54.6"/>
    <n v="36"/>
    <n v="0"/>
    <n v="0"/>
    <n v="0"/>
    <n v="36"/>
    <n v="61.099999999999994"/>
    <n v="0"/>
    <n v="6.4999999999999929"/>
  </r>
  <r>
    <x v="65"/>
    <n v="50.1"/>
    <n v="4.5"/>
    <n v="41.1"/>
    <n v="0"/>
    <n v="12"/>
    <n v="0.6"/>
    <n v="0"/>
    <n v="12"/>
    <n v="43.2"/>
    <n v="0"/>
    <n v="2.1000000000000014"/>
  </r>
  <r>
    <x v="66"/>
    <n v="43.599999999999994"/>
    <n v="7.5"/>
    <n v="51.6"/>
    <n v="1.5"/>
    <n v="0"/>
    <n v="0"/>
    <n v="0"/>
    <n v="1.5"/>
    <n v="49.599999999999994"/>
    <n v="0"/>
    <n v="-2.0000000000000071"/>
  </r>
  <r>
    <x v="67"/>
    <n v="39.6"/>
    <n v="0"/>
    <n v="39.6"/>
    <n v="0"/>
    <n v="0"/>
    <n v="0"/>
    <n v="0"/>
    <n v="0"/>
    <n v="39.6"/>
    <n v="0"/>
    <n v="0"/>
  </r>
  <r>
    <x v="68"/>
    <n v="30.5"/>
    <n v="0"/>
    <n v="39"/>
    <n v="0"/>
    <n v="0"/>
    <n v="1.5"/>
    <n v="0"/>
    <n v="0"/>
    <n v="32"/>
    <n v="0"/>
    <n v="-7"/>
  </r>
  <r>
    <x v="69"/>
    <n v="54.5"/>
    <n v="1.5"/>
    <n v="57"/>
    <n v="0"/>
    <n v="0"/>
    <n v="0"/>
    <n v="0"/>
    <n v="0"/>
    <n v="56"/>
    <n v="0"/>
    <n v="-1"/>
  </r>
  <r>
    <x v="70"/>
    <n v="41.7"/>
    <n v="1.5"/>
    <n v="43.2"/>
    <n v="0"/>
    <n v="0"/>
    <n v="0"/>
    <n v="0"/>
    <n v="0"/>
    <n v="43.2"/>
    <n v="0"/>
    <n v="0"/>
  </r>
  <r>
    <x v="71"/>
    <n v="44.1"/>
    <n v="1.5"/>
    <n v="42.6"/>
    <n v="0"/>
    <n v="0"/>
    <n v="0"/>
    <n v="0"/>
    <n v="0"/>
    <n v="45.6"/>
    <n v="0"/>
    <n v="3"/>
  </r>
  <r>
    <x v="72"/>
    <n v="46.699999999999996"/>
    <n v="3"/>
    <n v="44.7"/>
    <n v="0"/>
    <n v="8"/>
    <n v="0"/>
    <n v="0"/>
    <n v="8"/>
    <n v="41.699999999999996"/>
    <n v="0"/>
    <n v="-3.0000000000000071"/>
  </r>
  <r>
    <x v="73"/>
    <n v="30.9"/>
    <n v="9"/>
    <n v="35.700000000000003"/>
    <n v="0"/>
    <n v="4"/>
    <n v="0"/>
    <n v="0"/>
    <n v="4"/>
    <n v="35.9"/>
    <n v="0"/>
    <n v="0.19999999999999574"/>
  </r>
  <r>
    <x v="74"/>
    <n v="46.7"/>
    <n v="3"/>
    <n v="48.6"/>
    <n v="0"/>
    <n v="0"/>
    <n v="0"/>
    <n v="0"/>
    <n v="0"/>
    <n v="49.7"/>
    <n v="0"/>
    <n v="1.1000000000000014"/>
  </r>
  <r>
    <x v="75"/>
    <n v="36.700000000000003"/>
    <n v="1.5"/>
    <n v="36.6"/>
    <n v="1.5"/>
    <n v="0"/>
    <n v="0"/>
    <n v="0"/>
    <n v="1.5"/>
    <n v="36.700000000000003"/>
    <n v="0"/>
    <n v="0.10000000000000142"/>
  </r>
  <r>
    <x v="76"/>
    <n v="48"/>
    <n v="1.5"/>
    <n v="49.8"/>
    <n v="0"/>
    <n v="0"/>
    <n v="0"/>
    <n v="0"/>
    <n v="0"/>
    <n v="49.5"/>
    <n v="0"/>
    <n v="-0.29999999999999716"/>
  </r>
  <r>
    <x v="77"/>
    <n v="54"/>
    <n v="0"/>
    <n v="45.6"/>
    <n v="0"/>
    <n v="0"/>
    <n v="0"/>
    <n v="0"/>
    <n v="0"/>
    <n v="54"/>
    <n v="0"/>
    <n v="8.3999999999999986"/>
  </r>
  <r>
    <x v="78"/>
    <n v="30.5"/>
    <n v="4.5"/>
    <n v="0"/>
    <n v="0"/>
    <n v="0"/>
    <n v="0"/>
    <n v="0"/>
    <n v="0"/>
    <n v="35"/>
    <n v="0"/>
    <n v="35"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  <r>
    <x v="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Date">
  <location ref="A3:P6" firstHeaderRow="0" firstDataRow="1" firstDataCol="1"/>
  <pivotFields count="16"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3">
    <i>
      <x v="8"/>
    </i>
    <i>
      <x v="9"/>
    </i>
    <i t="grand">
      <x/>
    </i>
  </rowItems>
  <colFields count="1">
    <field x="-2"/>
  </colFields>
  <colItems count="1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</colItems>
  <dataFields count="15">
    <dataField name="Somme de St Nicolas" fld="1" baseField="0" baseItem="0"/>
    <dataField name="Somme de Saumur Tradition" fld="2" baseField="0" baseItem="0"/>
    <dataField name="Somme de Cidre" fld="3" baseField="0" baseItem="0"/>
    <dataField name="Somme de Rosé" fld="4" baseField="0" baseItem="0"/>
    <dataField name="Somme de Blanc" fld="5" baseField="0" baseItem="0"/>
    <dataField name="Somme de Bière" fld="6" baseField="0" baseItem="0"/>
    <dataField name="Somme de Coca Cola" fld="7" baseField="0" baseItem="0"/>
    <dataField name="Somme de Schweppes" fld="8" baseField="0" baseItem="0"/>
    <dataField name="Somme de Ricqles" fld="9" baseField="0" baseItem="0"/>
    <dataField name="Somme de Perrier" fld="10" baseField="0" baseItem="0"/>
    <dataField name="Somme de Orangina" fld="11" baseField="0" baseItem="0"/>
    <dataField name="Somme de Eau 0,5L" fld="12" baseField="0" baseItem="0"/>
    <dataField name="Somme de Eau 1L" fld="13" baseField="0" baseItem="0"/>
    <dataField name="Somme de Ricard" fld="14" baseField="0" baseItem="0"/>
    <dataField name="Somme de Mousseux" fld="15" baseField="0" baseItem="0"/>
  </dataFields>
  <formats count="15">
    <format dxfId="41">
      <pivotArea field="0" type="button" dataOnly="0" labelOnly="1" outline="0" axis="axisRow" fieldPosition="0"/>
    </format>
    <format dxfId="40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39">
      <pivotArea field="0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37">
      <pivotArea field="0" type="button" dataOnly="0" labelOnly="1" outline="0" axis="axisRow" fieldPosition="0"/>
    </format>
    <format dxfId="36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35">
      <pivotArea field="0" type="button" dataOnly="0" labelOnly="1" outline="0" axis="axisRow" fieldPosition="0"/>
    </format>
    <format dxfId="34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33">
      <pivotArea field="0" type="button" dataOnly="0" labelOnly="1" outline="0" axis="axisRow" fieldPosition="0"/>
    </format>
    <format dxfId="32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field="0" type="button" dataOnly="0" labelOnly="1" outline="0" axis="axisRow" fieldPosition="0"/>
    </format>
    <format dxfId="28">
      <pivotArea dataOnly="0" labelOnly="1" grandRow="1" outline="0" fieldPosition="0"/>
    </format>
    <format dxfId="27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B3:I6" firstHeaderRow="0" firstDataRow="1" firstDataCol="1"/>
  <pivotFields count="12"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dataField="1" showAll="0"/>
  </pivotFields>
  <rowFields count="1">
    <field x="0"/>
  </rowFields>
  <rowItems count="3">
    <i>
      <x v="7"/>
    </i>
    <i>
      <x v="8"/>
    </i>
    <i>
      <x v="9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Consomation Réelle" fld="3" baseField="0" baseItem="7"/>
    <dataField name="Boules de fort" fld="5" baseField="0" baseItem="6024760"/>
    <dataField name="Crédit Journalier" fld="2" baseField="0" baseItem="0"/>
    <dataField name="Crédit remboursé" fld="4" baseField="0" baseItem="7"/>
    <dataField name="Total cotisations" fld="7" baseField="0" baseItem="7"/>
    <dataField name="Consomations Offertes" fld="6" baseField="0" baseItem="7"/>
    <dataField name="Différence" fld="11" subtotal="count" baseField="0" baseItem="0"/>
  </dataFields>
  <formats count="10">
    <format dxfId="26">
      <pivotArea outline="0" collapsedLevelsAreSubtotals="1" fieldPosition="0"/>
    </format>
    <format dxfId="25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24">
      <pivotArea collapsedLevelsAreSubtotals="1" fieldPosition="0">
        <references count="1">
          <reference field="0" count="1">
            <x v="7"/>
          </reference>
        </references>
      </pivotArea>
    </format>
    <format dxfId="23">
      <pivotArea collapsedLevelsAreSubtotals="1" fieldPosition="0">
        <references count="1">
          <reference field="0" count="1">
            <x v="7"/>
          </reference>
        </references>
      </pivotArea>
    </format>
    <format dxfId="22">
      <pivotArea outline="0" collapsedLevelsAreSubtotals="1" fieldPosition="0"/>
    </format>
    <format dxfId="2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0">
      <pivotArea outline="0" collapsedLevelsAreSubtotals="1" fieldPosition="0"/>
    </format>
    <format dxfId="1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5" name="Tableau2" displayName="Tableau2" ref="A1:H16" totalsRowShown="0" headerRowDxfId="52" headerRowBorderDxfId="51" tableBorderDxfId="50">
  <sortState ref="A2:G21">
    <sortCondition ref="A1"/>
  </sortState>
  <tableColumns count="8">
    <tableColumn id="1" name="iD" dataDxfId="49" dataCellStyle="Normal 2"/>
    <tableColumn id="2" name="Libelle" dataDxfId="48">
      <calculatedColumnFormula>VLOOKUP(A2,BDParam,2)</calculatedColumnFormula>
    </tableColumn>
    <tableColumn id="3" name="Tarifs" dataDxfId="47"/>
    <tableColumn id="4" name="Début" dataDxfId="46"/>
    <tableColumn id="5" name="Appro" dataDxfId="45"/>
    <tableColumn id="6" name="Fin" dataDxfId="44"/>
    <tableColumn id="7" name="Ventes" dataDxfId="43">
      <calculatedColumnFormula>IF(F2&lt;&gt;"",(D2+E2-F2)*C2,"")</calculatedColumnFormula>
    </tableColumn>
    <tableColumn id="8" name="Conso" dataDxfId="42">
      <calculatedColumnFormula>Tableau2[[#This Row],[Début]]+Tableau2[[#This Row],[Appro]]-Tableau2[[#This Row],[Fin]]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21" totalsRowShown="0" headerRowDxfId="7" dataDxfId="6" headerRowCellStyle="Normal 2">
  <tableColumns count="6">
    <tableColumn id="1" name="iD" dataDxfId="5" dataCellStyle="Normal 2"/>
    <tableColumn id="2" name="Référence" dataDxfId="4" dataCellStyle="Normal 2">
      <calculatedColumnFormula>VLOOKUP(A2,BDParam,2)</calculatedColumnFormula>
    </tableColumn>
    <tableColumn id="3" name="Quantité" dataDxfId="3" dataCellStyle="Normal 2"/>
    <tableColumn id="4" name="Prix" dataDxfId="2" dataCellStyle="Normal 2">
      <calculatedColumnFormula>VLOOKUP(Stock!A2,Boissons!$A$2:$G$16,3,FALSE)</calculatedColumnFormula>
    </tableColumn>
    <tableColumn id="5" name="ToTal" dataDxfId="1" dataCellStyle="Normal 2">
      <calculatedColumnFormula>SUM(C2*D2)</calculatedColumnFormula>
    </tableColumn>
    <tableColumn id="6" name="Minimum" dataDxfId="0" dataCellStyle="Normal 2">
      <calculatedColumnFormula>VLOOKUP(A2,BDParam,3)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Tableau%20de%20bord.xls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81"/>
  <sheetViews>
    <sheetView workbookViewId="0"/>
  </sheetViews>
  <sheetFormatPr baseColWidth="10" defaultRowHeight="15" x14ac:dyDescent="0.25"/>
  <cols>
    <col min="1" max="1" width="13" bestFit="1" customWidth="1"/>
    <col min="2" max="2" width="13.140625" bestFit="1" customWidth="1"/>
    <col min="4" max="4" width="6.85546875" customWidth="1"/>
    <col min="5" max="5" width="6.140625" customWidth="1"/>
    <col min="7" max="7" width="13.7109375" bestFit="1" customWidth="1"/>
    <col min="9" max="9" width="13.5703125" bestFit="1" customWidth="1"/>
    <col min="14" max="14" width="12.7109375" bestFit="1" customWidth="1"/>
    <col min="15" max="15" width="12.42578125" bestFit="1" customWidth="1"/>
    <col min="16" max="16" width="16.5703125" customWidth="1"/>
  </cols>
  <sheetData>
    <row r="1" spans="1:19" x14ac:dyDescent="0.25">
      <c r="A1" s="77" t="s">
        <v>48</v>
      </c>
      <c r="B1" s="78" t="s">
        <v>20</v>
      </c>
      <c r="C1" s="78" t="s">
        <v>32</v>
      </c>
      <c r="F1" s="79" t="s">
        <v>33</v>
      </c>
      <c r="G1" s="78" t="s">
        <v>49</v>
      </c>
      <c r="H1" s="78" t="s">
        <v>50</v>
      </c>
      <c r="I1" s="78" t="s">
        <v>51</v>
      </c>
      <c r="J1" s="78" t="s">
        <v>52</v>
      </c>
      <c r="K1" s="78" t="s">
        <v>53</v>
      </c>
      <c r="L1" s="78" t="s">
        <v>54</v>
      </c>
      <c r="M1" s="78" t="s">
        <v>55</v>
      </c>
      <c r="N1" s="78" t="s">
        <v>56</v>
      </c>
      <c r="O1" s="79" t="s">
        <v>57</v>
      </c>
      <c r="P1" s="79" t="s">
        <v>58</v>
      </c>
      <c r="Q1" s="80" t="s">
        <v>59</v>
      </c>
    </row>
    <row r="2" spans="1:19" x14ac:dyDescent="0.25">
      <c r="A2" s="81">
        <v>200</v>
      </c>
      <c r="B2" s="82"/>
      <c r="C2" s="83">
        <f>SUM(A2*B2)</f>
        <v>0</v>
      </c>
      <c r="F2" s="84">
        <v>42643</v>
      </c>
      <c r="G2" s="85">
        <f>C16</f>
        <v>22</v>
      </c>
      <c r="H2" s="85">
        <f>C17</f>
        <v>6</v>
      </c>
      <c r="I2" s="85">
        <v>27</v>
      </c>
      <c r="J2" s="86">
        <f>C22</f>
        <v>0</v>
      </c>
      <c r="K2" s="86">
        <f>C20</f>
        <v>0</v>
      </c>
      <c r="L2" s="86">
        <f>C18</f>
        <v>0</v>
      </c>
      <c r="M2" s="85">
        <f>C21</f>
        <v>0</v>
      </c>
      <c r="N2" s="85">
        <f>J2+K2+M2+P2</f>
        <v>0</v>
      </c>
      <c r="O2" s="1">
        <f>SUM(G2-N2)+(H2+L2)</f>
        <v>28</v>
      </c>
      <c r="P2" s="1">
        <f>C19</f>
        <v>0</v>
      </c>
      <c r="Q2" s="1">
        <f>SUM(O2-I2)</f>
        <v>1</v>
      </c>
      <c r="R2" s="1"/>
      <c r="S2" s="87"/>
    </row>
    <row r="3" spans="1:19" x14ac:dyDescent="0.25">
      <c r="A3" s="81">
        <v>100</v>
      </c>
      <c r="B3" s="82"/>
      <c r="C3" s="83">
        <f t="shared" ref="C3:C15" si="0">SUM(A3*B3)</f>
        <v>0</v>
      </c>
      <c r="F3" s="84">
        <v>42642</v>
      </c>
      <c r="G3" s="85">
        <v>50.2</v>
      </c>
      <c r="H3" s="85">
        <v>3</v>
      </c>
      <c r="I3" s="85">
        <v>54.6</v>
      </c>
      <c r="J3" s="86">
        <v>0</v>
      </c>
      <c r="K3" s="86">
        <v>0</v>
      </c>
      <c r="L3" s="86">
        <v>0</v>
      </c>
      <c r="M3" s="85">
        <v>0</v>
      </c>
      <c r="N3" s="85">
        <v>0</v>
      </c>
      <c r="O3" s="1">
        <v>53.2</v>
      </c>
      <c r="P3" s="1">
        <v>0</v>
      </c>
      <c r="Q3" s="1">
        <v>-1.3999999999999986</v>
      </c>
      <c r="R3" s="87"/>
      <c r="S3" s="87"/>
    </row>
    <row r="4" spans="1:19" x14ac:dyDescent="0.25">
      <c r="A4" s="81">
        <v>50</v>
      </c>
      <c r="B4" s="82"/>
      <c r="C4" s="83">
        <f t="shared" si="0"/>
        <v>0</v>
      </c>
      <c r="F4" s="84">
        <v>42641</v>
      </c>
      <c r="G4" s="85">
        <v>32.1</v>
      </c>
      <c r="H4" s="85">
        <v>1.5</v>
      </c>
      <c r="I4" s="85">
        <v>33.6</v>
      </c>
      <c r="J4" s="86">
        <v>0</v>
      </c>
      <c r="K4" s="86">
        <v>0</v>
      </c>
      <c r="L4" s="86">
        <v>0</v>
      </c>
      <c r="M4" s="85">
        <v>0</v>
      </c>
      <c r="N4" s="85">
        <v>0</v>
      </c>
      <c r="O4" s="1">
        <v>33.6</v>
      </c>
      <c r="P4" s="1">
        <v>0</v>
      </c>
      <c r="Q4" s="1">
        <v>0</v>
      </c>
      <c r="R4" s="1"/>
    </row>
    <row r="5" spans="1:19" x14ac:dyDescent="0.25">
      <c r="A5" s="81">
        <v>20</v>
      </c>
      <c r="B5" s="82"/>
      <c r="C5" s="83">
        <f t="shared" si="0"/>
        <v>0</v>
      </c>
      <c r="F5" s="84">
        <v>42640</v>
      </c>
      <c r="G5" s="85">
        <v>52.099999999999994</v>
      </c>
      <c r="H5" s="85">
        <v>0</v>
      </c>
      <c r="I5" s="85">
        <v>35.1</v>
      </c>
      <c r="J5" s="86">
        <v>0</v>
      </c>
      <c r="K5" s="86">
        <v>12</v>
      </c>
      <c r="L5" s="86">
        <v>0</v>
      </c>
      <c r="M5" s="85">
        <v>0</v>
      </c>
      <c r="N5" s="85">
        <v>12</v>
      </c>
      <c r="O5" s="1">
        <v>40.099999999999994</v>
      </c>
      <c r="P5" s="1">
        <v>0</v>
      </c>
      <c r="Q5" s="1">
        <v>4.9999999999999929</v>
      </c>
      <c r="R5" s="1"/>
      <c r="S5" s="1"/>
    </row>
    <row r="6" spans="1:19" x14ac:dyDescent="0.25">
      <c r="A6" s="81">
        <v>10</v>
      </c>
      <c r="B6" s="82"/>
      <c r="C6" s="83">
        <f t="shared" si="0"/>
        <v>0</v>
      </c>
      <c r="F6" s="84">
        <v>42639</v>
      </c>
      <c r="G6" s="85">
        <v>44.5</v>
      </c>
      <c r="H6" s="85">
        <v>4.5</v>
      </c>
      <c r="I6" s="85">
        <v>45</v>
      </c>
      <c r="J6" s="86">
        <v>1.5</v>
      </c>
      <c r="K6" s="86">
        <v>4</v>
      </c>
      <c r="L6" s="86">
        <v>0</v>
      </c>
      <c r="M6" s="85">
        <v>0</v>
      </c>
      <c r="N6" s="85">
        <v>5.5</v>
      </c>
      <c r="O6" s="1">
        <v>43.5</v>
      </c>
      <c r="P6" s="1">
        <v>0</v>
      </c>
      <c r="Q6" s="1">
        <v>-1.5</v>
      </c>
      <c r="R6" s="5"/>
    </row>
    <row r="7" spans="1:19" x14ac:dyDescent="0.25">
      <c r="A7" s="81">
        <v>5</v>
      </c>
      <c r="B7" s="82">
        <v>1</v>
      </c>
      <c r="C7" s="83">
        <f t="shared" si="0"/>
        <v>5</v>
      </c>
      <c r="F7" s="84">
        <v>42638</v>
      </c>
      <c r="G7" s="85">
        <v>42.4</v>
      </c>
      <c r="H7" s="85">
        <v>7.5</v>
      </c>
      <c r="I7" s="85">
        <v>33</v>
      </c>
      <c r="J7" s="86">
        <v>0</v>
      </c>
      <c r="K7" s="86">
        <v>0</v>
      </c>
      <c r="L7" s="86">
        <v>0</v>
      </c>
      <c r="M7" s="85">
        <v>0</v>
      </c>
      <c r="N7" s="85">
        <v>0</v>
      </c>
      <c r="O7" s="1">
        <v>49.9</v>
      </c>
      <c r="P7" s="1">
        <v>0</v>
      </c>
      <c r="Q7" s="1">
        <v>16.899999999999999</v>
      </c>
      <c r="R7" s="5"/>
      <c r="S7" s="1"/>
    </row>
    <row r="8" spans="1:19" x14ac:dyDescent="0.25">
      <c r="A8" s="81">
        <v>2</v>
      </c>
      <c r="B8" s="82">
        <v>5</v>
      </c>
      <c r="C8" s="83">
        <f t="shared" si="0"/>
        <v>10</v>
      </c>
      <c r="F8" s="84">
        <v>42637</v>
      </c>
      <c r="G8" s="85">
        <v>68.140000000000015</v>
      </c>
      <c r="H8" s="85">
        <v>1.5</v>
      </c>
      <c r="I8" s="85">
        <v>74.7</v>
      </c>
      <c r="J8" s="86">
        <v>1.5</v>
      </c>
      <c r="K8" s="86">
        <v>0</v>
      </c>
      <c r="L8" s="86">
        <v>0</v>
      </c>
      <c r="M8" s="85">
        <v>0</v>
      </c>
      <c r="N8" s="85">
        <v>1.5</v>
      </c>
      <c r="O8" s="1">
        <v>68.140000000000015</v>
      </c>
      <c r="P8" s="1">
        <v>0</v>
      </c>
      <c r="Q8" s="1">
        <v>-6.5599999999999881</v>
      </c>
      <c r="R8" s="87"/>
    </row>
    <row r="9" spans="1:19" x14ac:dyDescent="0.25">
      <c r="A9" s="81">
        <v>1</v>
      </c>
      <c r="B9" s="82">
        <v>6</v>
      </c>
      <c r="C9" s="83">
        <f t="shared" si="0"/>
        <v>6</v>
      </c>
      <c r="F9" s="84">
        <v>42636</v>
      </c>
      <c r="G9" s="85">
        <v>50.25</v>
      </c>
      <c r="H9" s="85">
        <v>9</v>
      </c>
      <c r="I9" s="85">
        <v>57.3</v>
      </c>
      <c r="J9" s="86">
        <v>0</v>
      </c>
      <c r="K9" s="86">
        <v>0</v>
      </c>
      <c r="L9" s="86">
        <v>0</v>
      </c>
      <c r="M9" s="85">
        <v>0</v>
      </c>
      <c r="N9" s="85">
        <v>0</v>
      </c>
      <c r="O9" s="1">
        <v>59.25</v>
      </c>
      <c r="P9" s="1">
        <v>0</v>
      </c>
      <c r="Q9" s="1">
        <v>1.9500000000000028</v>
      </c>
      <c r="R9" s="5"/>
    </row>
    <row r="10" spans="1:19" x14ac:dyDescent="0.25">
      <c r="A10" s="81">
        <v>0.5</v>
      </c>
      <c r="B10" s="82">
        <v>2</v>
      </c>
      <c r="C10" s="83">
        <f t="shared" si="0"/>
        <v>1</v>
      </c>
      <c r="F10" s="84">
        <v>42635</v>
      </c>
      <c r="G10" s="85">
        <v>32.300000000000004</v>
      </c>
      <c r="H10" s="85">
        <v>0</v>
      </c>
      <c r="I10" s="85">
        <v>31.5</v>
      </c>
      <c r="J10" s="86">
        <v>0</v>
      </c>
      <c r="K10" s="86">
        <v>0</v>
      </c>
      <c r="L10" s="86">
        <v>0</v>
      </c>
      <c r="M10" s="85">
        <v>0</v>
      </c>
      <c r="N10" s="85">
        <v>0</v>
      </c>
      <c r="O10" s="1">
        <v>32.300000000000004</v>
      </c>
      <c r="P10" s="1">
        <v>0</v>
      </c>
      <c r="Q10" s="1">
        <v>0.80000000000000426</v>
      </c>
      <c r="R10" s="5"/>
    </row>
    <row r="11" spans="1:19" x14ac:dyDescent="0.25">
      <c r="A11" s="81">
        <v>0.2</v>
      </c>
      <c r="B11" s="82"/>
      <c r="C11" s="83">
        <f t="shared" si="0"/>
        <v>0</v>
      </c>
      <c r="F11" s="84">
        <v>42634</v>
      </c>
      <c r="G11" s="85">
        <v>32.1</v>
      </c>
      <c r="H11" s="85">
        <v>3</v>
      </c>
      <c r="I11" s="85">
        <v>35.1</v>
      </c>
      <c r="J11" s="86">
        <v>0</v>
      </c>
      <c r="K11" s="86">
        <v>0</v>
      </c>
      <c r="L11" s="86">
        <v>0</v>
      </c>
      <c r="M11" s="85">
        <v>0</v>
      </c>
      <c r="N11" s="85">
        <v>0</v>
      </c>
      <c r="O11" s="1">
        <v>35.1</v>
      </c>
      <c r="P11" s="1">
        <v>0</v>
      </c>
      <c r="Q11" s="1">
        <v>0</v>
      </c>
      <c r="R11" s="1"/>
    </row>
    <row r="12" spans="1:19" x14ac:dyDescent="0.25">
      <c r="A12" s="81">
        <v>0.1</v>
      </c>
      <c r="B12" s="82"/>
      <c r="C12" s="83">
        <f t="shared" si="0"/>
        <v>0</v>
      </c>
      <c r="F12" s="84">
        <v>42633</v>
      </c>
      <c r="G12" s="85">
        <v>31.5</v>
      </c>
      <c r="H12" s="85">
        <v>0</v>
      </c>
      <c r="I12" s="85">
        <v>25.5</v>
      </c>
      <c r="J12" s="86">
        <v>0</v>
      </c>
      <c r="K12" s="86">
        <v>8</v>
      </c>
      <c r="L12" s="86">
        <v>0</v>
      </c>
      <c r="M12" s="85">
        <v>0</v>
      </c>
      <c r="N12" s="85">
        <v>8</v>
      </c>
      <c r="O12" s="1">
        <v>23.5</v>
      </c>
      <c r="P12" s="1">
        <v>0</v>
      </c>
      <c r="Q12" s="1">
        <v>-2</v>
      </c>
      <c r="R12" s="1"/>
    </row>
    <row r="13" spans="1:19" x14ac:dyDescent="0.25">
      <c r="A13" s="81">
        <v>0.05</v>
      </c>
      <c r="B13" s="82"/>
      <c r="C13" s="83">
        <f t="shared" si="0"/>
        <v>0</v>
      </c>
      <c r="F13" s="84">
        <v>42632</v>
      </c>
      <c r="G13" s="85">
        <v>42.699999999999996</v>
      </c>
      <c r="H13" s="85">
        <v>0</v>
      </c>
      <c r="I13" s="85">
        <v>39.6</v>
      </c>
      <c r="J13" s="86">
        <v>0</v>
      </c>
      <c r="K13" s="86">
        <v>0</v>
      </c>
      <c r="L13" s="86">
        <v>0</v>
      </c>
      <c r="M13" s="85">
        <v>0</v>
      </c>
      <c r="N13" s="85">
        <v>0</v>
      </c>
      <c r="O13" s="1">
        <v>42.699999999999996</v>
      </c>
      <c r="P13" s="1">
        <v>0</v>
      </c>
      <c r="Q13" s="1">
        <v>3.0999999999999943</v>
      </c>
      <c r="R13" s="1"/>
      <c r="S13" s="1"/>
    </row>
    <row r="14" spans="1:19" x14ac:dyDescent="0.25">
      <c r="A14" s="81">
        <v>0.02</v>
      </c>
      <c r="B14" s="82"/>
      <c r="C14" s="83">
        <f t="shared" si="0"/>
        <v>0</v>
      </c>
      <c r="F14" s="84">
        <v>42631</v>
      </c>
      <c r="G14" s="85">
        <v>37.5</v>
      </c>
      <c r="H14" s="85">
        <v>1.5</v>
      </c>
      <c r="I14" s="85">
        <v>36</v>
      </c>
      <c r="J14" s="86">
        <v>9</v>
      </c>
      <c r="K14" s="86">
        <v>0</v>
      </c>
      <c r="L14" s="86">
        <v>0</v>
      </c>
      <c r="M14" s="85">
        <v>0</v>
      </c>
      <c r="N14" s="85">
        <v>9</v>
      </c>
      <c r="O14" s="1">
        <v>30</v>
      </c>
      <c r="P14" s="1">
        <v>0</v>
      </c>
      <c r="Q14" s="1">
        <v>-6</v>
      </c>
      <c r="R14" s="1"/>
      <c r="S14" s="1"/>
    </row>
    <row r="15" spans="1:19" x14ac:dyDescent="0.25">
      <c r="A15" s="81">
        <v>0.01</v>
      </c>
      <c r="B15" s="82"/>
      <c r="C15" s="83">
        <f t="shared" si="0"/>
        <v>0</v>
      </c>
      <c r="F15" s="84">
        <v>42630</v>
      </c>
      <c r="G15" s="85">
        <v>80.2</v>
      </c>
      <c r="H15" s="85">
        <v>0</v>
      </c>
      <c r="I15" s="85">
        <v>62.1</v>
      </c>
      <c r="J15" s="86">
        <v>16.5</v>
      </c>
      <c r="K15" s="86">
        <v>0</v>
      </c>
      <c r="L15" s="86">
        <v>0</v>
      </c>
      <c r="M15" s="85">
        <v>0</v>
      </c>
      <c r="N15" s="85">
        <v>16.5</v>
      </c>
      <c r="O15" s="1">
        <v>63.7</v>
      </c>
      <c r="P15" s="1">
        <v>0</v>
      </c>
      <c r="Q15" s="1">
        <v>1.6000000000000014</v>
      </c>
      <c r="R15" s="1"/>
    </row>
    <row r="16" spans="1:19" x14ac:dyDescent="0.25">
      <c r="B16" s="88"/>
      <c r="C16" s="83">
        <f>SUM(C2:C15)</f>
        <v>22</v>
      </c>
      <c r="F16" s="84">
        <v>42629</v>
      </c>
      <c r="G16" s="85">
        <v>42.5</v>
      </c>
      <c r="H16" s="85">
        <v>1.5</v>
      </c>
      <c r="I16" s="85">
        <v>42</v>
      </c>
      <c r="J16" s="86">
        <v>0</v>
      </c>
      <c r="K16" s="86">
        <v>0</v>
      </c>
      <c r="L16" s="86">
        <v>0</v>
      </c>
      <c r="M16" s="85">
        <v>0</v>
      </c>
      <c r="N16" s="85">
        <v>0</v>
      </c>
      <c r="O16" s="1">
        <v>44</v>
      </c>
      <c r="P16" s="1">
        <v>0</v>
      </c>
      <c r="Q16" s="1">
        <v>2</v>
      </c>
      <c r="R16" s="1"/>
    </row>
    <row r="17" spans="2:19" x14ac:dyDescent="0.25">
      <c r="B17" s="88" t="s">
        <v>50</v>
      </c>
      <c r="C17" s="89">
        <v>6</v>
      </c>
      <c r="F17" s="84">
        <v>42628</v>
      </c>
      <c r="G17" s="85">
        <v>30</v>
      </c>
      <c r="H17" s="85">
        <v>0</v>
      </c>
      <c r="I17" s="85">
        <v>32.1</v>
      </c>
      <c r="J17" s="86">
        <v>0</v>
      </c>
      <c r="K17" s="86">
        <v>0</v>
      </c>
      <c r="L17" s="86">
        <v>0</v>
      </c>
      <c r="M17" s="85">
        <v>0</v>
      </c>
      <c r="N17" s="85">
        <v>0</v>
      </c>
      <c r="O17" s="1">
        <v>30</v>
      </c>
      <c r="P17" s="1">
        <v>0</v>
      </c>
      <c r="Q17" s="1">
        <v>-2.1000000000000014</v>
      </c>
      <c r="R17" s="1"/>
      <c r="S17" s="1"/>
    </row>
    <row r="18" spans="2:19" x14ac:dyDescent="0.25">
      <c r="B18" s="88" t="s">
        <v>60</v>
      </c>
      <c r="C18" s="80"/>
      <c r="F18" s="84">
        <v>42627</v>
      </c>
      <c r="G18" s="85">
        <v>23.5</v>
      </c>
      <c r="H18" s="85">
        <v>6</v>
      </c>
      <c r="I18" s="85">
        <v>37.5</v>
      </c>
      <c r="J18" s="86">
        <v>0</v>
      </c>
      <c r="K18" s="86">
        <v>0</v>
      </c>
      <c r="L18" s="86">
        <v>0</v>
      </c>
      <c r="M18" s="85">
        <v>0</v>
      </c>
      <c r="N18" s="85">
        <v>0</v>
      </c>
      <c r="O18" s="1">
        <v>29.5</v>
      </c>
      <c r="P18" s="1">
        <v>0</v>
      </c>
      <c r="Q18" s="1">
        <v>-8</v>
      </c>
      <c r="R18" s="1"/>
    </row>
    <row r="19" spans="2:19" x14ac:dyDescent="0.25">
      <c r="B19" s="88" t="s">
        <v>58</v>
      </c>
      <c r="C19" s="90"/>
      <c r="F19" s="84">
        <v>42626</v>
      </c>
      <c r="G19" s="85">
        <v>23.5</v>
      </c>
      <c r="H19" s="85">
        <v>18</v>
      </c>
      <c r="I19" s="85">
        <v>52.2</v>
      </c>
      <c r="J19" s="86">
        <v>0</v>
      </c>
      <c r="K19" s="86">
        <v>0</v>
      </c>
      <c r="L19" s="86">
        <v>0</v>
      </c>
      <c r="M19" s="85">
        <v>0</v>
      </c>
      <c r="N19" s="85">
        <v>0</v>
      </c>
      <c r="O19" s="1">
        <v>41.5</v>
      </c>
      <c r="P19" s="1">
        <v>0</v>
      </c>
      <c r="Q19" s="1">
        <v>-10.700000000000003</v>
      </c>
      <c r="R19" s="1"/>
    </row>
    <row r="20" spans="2:19" x14ac:dyDescent="0.25">
      <c r="B20" s="88" t="s">
        <v>53</v>
      </c>
      <c r="C20" s="80"/>
      <c r="F20" s="84">
        <v>42625</v>
      </c>
      <c r="G20" s="85">
        <v>47.15</v>
      </c>
      <c r="H20" s="85">
        <v>4.5</v>
      </c>
      <c r="I20" s="85">
        <v>43.5</v>
      </c>
      <c r="J20" s="86">
        <v>0</v>
      </c>
      <c r="K20" s="86">
        <v>8</v>
      </c>
      <c r="L20" s="86">
        <v>0</v>
      </c>
      <c r="M20" s="85">
        <v>0</v>
      </c>
      <c r="N20" s="85">
        <v>8</v>
      </c>
      <c r="O20" s="1">
        <v>43.65</v>
      </c>
      <c r="P20" s="1">
        <v>0</v>
      </c>
      <c r="Q20" s="1">
        <v>0.14999999999999858</v>
      </c>
      <c r="R20" s="1"/>
    </row>
    <row r="21" spans="2:19" x14ac:dyDescent="0.25">
      <c r="B21" s="88" t="s">
        <v>55</v>
      </c>
      <c r="C21" s="80"/>
      <c r="F21" s="84">
        <v>42624</v>
      </c>
      <c r="G21" s="85">
        <v>64.599999999999994</v>
      </c>
      <c r="H21" s="85">
        <v>4.5</v>
      </c>
      <c r="I21" s="85">
        <v>70.5</v>
      </c>
      <c r="J21" s="86">
        <v>16.5</v>
      </c>
      <c r="K21" s="86">
        <v>0</v>
      </c>
      <c r="L21" s="86">
        <v>0</v>
      </c>
      <c r="M21" s="85">
        <v>0</v>
      </c>
      <c r="N21" s="85">
        <v>16.5</v>
      </c>
      <c r="O21" s="1">
        <v>52.599999999999994</v>
      </c>
      <c r="P21" s="1">
        <v>0</v>
      </c>
      <c r="Q21" s="1">
        <v>-17.900000000000006</v>
      </c>
      <c r="R21" s="1"/>
    </row>
    <row r="22" spans="2:19" x14ac:dyDescent="0.25">
      <c r="B22" s="88" t="s">
        <v>61</v>
      </c>
      <c r="C22" s="91"/>
      <c r="F22" s="84">
        <v>42623</v>
      </c>
      <c r="G22" s="85">
        <v>52.5</v>
      </c>
      <c r="H22" s="85">
        <v>3</v>
      </c>
      <c r="I22" s="85">
        <v>23.1</v>
      </c>
      <c r="J22" s="86">
        <v>0</v>
      </c>
      <c r="K22" s="86">
        <v>0</v>
      </c>
      <c r="L22" s="86">
        <v>1.5</v>
      </c>
      <c r="M22" s="85">
        <v>0</v>
      </c>
      <c r="N22" s="85">
        <v>0</v>
      </c>
      <c r="O22" s="1">
        <v>57</v>
      </c>
      <c r="P22" s="1">
        <v>0</v>
      </c>
      <c r="Q22" s="1">
        <v>33.9</v>
      </c>
      <c r="R22" s="1"/>
      <c r="S22" s="1"/>
    </row>
    <row r="23" spans="2:19" x14ac:dyDescent="0.25">
      <c r="B23" s="88" t="s">
        <v>62</v>
      </c>
      <c r="C23" s="81">
        <f>SUM(C16-(C19+C20+C21+C22)+(C17+C18))</f>
        <v>28</v>
      </c>
      <c r="F23" s="84">
        <v>42622</v>
      </c>
      <c r="G23" s="85">
        <v>41.1</v>
      </c>
      <c r="H23" s="85">
        <v>3</v>
      </c>
      <c r="I23" s="85">
        <v>50.1</v>
      </c>
      <c r="J23" s="86">
        <v>0</v>
      </c>
      <c r="K23" s="86">
        <v>0</v>
      </c>
      <c r="L23" s="86">
        <v>0</v>
      </c>
      <c r="M23" s="85">
        <v>0</v>
      </c>
      <c r="N23" s="85">
        <v>0</v>
      </c>
      <c r="O23" s="1">
        <v>44.1</v>
      </c>
      <c r="P23" s="1">
        <v>0</v>
      </c>
      <c r="Q23" s="1">
        <v>-6</v>
      </c>
      <c r="R23" s="1"/>
    </row>
    <row r="24" spans="2:19" x14ac:dyDescent="0.25">
      <c r="F24" s="84">
        <v>42621</v>
      </c>
      <c r="G24" s="85">
        <v>57.7</v>
      </c>
      <c r="H24" s="85">
        <v>6</v>
      </c>
      <c r="I24" s="85">
        <v>34.200000000000003</v>
      </c>
      <c r="J24" s="86">
        <v>0</v>
      </c>
      <c r="K24" s="86">
        <v>8</v>
      </c>
      <c r="L24" s="86">
        <v>0</v>
      </c>
      <c r="M24" s="85">
        <v>0</v>
      </c>
      <c r="N24" s="85">
        <v>8</v>
      </c>
      <c r="O24" s="1">
        <v>55.7</v>
      </c>
      <c r="P24" s="1">
        <v>0</v>
      </c>
      <c r="Q24" s="1">
        <v>21.5</v>
      </c>
      <c r="R24" s="1"/>
    </row>
    <row r="25" spans="2:19" x14ac:dyDescent="0.25">
      <c r="F25" s="84">
        <v>42620</v>
      </c>
      <c r="G25" s="85">
        <v>31.450000000000003</v>
      </c>
      <c r="H25" s="85">
        <v>7.5</v>
      </c>
      <c r="I25" s="85">
        <v>30</v>
      </c>
      <c r="J25" s="86">
        <v>9</v>
      </c>
      <c r="K25" s="86">
        <v>0</v>
      </c>
      <c r="L25" s="86">
        <v>0</v>
      </c>
      <c r="M25" s="85">
        <v>0</v>
      </c>
      <c r="N25" s="85">
        <v>9</v>
      </c>
      <c r="O25" s="1">
        <v>29.950000000000003</v>
      </c>
      <c r="P25" s="1">
        <v>0</v>
      </c>
      <c r="Q25" s="1">
        <v>-4.9999999999997158E-2</v>
      </c>
      <c r="R25" s="1"/>
    </row>
    <row r="26" spans="2:19" x14ac:dyDescent="0.25">
      <c r="F26" s="84">
        <v>42619</v>
      </c>
      <c r="G26" s="85">
        <v>49.8</v>
      </c>
      <c r="H26" s="85">
        <v>4.5</v>
      </c>
      <c r="I26" s="85">
        <v>58.8</v>
      </c>
      <c r="J26" s="86">
        <v>0</v>
      </c>
      <c r="K26" s="86">
        <v>12</v>
      </c>
      <c r="L26" s="86">
        <v>15</v>
      </c>
      <c r="M26" s="85">
        <v>0</v>
      </c>
      <c r="N26" s="85">
        <v>12</v>
      </c>
      <c r="O26" s="1">
        <v>57.3</v>
      </c>
      <c r="P26" s="1">
        <v>0</v>
      </c>
      <c r="Q26" s="1">
        <v>-1.5</v>
      </c>
      <c r="R26" s="1"/>
      <c r="S26" s="1"/>
    </row>
    <row r="27" spans="2:19" x14ac:dyDescent="0.25">
      <c r="F27" s="84">
        <v>42618</v>
      </c>
      <c r="G27" s="85">
        <v>47</v>
      </c>
      <c r="H27" s="85">
        <v>0</v>
      </c>
      <c r="I27" s="85">
        <v>49.5</v>
      </c>
      <c r="J27" s="86">
        <v>0</v>
      </c>
      <c r="K27" s="86">
        <v>5</v>
      </c>
      <c r="L27" s="86">
        <v>10.5</v>
      </c>
      <c r="M27" s="85">
        <v>0</v>
      </c>
      <c r="N27" s="85">
        <v>5</v>
      </c>
      <c r="O27" s="1">
        <v>52.5</v>
      </c>
      <c r="P27" s="1">
        <v>0</v>
      </c>
      <c r="Q27" s="1">
        <v>3</v>
      </c>
      <c r="R27" s="1"/>
    </row>
    <row r="28" spans="2:19" x14ac:dyDescent="0.25">
      <c r="F28" s="84">
        <v>42617</v>
      </c>
      <c r="G28" s="85">
        <v>34.6</v>
      </c>
      <c r="H28" s="85">
        <v>0</v>
      </c>
      <c r="I28" s="85">
        <v>36</v>
      </c>
      <c r="J28" s="86">
        <v>4.5</v>
      </c>
      <c r="K28" s="86">
        <v>0</v>
      </c>
      <c r="L28" s="86">
        <v>0</v>
      </c>
      <c r="M28" s="85">
        <v>0</v>
      </c>
      <c r="N28" s="85">
        <v>4.5</v>
      </c>
      <c r="O28" s="1">
        <v>30.1</v>
      </c>
      <c r="P28" s="1">
        <v>0</v>
      </c>
      <c r="Q28" s="1">
        <v>-5.8999999999999986</v>
      </c>
      <c r="R28" s="1"/>
    </row>
    <row r="29" spans="2:19" x14ac:dyDescent="0.25">
      <c r="F29" s="84">
        <v>42616</v>
      </c>
      <c r="G29" s="85">
        <v>30.099999999999998</v>
      </c>
      <c r="H29" s="85">
        <v>7.5</v>
      </c>
      <c r="I29" s="85">
        <v>39.299999999999997</v>
      </c>
      <c r="J29" s="86">
        <v>0</v>
      </c>
      <c r="K29" s="86">
        <v>0</v>
      </c>
      <c r="L29" s="86">
        <v>0</v>
      </c>
      <c r="M29" s="85">
        <v>0</v>
      </c>
      <c r="N29" s="85">
        <v>0</v>
      </c>
      <c r="O29" s="1">
        <v>37.599999999999994</v>
      </c>
      <c r="P29" s="1">
        <v>0</v>
      </c>
      <c r="Q29" s="1">
        <v>-1.7000000000000028</v>
      </c>
      <c r="R29" s="1"/>
    </row>
    <row r="30" spans="2:19" x14ac:dyDescent="0.25">
      <c r="F30" s="84">
        <v>42615</v>
      </c>
      <c r="G30" s="85">
        <v>42.01</v>
      </c>
      <c r="H30" s="85">
        <v>6</v>
      </c>
      <c r="I30" s="85">
        <v>37.5</v>
      </c>
      <c r="J30" s="86">
        <v>12</v>
      </c>
      <c r="K30" s="86">
        <v>0</v>
      </c>
      <c r="L30" s="86">
        <v>0</v>
      </c>
      <c r="M30" s="85">
        <v>0</v>
      </c>
      <c r="N30" s="85">
        <v>12</v>
      </c>
      <c r="O30" s="1">
        <v>36.01</v>
      </c>
      <c r="P30" s="1">
        <v>0</v>
      </c>
      <c r="Q30" s="1">
        <v>-1.490000000000002</v>
      </c>
      <c r="R30" s="1"/>
    </row>
    <row r="31" spans="2:19" x14ac:dyDescent="0.25">
      <c r="F31" s="84">
        <v>42614</v>
      </c>
      <c r="G31" s="85">
        <v>30.200000000000003</v>
      </c>
      <c r="H31" s="85">
        <v>12</v>
      </c>
      <c r="I31" s="85">
        <v>54.9</v>
      </c>
      <c r="J31" s="86">
        <v>0</v>
      </c>
      <c r="K31" s="86">
        <v>0</v>
      </c>
      <c r="L31" s="86">
        <v>1.5</v>
      </c>
      <c r="M31" s="85">
        <v>0</v>
      </c>
      <c r="N31" s="85">
        <v>0</v>
      </c>
      <c r="O31" s="1">
        <v>43.7</v>
      </c>
      <c r="P31" s="1">
        <v>0</v>
      </c>
      <c r="Q31" s="1">
        <v>-11.199999999999996</v>
      </c>
      <c r="R31" s="1"/>
    </row>
    <row r="32" spans="2:19" x14ac:dyDescent="0.25">
      <c r="F32" s="84">
        <v>42613</v>
      </c>
      <c r="G32" s="85">
        <v>52</v>
      </c>
      <c r="H32" s="85">
        <v>3</v>
      </c>
      <c r="I32" s="85">
        <v>39</v>
      </c>
      <c r="J32" s="86">
        <v>0</v>
      </c>
      <c r="K32" s="86">
        <v>0</v>
      </c>
      <c r="L32" s="86">
        <v>0</v>
      </c>
      <c r="M32" s="85">
        <v>0</v>
      </c>
      <c r="N32" s="85">
        <v>0</v>
      </c>
      <c r="O32" s="1">
        <v>55</v>
      </c>
      <c r="P32" s="1">
        <v>0</v>
      </c>
      <c r="Q32" s="1">
        <v>16</v>
      </c>
      <c r="R32" s="1"/>
    </row>
    <row r="33" spans="6:19" x14ac:dyDescent="0.25">
      <c r="F33" s="84">
        <v>42612</v>
      </c>
      <c r="G33" s="85">
        <v>51.9</v>
      </c>
      <c r="H33" s="85">
        <v>3</v>
      </c>
      <c r="I33" s="85">
        <v>41.4</v>
      </c>
      <c r="J33" s="86">
        <v>3</v>
      </c>
      <c r="K33" s="86">
        <v>12</v>
      </c>
      <c r="L33" s="86">
        <v>0</v>
      </c>
      <c r="M33" s="85">
        <v>0</v>
      </c>
      <c r="N33" s="85">
        <v>15</v>
      </c>
      <c r="O33" s="1">
        <v>39.9</v>
      </c>
      <c r="P33" s="1">
        <v>0</v>
      </c>
      <c r="Q33" s="1">
        <v>-1.5</v>
      </c>
      <c r="R33" s="1"/>
    </row>
    <row r="34" spans="6:19" x14ac:dyDescent="0.25">
      <c r="F34" s="84">
        <v>42611</v>
      </c>
      <c r="G34" s="85">
        <v>46.5</v>
      </c>
      <c r="H34" s="85">
        <v>7.5</v>
      </c>
      <c r="I34" s="85">
        <v>49.5</v>
      </c>
      <c r="J34" s="86">
        <v>4.5</v>
      </c>
      <c r="K34" s="86">
        <v>0</v>
      </c>
      <c r="L34" s="86">
        <v>0</v>
      </c>
      <c r="M34" s="85">
        <v>0</v>
      </c>
      <c r="N34" s="85">
        <v>4.5</v>
      </c>
      <c r="O34" s="1">
        <v>49.5</v>
      </c>
      <c r="P34" s="1">
        <v>0</v>
      </c>
      <c r="Q34" s="1">
        <v>0</v>
      </c>
      <c r="R34" s="1"/>
      <c r="S34" s="87"/>
    </row>
    <row r="35" spans="6:19" x14ac:dyDescent="0.25">
      <c r="F35" s="84">
        <v>42610</v>
      </c>
      <c r="G35" s="85">
        <v>57.6</v>
      </c>
      <c r="H35" s="85">
        <v>9</v>
      </c>
      <c r="I35" s="85">
        <v>65.099999999999994</v>
      </c>
      <c r="J35" s="86">
        <v>1.5</v>
      </c>
      <c r="K35" s="86">
        <v>0</v>
      </c>
      <c r="L35" s="86">
        <v>0</v>
      </c>
      <c r="M35" s="85">
        <v>0</v>
      </c>
      <c r="N35" s="85">
        <v>1.5</v>
      </c>
      <c r="O35" s="1">
        <v>65.099999999999994</v>
      </c>
      <c r="P35" s="1">
        <v>0</v>
      </c>
      <c r="Q35" s="1">
        <v>0</v>
      </c>
    </row>
    <row r="36" spans="6:19" x14ac:dyDescent="0.25">
      <c r="F36" s="84">
        <v>42609</v>
      </c>
      <c r="G36" s="85">
        <v>29.7</v>
      </c>
      <c r="H36" s="85">
        <v>4.5</v>
      </c>
      <c r="I36" s="85">
        <v>32.700000000000003</v>
      </c>
      <c r="J36" s="86">
        <v>0</v>
      </c>
      <c r="K36" s="86">
        <v>0</v>
      </c>
      <c r="L36" s="86">
        <v>0</v>
      </c>
      <c r="M36" s="85">
        <v>0</v>
      </c>
      <c r="N36" s="85">
        <v>0</v>
      </c>
      <c r="O36" s="1">
        <v>34.200000000000003</v>
      </c>
      <c r="P36" s="1">
        <v>0</v>
      </c>
      <c r="Q36" s="1">
        <v>1.5</v>
      </c>
    </row>
    <row r="37" spans="6:19" x14ac:dyDescent="0.25">
      <c r="F37" s="84">
        <v>42608</v>
      </c>
      <c r="G37" s="85">
        <v>26.1</v>
      </c>
      <c r="H37" s="85">
        <v>1.5</v>
      </c>
      <c r="I37" s="85">
        <v>27.6</v>
      </c>
      <c r="J37" s="86">
        <v>0</v>
      </c>
      <c r="K37" s="86">
        <v>0</v>
      </c>
      <c r="L37" s="86">
        <v>0</v>
      </c>
      <c r="M37" s="85">
        <v>0</v>
      </c>
      <c r="N37" s="85">
        <v>0</v>
      </c>
      <c r="O37" s="1">
        <v>27.6</v>
      </c>
      <c r="P37" s="1">
        <v>0</v>
      </c>
      <c r="Q37" s="1">
        <v>0</v>
      </c>
    </row>
    <row r="38" spans="6:19" x14ac:dyDescent="0.25">
      <c r="F38" s="84">
        <v>42607</v>
      </c>
      <c r="G38" s="85">
        <v>48</v>
      </c>
      <c r="H38" s="85">
        <v>6</v>
      </c>
      <c r="I38" s="85">
        <v>45</v>
      </c>
      <c r="J38" s="86">
        <v>0</v>
      </c>
      <c r="K38" s="86">
        <v>0</v>
      </c>
      <c r="L38" s="86">
        <v>0</v>
      </c>
      <c r="M38" s="85">
        <v>0</v>
      </c>
      <c r="N38" s="85">
        <v>0</v>
      </c>
      <c r="O38" s="1">
        <v>54</v>
      </c>
      <c r="P38" s="1">
        <v>0</v>
      </c>
      <c r="Q38" s="1">
        <v>9</v>
      </c>
    </row>
    <row r="39" spans="6:19" x14ac:dyDescent="0.25">
      <c r="F39" s="84">
        <v>42606</v>
      </c>
      <c r="G39" s="85">
        <v>51.1</v>
      </c>
      <c r="H39" s="85">
        <v>4.5</v>
      </c>
      <c r="I39" s="85">
        <v>65.099999999999994</v>
      </c>
      <c r="J39" s="86">
        <v>0</v>
      </c>
      <c r="K39" s="86">
        <v>0</v>
      </c>
      <c r="L39" s="86">
        <v>0</v>
      </c>
      <c r="M39" s="85">
        <v>0</v>
      </c>
      <c r="N39" s="85">
        <v>0</v>
      </c>
      <c r="O39" s="1">
        <v>55.6</v>
      </c>
      <c r="P39" s="1">
        <v>0</v>
      </c>
      <c r="Q39" s="1">
        <v>-9.4999999999999929</v>
      </c>
    </row>
    <row r="40" spans="6:19" x14ac:dyDescent="0.25">
      <c r="F40" s="84">
        <v>42605</v>
      </c>
      <c r="G40" s="85">
        <v>55.5</v>
      </c>
      <c r="H40" s="85">
        <v>3</v>
      </c>
      <c r="I40" s="85">
        <v>50.7</v>
      </c>
      <c r="J40" s="86">
        <v>1.5</v>
      </c>
      <c r="K40" s="86">
        <v>6</v>
      </c>
      <c r="L40" s="86">
        <v>0</v>
      </c>
      <c r="M40" s="85">
        <v>0</v>
      </c>
      <c r="N40" s="85">
        <v>7.5</v>
      </c>
      <c r="O40" s="1">
        <v>51</v>
      </c>
      <c r="P40" s="1">
        <v>0</v>
      </c>
      <c r="Q40" s="1">
        <v>0.29999999999999716</v>
      </c>
    </row>
    <row r="41" spans="6:19" x14ac:dyDescent="0.25">
      <c r="F41" s="84">
        <v>42604</v>
      </c>
      <c r="G41" s="85">
        <v>52.5</v>
      </c>
      <c r="H41" s="85">
        <v>0</v>
      </c>
      <c r="I41" s="85">
        <v>58.5</v>
      </c>
      <c r="J41" s="86">
        <v>0</v>
      </c>
      <c r="K41" s="86">
        <v>6</v>
      </c>
      <c r="L41" s="86">
        <v>0</v>
      </c>
      <c r="M41" s="85">
        <v>0</v>
      </c>
      <c r="N41" s="85">
        <v>6</v>
      </c>
      <c r="O41" s="1">
        <v>46.5</v>
      </c>
      <c r="P41" s="1">
        <v>0</v>
      </c>
      <c r="Q41" s="1">
        <v>-12</v>
      </c>
    </row>
    <row r="42" spans="6:19" x14ac:dyDescent="0.25">
      <c r="F42" s="84">
        <v>42603</v>
      </c>
      <c r="G42" s="85">
        <v>36</v>
      </c>
      <c r="H42" s="85">
        <v>1.5</v>
      </c>
      <c r="I42" s="85">
        <v>39</v>
      </c>
      <c r="J42" s="86">
        <v>0</v>
      </c>
      <c r="K42" s="86">
        <v>0</v>
      </c>
      <c r="L42" s="86">
        <v>0</v>
      </c>
      <c r="M42" s="85">
        <v>0</v>
      </c>
      <c r="N42" s="85">
        <v>0</v>
      </c>
      <c r="O42" s="1">
        <v>37.5</v>
      </c>
      <c r="P42" s="1">
        <v>0</v>
      </c>
      <c r="Q42" s="1">
        <v>-1.5</v>
      </c>
    </row>
    <row r="43" spans="6:19" x14ac:dyDescent="0.25">
      <c r="F43" s="84">
        <v>42602</v>
      </c>
      <c r="G43" s="85">
        <v>72.599999999999994</v>
      </c>
      <c r="H43" s="85">
        <v>1.5</v>
      </c>
      <c r="I43" s="85">
        <v>65.099999999999994</v>
      </c>
      <c r="J43" s="86">
        <v>9</v>
      </c>
      <c r="K43" s="86">
        <v>0</v>
      </c>
      <c r="L43" s="86">
        <v>0</v>
      </c>
      <c r="M43" s="85">
        <v>0</v>
      </c>
      <c r="N43" s="85">
        <v>9</v>
      </c>
      <c r="O43" s="1">
        <v>65.099999999999994</v>
      </c>
      <c r="P43" s="1">
        <v>0</v>
      </c>
      <c r="Q43" s="1">
        <f>SUM(O43-I43)</f>
        <v>0</v>
      </c>
    </row>
    <row r="44" spans="6:19" x14ac:dyDescent="0.25">
      <c r="F44" s="84">
        <v>42600</v>
      </c>
      <c r="G44" s="85">
        <v>38</v>
      </c>
      <c r="H44" s="85">
        <v>4.5</v>
      </c>
      <c r="I44" s="85">
        <v>30.6</v>
      </c>
      <c r="J44" s="86">
        <v>4.5</v>
      </c>
      <c r="K44" s="86">
        <v>0</v>
      </c>
      <c r="L44" s="86">
        <v>0</v>
      </c>
      <c r="M44" s="85">
        <v>0</v>
      </c>
      <c r="N44" s="85">
        <v>4.5</v>
      </c>
      <c r="O44" s="1">
        <v>38</v>
      </c>
      <c r="P44" s="1">
        <v>0</v>
      </c>
      <c r="Q44" s="1">
        <v>7.3999999999999986</v>
      </c>
    </row>
    <row r="45" spans="6:19" x14ac:dyDescent="0.25">
      <c r="F45" s="84">
        <v>42599</v>
      </c>
      <c r="G45" s="85">
        <v>32.6</v>
      </c>
      <c r="H45" s="85">
        <v>10.5</v>
      </c>
      <c r="I45" s="85">
        <v>43.2</v>
      </c>
      <c r="J45" s="86">
        <v>0</v>
      </c>
      <c r="K45" s="86">
        <v>0</v>
      </c>
      <c r="L45" s="86">
        <v>0</v>
      </c>
      <c r="M45" s="85">
        <v>0</v>
      </c>
      <c r="N45" s="85">
        <v>0</v>
      </c>
      <c r="O45" s="1">
        <v>43.1</v>
      </c>
      <c r="P45" s="1">
        <v>0</v>
      </c>
      <c r="Q45" s="1">
        <v>-0.10000000000000142</v>
      </c>
    </row>
    <row r="46" spans="6:19" x14ac:dyDescent="0.25">
      <c r="F46" s="84">
        <v>42598</v>
      </c>
      <c r="G46" s="85">
        <v>47.37</v>
      </c>
      <c r="H46" s="85">
        <v>3</v>
      </c>
      <c r="I46" s="85">
        <v>36.9</v>
      </c>
      <c r="J46" s="86">
        <v>1.5</v>
      </c>
      <c r="K46" s="86">
        <v>12</v>
      </c>
      <c r="L46" s="86">
        <v>0</v>
      </c>
      <c r="M46" s="85">
        <v>0</v>
      </c>
      <c r="N46" s="85">
        <v>13.5</v>
      </c>
      <c r="O46" s="1">
        <v>36.869999999999997</v>
      </c>
      <c r="P46" s="1">
        <v>0</v>
      </c>
      <c r="Q46" s="1">
        <v>-3.0000000000001137E-2</v>
      </c>
    </row>
    <row r="47" spans="6:19" x14ac:dyDescent="0.25">
      <c r="F47" s="84">
        <v>42597</v>
      </c>
      <c r="G47" s="85">
        <v>38.21</v>
      </c>
      <c r="H47" s="85">
        <v>4.5</v>
      </c>
      <c r="I47" s="85">
        <v>39.6</v>
      </c>
      <c r="J47" s="86">
        <v>3</v>
      </c>
      <c r="K47" s="86">
        <v>0</v>
      </c>
      <c r="L47" s="86">
        <v>0</v>
      </c>
      <c r="M47" s="85">
        <v>0</v>
      </c>
      <c r="N47" s="85">
        <v>3</v>
      </c>
      <c r="O47" s="1">
        <v>39.71</v>
      </c>
      <c r="P47" s="1">
        <v>0</v>
      </c>
      <c r="Q47" s="1">
        <v>0.10999999999999943</v>
      </c>
    </row>
    <row r="48" spans="6:19" x14ac:dyDescent="0.25">
      <c r="F48" s="84">
        <f>F47-1</f>
        <v>42596</v>
      </c>
      <c r="G48" s="85">
        <v>29.1</v>
      </c>
      <c r="H48" s="85">
        <v>1.5</v>
      </c>
      <c r="I48" s="85">
        <v>31.2</v>
      </c>
      <c r="J48" s="86">
        <v>0</v>
      </c>
      <c r="K48" s="86">
        <v>0</v>
      </c>
      <c r="L48" s="86">
        <v>0</v>
      </c>
      <c r="M48" s="85">
        <v>0</v>
      </c>
      <c r="N48" s="85">
        <v>0</v>
      </c>
      <c r="O48" s="1">
        <v>30.6</v>
      </c>
      <c r="P48" s="1">
        <v>0</v>
      </c>
      <c r="Q48" s="1">
        <v>-0.59999999999999787</v>
      </c>
    </row>
    <row r="49" spans="6:17" x14ac:dyDescent="0.25">
      <c r="F49" s="84">
        <f t="shared" ref="F49:F80" si="1">F48-1</f>
        <v>42595</v>
      </c>
      <c r="G49" s="85">
        <v>8</v>
      </c>
      <c r="H49" s="85">
        <v>0</v>
      </c>
      <c r="I49" s="85">
        <v>7.5</v>
      </c>
      <c r="J49" s="86">
        <v>0</v>
      </c>
      <c r="K49" s="86">
        <v>0</v>
      </c>
      <c r="L49" s="86">
        <v>0</v>
      </c>
      <c r="M49" s="85">
        <v>0</v>
      </c>
      <c r="N49" s="85">
        <v>0</v>
      </c>
      <c r="O49" s="1">
        <v>8</v>
      </c>
      <c r="P49" s="1">
        <v>0</v>
      </c>
      <c r="Q49" s="1">
        <v>0.5</v>
      </c>
    </row>
    <row r="50" spans="6:17" x14ac:dyDescent="0.25">
      <c r="F50" s="84">
        <f t="shared" si="1"/>
        <v>42594</v>
      </c>
      <c r="G50" s="85">
        <v>38.5</v>
      </c>
      <c r="H50" s="85">
        <v>1.5</v>
      </c>
      <c r="I50" s="85">
        <v>42.6</v>
      </c>
      <c r="J50" s="86">
        <v>0</v>
      </c>
      <c r="K50" s="86">
        <v>0</v>
      </c>
      <c r="L50" s="86">
        <v>0.6</v>
      </c>
      <c r="M50" s="85">
        <v>0</v>
      </c>
      <c r="N50" s="85">
        <v>0</v>
      </c>
      <c r="O50" s="1">
        <v>40.6</v>
      </c>
      <c r="P50" s="1">
        <v>0</v>
      </c>
      <c r="Q50" s="1">
        <v>-2</v>
      </c>
    </row>
    <row r="51" spans="6:17" x14ac:dyDescent="0.25">
      <c r="F51" s="84">
        <f t="shared" si="1"/>
        <v>42593</v>
      </c>
      <c r="G51" s="85">
        <v>18</v>
      </c>
      <c r="H51" s="85">
        <v>0</v>
      </c>
      <c r="I51" s="85">
        <v>18</v>
      </c>
      <c r="J51" s="86">
        <v>0</v>
      </c>
      <c r="K51" s="86">
        <v>0</v>
      </c>
      <c r="L51" s="86">
        <v>0</v>
      </c>
      <c r="M51" s="85">
        <v>0</v>
      </c>
      <c r="N51" s="85">
        <v>0</v>
      </c>
      <c r="O51" s="1">
        <v>18</v>
      </c>
      <c r="P51" s="1">
        <v>0</v>
      </c>
      <c r="Q51" s="1">
        <v>0</v>
      </c>
    </row>
    <row r="52" spans="6:17" x14ac:dyDescent="0.25">
      <c r="F52" s="84">
        <f t="shared" si="1"/>
        <v>42592</v>
      </c>
      <c r="G52" s="85">
        <v>27</v>
      </c>
      <c r="H52" s="85">
        <v>0</v>
      </c>
      <c r="I52" s="85">
        <v>25.5</v>
      </c>
      <c r="J52" s="86">
        <v>1.5</v>
      </c>
      <c r="K52" s="86">
        <v>0</v>
      </c>
      <c r="L52" s="86">
        <v>0</v>
      </c>
      <c r="M52" s="85">
        <v>0</v>
      </c>
      <c r="N52" s="85">
        <v>1.5</v>
      </c>
      <c r="O52" s="1">
        <v>25.5</v>
      </c>
      <c r="P52" s="1">
        <v>0</v>
      </c>
      <c r="Q52" s="1">
        <v>0</v>
      </c>
    </row>
    <row r="53" spans="6:17" x14ac:dyDescent="0.25">
      <c r="F53" s="84">
        <f t="shared" si="1"/>
        <v>42591</v>
      </c>
      <c r="G53" s="85">
        <v>37.6</v>
      </c>
      <c r="H53" s="85">
        <v>1.5</v>
      </c>
      <c r="I53" s="85">
        <v>28.5</v>
      </c>
      <c r="J53" s="86">
        <v>0</v>
      </c>
      <c r="K53" s="86">
        <v>12</v>
      </c>
      <c r="L53" s="86">
        <v>1.5</v>
      </c>
      <c r="M53" s="85">
        <v>0</v>
      </c>
      <c r="N53" s="85">
        <v>12</v>
      </c>
      <c r="O53" s="1">
        <v>28.6</v>
      </c>
      <c r="P53" s="1">
        <v>0</v>
      </c>
      <c r="Q53" s="1">
        <v>0.10000000000000142</v>
      </c>
    </row>
    <row r="54" spans="6:17" x14ac:dyDescent="0.25">
      <c r="F54" s="84">
        <f t="shared" si="1"/>
        <v>42590</v>
      </c>
      <c r="G54" s="85">
        <v>28.000000000000004</v>
      </c>
      <c r="H54" s="85">
        <v>0</v>
      </c>
      <c r="I54" s="85">
        <v>35.1</v>
      </c>
      <c r="J54" s="86">
        <v>0</v>
      </c>
      <c r="K54" s="86">
        <v>4</v>
      </c>
      <c r="L54" s="86">
        <v>10.8</v>
      </c>
      <c r="M54" s="85">
        <v>0</v>
      </c>
      <c r="N54" s="85">
        <v>4</v>
      </c>
      <c r="O54" s="1">
        <v>34.800000000000004</v>
      </c>
      <c r="P54" s="1">
        <v>0</v>
      </c>
      <c r="Q54" s="1">
        <v>-0.29999999999999716</v>
      </c>
    </row>
    <row r="55" spans="6:17" x14ac:dyDescent="0.25">
      <c r="F55" s="84">
        <f t="shared" si="1"/>
        <v>42589</v>
      </c>
      <c r="G55" s="85">
        <v>29</v>
      </c>
      <c r="H55" s="85">
        <v>3</v>
      </c>
      <c r="I55" s="85">
        <v>30.6</v>
      </c>
      <c r="J55" s="86">
        <v>0</v>
      </c>
      <c r="K55" s="86">
        <v>0</v>
      </c>
      <c r="L55" s="86">
        <v>0</v>
      </c>
      <c r="M55" s="85">
        <v>0</v>
      </c>
      <c r="N55" s="85">
        <v>0</v>
      </c>
      <c r="O55" s="1">
        <v>32</v>
      </c>
      <c r="P55" s="1">
        <v>0</v>
      </c>
      <c r="Q55" s="1">
        <f t="shared" ref="Q55:Q57" si="2">SUM(O55-I55)</f>
        <v>1.3999999999999986</v>
      </c>
    </row>
    <row r="56" spans="6:17" x14ac:dyDescent="0.25">
      <c r="F56" s="84">
        <f t="shared" si="1"/>
        <v>42588</v>
      </c>
      <c r="G56" s="85">
        <v>23.71</v>
      </c>
      <c r="H56" s="85">
        <v>0</v>
      </c>
      <c r="I56" s="85">
        <v>22.2</v>
      </c>
      <c r="J56" s="86">
        <v>0</v>
      </c>
      <c r="K56" s="86">
        <v>0</v>
      </c>
      <c r="L56" s="86">
        <v>0</v>
      </c>
      <c r="M56" s="85">
        <v>0</v>
      </c>
      <c r="N56" s="85">
        <v>0</v>
      </c>
      <c r="O56" s="1">
        <v>23.71</v>
      </c>
      <c r="P56" s="1">
        <v>0</v>
      </c>
      <c r="Q56" s="1">
        <f t="shared" si="2"/>
        <v>1.5100000000000016</v>
      </c>
    </row>
    <row r="57" spans="6:17" x14ac:dyDescent="0.25">
      <c r="F57" s="84">
        <f t="shared" si="1"/>
        <v>42587</v>
      </c>
      <c r="G57" s="85">
        <v>25.5</v>
      </c>
      <c r="H57" s="85">
        <v>0</v>
      </c>
      <c r="I57" s="85">
        <v>27</v>
      </c>
      <c r="J57" s="86">
        <v>0</v>
      </c>
      <c r="K57" s="86">
        <v>0</v>
      </c>
      <c r="L57" s="86">
        <v>1.5</v>
      </c>
      <c r="M57" s="85">
        <v>0</v>
      </c>
      <c r="N57" s="85">
        <v>0</v>
      </c>
      <c r="O57" s="1">
        <v>27</v>
      </c>
      <c r="P57" s="1">
        <v>0</v>
      </c>
      <c r="Q57" s="1">
        <f t="shared" si="2"/>
        <v>0</v>
      </c>
    </row>
    <row r="58" spans="6:17" x14ac:dyDescent="0.25">
      <c r="F58" s="84">
        <f t="shared" si="1"/>
        <v>42586</v>
      </c>
      <c r="G58" s="85">
        <v>27</v>
      </c>
      <c r="H58" s="85">
        <v>1.5</v>
      </c>
      <c r="I58" s="85">
        <v>28.5</v>
      </c>
      <c r="J58" s="86">
        <v>0</v>
      </c>
      <c r="K58" s="86">
        <v>0</v>
      </c>
      <c r="L58" s="86">
        <v>0</v>
      </c>
      <c r="M58" s="85">
        <v>0</v>
      </c>
      <c r="N58" s="85">
        <v>0</v>
      </c>
      <c r="O58" s="1">
        <v>28.5</v>
      </c>
      <c r="P58" s="1">
        <v>0</v>
      </c>
      <c r="Q58" s="1">
        <v>0</v>
      </c>
    </row>
    <row r="59" spans="6:17" x14ac:dyDescent="0.25">
      <c r="F59" s="84">
        <f t="shared" si="1"/>
        <v>42585</v>
      </c>
      <c r="G59" s="85">
        <v>38.6</v>
      </c>
      <c r="H59" s="85">
        <v>0</v>
      </c>
      <c r="I59" s="85">
        <v>35.1</v>
      </c>
      <c r="J59" s="86">
        <v>4.5</v>
      </c>
      <c r="K59" s="86">
        <v>0</v>
      </c>
      <c r="L59" s="86">
        <v>1.5</v>
      </c>
      <c r="M59" s="85">
        <v>0</v>
      </c>
      <c r="N59" s="85">
        <v>4.5</v>
      </c>
      <c r="O59" s="1">
        <v>35.6</v>
      </c>
      <c r="P59" s="1">
        <v>0</v>
      </c>
      <c r="Q59" s="1">
        <v>0.5</v>
      </c>
    </row>
    <row r="60" spans="6:17" x14ac:dyDescent="0.25">
      <c r="F60" s="84">
        <f t="shared" si="1"/>
        <v>42584</v>
      </c>
      <c r="G60" s="85">
        <v>38.1</v>
      </c>
      <c r="H60" s="85">
        <v>4.5</v>
      </c>
      <c r="I60" s="85">
        <v>33.299999999999997</v>
      </c>
      <c r="J60" s="86">
        <v>3</v>
      </c>
      <c r="K60" s="86">
        <v>12</v>
      </c>
      <c r="L60" s="86">
        <v>4.2</v>
      </c>
      <c r="M60" s="85">
        <v>0</v>
      </c>
      <c r="N60" s="85">
        <v>15</v>
      </c>
      <c r="O60" s="1">
        <v>31.8</v>
      </c>
      <c r="P60" s="1">
        <v>0</v>
      </c>
      <c r="Q60" s="1">
        <v>-1.4999999999999964</v>
      </c>
    </row>
    <row r="61" spans="6:17" x14ac:dyDescent="0.25">
      <c r="F61" s="84">
        <f t="shared" si="1"/>
        <v>42583</v>
      </c>
      <c r="G61" s="85">
        <v>30.6</v>
      </c>
      <c r="H61" s="85">
        <v>4.5</v>
      </c>
      <c r="I61" s="85">
        <v>38.1</v>
      </c>
      <c r="J61" s="86">
        <v>0</v>
      </c>
      <c r="K61" s="86">
        <v>0</v>
      </c>
      <c r="L61" s="86">
        <v>3</v>
      </c>
      <c r="M61" s="85">
        <v>0</v>
      </c>
      <c r="N61" s="85">
        <v>0</v>
      </c>
      <c r="O61" s="1">
        <v>38.1</v>
      </c>
      <c r="P61" s="1">
        <v>0</v>
      </c>
      <c r="Q61" s="1">
        <v>0</v>
      </c>
    </row>
    <row r="62" spans="6:17" x14ac:dyDescent="0.25">
      <c r="F62" s="84">
        <f t="shared" si="1"/>
        <v>42582</v>
      </c>
      <c r="G62" s="85">
        <v>58</v>
      </c>
      <c r="H62" s="85">
        <v>0</v>
      </c>
      <c r="I62" s="85">
        <v>58.5</v>
      </c>
      <c r="J62" s="86">
        <v>0</v>
      </c>
      <c r="K62" s="86">
        <v>0</v>
      </c>
      <c r="L62" s="86">
        <v>0</v>
      </c>
      <c r="M62" s="85">
        <v>0</v>
      </c>
      <c r="N62" s="85">
        <v>0</v>
      </c>
      <c r="O62" s="1">
        <v>58</v>
      </c>
      <c r="P62" s="1">
        <v>0</v>
      </c>
      <c r="Q62" s="1">
        <v>-0.5</v>
      </c>
    </row>
    <row r="63" spans="6:17" x14ac:dyDescent="0.25">
      <c r="F63" s="84">
        <f t="shared" si="1"/>
        <v>42581</v>
      </c>
      <c r="G63" s="85">
        <v>15.6</v>
      </c>
      <c r="H63" s="85">
        <v>0</v>
      </c>
      <c r="I63" s="85">
        <v>15.6</v>
      </c>
      <c r="J63" s="86">
        <v>0</v>
      </c>
      <c r="K63" s="86">
        <v>0</v>
      </c>
      <c r="L63" s="86">
        <v>0</v>
      </c>
      <c r="M63" s="85">
        <v>0</v>
      </c>
      <c r="N63" s="85">
        <v>0</v>
      </c>
      <c r="O63" s="1">
        <v>15.6</v>
      </c>
      <c r="P63" s="1">
        <v>0</v>
      </c>
      <c r="Q63" s="1">
        <v>0</v>
      </c>
    </row>
    <row r="64" spans="6:17" x14ac:dyDescent="0.25">
      <c r="F64" s="84">
        <f t="shared" si="1"/>
        <v>42580</v>
      </c>
      <c r="G64" s="85">
        <v>67.199999999999989</v>
      </c>
      <c r="H64" s="85">
        <v>0</v>
      </c>
      <c r="I64" s="85">
        <v>55.2</v>
      </c>
      <c r="J64" s="86">
        <v>16.5</v>
      </c>
      <c r="K64" s="86">
        <v>0</v>
      </c>
      <c r="L64" s="86">
        <v>0</v>
      </c>
      <c r="M64" s="85">
        <v>0</v>
      </c>
      <c r="N64" s="85">
        <v>16.5</v>
      </c>
      <c r="O64" s="1">
        <v>50.699999999999989</v>
      </c>
      <c r="P64" s="1">
        <v>0</v>
      </c>
      <c r="Q64" s="1">
        <v>-4.5000000000000142</v>
      </c>
    </row>
    <row r="65" spans="6:17" x14ac:dyDescent="0.25">
      <c r="F65" s="84">
        <f t="shared" si="1"/>
        <v>42579</v>
      </c>
      <c r="G65" s="85">
        <v>24.6</v>
      </c>
      <c r="H65" s="85">
        <v>1.5</v>
      </c>
      <c r="I65" s="85">
        <v>22.8</v>
      </c>
      <c r="J65" s="86">
        <v>0</v>
      </c>
      <c r="K65" s="86">
        <v>0</v>
      </c>
      <c r="L65" s="86">
        <v>1.2</v>
      </c>
      <c r="M65" s="85">
        <v>0</v>
      </c>
      <c r="N65" s="85">
        <v>0</v>
      </c>
      <c r="O65" s="1">
        <v>27.3</v>
      </c>
      <c r="P65" s="1">
        <v>0</v>
      </c>
      <c r="Q65" s="1">
        <v>4.5</v>
      </c>
    </row>
    <row r="66" spans="6:17" x14ac:dyDescent="0.25">
      <c r="F66" s="84">
        <f t="shared" si="1"/>
        <v>42578</v>
      </c>
      <c r="G66" s="85">
        <v>94.1</v>
      </c>
      <c r="H66" s="85">
        <v>3</v>
      </c>
      <c r="I66" s="85">
        <v>54.6</v>
      </c>
      <c r="J66" s="86">
        <v>36</v>
      </c>
      <c r="K66" s="86">
        <v>0</v>
      </c>
      <c r="L66" s="86">
        <v>0</v>
      </c>
      <c r="M66" s="85">
        <v>0</v>
      </c>
      <c r="N66" s="85">
        <v>36</v>
      </c>
      <c r="O66" s="1">
        <v>61.099999999999994</v>
      </c>
      <c r="P66" s="1">
        <v>0</v>
      </c>
      <c r="Q66" s="1">
        <v>6.4999999999999929</v>
      </c>
    </row>
    <row r="67" spans="6:17" x14ac:dyDescent="0.25">
      <c r="F67" s="84">
        <f t="shared" si="1"/>
        <v>42577</v>
      </c>
      <c r="G67" s="85">
        <v>50.1</v>
      </c>
      <c r="H67" s="85">
        <v>4.5</v>
      </c>
      <c r="I67" s="85">
        <v>41.1</v>
      </c>
      <c r="J67" s="86">
        <v>0</v>
      </c>
      <c r="K67" s="86">
        <v>12</v>
      </c>
      <c r="L67" s="86">
        <v>0.6</v>
      </c>
      <c r="M67" s="85">
        <v>0</v>
      </c>
      <c r="N67" s="85">
        <v>12</v>
      </c>
      <c r="O67" s="1">
        <v>43.2</v>
      </c>
      <c r="P67" s="1">
        <v>0</v>
      </c>
      <c r="Q67" s="1">
        <v>2.1000000000000014</v>
      </c>
    </row>
    <row r="68" spans="6:17" x14ac:dyDescent="0.25">
      <c r="F68" s="84">
        <f t="shared" si="1"/>
        <v>42576</v>
      </c>
      <c r="G68" s="85">
        <v>43.599999999999994</v>
      </c>
      <c r="H68" s="85">
        <v>7.5</v>
      </c>
      <c r="I68" s="85">
        <v>51.6</v>
      </c>
      <c r="J68" s="86">
        <v>1.5</v>
      </c>
      <c r="K68" s="86">
        <v>0</v>
      </c>
      <c r="L68" s="86">
        <v>0</v>
      </c>
      <c r="M68" s="85">
        <v>0</v>
      </c>
      <c r="N68" s="85">
        <v>1.5</v>
      </c>
      <c r="O68" s="1">
        <v>49.599999999999994</v>
      </c>
      <c r="P68" s="1">
        <v>0</v>
      </c>
      <c r="Q68" s="1">
        <v>-2.0000000000000071</v>
      </c>
    </row>
    <row r="69" spans="6:17" x14ac:dyDescent="0.25">
      <c r="F69" s="84">
        <f t="shared" si="1"/>
        <v>42575</v>
      </c>
      <c r="G69" s="85">
        <v>39.6</v>
      </c>
      <c r="H69" s="85">
        <v>0</v>
      </c>
      <c r="I69" s="85">
        <v>39.6</v>
      </c>
      <c r="J69" s="86">
        <v>0</v>
      </c>
      <c r="K69" s="86">
        <v>0</v>
      </c>
      <c r="L69" s="86">
        <v>0</v>
      </c>
      <c r="M69" s="85">
        <v>0</v>
      </c>
      <c r="N69" s="85">
        <v>0</v>
      </c>
      <c r="O69" s="1">
        <v>39.6</v>
      </c>
      <c r="P69" s="1">
        <v>0</v>
      </c>
      <c r="Q69" s="1">
        <v>0</v>
      </c>
    </row>
    <row r="70" spans="6:17" x14ac:dyDescent="0.25">
      <c r="F70" s="84">
        <f t="shared" si="1"/>
        <v>42574</v>
      </c>
      <c r="G70" s="85">
        <v>30.5</v>
      </c>
      <c r="H70" s="85">
        <v>0</v>
      </c>
      <c r="I70" s="85">
        <v>39</v>
      </c>
      <c r="J70" s="86">
        <v>0</v>
      </c>
      <c r="K70" s="86">
        <v>0</v>
      </c>
      <c r="L70" s="86">
        <v>1.5</v>
      </c>
      <c r="M70" s="85">
        <v>0</v>
      </c>
      <c r="N70" s="85">
        <v>0</v>
      </c>
      <c r="O70" s="1">
        <v>32</v>
      </c>
      <c r="P70" s="1">
        <v>0</v>
      </c>
      <c r="Q70" s="1">
        <v>-7</v>
      </c>
    </row>
    <row r="71" spans="6:17" x14ac:dyDescent="0.25">
      <c r="F71" s="84">
        <f t="shared" si="1"/>
        <v>42573</v>
      </c>
      <c r="G71" s="85">
        <v>54.5</v>
      </c>
      <c r="H71" s="85">
        <v>1.5</v>
      </c>
      <c r="I71" s="85">
        <v>57</v>
      </c>
      <c r="J71" s="86">
        <v>0</v>
      </c>
      <c r="K71" s="86">
        <v>0</v>
      </c>
      <c r="L71" s="86">
        <v>0</v>
      </c>
      <c r="M71" s="85">
        <v>0</v>
      </c>
      <c r="N71" s="85">
        <v>0</v>
      </c>
      <c r="O71" s="1">
        <v>56</v>
      </c>
      <c r="P71" s="1">
        <v>0</v>
      </c>
      <c r="Q71" s="1">
        <v>-1</v>
      </c>
    </row>
    <row r="72" spans="6:17" x14ac:dyDescent="0.25">
      <c r="F72" s="84">
        <f t="shared" si="1"/>
        <v>42572</v>
      </c>
      <c r="G72" s="85">
        <v>41.7</v>
      </c>
      <c r="H72" s="85">
        <v>1.5</v>
      </c>
      <c r="I72" s="85">
        <v>43.2</v>
      </c>
      <c r="J72" s="86">
        <v>0</v>
      </c>
      <c r="K72" s="86">
        <v>0</v>
      </c>
      <c r="L72" s="86">
        <v>0</v>
      </c>
      <c r="M72" s="85">
        <v>0</v>
      </c>
      <c r="N72" s="85">
        <v>0</v>
      </c>
      <c r="O72" s="1">
        <v>43.2</v>
      </c>
      <c r="P72" s="1">
        <v>0</v>
      </c>
      <c r="Q72" s="1">
        <v>0</v>
      </c>
    </row>
    <row r="73" spans="6:17" x14ac:dyDescent="0.25">
      <c r="F73" s="84">
        <f t="shared" si="1"/>
        <v>42571</v>
      </c>
      <c r="G73" s="85">
        <v>44.1</v>
      </c>
      <c r="H73" s="85">
        <v>1.5</v>
      </c>
      <c r="I73" s="85">
        <v>42.6</v>
      </c>
      <c r="J73" s="86">
        <v>0</v>
      </c>
      <c r="K73" s="86">
        <v>0</v>
      </c>
      <c r="L73" s="86">
        <v>0</v>
      </c>
      <c r="M73" s="85">
        <v>0</v>
      </c>
      <c r="N73" s="85">
        <v>0</v>
      </c>
      <c r="O73" s="1">
        <v>45.6</v>
      </c>
      <c r="P73" s="1">
        <v>0</v>
      </c>
      <c r="Q73" s="1">
        <v>3</v>
      </c>
    </row>
    <row r="74" spans="6:17" x14ac:dyDescent="0.25">
      <c r="F74" s="84">
        <f t="shared" si="1"/>
        <v>42570</v>
      </c>
      <c r="G74" s="85">
        <v>46.699999999999996</v>
      </c>
      <c r="H74" s="85">
        <v>3</v>
      </c>
      <c r="I74" s="85">
        <v>44.7</v>
      </c>
      <c r="J74" s="86">
        <v>0</v>
      </c>
      <c r="K74" s="86">
        <v>8</v>
      </c>
      <c r="L74" s="86">
        <v>0</v>
      </c>
      <c r="M74" s="85">
        <v>0</v>
      </c>
      <c r="N74" s="85">
        <v>8</v>
      </c>
      <c r="O74" s="1">
        <v>41.699999999999996</v>
      </c>
      <c r="P74" s="1">
        <v>0</v>
      </c>
      <c r="Q74" s="1">
        <v>-3.0000000000000071</v>
      </c>
    </row>
    <row r="75" spans="6:17" x14ac:dyDescent="0.25">
      <c r="F75" s="84">
        <f t="shared" si="1"/>
        <v>42569</v>
      </c>
      <c r="G75" s="85">
        <v>30.9</v>
      </c>
      <c r="H75" s="85">
        <v>9</v>
      </c>
      <c r="I75" s="85">
        <v>35.700000000000003</v>
      </c>
      <c r="J75" s="86">
        <v>0</v>
      </c>
      <c r="K75" s="86">
        <v>4</v>
      </c>
      <c r="L75" s="86">
        <v>0</v>
      </c>
      <c r="M75" s="85">
        <v>0</v>
      </c>
      <c r="N75" s="85">
        <v>4</v>
      </c>
      <c r="O75" s="1">
        <v>35.9</v>
      </c>
      <c r="P75" s="1">
        <v>0</v>
      </c>
      <c r="Q75" s="1">
        <v>0.19999999999999574</v>
      </c>
    </row>
    <row r="76" spans="6:17" x14ac:dyDescent="0.25">
      <c r="F76" s="84">
        <f t="shared" si="1"/>
        <v>42568</v>
      </c>
      <c r="G76" s="85">
        <v>46.7</v>
      </c>
      <c r="H76" s="85">
        <v>3</v>
      </c>
      <c r="I76" s="85">
        <v>48.6</v>
      </c>
      <c r="J76" s="86">
        <v>0</v>
      </c>
      <c r="K76" s="86">
        <v>0</v>
      </c>
      <c r="L76" s="86">
        <v>0</v>
      </c>
      <c r="M76" s="85">
        <v>0</v>
      </c>
      <c r="N76" s="85">
        <v>0</v>
      </c>
      <c r="O76" s="1">
        <v>49.7</v>
      </c>
      <c r="P76" s="1">
        <v>0</v>
      </c>
      <c r="Q76" s="1">
        <v>1.1000000000000014</v>
      </c>
    </row>
    <row r="77" spans="6:17" x14ac:dyDescent="0.25">
      <c r="F77" s="84">
        <f t="shared" si="1"/>
        <v>42567</v>
      </c>
      <c r="G77" s="85">
        <v>36.700000000000003</v>
      </c>
      <c r="H77" s="85">
        <v>1.5</v>
      </c>
      <c r="I77" s="85">
        <v>36.6</v>
      </c>
      <c r="J77" s="86">
        <v>1.5</v>
      </c>
      <c r="K77" s="86">
        <v>0</v>
      </c>
      <c r="L77" s="86">
        <v>0</v>
      </c>
      <c r="M77" s="85">
        <v>0</v>
      </c>
      <c r="N77" s="85">
        <v>1.5</v>
      </c>
      <c r="O77" s="1">
        <v>36.700000000000003</v>
      </c>
      <c r="P77" s="1">
        <v>0</v>
      </c>
      <c r="Q77" s="1">
        <v>0.10000000000000142</v>
      </c>
    </row>
    <row r="78" spans="6:17" x14ac:dyDescent="0.25">
      <c r="F78" s="84">
        <f t="shared" si="1"/>
        <v>42566</v>
      </c>
      <c r="G78" s="85">
        <v>48</v>
      </c>
      <c r="H78" s="85">
        <v>1.5</v>
      </c>
      <c r="I78" s="85">
        <v>49.8</v>
      </c>
      <c r="J78" s="86">
        <v>0</v>
      </c>
      <c r="K78" s="86">
        <v>0</v>
      </c>
      <c r="L78" s="86">
        <v>0</v>
      </c>
      <c r="M78" s="85">
        <v>0</v>
      </c>
      <c r="N78" s="85">
        <v>0</v>
      </c>
      <c r="O78" s="1">
        <v>49.5</v>
      </c>
      <c r="P78" s="1">
        <v>0</v>
      </c>
      <c r="Q78" s="1">
        <v>-0.29999999999999716</v>
      </c>
    </row>
    <row r="79" spans="6:17" x14ac:dyDescent="0.25">
      <c r="F79" s="84">
        <f t="shared" si="1"/>
        <v>42565</v>
      </c>
      <c r="G79" s="85">
        <v>54</v>
      </c>
      <c r="H79" s="85">
        <v>0</v>
      </c>
      <c r="I79" s="85">
        <v>45.6</v>
      </c>
      <c r="J79" s="86">
        <v>0</v>
      </c>
      <c r="K79" s="86">
        <v>0</v>
      </c>
      <c r="L79" s="86">
        <v>0</v>
      </c>
      <c r="M79" s="85">
        <v>0</v>
      </c>
      <c r="N79" s="85">
        <v>0</v>
      </c>
      <c r="O79" s="1">
        <v>54</v>
      </c>
      <c r="P79" s="1">
        <v>0</v>
      </c>
      <c r="Q79" s="1">
        <f>SUM(O79-I79)</f>
        <v>8.3999999999999986</v>
      </c>
    </row>
    <row r="80" spans="6:17" x14ac:dyDescent="0.25">
      <c r="F80" s="84">
        <f t="shared" si="1"/>
        <v>42564</v>
      </c>
      <c r="G80" s="85">
        <v>30.5</v>
      </c>
      <c r="H80" s="85">
        <v>4.5</v>
      </c>
      <c r="I80" s="85">
        <v>0</v>
      </c>
      <c r="J80" s="86">
        <v>0</v>
      </c>
      <c r="K80" s="86">
        <v>0</v>
      </c>
      <c r="L80" s="86">
        <v>0</v>
      </c>
      <c r="M80" s="85">
        <v>0</v>
      </c>
      <c r="N80" s="85">
        <v>0</v>
      </c>
      <c r="O80" s="1">
        <v>35</v>
      </c>
      <c r="P80" s="1">
        <v>0</v>
      </c>
      <c r="Q80" s="1">
        <f>SUM(O80-I80)</f>
        <v>35</v>
      </c>
    </row>
    <row r="81" spans="6:17" x14ac:dyDescent="0.25">
      <c r="F81" s="84"/>
      <c r="G81" s="85"/>
      <c r="H81" s="85"/>
      <c r="I81" s="85"/>
      <c r="J81" s="86"/>
      <c r="K81" s="86"/>
      <c r="L81" s="86"/>
      <c r="M81" s="85"/>
      <c r="N81" s="85"/>
      <c r="O81" s="1"/>
      <c r="P81" s="1"/>
      <c r="Q81" s="1"/>
    </row>
    <row r="82" spans="6:17" x14ac:dyDescent="0.25">
      <c r="F82" s="84"/>
      <c r="G82" s="85"/>
      <c r="H82" s="85"/>
      <c r="I82" s="85"/>
      <c r="J82" s="86"/>
      <c r="K82" s="86"/>
      <c r="L82" s="86"/>
      <c r="M82" s="85"/>
      <c r="N82" s="85"/>
      <c r="O82" s="1"/>
      <c r="P82" s="1"/>
      <c r="Q82" s="1"/>
    </row>
    <row r="83" spans="6:17" x14ac:dyDescent="0.25">
      <c r="F83" s="84"/>
      <c r="G83" s="85"/>
      <c r="H83" s="85"/>
      <c r="I83" s="85"/>
      <c r="J83" s="86"/>
      <c r="K83" s="86"/>
      <c r="L83" s="86"/>
      <c r="M83" s="85"/>
      <c r="N83" s="85"/>
      <c r="O83" s="1"/>
      <c r="P83" s="1"/>
      <c r="Q83" s="1"/>
    </row>
    <row r="84" spans="6:17" x14ac:dyDescent="0.25">
      <c r="F84" s="84"/>
      <c r="G84" s="85"/>
      <c r="H84" s="85"/>
      <c r="I84" s="85"/>
      <c r="J84" s="86"/>
      <c r="K84" s="86"/>
      <c r="L84" s="86"/>
      <c r="M84" s="85"/>
      <c r="N84" s="85"/>
      <c r="O84" s="1"/>
      <c r="P84" s="1"/>
      <c r="Q84" s="1"/>
    </row>
    <row r="85" spans="6:17" x14ac:dyDescent="0.25">
      <c r="F85" s="84"/>
      <c r="G85" s="85"/>
      <c r="H85" s="85"/>
      <c r="I85" s="85"/>
      <c r="J85" s="86"/>
      <c r="K85" s="86"/>
      <c r="L85" s="86"/>
      <c r="M85" s="85"/>
      <c r="N85" s="85"/>
      <c r="O85" s="1"/>
      <c r="P85" s="1"/>
      <c r="Q85" s="1"/>
    </row>
    <row r="86" spans="6:17" x14ac:dyDescent="0.25">
      <c r="F86" s="84"/>
      <c r="G86" s="85"/>
      <c r="H86" s="85"/>
      <c r="I86" s="85"/>
      <c r="J86" s="86"/>
      <c r="K86" s="86"/>
      <c r="L86" s="86"/>
      <c r="M86" s="85"/>
      <c r="N86" s="85"/>
      <c r="O86" s="1"/>
      <c r="P86" s="1"/>
      <c r="Q86" s="1"/>
    </row>
    <row r="87" spans="6:17" x14ac:dyDescent="0.25">
      <c r="F87" s="84"/>
      <c r="G87" s="85"/>
      <c r="H87" s="85"/>
      <c r="I87" s="85"/>
      <c r="J87" s="86"/>
      <c r="K87" s="86"/>
      <c r="L87" s="86"/>
      <c r="M87" s="85"/>
      <c r="N87" s="85"/>
      <c r="O87" s="1"/>
      <c r="P87" s="1"/>
      <c r="Q87" s="1"/>
    </row>
    <row r="88" spans="6:17" x14ac:dyDescent="0.25">
      <c r="F88" s="84"/>
      <c r="G88" s="85"/>
      <c r="H88" s="85"/>
      <c r="I88" s="85"/>
      <c r="J88" s="86"/>
      <c r="K88" s="86"/>
      <c r="L88" s="86"/>
      <c r="M88" s="85"/>
      <c r="N88" s="85"/>
      <c r="O88" s="1"/>
      <c r="P88" s="1"/>
      <c r="Q88" s="1"/>
    </row>
    <row r="89" spans="6:17" x14ac:dyDescent="0.25">
      <c r="F89" s="84"/>
      <c r="G89" s="85"/>
      <c r="H89" s="85"/>
      <c r="I89" s="85"/>
      <c r="J89" s="86"/>
      <c r="K89" s="86"/>
      <c r="L89" s="86"/>
      <c r="M89" s="85"/>
      <c r="N89" s="85"/>
      <c r="O89" s="1"/>
      <c r="P89" s="1"/>
      <c r="Q89" s="1"/>
    </row>
    <row r="90" spans="6:17" x14ac:dyDescent="0.25">
      <c r="F90" s="84"/>
      <c r="G90" s="85"/>
      <c r="H90" s="85"/>
      <c r="I90" s="85"/>
      <c r="J90" s="86"/>
      <c r="K90" s="86"/>
      <c r="L90" s="86"/>
      <c r="M90" s="85"/>
      <c r="N90" s="85"/>
      <c r="O90" s="1"/>
      <c r="P90" s="1"/>
      <c r="Q90" s="1"/>
    </row>
    <row r="91" spans="6:17" x14ac:dyDescent="0.25">
      <c r="F91" s="84"/>
      <c r="G91" s="85"/>
      <c r="H91" s="85"/>
      <c r="I91" s="85"/>
      <c r="J91" s="86"/>
      <c r="K91" s="86"/>
      <c r="L91" s="86"/>
      <c r="M91" s="85"/>
      <c r="N91" s="85"/>
      <c r="O91" s="1"/>
      <c r="P91" s="1"/>
      <c r="Q91" s="1"/>
    </row>
    <row r="92" spans="6:17" x14ac:dyDescent="0.25">
      <c r="F92" s="84"/>
      <c r="G92" s="85"/>
      <c r="H92" s="85"/>
      <c r="I92" s="85"/>
      <c r="J92" s="86"/>
      <c r="K92" s="86"/>
      <c r="L92" s="86"/>
      <c r="M92" s="85"/>
      <c r="N92" s="85"/>
      <c r="O92" s="1"/>
      <c r="P92" s="1"/>
      <c r="Q92" s="1"/>
    </row>
    <row r="93" spans="6:17" x14ac:dyDescent="0.25">
      <c r="F93" s="84"/>
      <c r="G93" s="85"/>
      <c r="H93" s="85"/>
      <c r="I93" s="85"/>
      <c r="J93" s="86"/>
      <c r="K93" s="86"/>
      <c r="L93" s="86"/>
      <c r="M93" s="85"/>
      <c r="N93" s="85"/>
      <c r="O93" s="1"/>
      <c r="P93" s="1"/>
      <c r="Q93" s="1"/>
    </row>
    <row r="94" spans="6:17" x14ac:dyDescent="0.25">
      <c r="F94" s="84"/>
      <c r="G94" s="85"/>
      <c r="H94" s="85"/>
      <c r="I94" s="85"/>
      <c r="J94" s="86"/>
      <c r="K94" s="86"/>
      <c r="L94" s="86"/>
      <c r="M94" s="85"/>
      <c r="N94" s="85"/>
      <c r="O94" s="1"/>
      <c r="P94" s="1"/>
      <c r="Q94" s="1"/>
    </row>
    <row r="95" spans="6:17" x14ac:dyDescent="0.25">
      <c r="F95" s="84"/>
      <c r="G95" s="85"/>
      <c r="H95" s="85"/>
      <c r="I95" s="85"/>
      <c r="J95" s="86"/>
      <c r="K95" s="86"/>
      <c r="L95" s="86"/>
      <c r="M95" s="85"/>
      <c r="N95" s="85"/>
      <c r="O95" s="1"/>
      <c r="P95" s="1"/>
      <c r="Q95" s="1"/>
    </row>
    <row r="96" spans="6:17" x14ac:dyDescent="0.25">
      <c r="F96" s="84"/>
      <c r="G96" s="85"/>
      <c r="H96" s="85"/>
      <c r="I96" s="85"/>
      <c r="J96" s="86"/>
      <c r="K96" s="86"/>
      <c r="L96" s="86"/>
      <c r="M96" s="85"/>
      <c r="N96" s="85"/>
      <c r="O96" s="1"/>
      <c r="P96" s="1"/>
      <c r="Q96" s="1"/>
    </row>
    <row r="97" spans="6:17" x14ac:dyDescent="0.25">
      <c r="F97" s="84"/>
      <c r="G97" s="85"/>
      <c r="H97" s="85"/>
      <c r="I97" s="85"/>
      <c r="J97" s="86"/>
      <c r="K97" s="86"/>
      <c r="L97" s="86"/>
      <c r="M97" s="85"/>
      <c r="N97" s="85"/>
      <c r="O97" s="1"/>
      <c r="P97" s="1"/>
      <c r="Q97" s="1"/>
    </row>
    <row r="98" spans="6:17" x14ac:dyDescent="0.25">
      <c r="F98" s="84"/>
      <c r="G98" s="85"/>
      <c r="H98" s="85"/>
      <c r="I98" s="85"/>
      <c r="J98" s="86"/>
      <c r="K98" s="86"/>
      <c r="L98" s="86"/>
      <c r="M98" s="85"/>
      <c r="N98" s="85"/>
      <c r="O98" s="1"/>
      <c r="P98" s="1"/>
      <c r="Q98" s="1"/>
    </row>
    <row r="99" spans="6:17" x14ac:dyDescent="0.25">
      <c r="F99" s="84"/>
      <c r="G99" s="85"/>
      <c r="H99" s="85"/>
      <c r="I99" s="85"/>
      <c r="J99" s="86"/>
      <c r="K99" s="86"/>
      <c r="L99" s="86"/>
      <c r="M99" s="85"/>
      <c r="N99" s="85"/>
      <c r="O99" s="1"/>
      <c r="P99" s="1"/>
      <c r="Q99" s="1"/>
    </row>
    <row r="100" spans="6:17" x14ac:dyDescent="0.25">
      <c r="F100" s="84"/>
      <c r="G100" s="85"/>
      <c r="H100" s="85"/>
      <c r="I100" s="85"/>
      <c r="J100" s="86"/>
      <c r="K100" s="86"/>
      <c r="L100" s="86"/>
      <c r="M100" s="85"/>
      <c r="N100" s="85"/>
      <c r="O100" s="1"/>
      <c r="P100" s="1"/>
      <c r="Q100" s="1"/>
    </row>
    <row r="101" spans="6:17" x14ac:dyDescent="0.25">
      <c r="F101" s="84"/>
      <c r="G101" s="85"/>
      <c r="H101" s="85"/>
      <c r="I101" s="85"/>
      <c r="J101" s="86"/>
      <c r="K101" s="86"/>
      <c r="L101" s="86"/>
      <c r="M101" s="85"/>
      <c r="N101" s="85"/>
      <c r="O101" s="1"/>
      <c r="P101" s="1"/>
      <c r="Q101" s="1"/>
    </row>
    <row r="102" spans="6:17" x14ac:dyDescent="0.25">
      <c r="F102" s="84"/>
      <c r="G102" s="85"/>
      <c r="H102" s="85"/>
      <c r="I102" s="85"/>
      <c r="J102" s="86"/>
      <c r="K102" s="86"/>
      <c r="L102" s="86"/>
      <c r="M102" s="85"/>
      <c r="N102" s="85"/>
      <c r="O102" s="1"/>
      <c r="P102" s="1"/>
      <c r="Q102" s="1"/>
    </row>
    <row r="103" spans="6:17" x14ac:dyDescent="0.25">
      <c r="F103" s="84"/>
      <c r="G103" s="85"/>
      <c r="H103" s="85"/>
      <c r="I103" s="85"/>
      <c r="J103" s="86"/>
      <c r="K103" s="86"/>
      <c r="L103" s="86"/>
      <c r="M103" s="85"/>
      <c r="N103" s="85"/>
      <c r="O103" s="1"/>
      <c r="P103" s="1"/>
      <c r="Q103" s="1"/>
    </row>
    <row r="104" spans="6:17" x14ac:dyDescent="0.25">
      <c r="F104" s="84"/>
      <c r="G104" s="85"/>
      <c r="H104" s="85"/>
      <c r="I104" s="85"/>
      <c r="J104" s="86"/>
      <c r="K104" s="86"/>
      <c r="L104" s="86"/>
      <c r="M104" s="85"/>
      <c r="N104" s="85"/>
      <c r="O104" s="1"/>
      <c r="P104" s="1"/>
      <c r="Q104" s="1"/>
    </row>
    <row r="105" spans="6:17" x14ac:dyDescent="0.25">
      <c r="F105" s="84"/>
      <c r="G105" s="85"/>
      <c r="H105" s="85"/>
      <c r="I105" s="85"/>
      <c r="J105" s="86"/>
      <c r="K105" s="86"/>
      <c r="L105" s="86"/>
      <c r="M105" s="85"/>
      <c r="N105" s="85"/>
      <c r="O105" s="1"/>
      <c r="P105" s="1"/>
      <c r="Q105" s="1"/>
    </row>
    <row r="106" spans="6:17" x14ac:dyDescent="0.25">
      <c r="F106" s="84"/>
      <c r="G106" s="85"/>
      <c r="H106" s="85"/>
      <c r="I106" s="85"/>
      <c r="J106" s="86"/>
      <c r="K106" s="86"/>
      <c r="L106" s="86"/>
      <c r="M106" s="85"/>
      <c r="N106" s="85"/>
      <c r="O106" s="1"/>
      <c r="P106" s="1"/>
      <c r="Q106" s="1"/>
    </row>
    <row r="107" spans="6:17" x14ac:dyDescent="0.25">
      <c r="F107" s="84"/>
      <c r="G107" s="85"/>
      <c r="H107" s="85"/>
      <c r="I107" s="85"/>
      <c r="J107" s="86"/>
      <c r="K107" s="86"/>
      <c r="L107" s="86"/>
      <c r="M107" s="85"/>
      <c r="N107" s="85"/>
      <c r="O107" s="1"/>
      <c r="P107" s="1"/>
      <c r="Q107" s="1"/>
    </row>
    <row r="108" spans="6:17" x14ac:dyDescent="0.25">
      <c r="F108" s="84"/>
      <c r="G108" s="85"/>
      <c r="H108" s="85"/>
      <c r="I108" s="85"/>
      <c r="J108" s="86"/>
      <c r="K108" s="86"/>
      <c r="L108" s="86"/>
      <c r="M108" s="85"/>
      <c r="N108" s="85"/>
      <c r="O108" s="1"/>
      <c r="P108" s="1"/>
      <c r="Q108" s="1"/>
    </row>
    <row r="109" spans="6:17" x14ac:dyDescent="0.25">
      <c r="F109" s="84"/>
      <c r="G109" s="85"/>
      <c r="H109" s="85"/>
      <c r="I109" s="85"/>
      <c r="J109" s="86"/>
      <c r="K109" s="86"/>
      <c r="L109" s="86"/>
      <c r="M109" s="85"/>
      <c r="N109" s="85"/>
      <c r="O109" s="1"/>
      <c r="P109" s="1"/>
      <c r="Q109" s="1"/>
    </row>
    <row r="110" spans="6:17" x14ac:dyDescent="0.25">
      <c r="F110" s="84"/>
      <c r="G110" s="85"/>
      <c r="H110" s="85"/>
      <c r="I110" s="85"/>
      <c r="J110" s="86"/>
      <c r="K110" s="86"/>
      <c r="L110" s="86"/>
      <c r="M110" s="85"/>
      <c r="N110" s="85"/>
      <c r="O110" s="1"/>
      <c r="P110" s="1"/>
      <c r="Q110" s="1"/>
    </row>
    <row r="111" spans="6:17" x14ac:dyDescent="0.25">
      <c r="F111" s="84"/>
      <c r="G111" s="85"/>
      <c r="H111" s="85"/>
      <c r="I111" s="85"/>
      <c r="J111" s="86"/>
      <c r="K111" s="86"/>
      <c r="L111" s="86"/>
      <c r="M111" s="85"/>
      <c r="N111" s="85"/>
      <c r="O111" s="1"/>
      <c r="P111" s="1"/>
      <c r="Q111" s="1"/>
    </row>
    <row r="112" spans="6:17" x14ac:dyDescent="0.25">
      <c r="F112" s="84"/>
      <c r="G112" s="85"/>
      <c r="H112" s="85"/>
      <c r="I112" s="85"/>
      <c r="J112" s="86"/>
      <c r="K112" s="86"/>
      <c r="L112" s="86"/>
      <c r="M112" s="85"/>
      <c r="N112" s="85"/>
      <c r="O112" s="1"/>
      <c r="P112" s="1"/>
      <c r="Q112" s="1"/>
    </row>
    <row r="113" spans="6:17" x14ac:dyDescent="0.25">
      <c r="F113" s="84"/>
      <c r="G113" s="85"/>
      <c r="H113" s="85"/>
      <c r="I113" s="85"/>
      <c r="J113" s="86"/>
      <c r="K113" s="86"/>
      <c r="L113" s="86"/>
      <c r="M113" s="85"/>
      <c r="N113" s="85"/>
      <c r="O113" s="1"/>
      <c r="P113" s="1"/>
    </row>
    <row r="114" spans="6:17" x14ac:dyDescent="0.25">
      <c r="F114" s="84"/>
      <c r="G114" s="85"/>
      <c r="H114" s="85"/>
      <c r="I114" s="85"/>
      <c r="J114" s="86"/>
      <c r="K114" s="86"/>
      <c r="L114" s="86"/>
      <c r="M114" s="85"/>
      <c r="N114" s="85"/>
      <c r="O114" s="1"/>
      <c r="P114" s="1"/>
      <c r="Q114" s="85"/>
    </row>
    <row r="115" spans="6:17" x14ac:dyDescent="0.25">
      <c r="F115" s="84"/>
      <c r="G115" s="85"/>
      <c r="H115" s="85"/>
      <c r="I115" s="85"/>
      <c r="J115" s="86"/>
      <c r="K115" s="86"/>
      <c r="L115" s="86"/>
      <c r="M115" s="85"/>
      <c r="N115" s="85"/>
      <c r="O115" s="1"/>
      <c r="P115" s="1"/>
    </row>
    <row r="116" spans="6:17" x14ac:dyDescent="0.25">
      <c r="F116" s="84"/>
      <c r="G116" s="85"/>
      <c r="H116" s="85"/>
      <c r="I116" s="85"/>
      <c r="J116" s="86"/>
      <c r="K116" s="86"/>
      <c r="L116" s="86"/>
      <c r="M116" s="85"/>
      <c r="N116" s="85"/>
      <c r="O116" s="1"/>
      <c r="P116" s="1"/>
    </row>
    <row r="117" spans="6:17" x14ac:dyDescent="0.25">
      <c r="F117" s="84"/>
      <c r="G117" s="85"/>
      <c r="H117" s="85"/>
      <c r="I117" s="85"/>
      <c r="J117" s="86"/>
      <c r="K117" s="86"/>
      <c r="L117" s="86"/>
      <c r="M117" s="85"/>
      <c r="N117" s="85"/>
      <c r="O117" s="1"/>
      <c r="P117" s="1"/>
    </row>
    <row r="118" spans="6:17" x14ac:dyDescent="0.25">
      <c r="F118" s="84"/>
      <c r="G118" s="85"/>
      <c r="H118" s="85"/>
      <c r="I118" s="85"/>
      <c r="J118" s="86"/>
      <c r="K118" s="86"/>
      <c r="L118" s="86"/>
      <c r="M118" s="85"/>
      <c r="N118" s="85"/>
      <c r="O118" s="1"/>
      <c r="P118" s="1"/>
    </row>
    <row r="119" spans="6:17" x14ac:dyDescent="0.25">
      <c r="F119" s="84"/>
      <c r="G119" s="85"/>
      <c r="H119" s="85"/>
      <c r="I119" s="85"/>
      <c r="J119" s="86"/>
      <c r="K119" s="86"/>
      <c r="L119" s="86"/>
      <c r="M119" s="85"/>
      <c r="N119" s="85"/>
      <c r="O119" s="1"/>
      <c r="P119" s="1"/>
    </row>
    <row r="120" spans="6:17" x14ac:dyDescent="0.25">
      <c r="F120" s="84"/>
      <c r="G120" s="85"/>
      <c r="H120" s="85"/>
      <c r="I120" s="85"/>
      <c r="J120" s="86"/>
      <c r="K120" s="86"/>
      <c r="L120" s="86"/>
      <c r="M120" s="85"/>
      <c r="N120" s="85"/>
      <c r="O120" s="1"/>
      <c r="P120" s="1"/>
    </row>
    <row r="121" spans="6:17" x14ac:dyDescent="0.25">
      <c r="F121" s="84"/>
      <c r="G121" s="85"/>
      <c r="H121" s="85"/>
      <c r="I121" s="85"/>
      <c r="J121" s="86"/>
      <c r="K121" s="86"/>
      <c r="L121" s="86"/>
      <c r="M121" s="85"/>
      <c r="N121" s="85"/>
      <c r="O121" s="1"/>
      <c r="P121" s="1"/>
    </row>
    <row r="122" spans="6:17" x14ac:dyDescent="0.25">
      <c r="F122" s="84"/>
      <c r="G122" s="85"/>
      <c r="H122" s="85"/>
      <c r="I122" s="85"/>
      <c r="J122" s="86"/>
      <c r="K122" s="86"/>
      <c r="L122" s="86"/>
      <c r="M122" s="85"/>
      <c r="N122" s="85"/>
      <c r="O122" s="1"/>
      <c r="P122" s="1"/>
    </row>
    <row r="123" spans="6:17" x14ac:dyDescent="0.25">
      <c r="F123" s="84"/>
      <c r="G123" s="85"/>
      <c r="H123" s="85"/>
      <c r="I123" s="85"/>
      <c r="J123" s="86"/>
      <c r="K123" s="86"/>
      <c r="L123" s="86"/>
      <c r="M123" s="85"/>
      <c r="N123" s="85"/>
      <c r="O123" s="1"/>
      <c r="P123" s="1"/>
    </row>
    <row r="124" spans="6:17" x14ac:dyDescent="0.25">
      <c r="F124" s="84"/>
      <c r="G124" s="85"/>
      <c r="H124" s="85"/>
      <c r="I124" s="85"/>
      <c r="J124" s="86"/>
      <c r="K124" s="86"/>
      <c r="L124" s="86"/>
      <c r="M124" s="85"/>
      <c r="N124" s="85"/>
      <c r="O124" s="1"/>
      <c r="P124" s="1"/>
    </row>
    <row r="125" spans="6:17" x14ac:dyDescent="0.25">
      <c r="F125" s="84"/>
      <c r="G125" s="85"/>
      <c r="H125" s="85"/>
      <c r="I125" s="85"/>
      <c r="J125" s="86"/>
      <c r="K125" s="86"/>
      <c r="L125" s="86"/>
      <c r="M125" s="85"/>
      <c r="N125" s="85"/>
      <c r="O125" s="1"/>
      <c r="P125" s="1"/>
    </row>
    <row r="126" spans="6:17" x14ac:dyDescent="0.25">
      <c r="F126" s="84"/>
      <c r="G126" s="85"/>
      <c r="H126" s="85"/>
      <c r="I126" s="85"/>
      <c r="J126" s="86"/>
      <c r="K126" s="86"/>
      <c r="L126" s="86"/>
      <c r="M126" s="85"/>
      <c r="N126" s="85"/>
      <c r="O126" s="1"/>
      <c r="P126" s="1"/>
    </row>
    <row r="127" spans="6:17" x14ac:dyDescent="0.25">
      <c r="F127" s="84"/>
      <c r="G127" s="85"/>
      <c r="H127" s="85"/>
      <c r="I127" s="85"/>
      <c r="J127" s="86"/>
      <c r="K127" s="86"/>
      <c r="L127" s="86"/>
      <c r="M127" s="85"/>
      <c r="N127" s="85"/>
      <c r="O127" s="1"/>
      <c r="P127" s="1"/>
    </row>
    <row r="128" spans="6:17" x14ac:dyDescent="0.25">
      <c r="F128" s="84"/>
      <c r="G128" s="85"/>
      <c r="H128" s="85"/>
      <c r="I128" s="85"/>
      <c r="J128" s="86"/>
      <c r="K128" s="86"/>
      <c r="L128" s="86"/>
      <c r="M128" s="85"/>
      <c r="N128" s="85"/>
      <c r="O128" s="1"/>
      <c r="P128" s="1"/>
    </row>
    <row r="129" spans="6:16" x14ac:dyDescent="0.25">
      <c r="F129" s="84"/>
      <c r="G129" s="85"/>
      <c r="H129" s="85"/>
      <c r="I129" s="85"/>
      <c r="J129" s="86"/>
      <c r="K129" s="86"/>
      <c r="L129" s="86"/>
      <c r="M129" s="85"/>
      <c r="N129" s="85"/>
      <c r="O129" s="1"/>
      <c r="P129" s="1"/>
    </row>
    <row r="130" spans="6:16" x14ac:dyDescent="0.25">
      <c r="F130" s="84"/>
      <c r="G130" s="85"/>
      <c r="H130" s="85"/>
      <c r="I130" s="85"/>
      <c r="J130" s="86"/>
      <c r="K130" s="86"/>
      <c r="L130" s="86"/>
      <c r="M130" s="85"/>
      <c r="N130" s="85"/>
      <c r="O130" s="1"/>
      <c r="P130" s="1"/>
    </row>
    <row r="131" spans="6:16" x14ac:dyDescent="0.25">
      <c r="F131" s="84"/>
      <c r="G131" s="85"/>
      <c r="H131" s="85"/>
      <c r="I131" s="85"/>
      <c r="J131" s="86"/>
      <c r="K131" s="86"/>
      <c r="L131" s="86"/>
      <c r="M131" s="85"/>
      <c r="N131" s="85"/>
      <c r="O131" s="1"/>
      <c r="P131" s="1"/>
    </row>
    <row r="132" spans="6:16" x14ac:dyDescent="0.25">
      <c r="F132" s="84"/>
      <c r="G132" s="85"/>
      <c r="H132" s="85"/>
      <c r="I132" s="85"/>
      <c r="J132" s="86"/>
      <c r="K132" s="86"/>
      <c r="L132" s="86"/>
      <c r="M132" s="85"/>
      <c r="N132" s="85"/>
      <c r="O132" s="1"/>
      <c r="P132" s="1"/>
    </row>
    <row r="133" spans="6:16" x14ac:dyDescent="0.25">
      <c r="F133" s="84"/>
      <c r="G133" s="85"/>
      <c r="H133" s="85"/>
      <c r="I133" s="85"/>
      <c r="J133" s="86"/>
      <c r="K133" s="86"/>
      <c r="L133" s="86"/>
      <c r="M133" s="85"/>
      <c r="N133" s="85"/>
      <c r="O133" s="1"/>
      <c r="P133" s="1"/>
    </row>
    <row r="134" spans="6:16" x14ac:dyDescent="0.25">
      <c r="F134" s="84"/>
      <c r="G134" s="85"/>
      <c r="H134" s="85"/>
      <c r="I134" s="85"/>
      <c r="J134" s="86"/>
      <c r="K134" s="86"/>
      <c r="L134" s="86"/>
      <c r="M134" s="85"/>
      <c r="N134" s="85"/>
      <c r="O134" s="1"/>
      <c r="P134" s="1"/>
    </row>
    <row r="135" spans="6:16" x14ac:dyDescent="0.25">
      <c r="F135" s="84"/>
      <c r="G135" s="85"/>
      <c r="H135" s="85"/>
      <c r="I135" s="85"/>
      <c r="J135" s="86"/>
      <c r="K135" s="86"/>
      <c r="L135" s="86"/>
      <c r="M135" s="85"/>
      <c r="N135" s="85"/>
      <c r="O135" s="1"/>
      <c r="P135" s="1"/>
    </row>
    <row r="136" spans="6:16" x14ac:dyDescent="0.25">
      <c r="F136" s="84"/>
      <c r="G136" s="85"/>
      <c r="H136" s="85"/>
      <c r="I136" s="85"/>
      <c r="J136" s="86"/>
      <c r="K136" s="86"/>
      <c r="L136" s="86"/>
      <c r="M136" s="85"/>
      <c r="N136" s="85"/>
      <c r="O136" s="1"/>
      <c r="P136" s="1"/>
    </row>
    <row r="137" spans="6:16" x14ac:dyDescent="0.25">
      <c r="F137" s="84"/>
      <c r="G137" s="85"/>
      <c r="H137" s="85"/>
      <c r="I137" s="85"/>
      <c r="J137" s="86"/>
      <c r="K137" s="86"/>
      <c r="L137" s="86"/>
      <c r="M137" s="85"/>
      <c r="N137" s="85"/>
      <c r="O137" s="1"/>
      <c r="P137" s="1"/>
    </row>
    <row r="138" spans="6:16" x14ac:dyDescent="0.25">
      <c r="F138" s="84"/>
      <c r="G138" s="85"/>
      <c r="H138" s="85"/>
      <c r="I138" s="85"/>
      <c r="J138" s="86"/>
      <c r="K138" s="86"/>
      <c r="L138" s="86"/>
      <c r="M138" s="85"/>
      <c r="N138" s="85"/>
      <c r="O138" s="1"/>
      <c r="P138" s="1"/>
    </row>
    <row r="139" spans="6:16" x14ac:dyDescent="0.25">
      <c r="F139" s="84"/>
      <c r="G139" s="85"/>
      <c r="H139" s="85"/>
      <c r="I139" s="85"/>
      <c r="J139" s="86"/>
      <c r="K139" s="86"/>
      <c r="L139" s="86"/>
      <c r="M139" s="85"/>
      <c r="N139" s="85"/>
      <c r="O139" s="1"/>
      <c r="P139" s="1"/>
    </row>
    <row r="140" spans="6:16" x14ac:dyDescent="0.25">
      <c r="F140" s="84"/>
      <c r="G140" s="85"/>
      <c r="H140" s="85"/>
      <c r="I140" s="85"/>
      <c r="J140" s="86"/>
      <c r="K140" s="86"/>
      <c r="L140" s="86"/>
      <c r="M140" s="85"/>
      <c r="N140" s="85"/>
      <c r="O140" s="1"/>
      <c r="P140" s="1"/>
    </row>
    <row r="141" spans="6:16" x14ac:dyDescent="0.25">
      <c r="F141" s="84"/>
      <c r="G141" s="85"/>
      <c r="H141" s="85"/>
      <c r="I141" s="85"/>
      <c r="J141" s="86"/>
      <c r="K141" s="86"/>
      <c r="L141" s="86"/>
      <c r="M141" s="85"/>
      <c r="N141" s="85"/>
      <c r="O141" s="1"/>
      <c r="P141" s="1"/>
    </row>
    <row r="142" spans="6:16" x14ac:dyDescent="0.25">
      <c r="F142" s="84"/>
      <c r="G142" s="85"/>
      <c r="H142" s="85"/>
      <c r="I142" s="85"/>
      <c r="J142" s="86"/>
      <c r="K142" s="86"/>
      <c r="L142" s="86"/>
      <c r="M142" s="85"/>
      <c r="N142" s="85"/>
      <c r="O142" s="1"/>
      <c r="P142" s="1"/>
    </row>
    <row r="143" spans="6:16" x14ac:dyDescent="0.25">
      <c r="F143" s="84"/>
      <c r="G143" s="85"/>
      <c r="H143" s="85"/>
      <c r="I143" s="85"/>
      <c r="J143" s="86"/>
      <c r="K143" s="86"/>
      <c r="L143" s="86"/>
      <c r="M143" s="85"/>
      <c r="N143" s="85"/>
      <c r="O143" s="1"/>
      <c r="P143" s="1"/>
    </row>
    <row r="144" spans="6:16" x14ac:dyDescent="0.25">
      <c r="F144" s="84"/>
      <c r="G144" s="85"/>
      <c r="H144" s="85"/>
      <c r="I144" s="85"/>
      <c r="J144" s="86"/>
      <c r="K144" s="86"/>
      <c r="L144" s="86"/>
      <c r="M144" s="85"/>
      <c r="N144" s="85"/>
      <c r="O144" s="1"/>
      <c r="P144" s="1"/>
    </row>
    <row r="145" spans="6:16" x14ac:dyDescent="0.25">
      <c r="F145" s="84"/>
      <c r="G145" s="85"/>
      <c r="H145" s="85"/>
      <c r="I145" s="85"/>
      <c r="J145" s="86"/>
      <c r="K145" s="86"/>
      <c r="L145" s="86"/>
      <c r="M145" s="85"/>
      <c r="N145" s="85"/>
      <c r="O145" s="1"/>
      <c r="P145" s="1"/>
    </row>
    <row r="146" spans="6:16" x14ac:dyDescent="0.25">
      <c r="F146" s="84"/>
      <c r="G146" s="85"/>
      <c r="H146" s="85"/>
      <c r="I146" s="85"/>
      <c r="J146" s="86"/>
      <c r="K146" s="86"/>
      <c r="L146" s="86"/>
      <c r="M146" s="85"/>
      <c r="N146" s="85"/>
      <c r="O146" s="1"/>
      <c r="P146" s="1"/>
    </row>
    <row r="147" spans="6:16" x14ac:dyDescent="0.25">
      <c r="F147" s="84"/>
      <c r="G147" s="85"/>
      <c r="H147" s="85"/>
      <c r="I147" s="85"/>
      <c r="J147" s="86"/>
      <c r="K147" s="86"/>
      <c r="L147" s="86"/>
      <c r="M147" s="85"/>
      <c r="N147" s="85"/>
      <c r="O147" s="1"/>
      <c r="P147" s="1"/>
    </row>
    <row r="148" spans="6:16" x14ac:dyDescent="0.25">
      <c r="F148" s="84"/>
      <c r="G148" s="85"/>
      <c r="H148" s="85"/>
      <c r="I148" s="85"/>
      <c r="J148" s="86"/>
      <c r="K148" s="86"/>
      <c r="L148" s="86"/>
      <c r="M148" s="85"/>
      <c r="N148" s="85"/>
      <c r="O148" s="1"/>
      <c r="P148" s="1"/>
    </row>
    <row r="149" spans="6:16" x14ac:dyDescent="0.25">
      <c r="F149" s="84"/>
      <c r="G149" s="85"/>
      <c r="H149" s="85"/>
      <c r="I149" s="85"/>
      <c r="J149" s="86"/>
      <c r="K149" s="86"/>
      <c r="L149" s="86"/>
      <c r="M149" s="85"/>
      <c r="N149" s="85"/>
      <c r="O149" s="1"/>
      <c r="P149" s="1"/>
    </row>
    <row r="150" spans="6:16" x14ac:dyDescent="0.25">
      <c r="F150" s="84"/>
      <c r="G150" s="85"/>
      <c r="H150" s="85"/>
      <c r="I150" s="85"/>
      <c r="J150" s="86"/>
      <c r="K150" s="86"/>
      <c r="L150" s="86"/>
      <c r="M150" s="85"/>
      <c r="N150" s="85"/>
      <c r="O150" s="1"/>
      <c r="P150" s="1"/>
    </row>
    <row r="151" spans="6:16" x14ac:dyDescent="0.25">
      <c r="F151" s="84"/>
      <c r="G151" s="85"/>
      <c r="H151" s="85"/>
      <c r="I151" s="85"/>
      <c r="J151" s="86"/>
      <c r="K151" s="86"/>
      <c r="L151" s="86"/>
      <c r="M151" s="85"/>
      <c r="N151" s="85"/>
      <c r="O151" s="1"/>
      <c r="P151" s="1"/>
    </row>
    <row r="152" spans="6:16" x14ac:dyDescent="0.25">
      <c r="F152" s="84"/>
      <c r="G152" s="85"/>
      <c r="H152" s="85"/>
      <c r="I152" s="85"/>
      <c r="J152" s="86"/>
      <c r="K152" s="86"/>
      <c r="L152" s="86"/>
      <c r="M152" s="85"/>
      <c r="N152" s="85"/>
      <c r="O152" s="1"/>
      <c r="P152" s="1"/>
    </row>
    <row r="153" spans="6:16" x14ac:dyDescent="0.25">
      <c r="F153" s="84"/>
      <c r="G153" s="85"/>
      <c r="H153" s="85"/>
      <c r="I153" s="85"/>
      <c r="J153" s="86"/>
      <c r="K153" s="86"/>
      <c r="L153" s="86"/>
      <c r="M153" s="85"/>
      <c r="N153" s="85"/>
      <c r="O153" s="1"/>
      <c r="P153" s="1"/>
    </row>
    <row r="154" spans="6:16" x14ac:dyDescent="0.25">
      <c r="F154" s="84"/>
      <c r="G154" s="85"/>
      <c r="H154" s="85"/>
      <c r="I154" s="85"/>
      <c r="J154" s="86"/>
      <c r="K154" s="86"/>
      <c r="L154" s="86"/>
      <c r="M154" s="85"/>
      <c r="N154" s="85"/>
      <c r="O154" s="1"/>
      <c r="P154" s="1"/>
    </row>
    <row r="155" spans="6:16" x14ac:dyDescent="0.25">
      <c r="F155" s="84"/>
      <c r="G155" s="85"/>
      <c r="H155" s="85"/>
      <c r="I155" s="85"/>
      <c r="J155" s="86"/>
      <c r="K155" s="86"/>
      <c r="L155" s="86"/>
      <c r="M155" s="85"/>
      <c r="N155" s="85"/>
      <c r="O155" s="1"/>
      <c r="P155" s="1"/>
    </row>
    <row r="156" spans="6:16" x14ac:dyDescent="0.25">
      <c r="F156" s="84"/>
      <c r="G156" s="85"/>
      <c r="H156" s="85"/>
      <c r="I156" s="85"/>
      <c r="J156" s="86"/>
      <c r="K156" s="86"/>
      <c r="L156" s="86"/>
      <c r="M156" s="85"/>
      <c r="N156" s="85"/>
      <c r="O156" s="1"/>
      <c r="P156" s="1"/>
    </row>
    <row r="157" spans="6:16" x14ac:dyDescent="0.25">
      <c r="F157" s="84"/>
      <c r="G157" s="85"/>
      <c r="H157" s="85"/>
      <c r="I157" s="85"/>
      <c r="J157" s="86"/>
      <c r="K157" s="86"/>
      <c r="L157" s="86"/>
      <c r="M157" s="85"/>
      <c r="N157" s="85"/>
      <c r="O157" s="1"/>
      <c r="P157" s="1"/>
    </row>
    <row r="158" spans="6:16" x14ac:dyDescent="0.25">
      <c r="F158" s="84"/>
      <c r="G158" s="85"/>
      <c r="H158" s="85"/>
      <c r="I158" s="85"/>
      <c r="J158" s="86"/>
      <c r="K158" s="86"/>
      <c r="L158" s="86"/>
      <c r="M158" s="85"/>
      <c r="N158" s="85"/>
      <c r="O158" s="1"/>
      <c r="P158" s="1"/>
    </row>
    <row r="159" spans="6:16" x14ac:dyDescent="0.25">
      <c r="F159" s="84"/>
      <c r="G159" s="85"/>
      <c r="H159" s="85"/>
      <c r="I159" s="85"/>
      <c r="J159" s="86"/>
      <c r="K159" s="86"/>
      <c r="L159" s="86"/>
      <c r="M159" s="85"/>
      <c r="N159" s="85"/>
      <c r="O159" s="1"/>
      <c r="P159" s="1"/>
    </row>
    <row r="160" spans="6:16" x14ac:dyDescent="0.25">
      <c r="F160" s="84"/>
      <c r="G160" s="85"/>
      <c r="H160" s="85"/>
      <c r="I160" s="85"/>
      <c r="J160" s="86"/>
      <c r="K160" s="86"/>
      <c r="L160" s="86"/>
      <c r="M160" s="85"/>
      <c r="N160" s="85"/>
      <c r="O160" s="1"/>
      <c r="P160" s="1"/>
    </row>
    <row r="161" spans="6:16" x14ac:dyDescent="0.25">
      <c r="F161" s="84"/>
      <c r="G161" s="85"/>
      <c r="H161" s="85"/>
      <c r="I161" s="85"/>
      <c r="J161" s="86"/>
      <c r="K161" s="86"/>
      <c r="L161" s="86"/>
      <c r="M161" s="85"/>
      <c r="N161" s="85"/>
      <c r="O161" s="1"/>
      <c r="P161" s="1"/>
    </row>
    <row r="162" spans="6:16" x14ac:dyDescent="0.25">
      <c r="F162" s="84"/>
      <c r="G162" s="85"/>
      <c r="H162" s="85"/>
      <c r="I162" s="85"/>
      <c r="J162" s="86"/>
      <c r="K162" s="86"/>
      <c r="L162" s="86"/>
      <c r="M162" s="85"/>
      <c r="N162" s="85"/>
      <c r="O162" s="1"/>
      <c r="P162" s="1"/>
    </row>
    <row r="163" spans="6:16" x14ac:dyDescent="0.25">
      <c r="F163" s="84"/>
      <c r="G163" s="85"/>
      <c r="H163" s="85"/>
      <c r="I163" s="85"/>
      <c r="J163" s="86"/>
      <c r="K163" s="86"/>
      <c r="L163" s="86"/>
      <c r="M163" s="85"/>
      <c r="N163" s="85"/>
      <c r="O163" s="1"/>
      <c r="P163" s="1"/>
    </row>
    <row r="164" spans="6:16" x14ac:dyDescent="0.25">
      <c r="F164" s="84"/>
      <c r="G164" s="85"/>
      <c r="H164" s="85"/>
      <c r="I164" s="85"/>
      <c r="J164" s="86"/>
      <c r="K164" s="86"/>
      <c r="L164" s="86"/>
      <c r="M164" s="85"/>
      <c r="N164" s="85"/>
      <c r="O164" s="1"/>
      <c r="P164" s="1"/>
    </row>
    <row r="165" spans="6:16" x14ac:dyDescent="0.25">
      <c r="F165" s="84"/>
      <c r="G165" s="85"/>
      <c r="H165" s="85"/>
      <c r="I165" s="85"/>
      <c r="J165" s="86"/>
      <c r="K165" s="86"/>
      <c r="L165" s="86"/>
      <c r="M165" s="85"/>
      <c r="N165" s="85"/>
      <c r="O165" s="1"/>
      <c r="P165" s="1"/>
    </row>
    <row r="166" spans="6:16" x14ac:dyDescent="0.25">
      <c r="F166" s="84"/>
      <c r="G166" s="85"/>
      <c r="H166" s="85"/>
      <c r="I166" s="85"/>
      <c r="J166" s="86"/>
      <c r="K166" s="86"/>
      <c r="L166" s="86"/>
      <c r="M166" s="85"/>
      <c r="N166" s="85"/>
      <c r="O166" s="1"/>
      <c r="P166" s="1"/>
    </row>
    <row r="167" spans="6:16" x14ac:dyDescent="0.25">
      <c r="F167" s="84"/>
      <c r="G167" s="85"/>
      <c r="H167" s="85"/>
      <c r="I167" s="85"/>
      <c r="J167" s="86"/>
      <c r="K167" s="86"/>
      <c r="L167" s="86"/>
      <c r="M167" s="85"/>
      <c r="N167" s="85"/>
      <c r="O167" s="1"/>
      <c r="P167" s="1"/>
    </row>
    <row r="168" spans="6:16" x14ac:dyDescent="0.25">
      <c r="F168" s="84"/>
      <c r="G168" s="85"/>
      <c r="H168" s="85"/>
      <c r="I168" s="85"/>
      <c r="J168" s="86"/>
      <c r="K168" s="86"/>
      <c r="L168" s="86"/>
      <c r="M168" s="85"/>
      <c r="N168" s="85"/>
      <c r="O168" s="1"/>
      <c r="P168" s="1"/>
    </row>
    <row r="169" spans="6:16" x14ac:dyDescent="0.25">
      <c r="F169" s="84"/>
      <c r="G169" s="85"/>
      <c r="H169" s="85"/>
      <c r="I169" s="85"/>
      <c r="J169" s="86"/>
      <c r="K169" s="86"/>
      <c r="L169" s="86"/>
      <c r="M169" s="85"/>
      <c r="N169" s="85"/>
      <c r="O169" s="1"/>
      <c r="P169" s="1"/>
    </row>
    <row r="170" spans="6:16" x14ac:dyDescent="0.25">
      <c r="F170" s="84"/>
      <c r="G170" s="85"/>
      <c r="H170" s="85"/>
      <c r="I170" s="85"/>
      <c r="J170" s="86"/>
      <c r="K170" s="86"/>
      <c r="L170" s="86"/>
      <c r="M170" s="85"/>
      <c r="N170" s="85"/>
      <c r="O170" s="1"/>
      <c r="P170" s="1"/>
    </row>
    <row r="171" spans="6:16" x14ac:dyDescent="0.25">
      <c r="F171" s="84"/>
      <c r="G171" s="85"/>
      <c r="H171" s="85"/>
      <c r="I171" s="85"/>
      <c r="J171" s="86"/>
      <c r="K171" s="86"/>
      <c r="L171" s="86"/>
      <c r="M171" s="85"/>
      <c r="N171" s="85"/>
      <c r="O171" s="1"/>
      <c r="P171" s="1"/>
    </row>
    <row r="172" spans="6:16" x14ac:dyDescent="0.25">
      <c r="F172" s="84"/>
      <c r="G172" s="85"/>
      <c r="H172" s="85"/>
      <c r="I172" s="85"/>
      <c r="J172" s="86"/>
      <c r="K172" s="86"/>
      <c r="L172" s="86"/>
      <c r="M172" s="85"/>
      <c r="N172" s="85"/>
      <c r="O172" s="1"/>
      <c r="P172" s="1"/>
    </row>
    <row r="173" spans="6:16" x14ac:dyDescent="0.25">
      <c r="F173" s="84"/>
      <c r="G173" s="85"/>
      <c r="H173" s="85"/>
      <c r="I173" s="85"/>
      <c r="J173" s="86"/>
      <c r="K173" s="86"/>
      <c r="L173" s="86"/>
      <c r="M173" s="85"/>
      <c r="N173" s="85"/>
      <c r="O173" s="1"/>
      <c r="P173" s="1"/>
    </row>
    <row r="174" spans="6:16" x14ac:dyDescent="0.25">
      <c r="F174" s="84"/>
      <c r="G174" s="85"/>
      <c r="H174" s="85"/>
      <c r="I174" s="85"/>
      <c r="J174" s="86"/>
      <c r="K174" s="86"/>
      <c r="L174" s="86"/>
      <c r="M174" s="85"/>
      <c r="N174" s="85"/>
      <c r="O174" s="1"/>
      <c r="P174" s="1"/>
    </row>
    <row r="175" spans="6:16" x14ac:dyDescent="0.25">
      <c r="F175" s="84"/>
      <c r="G175" s="85"/>
      <c r="H175" s="85"/>
      <c r="I175" s="85"/>
      <c r="J175" s="86"/>
      <c r="K175" s="86"/>
      <c r="L175" s="86"/>
      <c r="M175" s="85"/>
      <c r="N175" s="85"/>
      <c r="O175" s="1"/>
      <c r="P175" s="1"/>
    </row>
    <row r="176" spans="6:16" x14ac:dyDescent="0.25">
      <c r="F176" s="84"/>
      <c r="G176" s="85"/>
      <c r="H176" s="85"/>
      <c r="I176" s="85"/>
      <c r="J176" s="86"/>
      <c r="K176" s="86"/>
      <c r="L176" s="86"/>
      <c r="M176" s="85"/>
      <c r="N176" s="85"/>
      <c r="O176" s="1"/>
      <c r="P176" s="1"/>
    </row>
    <row r="177" spans="6:16" x14ac:dyDescent="0.25">
      <c r="F177" s="84"/>
      <c r="G177" s="85"/>
      <c r="H177" s="85"/>
      <c r="I177" s="85"/>
      <c r="J177" s="86"/>
      <c r="K177" s="86"/>
      <c r="L177" s="86"/>
      <c r="M177" s="85"/>
      <c r="N177" s="85"/>
      <c r="O177" s="1"/>
      <c r="P177" s="1"/>
    </row>
    <row r="178" spans="6:16" x14ac:dyDescent="0.25">
      <c r="F178" s="84"/>
      <c r="G178" s="85"/>
      <c r="H178" s="85"/>
      <c r="I178" s="85"/>
      <c r="J178" s="86"/>
      <c r="K178" s="86"/>
      <c r="L178" s="86"/>
      <c r="M178" s="85"/>
      <c r="N178" s="85"/>
      <c r="O178" s="1"/>
      <c r="P178" s="1"/>
    </row>
    <row r="179" spans="6:16" x14ac:dyDescent="0.25">
      <c r="F179" s="84"/>
      <c r="G179" s="85"/>
      <c r="H179" s="85"/>
      <c r="I179" s="85"/>
      <c r="J179" s="86"/>
      <c r="K179" s="86"/>
      <c r="L179" s="86"/>
      <c r="M179" s="85"/>
      <c r="N179" s="85"/>
      <c r="O179" s="1"/>
      <c r="P179" s="1"/>
    </row>
    <row r="180" spans="6:16" x14ac:dyDescent="0.25">
      <c r="F180" s="84"/>
      <c r="G180" s="85"/>
      <c r="H180" s="85"/>
      <c r="I180" s="85"/>
      <c r="J180" s="86"/>
      <c r="K180" s="86"/>
      <c r="L180" s="86"/>
      <c r="M180" s="85"/>
      <c r="N180" s="85"/>
      <c r="O180" s="1"/>
      <c r="P180" s="1"/>
    </row>
    <row r="181" spans="6:16" x14ac:dyDescent="0.25">
      <c r="F181" s="84"/>
      <c r="G181" s="85"/>
      <c r="H181" s="85"/>
      <c r="I181" s="85"/>
      <c r="J181" s="86"/>
      <c r="K181" s="86"/>
      <c r="L181" s="86"/>
      <c r="M181" s="85"/>
      <c r="N181" s="85"/>
      <c r="O181" s="1"/>
      <c r="P181" s="1"/>
    </row>
    <row r="182" spans="6:16" x14ac:dyDescent="0.25">
      <c r="F182" s="84"/>
      <c r="G182" s="85"/>
      <c r="H182" s="85"/>
      <c r="I182" s="85"/>
      <c r="J182" s="86"/>
      <c r="K182" s="86"/>
      <c r="L182" s="86"/>
      <c r="M182" s="85"/>
      <c r="N182" s="85"/>
      <c r="O182" s="1"/>
      <c r="P182" s="1"/>
    </row>
    <row r="183" spans="6:16" x14ac:dyDescent="0.25">
      <c r="F183" s="84"/>
      <c r="G183" s="85"/>
      <c r="H183" s="85"/>
      <c r="I183" s="85"/>
      <c r="J183" s="86"/>
      <c r="K183" s="86"/>
      <c r="L183" s="86"/>
      <c r="M183" s="85"/>
      <c r="N183" s="85"/>
      <c r="O183" s="1"/>
      <c r="P183" s="1"/>
    </row>
    <row r="184" spans="6:16" x14ac:dyDescent="0.25">
      <c r="F184" s="84"/>
      <c r="G184" s="85"/>
      <c r="H184" s="85"/>
      <c r="I184" s="85"/>
      <c r="J184" s="86"/>
      <c r="K184" s="86"/>
      <c r="L184" s="86"/>
      <c r="M184" s="85"/>
      <c r="N184" s="85"/>
      <c r="O184" s="1"/>
      <c r="P184" s="1"/>
    </row>
    <row r="185" spans="6:16" x14ac:dyDescent="0.25">
      <c r="F185" s="84"/>
      <c r="G185" s="85"/>
      <c r="H185" s="85"/>
      <c r="I185" s="85"/>
      <c r="J185" s="86"/>
      <c r="K185" s="86"/>
      <c r="L185" s="86"/>
      <c r="M185" s="85"/>
      <c r="N185" s="85"/>
      <c r="O185" s="1"/>
      <c r="P185" s="1"/>
    </row>
    <row r="186" spans="6:16" x14ac:dyDescent="0.25">
      <c r="F186" s="84"/>
      <c r="G186" s="85"/>
      <c r="H186" s="85"/>
      <c r="I186" s="85"/>
      <c r="J186" s="86"/>
      <c r="K186" s="86"/>
      <c r="L186" s="86"/>
      <c r="M186" s="85"/>
      <c r="N186" s="85"/>
      <c r="O186" s="1"/>
      <c r="P186" s="1"/>
    </row>
    <row r="187" spans="6:16" x14ac:dyDescent="0.25">
      <c r="F187" s="84"/>
      <c r="G187" s="85"/>
      <c r="H187" s="85"/>
      <c r="I187" s="85"/>
      <c r="J187" s="86"/>
      <c r="K187" s="86"/>
      <c r="L187" s="86"/>
      <c r="M187" s="85"/>
      <c r="N187" s="85"/>
      <c r="O187" s="1"/>
      <c r="P187" s="1"/>
    </row>
    <row r="188" spans="6:16" x14ac:dyDescent="0.25">
      <c r="F188" s="84"/>
      <c r="G188" s="85"/>
      <c r="H188" s="85"/>
      <c r="I188" s="85"/>
      <c r="J188" s="86"/>
      <c r="K188" s="86"/>
      <c r="L188" s="86"/>
      <c r="M188" s="85"/>
      <c r="N188" s="85"/>
      <c r="O188" s="1"/>
      <c r="P188" s="1"/>
    </row>
    <row r="189" spans="6:16" x14ac:dyDescent="0.25">
      <c r="F189" s="84"/>
      <c r="G189" s="85"/>
      <c r="H189" s="85"/>
      <c r="I189" s="85"/>
      <c r="J189" s="86"/>
      <c r="K189" s="86"/>
      <c r="L189" s="86"/>
      <c r="M189" s="85"/>
      <c r="N189" s="85"/>
      <c r="O189" s="1"/>
      <c r="P189" s="1"/>
    </row>
    <row r="190" spans="6:16" x14ac:dyDescent="0.25">
      <c r="F190" s="84"/>
      <c r="G190" s="85"/>
      <c r="H190" s="85"/>
      <c r="I190" s="85"/>
      <c r="J190" s="86"/>
      <c r="K190" s="86"/>
      <c r="L190" s="86"/>
      <c r="M190" s="85"/>
      <c r="N190" s="85"/>
      <c r="O190" s="1"/>
      <c r="P190" s="1"/>
    </row>
    <row r="191" spans="6:16" x14ac:dyDescent="0.25">
      <c r="F191" s="84"/>
      <c r="G191" s="85"/>
      <c r="H191" s="85"/>
      <c r="I191" s="85"/>
      <c r="J191" s="86"/>
      <c r="K191" s="86"/>
      <c r="L191" s="86"/>
      <c r="M191" s="85"/>
      <c r="N191" s="85"/>
      <c r="O191" s="1"/>
      <c r="P191" s="1"/>
    </row>
    <row r="192" spans="6:16" x14ac:dyDescent="0.25">
      <c r="F192" s="84"/>
      <c r="G192" s="85"/>
      <c r="H192" s="85"/>
      <c r="I192" s="85"/>
      <c r="J192" s="86"/>
      <c r="K192" s="86"/>
      <c r="L192" s="86"/>
      <c r="M192" s="85"/>
      <c r="N192" s="85"/>
      <c r="O192" s="1"/>
      <c r="P192" s="1"/>
    </row>
    <row r="193" spans="6:16" x14ac:dyDescent="0.25">
      <c r="F193" s="84"/>
      <c r="G193" s="85"/>
      <c r="H193" s="85"/>
      <c r="I193" s="85"/>
      <c r="J193" s="86"/>
      <c r="K193" s="86"/>
      <c r="L193" s="86"/>
      <c r="M193" s="85"/>
      <c r="N193" s="85"/>
      <c r="O193" s="1"/>
      <c r="P193" s="1"/>
    </row>
    <row r="194" spans="6:16" x14ac:dyDescent="0.25">
      <c r="F194" s="84"/>
      <c r="G194" s="85"/>
      <c r="H194" s="85"/>
      <c r="I194" s="85"/>
      <c r="J194" s="86"/>
      <c r="K194" s="86"/>
      <c r="L194" s="86"/>
      <c r="M194" s="85"/>
      <c r="N194" s="85"/>
      <c r="O194" s="1"/>
      <c r="P194" s="1"/>
    </row>
    <row r="195" spans="6:16" x14ac:dyDescent="0.25">
      <c r="F195" s="84"/>
      <c r="G195" s="85"/>
      <c r="H195" s="85"/>
      <c r="I195" s="85"/>
      <c r="J195" s="86"/>
      <c r="K195" s="86"/>
      <c r="L195" s="86"/>
      <c r="M195" s="85"/>
      <c r="N195" s="85"/>
      <c r="O195" s="1"/>
      <c r="P195" s="1"/>
    </row>
    <row r="196" spans="6:16" x14ac:dyDescent="0.25">
      <c r="F196" s="84"/>
      <c r="G196" s="85"/>
      <c r="H196" s="85"/>
      <c r="I196" s="85"/>
      <c r="J196" s="86"/>
      <c r="K196" s="86"/>
      <c r="L196" s="86"/>
      <c r="M196" s="85"/>
      <c r="N196" s="85"/>
      <c r="O196" s="1"/>
      <c r="P196" s="1"/>
    </row>
    <row r="197" spans="6:16" x14ac:dyDescent="0.25">
      <c r="F197" s="84"/>
      <c r="G197" s="85"/>
      <c r="H197" s="85"/>
      <c r="I197" s="85"/>
      <c r="J197" s="86"/>
      <c r="K197" s="86"/>
      <c r="L197" s="86"/>
      <c r="M197" s="85"/>
      <c r="N197" s="85"/>
      <c r="O197" s="1"/>
      <c r="P197" s="1"/>
    </row>
    <row r="198" spans="6:16" x14ac:dyDescent="0.25">
      <c r="F198" s="84"/>
      <c r="G198" s="85"/>
      <c r="H198" s="85"/>
      <c r="I198" s="85"/>
      <c r="J198" s="86"/>
      <c r="K198" s="86"/>
      <c r="L198" s="86"/>
      <c r="M198" s="85"/>
      <c r="N198" s="85"/>
      <c r="O198" s="1"/>
      <c r="P198" s="1"/>
    </row>
    <row r="199" spans="6:16" x14ac:dyDescent="0.25">
      <c r="F199" s="84"/>
      <c r="G199" s="85"/>
      <c r="H199" s="85"/>
      <c r="I199" s="85"/>
      <c r="J199" s="86"/>
      <c r="K199" s="86"/>
      <c r="L199" s="86"/>
      <c r="M199" s="85"/>
      <c r="N199" s="85"/>
      <c r="O199" s="1"/>
      <c r="P199" s="1"/>
    </row>
    <row r="200" spans="6:16" x14ac:dyDescent="0.25">
      <c r="F200" s="84"/>
      <c r="G200" s="85"/>
      <c r="H200" s="85"/>
      <c r="I200" s="85"/>
      <c r="J200" s="86"/>
      <c r="K200" s="86"/>
      <c r="L200" s="86"/>
      <c r="M200" s="85"/>
      <c r="N200" s="85"/>
      <c r="O200" s="1"/>
      <c r="P200" s="1"/>
    </row>
    <row r="201" spans="6:16" x14ac:dyDescent="0.25">
      <c r="F201" s="84"/>
      <c r="G201" s="85"/>
      <c r="H201" s="85"/>
      <c r="I201" s="85"/>
      <c r="J201" s="86"/>
      <c r="K201" s="86"/>
      <c r="L201" s="86"/>
      <c r="M201" s="85"/>
      <c r="N201" s="85"/>
      <c r="O201" s="1"/>
      <c r="P201" s="1"/>
    </row>
    <row r="202" spans="6:16" x14ac:dyDescent="0.25">
      <c r="F202" s="84"/>
      <c r="G202" s="85"/>
      <c r="H202" s="85"/>
      <c r="I202" s="85"/>
      <c r="J202" s="86"/>
      <c r="K202" s="86"/>
      <c r="L202" s="86"/>
      <c r="M202" s="85"/>
      <c r="N202" s="85"/>
      <c r="O202" s="1"/>
      <c r="P202" s="1"/>
    </row>
    <row r="203" spans="6:16" x14ac:dyDescent="0.25">
      <c r="F203" s="84"/>
      <c r="G203" s="85"/>
      <c r="H203" s="85"/>
      <c r="I203" s="85"/>
      <c r="J203" s="86"/>
      <c r="K203" s="86"/>
      <c r="L203" s="86"/>
      <c r="M203" s="85"/>
      <c r="N203" s="85"/>
      <c r="O203" s="1"/>
      <c r="P203" s="1"/>
    </row>
    <row r="204" spans="6:16" x14ac:dyDescent="0.25">
      <c r="F204" s="84"/>
      <c r="G204" s="85"/>
      <c r="H204" s="85"/>
      <c r="I204" s="85"/>
      <c r="J204" s="86"/>
      <c r="K204" s="86"/>
      <c r="L204" s="86"/>
      <c r="M204" s="85"/>
      <c r="N204" s="85"/>
      <c r="O204" s="1"/>
      <c r="P204" s="1"/>
    </row>
    <row r="205" spans="6:16" x14ac:dyDescent="0.25">
      <c r="F205" s="84"/>
      <c r="G205" s="85"/>
      <c r="H205" s="85"/>
      <c r="I205" s="85"/>
      <c r="J205" s="86"/>
      <c r="K205" s="86"/>
      <c r="L205" s="86"/>
      <c r="M205" s="85"/>
      <c r="N205" s="85"/>
      <c r="O205" s="1"/>
      <c r="P205" s="1"/>
    </row>
    <row r="206" spans="6:16" x14ac:dyDescent="0.25">
      <c r="F206" s="84"/>
      <c r="G206" s="85"/>
      <c r="H206" s="85"/>
      <c r="I206" s="85"/>
      <c r="J206" s="86"/>
      <c r="K206" s="86"/>
      <c r="L206" s="86"/>
      <c r="M206" s="85"/>
      <c r="N206" s="85"/>
      <c r="O206" s="1"/>
      <c r="P206" s="1"/>
    </row>
    <row r="207" spans="6:16" x14ac:dyDescent="0.25">
      <c r="F207" s="84"/>
      <c r="G207" s="85"/>
      <c r="H207" s="85"/>
      <c r="I207" s="85"/>
      <c r="J207" s="86"/>
      <c r="K207" s="86"/>
      <c r="L207" s="86"/>
      <c r="M207" s="85"/>
      <c r="N207" s="85"/>
      <c r="O207" s="1"/>
      <c r="P207" s="1"/>
    </row>
    <row r="208" spans="6:16" x14ac:dyDescent="0.25">
      <c r="F208" s="84"/>
      <c r="G208" s="85"/>
      <c r="H208" s="85"/>
      <c r="I208" s="85"/>
      <c r="J208" s="86"/>
      <c r="K208" s="86"/>
      <c r="L208" s="86"/>
      <c r="M208" s="85"/>
      <c r="N208" s="85"/>
      <c r="O208" s="1"/>
      <c r="P208" s="1"/>
    </row>
    <row r="209" spans="6:16" x14ac:dyDescent="0.25">
      <c r="F209" s="84"/>
      <c r="G209" s="85"/>
      <c r="H209" s="85"/>
      <c r="I209" s="85"/>
      <c r="J209" s="86"/>
      <c r="K209" s="86"/>
      <c r="L209" s="86"/>
      <c r="M209" s="85"/>
      <c r="N209" s="85"/>
      <c r="O209" s="1"/>
      <c r="P209" s="1"/>
    </row>
    <row r="210" spans="6:16" x14ac:dyDescent="0.25">
      <c r="F210" s="84"/>
      <c r="G210" s="85"/>
      <c r="H210" s="85"/>
      <c r="I210" s="85"/>
      <c r="J210" s="86"/>
      <c r="K210" s="86"/>
      <c r="L210" s="86"/>
      <c r="M210" s="85"/>
      <c r="N210" s="85"/>
      <c r="O210" s="1"/>
      <c r="P210" s="1"/>
    </row>
    <row r="211" spans="6:16" x14ac:dyDescent="0.25">
      <c r="F211" s="84"/>
      <c r="G211" s="85"/>
      <c r="H211" s="85"/>
      <c r="I211" s="85"/>
      <c r="J211" s="86"/>
      <c r="K211" s="86"/>
      <c r="L211" s="86"/>
      <c r="M211" s="85"/>
      <c r="N211" s="85"/>
      <c r="O211" s="1"/>
      <c r="P211" s="1"/>
    </row>
    <row r="212" spans="6:16" x14ac:dyDescent="0.25">
      <c r="F212" s="84"/>
      <c r="G212" s="85"/>
      <c r="H212" s="85"/>
      <c r="I212" s="85"/>
      <c r="J212" s="86"/>
      <c r="K212" s="86"/>
      <c r="L212" s="86"/>
      <c r="M212" s="85"/>
      <c r="N212" s="85"/>
      <c r="O212" s="1"/>
      <c r="P212" s="1"/>
    </row>
    <row r="213" spans="6:16" x14ac:dyDescent="0.25">
      <c r="F213" s="84"/>
      <c r="G213" s="85"/>
      <c r="H213" s="85"/>
      <c r="I213" s="85"/>
      <c r="J213" s="86"/>
      <c r="K213" s="86"/>
      <c r="L213" s="86"/>
      <c r="M213" s="85"/>
      <c r="N213" s="85"/>
      <c r="O213" s="1"/>
      <c r="P213" s="1"/>
    </row>
    <row r="214" spans="6:16" x14ac:dyDescent="0.25">
      <c r="F214" s="84"/>
      <c r="G214" s="85"/>
      <c r="H214" s="85"/>
      <c r="I214" s="85"/>
      <c r="J214" s="86"/>
      <c r="K214" s="86"/>
      <c r="L214" s="86"/>
      <c r="M214" s="85"/>
      <c r="N214" s="85"/>
      <c r="O214" s="1"/>
      <c r="P214" s="1"/>
    </row>
    <row r="215" spans="6:16" x14ac:dyDescent="0.25">
      <c r="F215" s="84"/>
      <c r="G215" s="85"/>
      <c r="H215" s="85"/>
      <c r="I215" s="85"/>
      <c r="J215" s="86"/>
      <c r="K215" s="86"/>
      <c r="L215" s="86"/>
      <c r="M215" s="85"/>
      <c r="N215" s="85"/>
      <c r="O215" s="1"/>
      <c r="P215" s="1"/>
    </row>
    <row r="216" spans="6:16" x14ac:dyDescent="0.25">
      <c r="F216" s="84"/>
      <c r="G216" s="85"/>
      <c r="H216" s="85"/>
      <c r="I216" s="85"/>
      <c r="J216" s="86"/>
      <c r="K216" s="86"/>
      <c r="L216" s="86"/>
      <c r="M216" s="85"/>
      <c r="N216" s="85"/>
      <c r="O216" s="1"/>
      <c r="P216" s="1"/>
    </row>
    <row r="217" spans="6:16" x14ac:dyDescent="0.25">
      <c r="F217" s="84"/>
      <c r="G217" s="85"/>
      <c r="H217" s="85"/>
      <c r="I217" s="85"/>
      <c r="J217" s="86"/>
      <c r="K217" s="86"/>
      <c r="L217" s="86"/>
      <c r="M217" s="85"/>
      <c r="N217" s="85"/>
      <c r="O217" s="1"/>
      <c r="P217" s="1"/>
    </row>
    <row r="218" spans="6:16" x14ac:dyDescent="0.25">
      <c r="F218" s="84"/>
      <c r="G218" s="85"/>
      <c r="H218" s="85"/>
      <c r="I218" s="85"/>
      <c r="J218" s="86"/>
      <c r="K218" s="86"/>
      <c r="L218" s="86"/>
      <c r="M218" s="85"/>
      <c r="N218" s="85"/>
      <c r="O218" s="1"/>
      <c r="P218" s="1"/>
    </row>
    <row r="219" spans="6:16" x14ac:dyDescent="0.25">
      <c r="F219" s="84"/>
      <c r="G219" s="85"/>
      <c r="H219" s="85"/>
      <c r="I219" s="85"/>
      <c r="J219" s="86"/>
      <c r="K219" s="86"/>
      <c r="L219" s="86"/>
      <c r="M219" s="85"/>
      <c r="N219" s="85"/>
      <c r="O219" s="1"/>
      <c r="P219" s="1"/>
    </row>
    <row r="220" spans="6:16" x14ac:dyDescent="0.25">
      <c r="F220" s="84"/>
      <c r="G220" s="85"/>
      <c r="H220" s="85"/>
      <c r="I220" s="85"/>
      <c r="J220" s="86"/>
      <c r="K220" s="86"/>
      <c r="L220" s="86"/>
      <c r="M220" s="85"/>
      <c r="N220" s="85"/>
      <c r="O220" s="1"/>
      <c r="P220" s="1"/>
    </row>
    <row r="221" spans="6:16" x14ac:dyDescent="0.25">
      <c r="F221" s="84"/>
      <c r="G221" s="85"/>
      <c r="H221" s="85"/>
      <c r="I221" s="85"/>
      <c r="J221" s="86"/>
      <c r="K221" s="86"/>
      <c r="L221" s="86"/>
      <c r="M221" s="85"/>
      <c r="N221" s="85"/>
      <c r="O221" s="1"/>
      <c r="P221" s="1"/>
    </row>
    <row r="222" spans="6:16" x14ac:dyDescent="0.25">
      <c r="F222" s="84"/>
      <c r="G222" s="85"/>
      <c r="H222" s="85"/>
      <c r="I222" s="85"/>
      <c r="J222" s="86"/>
      <c r="K222" s="86"/>
      <c r="L222" s="86"/>
      <c r="M222" s="85"/>
      <c r="N222" s="85"/>
      <c r="O222" s="1"/>
      <c r="P222" s="1"/>
    </row>
    <row r="223" spans="6:16" x14ac:dyDescent="0.25">
      <c r="F223" s="84"/>
      <c r="G223" s="85"/>
      <c r="H223" s="85"/>
      <c r="I223" s="85"/>
      <c r="J223" s="86"/>
      <c r="K223" s="86"/>
      <c r="L223" s="86"/>
      <c r="M223" s="85"/>
      <c r="N223" s="85"/>
      <c r="O223" s="1"/>
      <c r="P223" s="1"/>
    </row>
    <row r="224" spans="6:16" x14ac:dyDescent="0.25">
      <c r="F224" s="84"/>
      <c r="G224" s="85"/>
      <c r="H224" s="85"/>
      <c r="I224" s="85"/>
      <c r="J224" s="86"/>
      <c r="K224" s="86"/>
      <c r="L224" s="86"/>
      <c r="M224" s="85"/>
      <c r="N224" s="85"/>
      <c r="O224" s="1"/>
      <c r="P224" s="1"/>
    </row>
    <row r="225" spans="6:16" x14ac:dyDescent="0.25">
      <c r="F225" s="84"/>
      <c r="G225" s="85"/>
      <c r="H225" s="85"/>
      <c r="I225" s="85"/>
      <c r="J225" s="86"/>
      <c r="K225" s="86"/>
      <c r="L225" s="86"/>
      <c r="M225" s="85"/>
      <c r="N225" s="85"/>
      <c r="O225" s="1"/>
      <c r="P225" s="1"/>
    </row>
    <row r="226" spans="6:16" x14ac:dyDescent="0.25">
      <c r="F226" s="84"/>
      <c r="G226" s="85"/>
      <c r="H226" s="85"/>
      <c r="I226" s="85"/>
      <c r="J226" s="86"/>
      <c r="K226" s="86"/>
      <c r="L226" s="86"/>
      <c r="M226" s="85"/>
      <c r="N226" s="85"/>
      <c r="O226" s="1"/>
      <c r="P226" s="1"/>
    </row>
    <row r="227" spans="6:16" x14ac:dyDescent="0.25">
      <c r="F227" s="84"/>
      <c r="G227" s="85"/>
      <c r="H227" s="85"/>
      <c r="I227" s="85"/>
      <c r="J227" s="85"/>
      <c r="K227" s="85"/>
      <c r="L227" s="85"/>
      <c r="M227" s="85"/>
      <c r="N227" s="85"/>
      <c r="O227" s="85"/>
      <c r="P227" s="85"/>
    </row>
    <row r="228" spans="6:16" x14ac:dyDescent="0.25">
      <c r="F228" s="84"/>
      <c r="G228" s="85"/>
      <c r="H228" s="85"/>
      <c r="I228" s="85"/>
      <c r="J228" s="86"/>
      <c r="K228" s="86"/>
      <c r="L228" s="86"/>
      <c r="M228" s="85"/>
      <c r="N228" s="85"/>
      <c r="O228" s="1"/>
      <c r="P228" s="1"/>
    </row>
    <row r="229" spans="6:16" x14ac:dyDescent="0.25">
      <c r="F229" s="84"/>
      <c r="G229" s="85"/>
      <c r="H229" s="85"/>
      <c r="I229" s="85"/>
      <c r="J229" s="86"/>
      <c r="K229" s="86"/>
      <c r="L229" s="86"/>
      <c r="M229" s="85"/>
      <c r="N229" s="85"/>
      <c r="O229" s="1"/>
      <c r="P229" s="1"/>
    </row>
    <row r="230" spans="6:16" x14ac:dyDescent="0.25">
      <c r="F230" s="84"/>
      <c r="G230" s="85"/>
      <c r="H230" s="85"/>
      <c r="I230" s="85"/>
      <c r="J230" s="86"/>
      <c r="K230" s="86"/>
      <c r="L230" s="86"/>
      <c r="M230" s="85"/>
      <c r="N230" s="85"/>
      <c r="O230" s="1"/>
      <c r="P230" s="1"/>
    </row>
    <row r="231" spans="6:16" x14ac:dyDescent="0.25">
      <c r="F231" s="84"/>
      <c r="G231" s="85"/>
      <c r="H231" s="85"/>
      <c r="I231" s="85"/>
      <c r="J231" s="86"/>
      <c r="K231" s="86"/>
      <c r="L231" s="86"/>
      <c r="M231" s="85"/>
      <c r="N231" s="85"/>
      <c r="O231" s="1"/>
      <c r="P231" s="1"/>
    </row>
    <row r="232" spans="6:16" x14ac:dyDescent="0.25">
      <c r="F232" s="84"/>
      <c r="G232" s="85"/>
      <c r="H232" s="85"/>
      <c r="I232" s="85"/>
      <c r="J232" s="86"/>
      <c r="K232" s="86"/>
      <c r="L232" s="86"/>
      <c r="M232" s="85"/>
      <c r="N232" s="85"/>
      <c r="O232" s="1"/>
      <c r="P232" s="1"/>
    </row>
    <row r="233" spans="6:16" x14ac:dyDescent="0.25">
      <c r="F233" s="84"/>
      <c r="G233" s="85"/>
      <c r="H233" s="85"/>
      <c r="I233" s="85"/>
      <c r="J233" s="86"/>
      <c r="K233" s="86"/>
      <c r="L233" s="86"/>
      <c r="M233" s="85"/>
      <c r="N233" s="85"/>
      <c r="O233" s="1"/>
      <c r="P233" s="1"/>
    </row>
    <row r="234" spans="6:16" x14ac:dyDescent="0.25">
      <c r="F234" s="84"/>
      <c r="G234" s="85"/>
      <c r="H234" s="85"/>
      <c r="I234" s="85"/>
      <c r="J234" s="86"/>
      <c r="K234" s="86"/>
      <c r="L234" s="86"/>
      <c r="M234" s="85"/>
      <c r="N234" s="85"/>
      <c r="O234" s="1"/>
      <c r="P234" s="1"/>
    </row>
    <row r="235" spans="6:16" x14ac:dyDescent="0.25">
      <c r="F235" s="84"/>
      <c r="G235" s="85"/>
      <c r="H235" s="85"/>
      <c r="I235" s="85"/>
      <c r="J235" s="86"/>
      <c r="K235" s="86"/>
      <c r="L235" s="86"/>
      <c r="M235" s="85"/>
      <c r="N235" s="85"/>
      <c r="O235" s="1"/>
      <c r="P235" s="1"/>
    </row>
    <row r="236" spans="6:16" x14ac:dyDescent="0.25">
      <c r="F236" s="84"/>
      <c r="G236" s="85"/>
      <c r="H236" s="85"/>
      <c r="I236" s="85"/>
      <c r="J236" s="86"/>
      <c r="K236" s="86"/>
      <c r="L236" s="86"/>
      <c r="M236" s="85"/>
      <c r="N236" s="85"/>
      <c r="O236" s="1"/>
      <c r="P236" s="1"/>
    </row>
    <row r="237" spans="6:16" x14ac:dyDescent="0.25">
      <c r="F237" s="84"/>
      <c r="G237" s="85"/>
      <c r="H237" s="85"/>
      <c r="I237" s="85"/>
      <c r="J237" s="86"/>
      <c r="K237" s="86"/>
      <c r="L237" s="86"/>
      <c r="M237" s="85"/>
      <c r="N237" s="85"/>
      <c r="O237" s="1"/>
      <c r="P237" s="1"/>
    </row>
    <row r="238" spans="6:16" x14ac:dyDescent="0.25">
      <c r="F238" s="84"/>
      <c r="G238" s="85"/>
      <c r="H238" s="85"/>
      <c r="I238" s="85"/>
      <c r="J238" s="86"/>
      <c r="K238" s="86"/>
      <c r="L238" s="86"/>
      <c r="M238" s="85"/>
      <c r="N238" s="85"/>
      <c r="O238" s="1"/>
      <c r="P238" s="1"/>
    </row>
    <row r="239" spans="6:16" x14ac:dyDescent="0.25">
      <c r="F239" s="84"/>
      <c r="G239" s="85"/>
      <c r="H239" s="85"/>
      <c r="I239" s="85"/>
      <c r="J239" s="86"/>
      <c r="K239" s="86"/>
      <c r="L239" s="86"/>
      <c r="M239" s="85"/>
      <c r="N239" s="85"/>
      <c r="O239" s="1"/>
      <c r="P239" s="1"/>
    </row>
    <row r="240" spans="6:16" x14ac:dyDescent="0.25">
      <c r="F240" s="84"/>
      <c r="G240" s="85"/>
      <c r="H240" s="85"/>
      <c r="I240" s="85"/>
      <c r="J240" s="86"/>
      <c r="K240" s="86"/>
      <c r="L240" s="86"/>
      <c r="M240" s="85"/>
      <c r="N240" s="85"/>
      <c r="O240" s="1"/>
      <c r="P240" s="1"/>
    </row>
    <row r="241" spans="6:14" x14ac:dyDescent="0.25">
      <c r="F241" s="84"/>
      <c r="G241" s="85"/>
      <c r="H241" s="85"/>
      <c r="I241" s="85"/>
      <c r="J241" s="86"/>
      <c r="K241" s="86"/>
      <c r="L241" s="86"/>
      <c r="M241" s="85"/>
      <c r="N241" s="85"/>
    </row>
    <row r="242" spans="6:14" x14ac:dyDescent="0.25">
      <c r="F242" s="84"/>
      <c r="G242" s="85"/>
      <c r="H242" s="85"/>
      <c r="I242" s="85"/>
      <c r="J242" s="86"/>
      <c r="K242" s="86"/>
      <c r="L242" s="86"/>
      <c r="M242" s="85"/>
      <c r="N242" s="85"/>
    </row>
    <row r="243" spans="6:14" x14ac:dyDescent="0.25">
      <c r="F243" s="84"/>
      <c r="G243" s="85"/>
      <c r="H243" s="85"/>
      <c r="I243" s="85"/>
      <c r="J243" s="86"/>
      <c r="K243" s="86"/>
      <c r="L243" s="86"/>
      <c r="M243" s="85"/>
      <c r="N243" s="85"/>
    </row>
    <row r="244" spans="6:14" x14ac:dyDescent="0.25">
      <c r="F244" s="84"/>
      <c r="G244" s="85"/>
      <c r="H244" s="85"/>
      <c r="I244" s="85"/>
      <c r="J244" s="86"/>
      <c r="K244" s="86"/>
      <c r="L244" s="86"/>
      <c r="M244" s="85"/>
      <c r="N244" s="85"/>
    </row>
    <row r="245" spans="6:14" x14ac:dyDescent="0.25">
      <c r="F245" s="84"/>
      <c r="G245" s="85"/>
      <c r="H245" s="85"/>
      <c r="I245" s="85"/>
      <c r="J245" s="86"/>
      <c r="K245" s="86"/>
      <c r="L245" s="86"/>
      <c r="M245" s="85"/>
      <c r="N245" s="85"/>
    </row>
    <row r="246" spans="6:14" x14ac:dyDescent="0.25">
      <c r="F246" s="84"/>
      <c r="G246" s="85"/>
      <c r="H246" s="85"/>
      <c r="I246" s="85"/>
      <c r="J246" s="86"/>
      <c r="K246" s="86"/>
      <c r="L246" s="86"/>
      <c r="M246" s="85"/>
      <c r="N246" s="85"/>
    </row>
    <row r="247" spans="6:14" x14ac:dyDescent="0.25">
      <c r="F247" s="84"/>
      <c r="G247" s="85"/>
      <c r="H247" s="85"/>
      <c r="I247" s="85"/>
      <c r="J247" s="86"/>
      <c r="K247" s="86"/>
      <c r="L247" s="86"/>
      <c r="M247" s="85"/>
      <c r="N247" s="85"/>
    </row>
    <row r="248" spans="6:14" x14ac:dyDescent="0.25">
      <c r="F248" s="84"/>
      <c r="G248" s="85"/>
      <c r="H248" s="85"/>
      <c r="I248" s="85"/>
      <c r="J248" s="86"/>
      <c r="K248" s="86"/>
      <c r="L248" s="86"/>
      <c r="M248" s="85"/>
      <c r="N248" s="85"/>
    </row>
    <row r="249" spans="6:14" x14ac:dyDescent="0.25">
      <c r="F249" s="84"/>
      <c r="G249" s="85"/>
      <c r="H249" s="85"/>
      <c r="I249" s="85"/>
      <c r="J249" s="86"/>
      <c r="K249" s="86"/>
      <c r="L249" s="86"/>
      <c r="M249" s="85"/>
      <c r="N249" s="85"/>
    </row>
    <row r="250" spans="6:14" x14ac:dyDescent="0.25">
      <c r="F250" s="84"/>
      <c r="G250" s="85"/>
      <c r="H250" s="85"/>
      <c r="I250" s="85"/>
      <c r="J250" s="86"/>
      <c r="K250" s="86"/>
      <c r="L250" s="86"/>
      <c r="M250" s="85"/>
      <c r="N250" s="85"/>
    </row>
    <row r="251" spans="6:14" x14ac:dyDescent="0.25">
      <c r="F251" s="84"/>
      <c r="G251" s="85"/>
      <c r="H251" s="85"/>
      <c r="I251" s="85"/>
      <c r="J251" s="86"/>
      <c r="K251" s="86"/>
      <c r="L251" s="86"/>
      <c r="M251" s="85"/>
      <c r="N251" s="85"/>
    </row>
    <row r="252" spans="6:14" x14ac:dyDescent="0.25">
      <c r="F252" s="84"/>
      <c r="G252" s="85"/>
      <c r="H252" s="85"/>
      <c r="I252" s="85"/>
      <c r="J252" s="86"/>
      <c r="K252" s="86"/>
      <c r="L252" s="86"/>
      <c r="M252" s="85"/>
      <c r="N252" s="85"/>
    </row>
    <row r="253" spans="6:14" x14ac:dyDescent="0.25">
      <c r="F253" s="84"/>
      <c r="G253" s="85"/>
      <c r="H253" s="85"/>
      <c r="I253" s="85"/>
      <c r="J253" s="86"/>
      <c r="K253" s="86"/>
      <c r="L253" s="86"/>
      <c r="M253" s="85"/>
      <c r="N253" s="85"/>
    </row>
    <row r="254" spans="6:14" x14ac:dyDescent="0.25">
      <c r="F254" s="84"/>
      <c r="G254" s="85"/>
      <c r="H254" s="85"/>
      <c r="I254" s="85"/>
      <c r="J254" s="86"/>
      <c r="K254" s="86"/>
      <c r="L254" s="86"/>
      <c r="M254" s="85"/>
      <c r="N254" s="85"/>
    </row>
    <row r="255" spans="6:14" x14ac:dyDescent="0.25">
      <c r="F255" s="84"/>
      <c r="G255" s="85"/>
      <c r="H255" s="85"/>
      <c r="I255" s="85"/>
      <c r="J255" s="86"/>
      <c r="K255" s="86"/>
      <c r="L255" s="86"/>
      <c r="M255" s="85"/>
      <c r="N255" s="85"/>
    </row>
    <row r="256" spans="6:14" x14ac:dyDescent="0.25">
      <c r="F256" s="84"/>
      <c r="G256" s="85"/>
      <c r="H256" s="85"/>
      <c r="I256" s="85"/>
      <c r="J256" s="86"/>
      <c r="K256" s="86"/>
      <c r="L256" s="86"/>
      <c r="M256" s="85"/>
      <c r="N256" s="85"/>
    </row>
    <row r="257" spans="6:14" x14ac:dyDescent="0.25">
      <c r="F257" s="84"/>
      <c r="G257" s="85"/>
      <c r="H257" s="85"/>
      <c r="I257" s="85"/>
      <c r="J257" s="86"/>
      <c r="K257" s="86"/>
      <c r="L257" s="86"/>
      <c r="M257" s="85"/>
      <c r="N257" s="85"/>
    </row>
    <row r="258" spans="6:14" x14ac:dyDescent="0.25">
      <c r="F258" s="84"/>
      <c r="G258" s="85"/>
      <c r="H258" s="85"/>
      <c r="I258" s="85"/>
      <c r="J258" s="86"/>
      <c r="K258" s="86"/>
      <c r="L258" s="86"/>
      <c r="M258" s="85"/>
      <c r="N258" s="85"/>
    </row>
    <row r="259" spans="6:14" x14ac:dyDescent="0.25">
      <c r="F259" s="84"/>
      <c r="G259" s="85"/>
      <c r="H259" s="85"/>
      <c r="I259" s="85"/>
      <c r="J259" s="86"/>
      <c r="K259" s="86"/>
      <c r="L259" s="86"/>
      <c r="M259" s="85"/>
      <c r="N259" s="85"/>
    </row>
    <row r="260" spans="6:14" x14ac:dyDescent="0.25">
      <c r="F260" s="84"/>
      <c r="G260" s="85"/>
      <c r="H260" s="85"/>
      <c r="I260" s="85"/>
      <c r="J260" s="86"/>
      <c r="K260" s="86"/>
      <c r="L260" s="86"/>
      <c r="M260" s="85"/>
      <c r="N260" s="85"/>
    </row>
    <row r="261" spans="6:14" x14ac:dyDescent="0.25">
      <c r="F261" s="84"/>
      <c r="G261" s="85"/>
      <c r="H261" s="85"/>
      <c r="I261" s="85"/>
      <c r="J261" s="86"/>
      <c r="K261" s="86"/>
      <c r="L261" s="86"/>
      <c r="M261" s="85"/>
      <c r="N261" s="85"/>
    </row>
    <row r="262" spans="6:14" x14ac:dyDescent="0.25">
      <c r="F262" s="84"/>
      <c r="G262" s="85"/>
      <c r="H262" s="85"/>
      <c r="I262" s="85"/>
      <c r="J262" s="86"/>
      <c r="K262" s="86"/>
      <c r="L262" s="86"/>
      <c r="M262" s="85"/>
      <c r="N262" s="85"/>
    </row>
    <row r="263" spans="6:14" x14ac:dyDescent="0.25">
      <c r="F263" s="84"/>
      <c r="G263" s="85"/>
      <c r="H263" s="85"/>
      <c r="I263" s="85"/>
      <c r="J263" s="86"/>
      <c r="K263" s="86"/>
      <c r="L263" s="86"/>
      <c r="M263" s="85"/>
      <c r="N263" s="85"/>
    </row>
    <row r="264" spans="6:14" x14ac:dyDescent="0.25">
      <c r="F264" s="84"/>
      <c r="G264" s="85"/>
      <c r="H264" s="85"/>
      <c r="I264" s="85"/>
      <c r="J264" s="86"/>
      <c r="K264" s="86"/>
      <c r="L264" s="86"/>
      <c r="M264" s="85"/>
      <c r="N264" s="85"/>
    </row>
    <row r="265" spans="6:14" x14ac:dyDescent="0.25">
      <c r="F265" s="84"/>
      <c r="G265" s="85"/>
      <c r="H265" s="85"/>
      <c r="I265" s="85"/>
      <c r="J265" s="86"/>
      <c r="K265" s="86"/>
      <c r="L265" s="86"/>
      <c r="M265" s="85"/>
      <c r="N265" s="85"/>
    </row>
    <row r="266" spans="6:14" x14ac:dyDescent="0.25">
      <c r="F266" s="84"/>
      <c r="G266" s="85"/>
      <c r="H266" s="85"/>
      <c r="I266" s="85"/>
      <c r="J266" s="86"/>
      <c r="K266" s="86"/>
      <c r="L266" s="86"/>
      <c r="M266" s="85"/>
      <c r="N266" s="85"/>
    </row>
    <row r="267" spans="6:14" x14ac:dyDescent="0.25">
      <c r="F267" s="84"/>
      <c r="G267" s="85"/>
      <c r="H267" s="85"/>
      <c r="I267" s="85"/>
      <c r="J267" s="86"/>
      <c r="K267" s="86"/>
      <c r="L267" s="86"/>
      <c r="M267" s="85"/>
      <c r="N267" s="85"/>
    </row>
    <row r="268" spans="6:14" x14ac:dyDescent="0.25">
      <c r="F268" s="84"/>
      <c r="G268" s="85"/>
      <c r="H268" s="85"/>
      <c r="I268" s="85"/>
      <c r="J268" s="86"/>
      <c r="K268" s="86"/>
      <c r="L268" s="86"/>
      <c r="M268" s="85"/>
      <c r="N268" s="85"/>
    </row>
    <row r="269" spans="6:14" x14ac:dyDescent="0.25">
      <c r="F269" s="84"/>
      <c r="G269" s="85"/>
      <c r="H269" s="85"/>
      <c r="I269" s="85"/>
      <c r="J269" s="86"/>
      <c r="K269" s="86"/>
      <c r="L269" s="86"/>
      <c r="M269" s="85"/>
      <c r="N269" s="85"/>
    </row>
    <row r="270" spans="6:14" x14ac:dyDescent="0.25">
      <c r="F270" s="84"/>
      <c r="G270" s="85"/>
      <c r="H270" s="85"/>
      <c r="I270" s="85"/>
      <c r="J270" s="86"/>
      <c r="K270" s="86"/>
      <c r="L270" s="86"/>
      <c r="M270" s="85"/>
      <c r="N270" s="85"/>
    </row>
    <row r="271" spans="6:14" x14ac:dyDescent="0.25">
      <c r="F271" s="84"/>
      <c r="G271" s="85"/>
      <c r="H271" s="85"/>
      <c r="I271" s="85"/>
      <c r="J271" s="86"/>
      <c r="K271" s="86"/>
      <c r="L271" s="86"/>
      <c r="M271" s="85"/>
      <c r="N271" s="85"/>
    </row>
    <row r="272" spans="6:14" x14ac:dyDescent="0.25">
      <c r="F272" s="84"/>
      <c r="G272" s="85"/>
      <c r="H272" s="85"/>
      <c r="I272" s="85"/>
      <c r="J272" s="86"/>
      <c r="K272" s="86"/>
      <c r="L272" s="86"/>
      <c r="M272" s="85"/>
      <c r="N272" s="85"/>
    </row>
    <row r="273" spans="6:14" x14ac:dyDescent="0.25">
      <c r="F273" s="84"/>
      <c r="G273" s="85"/>
      <c r="H273" s="85"/>
      <c r="I273" s="85"/>
      <c r="J273" s="86"/>
      <c r="K273" s="86"/>
      <c r="L273" s="86"/>
      <c r="M273" s="85"/>
      <c r="N273" s="85"/>
    </row>
    <row r="274" spans="6:14" x14ac:dyDescent="0.25">
      <c r="F274" s="84"/>
      <c r="G274" s="85"/>
      <c r="H274" s="85"/>
      <c r="I274" s="85"/>
      <c r="J274" s="86"/>
      <c r="K274" s="86"/>
      <c r="L274" s="86"/>
      <c r="M274" s="85"/>
      <c r="N274" s="85"/>
    </row>
    <row r="275" spans="6:14" x14ac:dyDescent="0.25">
      <c r="F275" s="84"/>
      <c r="G275" s="85"/>
      <c r="H275" s="85"/>
      <c r="I275" s="85"/>
      <c r="J275" s="86"/>
      <c r="K275" s="86"/>
      <c r="L275" s="86"/>
      <c r="M275" s="85"/>
      <c r="N275" s="85"/>
    </row>
    <row r="276" spans="6:14" x14ac:dyDescent="0.25">
      <c r="F276" s="84"/>
      <c r="G276" s="85"/>
      <c r="H276" s="85"/>
      <c r="I276" s="85"/>
      <c r="J276" s="86"/>
      <c r="K276" s="86"/>
      <c r="L276" s="86"/>
      <c r="M276" s="85"/>
      <c r="N276" s="85"/>
    </row>
    <row r="277" spans="6:14" x14ac:dyDescent="0.25">
      <c r="F277" s="84"/>
      <c r="G277" s="85"/>
      <c r="H277" s="85"/>
      <c r="I277" s="85"/>
      <c r="J277" s="86"/>
      <c r="K277" s="86"/>
      <c r="L277" s="86"/>
      <c r="M277" s="85"/>
      <c r="N277" s="85"/>
    </row>
    <row r="278" spans="6:14" x14ac:dyDescent="0.25">
      <c r="F278" s="84"/>
      <c r="G278" s="85"/>
      <c r="H278" s="85"/>
      <c r="I278" s="85"/>
      <c r="J278" s="86"/>
      <c r="K278" s="86"/>
      <c r="L278" s="86"/>
      <c r="M278" s="85"/>
      <c r="N278" s="85"/>
    </row>
    <row r="279" spans="6:14" x14ac:dyDescent="0.25">
      <c r="F279" s="84"/>
      <c r="G279" s="85"/>
      <c r="H279" s="85"/>
      <c r="I279" s="85"/>
      <c r="J279" s="86"/>
      <c r="K279" s="86"/>
      <c r="L279" s="86"/>
      <c r="M279" s="85"/>
      <c r="N279" s="85"/>
    </row>
    <row r="280" spans="6:14" x14ac:dyDescent="0.25">
      <c r="F280" s="84"/>
      <c r="G280" s="85"/>
      <c r="H280" s="85"/>
      <c r="I280" s="85"/>
      <c r="J280" s="86"/>
      <c r="K280" s="86"/>
      <c r="L280" s="86"/>
      <c r="M280" s="85"/>
      <c r="N280" s="85"/>
    </row>
    <row r="281" spans="6:14" x14ac:dyDescent="0.25">
      <c r="F281" s="84"/>
      <c r="G281" s="85"/>
      <c r="H281" s="85"/>
      <c r="I281" s="85"/>
      <c r="J281" s="86"/>
      <c r="K281" s="86"/>
      <c r="L281" s="86"/>
      <c r="M281" s="85"/>
      <c r="N281" s="85"/>
    </row>
    <row r="282" spans="6:14" x14ac:dyDescent="0.25">
      <c r="F282" s="84"/>
      <c r="G282" s="85"/>
      <c r="H282" s="85"/>
      <c r="I282" s="85"/>
      <c r="J282" s="86"/>
      <c r="K282" s="86"/>
      <c r="L282" s="86"/>
      <c r="M282" s="85"/>
      <c r="N282" s="85"/>
    </row>
    <row r="283" spans="6:14" x14ac:dyDescent="0.25">
      <c r="F283" s="84"/>
      <c r="G283" s="85"/>
      <c r="H283" s="85"/>
      <c r="I283" s="85"/>
      <c r="J283" s="86"/>
      <c r="K283" s="86"/>
      <c r="L283" s="86"/>
      <c r="M283" s="85"/>
      <c r="N283" s="85"/>
    </row>
    <row r="284" spans="6:14" x14ac:dyDescent="0.25">
      <c r="F284" s="84"/>
      <c r="G284" s="85"/>
      <c r="H284" s="85"/>
      <c r="I284" s="85"/>
      <c r="J284" s="86"/>
      <c r="K284" s="86"/>
      <c r="L284" s="86"/>
      <c r="M284" s="85"/>
      <c r="N284" s="85"/>
    </row>
    <row r="285" spans="6:14" x14ac:dyDescent="0.25">
      <c r="F285" s="84"/>
      <c r="G285" s="85"/>
      <c r="H285" s="85"/>
      <c r="I285" s="85"/>
      <c r="J285" s="86"/>
      <c r="K285" s="86"/>
      <c r="L285" s="86"/>
      <c r="M285" s="85"/>
      <c r="N285" s="85"/>
    </row>
    <row r="286" spans="6:14" x14ac:dyDescent="0.25">
      <c r="F286" s="84"/>
      <c r="G286" s="85"/>
      <c r="H286" s="85"/>
      <c r="I286" s="85"/>
      <c r="J286" s="86"/>
      <c r="K286" s="86"/>
      <c r="L286" s="86"/>
      <c r="M286" s="85"/>
      <c r="N286" s="85"/>
    </row>
    <row r="287" spans="6:14" x14ac:dyDescent="0.25">
      <c r="F287" s="84"/>
      <c r="G287" s="85"/>
      <c r="H287" s="85"/>
      <c r="I287" s="85"/>
      <c r="J287" s="86"/>
      <c r="K287" s="86"/>
      <c r="L287" s="86"/>
      <c r="M287" s="85"/>
      <c r="N287" s="85"/>
    </row>
    <row r="288" spans="6:14" x14ac:dyDescent="0.25">
      <c r="F288" s="84"/>
      <c r="G288" s="85"/>
      <c r="H288" s="85"/>
      <c r="I288" s="85"/>
      <c r="J288" s="86"/>
      <c r="K288" s="86"/>
      <c r="L288" s="86"/>
      <c r="M288" s="85"/>
      <c r="N288" s="85"/>
    </row>
    <row r="289" spans="6:14" x14ac:dyDescent="0.25">
      <c r="F289" s="84"/>
      <c r="G289" s="85"/>
      <c r="H289" s="85"/>
      <c r="I289" s="85"/>
      <c r="J289" s="86"/>
      <c r="K289" s="86"/>
      <c r="L289" s="86"/>
      <c r="M289" s="85"/>
      <c r="N289" s="85"/>
    </row>
    <row r="290" spans="6:14" x14ac:dyDescent="0.25">
      <c r="F290" s="84"/>
      <c r="G290" s="85"/>
      <c r="H290" s="85"/>
      <c r="I290" s="85"/>
      <c r="J290" s="86"/>
      <c r="K290" s="86"/>
      <c r="L290" s="86"/>
      <c r="M290" s="85"/>
      <c r="N290" s="85"/>
    </row>
    <row r="291" spans="6:14" x14ac:dyDescent="0.25">
      <c r="F291" s="84"/>
      <c r="G291" s="85"/>
      <c r="H291" s="85"/>
      <c r="I291" s="85"/>
      <c r="J291" s="86"/>
      <c r="K291" s="86"/>
      <c r="L291" s="86"/>
      <c r="M291" s="85"/>
      <c r="N291" s="85"/>
    </row>
    <row r="292" spans="6:14" x14ac:dyDescent="0.25">
      <c r="F292" s="84"/>
      <c r="G292" s="85"/>
      <c r="H292" s="85"/>
      <c r="I292" s="85"/>
      <c r="J292" s="86"/>
      <c r="K292" s="86"/>
      <c r="L292" s="86"/>
      <c r="M292" s="85"/>
      <c r="N292" s="85"/>
    </row>
    <row r="293" spans="6:14" x14ac:dyDescent="0.25">
      <c r="F293" s="84"/>
      <c r="G293" s="85"/>
      <c r="H293" s="85"/>
      <c r="I293" s="85"/>
      <c r="J293" s="86"/>
      <c r="K293" s="86"/>
      <c r="L293" s="86"/>
      <c r="M293" s="85"/>
      <c r="N293" s="85"/>
    </row>
    <row r="294" spans="6:14" x14ac:dyDescent="0.25">
      <c r="F294" s="84"/>
      <c r="G294" s="85"/>
      <c r="H294" s="85"/>
      <c r="I294" s="85"/>
      <c r="J294" s="86"/>
      <c r="K294" s="86"/>
      <c r="L294" s="86"/>
      <c r="M294" s="85"/>
      <c r="N294" s="85"/>
    </row>
    <row r="295" spans="6:14" x14ac:dyDescent="0.25">
      <c r="F295" s="84"/>
      <c r="G295" s="85"/>
      <c r="H295" s="85"/>
      <c r="I295" s="85"/>
      <c r="J295" s="86"/>
      <c r="K295" s="86"/>
      <c r="L295" s="86"/>
      <c r="M295" s="85"/>
      <c r="N295" s="85"/>
    </row>
    <row r="296" spans="6:14" x14ac:dyDescent="0.25">
      <c r="F296" s="84"/>
      <c r="G296" s="85"/>
      <c r="H296" s="85"/>
      <c r="I296" s="85"/>
      <c r="J296" s="86"/>
      <c r="K296" s="86"/>
      <c r="L296" s="86"/>
      <c r="M296" s="85"/>
      <c r="N296" s="85"/>
    </row>
    <row r="297" spans="6:14" x14ac:dyDescent="0.25">
      <c r="F297" s="84"/>
      <c r="G297" s="85"/>
      <c r="H297" s="85"/>
      <c r="I297" s="85"/>
      <c r="J297" s="86"/>
      <c r="K297" s="86"/>
      <c r="L297" s="86"/>
      <c r="M297" s="85"/>
      <c r="N297" s="85"/>
    </row>
    <row r="298" spans="6:14" x14ac:dyDescent="0.25">
      <c r="F298" s="84"/>
      <c r="G298" s="85"/>
      <c r="H298" s="85"/>
      <c r="I298" s="85"/>
      <c r="J298" s="86"/>
      <c r="K298" s="86"/>
      <c r="L298" s="86"/>
      <c r="M298" s="85"/>
      <c r="N298" s="85"/>
    </row>
    <row r="299" spans="6:14" x14ac:dyDescent="0.25">
      <c r="F299" s="84"/>
      <c r="G299" s="85"/>
      <c r="H299" s="85"/>
      <c r="I299" s="85"/>
      <c r="J299" s="86"/>
      <c r="K299" s="86"/>
      <c r="L299" s="86"/>
      <c r="M299" s="85"/>
      <c r="N299" s="85"/>
    </row>
    <row r="300" spans="6:14" x14ac:dyDescent="0.25">
      <c r="F300" s="84"/>
      <c r="G300" s="85"/>
      <c r="H300" s="85"/>
      <c r="I300" s="85"/>
      <c r="J300" s="86"/>
      <c r="K300" s="86"/>
      <c r="L300" s="86"/>
      <c r="M300" s="85"/>
      <c r="N300" s="85"/>
    </row>
    <row r="301" spans="6:14" x14ac:dyDescent="0.25">
      <c r="F301" s="84"/>
      <c r="G301" s="85"/>
      <c r="H301" s="85"/>
      <c r="I301" s="85"/>
      <c r="J301" s="86"/>
      <c r="K301" s="86"/>
      <c r="L301" s="86"/>
      <c r="M301" s="85"/>
      <c r="N301" s="85"/>
    </row>
    <row r="302" spans="6:14" x14ac:dyDescent="0.25">
      <c r="F302" s="84"/>
      <c r="G302" s="85"/>
      <c r="H302" s="85"/>
      <c r="I302" s="85"/>
      <c r="J302" s="86"/>
      <c r="K302" s="86"/>
      <c r="L302" s="86"/>
      <c r="M302" s="85"/>
      <c r="N302" s="85"/>
    </row>
    <row r="303" spans="6:14" x14ac:dyDescent="0.25">
      <c r="F303" s="84"/>
      <c r="G303" s="85"/>
      <c r="H303" s="85"/>
      <c r="I303" s="85"/>
      <c r="J303" s="86"/>
      <c r="K303" s="86"/>
      <c r="L303" s="86"/>
      <c r="M303" s="85"/>
      <c r="N303" s="85"/>
    </row>
    <row r="304" spans="6:14" x14ac:dyDescent="0.25">
      <c r="F304" s="84"/>
      <c r="G304" s="85"/>
      <c r="H304" s="85"/>
      <c r="I304" s="85"/>
      <c r="J304" s="86"/>
      <c r="K304" s="86"/>
      <c r="L304" s="86"/>
      <c r="M304" s="85"/>
      <c r="N304" s="85"/>
    </row>
    <row r="305" spans="6:14" x14ac:dyDescent="0.25">
      <c r="F305" s="84"/>
      <c r="G305" s="85"/>
      <c r="H305" s="85"/>
      <c r="I305" s="85"/>
      <c r="J305" s="86"/>
      <c r="K305" s="86"/>
      <c r="L305" s="86"/>
      <c r="M305" s="85"/>
      <c r="N305" s="85"/>
    </row>
    <row r="306" spans="6:14" x14ac:dyDescent="0.25">
      <c r="F306" s="84"/>
      <c r="G306" s="85"/>
      <c r="H306" s="85"/>
      <c r="I306" s="85"/>
      <c r="J306" s="86"/>
      <c r="K306" s="86"/>
      <c r="L306" s="86"/>
      <c r="M306" s="85"/>
      <c r="N306" s="85"/>
    </row>
    <row r="307" spans="6:14" x14ac:dyDescent="0.25">
      <c r="F307" s="84"/>
      <c r="G307" s="85"/>
      <c r="H307" s="85"/>
      <c r="I307" s="85"/>
      <c r="J307" s="86"/>
      <c r="K307" s="86"/>
      <c r="L307" s="86"/>
      <c r="M307" s="85"/>
      <c r="N307" s="85"/>
    </row>
    <row r="308" spans="6:14" x14ac:dyDescent="0.25">
      <c r="F308" s="84"/>
      <c r="G308" s="85"/>
      <c r="H308" s="85"/>
      <c r="I308" s="85"/>
      <c r="J308" s="86"/>
      <c r="K308" s="86"/>
      <c r="L308" s="86"/>
      <c r="M308" s="85"/>
      <c r="N308" s="85"/>
    </row>
    <row r="309" spans="6:14" x14ac:dyDescent="0.25">
      <c r="F309" s="84"/>
      <c r="G309" s="85"/>
      <c r="H309" s="85"/>
      <c r="I309" s="85"/>
      <c r="J309" s="86"/>
      <c r="K309" s="86"/>
      <c r="L309" s="86"/>
      <c r="M309" s="85"/>
      <c r="N309" s="85"/>
    </row>
    <row r="310" spans="6:14" x14ac:dyDescent="0.25">
      <c r="F310" s="84"/>
      <c r="G310" s="85"/>
      <c r="H310" s="85"/>
      <c r="I310" s="85"/>
      <c r="J310" s="86"/>
      <c r="K310" s="86"/>
      <c r="L310" s="86"/>
      <c r="M310" s="85"/>
      <c r="N310" s="85"/>
    </row>
    <row r="311" spans="6:14" x14ac:dyDescent="0.25">
      <c r="F311" s="84"/>
      <c r="G311" s="85"/>
      <c r="H311" s="85"/>
      <c r="I311" s="85"/>
      <c r="J311" s="86"/>
      <c r="K311" s="86"/>
      <c r="L311" s="86"/>
      <c r="M311" s="85"/>
      <c r="N311" s="85"/>
    </row>
    <row r="312" spans="6:14" x14ac:dyDescent="0.25">
      <c r="F312" s="84"/>
      <c r="G312" s="85"/>
      <c r="H312" s="85"/>
      <c r="I312" s="85"/>
      <c r="J312" s="86"/>
      <c r="K312" s="86"/>
      <c r="L312" s="86"/>
      <c r="M312" s="85"/>
      <c r="N312" s="85"/>
    </row>
    <row r="313" spans="6:14" x14ac:dyDescent="0.25">
      <c r="F313" s="84"/>
      <c r="G313" s="85"/>
      <c r="H313" s="85"/>
      <c r="I313" s="85"/>
      <c r="J313" s="86"/>
      <c r="K313" s="86"/>
      <c r="L313" s="86"/>
      <c r="M313" s="85"/>
      <c r="N313" s="85"/>
    </row>
    <row r="314" spans="6:14" x14ac:dyDescent="0.25">
      <c r="F314" s="84"/>
      <c r="G314" s="85"/>
      <c r="H314" s="85"/>
      <c r="I314" s="85"/>
      <c r="J314" s="86"/>
      <c r="K314" s="86"/>
      <c r="L314" s="86"/>
      <c r="M314" s="85"/>
      <c r="N314" s="85"/>
    </row>
    <row r="315" spans="6:14" x14ac:dyDescent="0.25">
      <c r="F315" s="84"/>
      <c r="G315" s="85"/>
      <c r="H315" s="85"/>
      <c r="I315" s="85"/>
      <c r="J315" s="86"/>
      <c r="K315" s="86"/>
      <c r="L315" s="86"/>
      <c r="M315" s="85"/>
      <c r="N315" s="85"/>
    </row>
    <row r="316" spans="6:14" x14ac:dyDescent="0.25">
      <c r="F316" s="84"/>
      <c r="G316" s="85"/>
      <c r="H316" s="85"/>
      <c r="I316" s="85"/>
      <c r="J316" s="86"/>
      <c r="K316" s="86"/>
      <c r="L316" s="86"/>
      <c r="M316" s="85"/>
      <c r="N316" s="85"/>
    </row>
    <row r="317" spans="6:14" x14ac:dyDescent="0.25">
      <c r="F317" s="84"/>
      <c r="G317" s="85"/>
      <c r="H317" s="85"/>
      <c r="I317" s="85"/>
      <c r="J317" s="86"/>
      <c r="K317" s="86"/>
      <c r="L317" s="86"/>
      <c r="M317" s="85"/>
      <c r="N317" s="85"/>
    </row>
    <row r="318" spans="6:14" x14ac:dyDescent="0.25">
      <c r="F318" s="84"/>
      <c r="G318" s="85"/>
      <c r="H318" s="85"/>
      <c r="I318" s="85"/>
      <c r="J318" s="86"/>
      <c r="K318" s="86"/>
      <c r="L318" s="86"/>
      <c r="M318" s="85"/>
      <c r="N318" s="85"/>
    </row>
    <row r="319" spans="6:14" x14ac:dyDescent="0.25">
      <c r="F319" s="84"/>
      <c r="G319" s="85"/>
      <c r="H319" s="85"/>
      <c r="I319" s="85"/>
      <c r="J319" s="86"/>
      <c r="K319" s="86"/>
      <c r="L319" s="86"/>
      <c r="M319" s="85"/>
      <c r="N319" s="85"/>
    </row>
    <row r="320" spans="6:14" x14ac:dyDescent="0.25">
      <c r="F320" s="84"/>
      <c r="G320" s="85"/>
      <c r="H320" s="85"/>
      <c r="I320" s="85"/>
      <c r="J320" s="86"/>
      <c r="K320" s="86"/>
      <c r="L320" s="86"/>
      <c r="M320" s="85"/>
      <c r="N320" s="85"/>
    </row>
    <row r="321" spans="6:14" x14ac:dyDescent="0.25">
      <c r="F321" s="84"/>
      <c r="G321" s="85"/>
      <c r="H321" s="85"/>
      <c r="I321" s="85"/>
      <c r="J321" s="86"/>
      <c r="K321" s="86"/>
      <c r="L321" s="86"/>
      <c r="M321" s="85"/>
      <c r="N321" s="85"/>
    </row>
    <row r="322" spans="6:14" x14ac:dyDescent="0.25">
      <c r="F322" s="84"/>
      <c r="G322" s="85"/>
      <c r="H322" s="85"/>
      <c r="I322" s="85"/>
      <c r="J322" s="86"/>
      <c r="K322" s="86"/>
      <c r="L322" s="86"/>
      <c r="M322" s="85"/>
      <c r="N322" s="85"/>
    </row>
    <row r="323" spans="6:14" x14ac:dyDescent="0.25">
      <c r="F323" s="84"/>
      <c r="G323" s="85"/>
      <c r="H323" s="85"/>
      <c r="I323" s="85"/>
      <c r="J323" s="86"/>
      <c r="K323" s="86"/>
      <c r="L323" s="86"/>
      <c r="M323" s="85"/>
      <c r="N323" s="85"/>
    </row>
    <row r="324" spans="6:14" x14ac:dyDescent="0.25">
      <c r="F324" s="84"/>
      <c r="G324" s="85"/>
      <c r="H324" s="85"/>
      <c r="I324" s="85"/>
      <c r="J324" s="86"/>
      <c r="K324" s="86"/>
      <c r="L324" s="86"/>
      <c r="M324" s="85"/>
      <c r="N324" s="85"/>
    </row>
    <row r="325" spans="6:14" x14ac:dyDescent="0.25">
      <c r="F325" s="84"/>
      <c r="G325" s="85"/>
      <c r="H325" s="85"/>
      <c r="I325" s="85"/>
      <c r="J325" s="86"/>
      <c r="K325" s="86"/>
      <c r="L325" s="86"/>
      <c r="M325" s="85"/>
      <c r="N325" s="85"/>
    </row>
    <row r="326" spans="6:14" x14ac:dyDescent="0.25">
      <c r="F326" s="84"/>
      <c r="G326" s="85"/>
      <c r="H326" s="85"/>
      <c r="I326" s="85"/>
      <c r="J326" s="86"/>
      <c r="K326" s="86"/>
      <c r="L326" s="86"/>
      <c r="M326" s="85"/>
      <c r="N326" s="85"/>
    </row>
    <row r="327" spans="6:14" x14ac:dyDescent="0.25">
      <c r="F327" s="84"/>
      <c r="G327" s="85"/>
      <c r="H327" s="85"/>
      <c r="I327" s="85"/>
      <c r="J327" s="86"/>
      <c r="K327" s="86"/>
      <c r="L327" s="86"/>
      <c r="M327" s="85"/>
      <c r="N327" s="85"/>
    </row>
    <row r="328" spans="6:14" x14ac:dyDescent="0.25">
      <c r="F328" s="84"/>
      <c r="G328" s="85"/>
      <c r="H328" s="85"/>
      <c r="I328" s="85"/>
      <c r="J328" s="86"/>
      <c r="K328" s="86"/>
      <c r="L328" s="86"/>
      <c r="M328" s="85"/>
      <c r="N328" s="85"/>
    </row>
    <row r="329" spans="6:14" x14ac:dyDescent="0.25">
      <c r="F329" s="84"/>
      <c r="G329" s="85"/>
      <c r="H329" s="85"/>
      <c r="I329" s="85"/>
      <c r="J329" s="86"/>
      <c r="K329" s="86"/>
      <c r="L329" s="86"/>
      <c r="M329" s="85"/>
      <c r="N329" s="85"/>
    </row>
    <row r="330" spans="6:14" x14ac:dyDescent="0.25">
      <c r="F330" s="84"/>
      <c r="G330" s="85"/>
      <c r="H330" s="85"/>
      <c r="I330" s="85"/>
      <c r="J330" s="86"/>
      <c r="K330" s="86"/>
      <c r="L330" s="86"/>
      <c r="M330" s="85"/>
      <c r="N330" s="85"/>
    </row>
    <row r="331" spans="6:14" x14ac:dyDescent="0.25">
      <c r="F331" s="84"/>
      <c r="G331" s="85"/>
      <c r="H331" s="85"/>
      <c r="I331" s="85"/>
      <c r="J331" s="86"/>
      <c r="K331" s="86"/>
      <c r="L331" s="86"/>
      <c r="M331" s="85"/>
      <c r="N331" s="85"/>
    </row>
    <row r="332" spans="6:14" x14ac:dyDescent="0.25">
      <c r="F332" s="84"/>
      <c r="G332" s="85"/>
      <c r="H332" s="85"/>
      <c r="I332" s="85"/>
      <c r="J332" s="86"/>
      <c r="K332" s="86"/>
      <c r="L332" s="86"/>
      <c r="M332" s="85"/>
      <c r="N332" s="85"/>
    </row>
    <row r="333" spans="6:14" x14ac:dyDescent="0.25">
      <c r="F333" s="84"/>
      <c r="G333" s="85"/>
      <c r="H333" s="85"/>
      <c r="I333" s="85"/>
      <c r="J333" s="86"/>
      <c r="K333" s="86"/>
      <c r="L333" s="86"/>
      <c r="M333" s="85"/>
      <c r="N333" s="85"/>
    </row>
    <row r="334" spans="6:14" x14ac:dyDescent="0.25">
      <c r="F334" s="84"/>
      <c r="G334" s="85"/>
      <c r="H334" s="85"/>
      <c r="I334" s="85"/>
      <c r="J334" s="86"/>
      <c r="K334" s="86"/>
      <c r="L334" s="86"/>
      <c r="M334" s="85"/>
      <c r="N334" s="85"/>
    </row>
    <row r="335" spans="6:14" x14ac:dyDescent="0.25">
      <c r="F335" s="84"/>
      <c r="G335" s="85"/>
      <c r="H335" s="85"/>
      <c r="I335" s="85"/>
      <c r="J335" s="86"/>
      <c r="K335" s="86"/>
      <c r="L335" s="86"/>
      <c r="M335" s="85"/>
      <c r="N335" s="85"/>
    </row>
    <row r="336" spans="6:14" x14ac:dyDescent="0.25">
      <c r="F336" s="84"/>
      <c r="G336" s="85"/>
      <c r="H336" s="85"/>
      <c r="I336" s="85"/>
      <c r="J336" s="86"/>
      <c r="K336" s="86"/>
      <c r="L336" s="86"/>
      <c r="M336" s="85"/>
      <c r="N336" s="85"/>
    </row>
    <row r="337" spans="6:14" x14ac:dyDescent="0.25">
      <c r="F337" s="84"/>
      <c r="G337" s="85"/>
      <c r="H337" s="85"/>
      <c r="I337" s="85"/>
      <c r="J337" s="86"/>
      <c r="K337" s="86"/>
      <c r="L337" s="86"/>
      <c r="M337" s="85"/>
      <c r="N337" s="85"/>
    </row>
    <row r="338" spans="6:14" x14ac:dyDescent="0.25">
      <c r="F338" s="84"/>
      <c r="G338" s="85"/>
      <c r="H338" s="85"/>
      <c r="I338" s="85"/>
      <c r="J338" s="86"/>
      <c r="K338" s="86"/>
      <c r="L338" s="86"/>
      <c r="M338" s="85"/>
      <c r="N338" s="85"/>
    </row>
    <row r="339" spans="6:14" x14ac:dyDescent="0.25">
      <c r="F339" s="84"/>
      <c r="G339" s="85"/>
      <c r="H339" s="85"/>
      <c r="I339" s="85"/>
      <c r="J339" s="86"/>
      <c r="K339" s="86"/>
      <c r="L339" s="86"/>
      <c r="M339" s="85"/>
      <c r="N339" s="85"/>
    </row>
    <row r="340" spans="6:14" x14ac:dyDescent="0.25">
      <c r="F340" s="84"/>
      <c r="G340" s="85"/>
      <c r="H340" s="85"/>
      <c r="I340" s="85"/>
      <c r="J340" s="86"/>
      <c r="K340" s="86"/>
      <c r="L340" s="86"/>
      <c r="M340" s="85"/>
      <c r="N340" s="85"/>
    </row>
    <row r="341" spans="6:14" x14ac:dyDescent="0.25">
      <c r="F341" s="84"/>
      <c r="G341" s="85"/>
      <c r="H341" s="85"/>
      <c r="I341" s="85"/>
      <c r="J341" s="86"/>
      <c r="K341" s="86"/>
      <c r="L341" s="86"/>
      <c r="M341" s="85"/>
      <c r="N341" s="85"/>
    </row>
    <row r="342" spans="6:14" x14ac:dyDescent="0.25">
      <c r="F342" s="84"/>
      <c r="G342" s="85"/>
      <c r="H342" s="85"/>
      <c r="I342" s="85"/>
      <c r="J342" s="86"/>
      <c r="K342" s="86"/>
      <c r="L342" s="86"/>
      <c r="M342" s="85"/>
      <c r="N342" s="85"/>
    </row>
    <row r="343" spans="6:14" x14ac:dyDescent="0.25">
      <c r="F343" s="84"/>
      <c r="G343" s="85"/>
      <c r="H343" s="85"/>
      <c r="I343" s="85"/>
      <c r="J343" s="86"/>
      <c r="K343" s="86"/>
      <c r="L343" s="86"/>
      <c r="M343" s="85"/>
      <c r="N343" s="85"/>
    </row>
    <row r="344" spans="6:14" x14ac:dyDescent="0.25">
      <c r="F344" s="84"/>
      <c r="G344" s="85"/>
      <c r="H344" s="85"/>
      <c r="I344" s="85"/>
      <c r="J344" s="86"/>
      <c r="K344" s="86"/>
      <c r="L344" s="86"/>
      <c r="M344" s="85"/>
      <c r="N344" s="85"/>
    </row>
    <row r="345" spans="6:14" x14ac:dyDescent="0.25">
      <c r="F345" s="84"/>
      <c r="G345" s="85"/>
      <c r="H345" s="85"/>
      <c r="I345" s="85"/>
      <c r="J345" s="86"/>
      <c r="K345" s="86"/>
      <c r="L345" s="86"/>
      <c r="M345" s="85"/>
      <c r="N345" s="85"/>
    </row>
    <row r="346" spans="6:14" x14ac:dyDescent="0.25">
      <c r="F346" s="84"/>
      <c r="G346" s="85"/>
      <c r="H346" s="85"/>
      <c r="I346" s="85"/>
      <c r="J346" s="86"/>
      <c r="K346" s="86"/>
      <c r="L346" s="86"/>
      <c r="M346" s="85"/>
      <c r="N346" s="85"/>
    </row>
    <row r="347" spans="6:14" x14ac:dyDescent="0.25">
      <c r="F347" s="84"/>
      <c r="G347" s="85"/>
      <c r="H347" s="85"/>
      <c r="I347" s="85"/>
      <c r="J347" s="86"/>
      <c r="K347" s="86"/>
      <c r="L347" s="86"/>
      <c r="M347" s="85"/>
    </row>
    <row r="348" spans="6:14" x14ac:dyDescent="0.25">
      <c r="F348" s="84"/>
      <c r="G348" s="85"/>
      <c r="H348" s="85"/>
      <c r="I348" s="85"/>
      <c r="J348" s="86"/>
      <c r="K348" s="86"/>
      <c r="L348" s="86"/>
      <c r="M348" s="85"/>
    </row>
    <row r="349" spans="6:14" x14ac:dyDescent="0.25">
      <c r="F349" s="84"/>
      <c r="G349" s="85"/>
      <c r="H349" s="85"/>
      <c r="I349" s="85"/>
      <c r="J349" s="86"/>
      <c r="K349" s="86"/>
      <c r="L349" s="86"/>
      <c r="M349" s="85"/>
    </row>
    <row r="350" spans="6:14" x14ac:dyDescent="0.25">
      <c r="F350" s="84"/>
      <c r="G350" s="85"/>
      <c r="H350" s="85"/>
      <c r="I350" s="85"/>
      <c r="J350" s="86"/>
      <c r="K350" s="86"/>
      <c r="L350" s="86"/>
      <c r="M350" s="85"/>
    </row>
    <row r="351" spans="6:14" x14ac:dyDescent="0.25">
      <c r="F351" s="84"/>
      <c r="G351" s="85"/>
      <c r="H351" s="85"/>
      <c r="I351" s="85"/>
      <c r="J351" s="86"/>
      <c r="K351" s="86"/>
      <c r="L351" s="86"/>
      <c r="M351" s="85"/>
    </row>
    <row r="352" spans="6:14" x14ac:dyDescent="0.25">
      <c r="F352" s="84"/>
      <c r="G352" s="85"/>
      <c r="H352" s="85"/>
      <c r="I352" s="85"/>
      <c r="J352" s="86"/>
      <c r="K352" s="86"/>
      <c r="L352" s="86"/>
      <c r="M352" s="85"/>
    </row>
    <row r="353" spans="6:13" x14ac:dyDescent="0.25">
      <c r="F353" s="84"/>
      <c r="G353" s="85"/>
      <c r="H353" s="85"/>
      <c r="I353" s="85"/>
      <c r="J353" s="86"/>
      <c r="K353" s="86"/>
      <c r="L353" s="86"/>
      <c r="M353" s="85"/>
    </row>
    <row r="354" spans="6:13" x14ac:dyDescent="0.25">
      <c r="F354" s="84"/>
      <c r="G354" s="85"/>
      <c r="H354" s="85"/>
      <c r="I354" s="85"/>
      <c r="J354" s="86"/>
      <c r="K354" s="86"/>
      <c r="L354" s="86"/>
      <c r="M354" s="85"/>
    </row>
    <row r="355" spans="6:13" x14ac:dyDescent="0.25">
      <c r="F355" s="84"/>
      <c r="G355" s="85"/>
      <c r="H355" s="92"/>
      <c r="I355" s="85"/>
      <c r="J355" s="86"/>
      <c r="K355" s="86"/>
      <c r="L355" s="86"/>
      <c r="M355" s="85"/>
    </row>
    <row r="356" spans="6:13" x14ac:dyDescent="0.25">
      <c r="F356" s="84"/>
      <c r="G356" s="85"/>
      <c r="H356" s="92"/>
      <c r="I356" s="85"/>
      <c r="J356" s="86"/>
      <c r="K356" s="86"/>
      <c r="L356" s="86"/>
      <c r="M356" s="85"/>
    </row>
    <row r="357" spans="6:13" x14ac:dyDescent="0.25">
      <c r="F357" s="84"/>
      <c r="G357" s="85"/>
      <c r="H357" s="92"/>
      <c r="I357" s="85"/>
      <c r="J357" s="86"/>
      <c r="K357" s="86"/>
      <c r="L357" s="86"/>
      <c r="M357" s="85"/>
    </row>
    <row r="358" spans="6:13" x14ac:dyDescent="0.25">
      <c r="G358" s="85"/>
      <c r="H358" s="92"/>
      <c r="I358" s="85"/>
      <c r="J358" s="86"/>
      <c r="K358" s="86"/>
      <c r="L358" s="86"/>
      <c r="M358" s="85"/>
    </row>
    <row r="359" spans="6:13" x14ac:dyDescent="0.25">
      <c r="G359" s="85"/>
      <c r="H359" s="92"/>
      <c r="I359" s="85"/>
      <c r="J359" s="86"/>
      <c r="K359" s="86"/>
      <c r="L359" s="86"/>
      <c r="M359" s="85"/>
    </row>
    <row r="360" spans="6:13" x14ac:dyDescent="0.25">
      <c r="G360" s="85"/>
      <c r="H360" s="92"/>
      <c r="I360" s="85"/>
      <c r="J360" s="86"/>
      <c r="K360" s="86"/>
      <c r="L360" s="86"/>
      <c r="M360" s="85"/>
    </row>
    <row r="361" spans="6:13" x14ac:dyDescent="0.25">
      <c r="G361" s="85"/>
      <c r="H361" s="92"/>
      <c r="I361" s="85"/>
      <c r="J361" s="86"/>
      <c r="K361" s="86"/>
      <c r="L361" s="86"/>
      <c r="M361" s="85"/>
    </row>
    <row r="362" spans="6:13" x14ac:dyDescent="0.25">
      <c r="G362" s="85"/>
      <c r="H362" s="92"/>
      <c r="I362" s="85"/>
      <c r="J362" s="86"/>
      <c r="K362" s="86"/>
      <c r="L362" s="86"/>
      <c r="M362" s="85"/>
    </row>
    <row r="363" spans="6:13" x14ac:dyDescent="0.25">
      <c r="G363" s="85"/>
      <c r="H363" s="92"/>
      <c r="I363" s="85"/>
      <c r="J363" s="86"/>
      <c r="K363" s="86"/>
      <c r="L363" s="86"/>
      <c r="M363" s="85"/>
    </row>
    <row r="364" spans="6:13" x14ac:dyDescent="0.25">
      <c r="G364" s="85"/>
      <c r="H364" s="92"/>
      <c r="I364" s="85"/>
      <c r="J364" s="86"/>
      <c r="K364" s="86"/>
      <c r="L364" s="86"/>
      <c r="M364" s="85"/>
    </row>
    <row r="365" spans="6:13" x14ac:dyDescent="0.25">
      <c r="G365" s="85"/>
      <c r="H365" s="92"/>
      <c r="I365" s="85"/>
      <c r="J365" s="92"/>
      <c r="K365" s="92"/>
      <c r="L365" s="92"/>
      <c r="M365" s="85"/>
    </row>
    <row r="366" spans="6:13" x14ac:dyDescent="0.25">
      <c r="G366" s="85"/>
      <c r="H366" s="92"/>
      <c r="I366" s="85"/>
      <c r="J366" s="92"/>
      <c r="K366" s="92"/>
      <c r="L366" s="92"/>
      <c r="M366" s="85"/>
    </row>
    <row r="367" spans="6:13" x14ac:dyDescent="0.25">
      <c r="G367" s="85"/>
      <c r="H367" s="92"/>
      <c r="I367" s="85"/>
      <c r="J367" s="92"/>
      <c r="K367" s="92"/>
      <c r="L367" s="92"/>
      <c r="M367" s="85"/>
    </row>
    <row r="368" spans="6:13" x14ac:dyDescent="0.25">
      <c r="G368" s="85"/>
      <c r="H368" s="92"/>
      <c r="I368" s="85"/>
      <c r="J368" s="92"/>
      <c r="K368" s="92"/>
      <c r="L368" s="92"/>
      <c r="M368" s="85"/>
    </row>
    <row r="369" spans="7:13" x14ac:dyDescent="0.25">
      <c r="G369" s="85"/>
      <c r="H369" s="92"/>
      <c r="I369" s="85"/>
      <c r="J369" s="92"/>
      <c r="K369" s="92"/>
      <c r="L369" s="92"/>
      <c r="M369" s="85"/>
    </row>
    <row r="370" spans="7:13" x14ac:dyDescent="0.25">
      <c r="G370" s="85"/>
      <c r="H370" s="92"/>
      <c r="I370" s="85"/>
      <c r="J370" s="92"/>
      <c r="K370" s="92"/>
      <c r="L370" s="92"/>
      <c r="M370" s="85"/>
    </row>
    <row r="371" spans="7:13" x14ac:dyDescent="0.25">
      <c r="G371" s="85"/>
      <c r="H371" s="92"/>
      <c r="I371" s="85"/>
      <c r="J371" s="92"/>
      <c r="K371" s="92"/>
      <c r="L371" s="92"/>
      <c r="M371" s="85"/>
    </row>
    <row r="372" spans="7:13" x14ac:dyDescent="0.25">
      <c r="G372" s="85"/>
      <c r="H372" s="92"/>
      <c r="I372" s="85"/>
      <c r="J372" s="92"/>
      <c r="K372" s="92"/>
      <c r="L372" s="92"/>
      <c r="M372" s="85"/>
    </row>
    <row r="373" spans="7:13" x14ac:dyDescent="0.25">
      <c r="G373" s="85"/>
      <c r="H373" s="92"/>
      <c r="I373" s="92"/>
      <c r="J373" s="92"/>
      <c r="K373" s="92"/>
      <c r="L373" s="92"/>
      <c r="M373" s="92"/>
    </row>
    <row r="374" spans="7:13" x14ac:dyDescent="0.25">
      <c r="G374" s="92"/>
      <c r="H374" s="92"/>
      <c r="I374" s="92"/>
      <c r="J374" s="92"/>
      <c r="K374" s="92"/>
      <c r="L374" s="92"/>
      <c r="M374" s="92"/>
    </row>
    <row r="375" spans="7:13" x14ac:dyDescent="0.25">
      <c r="G375" s="92"/>
      <c r="H375" s="92"/>
      <c r="I375" s="92"/>
      <c r="J375" s="92"/>
      <c r="K375" s="92"/>
      <c r="L375" s="92"/>
      <c r="M375" s="92"/>
    </row>
    <row r="376" spans="7:13" x14ac:dyDescent="0.25">
      <c r="G376" s="92"/>
      <c r="H376" s="92"/>
      <c r="I376" s="92"/>
      <c r="J376" s="92"/>
      <c r="K376" s="92"/>
      <c r="L376" s="92"/>
      <c r="M376" s="92"/>
    </row>
    <row r="377" spans="7:13" x14ac:dyDescent="0.25">
      <c r="G377" s="92"/>
      <c r="H377" s="92"/>
      <c r="I377" s="92"/>
      <c r="J377" s="92"/>
      <c r="K377" s="92"/>
      <c r="L377" s="92"/>
      <c r="M377" s="92"/>
    </row>
    <row r="378" spans="7:13" x14ac:dyDescent="0.25">
      <c r="G378" s="92"/>
      <c r="H378" s="92"/>
      <c r="I378" s="92"/>
      <c r="J378" s="92"/>
      <c r="K378" s="92"/>
      <c r="L378" s="92"/>
      <c r="M378" s="92"/>
    </row>
    <row r="379" spans="7:13" x14ac:dyDescent="0.25">
      <c r="G379" s="92"/>
      <c r="H379" s="92"/>
      <c r="I379" s="92"/>
      <c r="J379" s="92"/>
      <c r="K379" s="92"/>
      <c r="L379" s="92"/>
      <c r="M379" s="92"/>
    </row>
    <row r="380" spans="7:13" x14ac:dyDescent="0.25">
      <c r="G380" s="92"/>
      <c r="H380" s="92"/>
      <c r="I380" s="92"/>
      <c r="J380" s="92"/>
      <c r="K380" s="92"/>
      <c r="L380" s="92"/>
      <c r="M380" s="92"/>
    </row>
    <row r="381" spans="7:13" x14ac:dyDescent="0.25">
      <c r="G381" s="92"/>
      <c r="H381" s="92"/>
      <c r="I381" s="92"/>
      <c r="J381" s="92"/>
      <c r="K381" s="92"/>
      <c r="L381" s="92"/>
      <c r="M381" s="92"/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2">
          <controlPr defaultSize="0" autoLine="0" r:id="rId5">
            <anchor moveWithCells="1">
              <from>
                <xdr:col>1</xdr:col>
                <xdr:colOff>0</xdr:colOff>
                <xdr:row>23</xdr:row>
                <xdr:rowOff>161925</xdr:rowOff>
              </from>
              <to>
                <xdr:col>2</xdr:col>
                <xdr:colOff>371475</xdr:colOff>
                <xdr:row>25</xdr:row>
                <xdr:rowOff>152400</xdr:rowOff>
              </to>
            </anchor>
          </controlPr>
        </control>
      </mc:Choice>
      <mc:Fallback>
        <control shapeId="9217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G5"/>
  <sheetViews>
    <sheetView showGridLines="0" tabSelected="1" workbookViewId="0">
      <selection activeCell="C5" sqref="C5"/>
    </sheetView>
  </sheetViews>
  <sheetFormatPr baseColWidth="10" defaultColWidth="11.42578125" defaultRowHeight="15" x14ac:dyDescent="0.25"/>
  <cols>
    <col min="1" max="5" width="11.42578125" style="94"/>
    <col min="6" max="6" width="13.85546875" style="94" customWidth="1"/>
    <col min="7" max="16384" width="11.42578125" style="94"/>
  </cols>
  <sheetData>
    <row r="2" spans="3:7" ht="27.75" customHeight="1" x14ac:dyDescent="0.25">
      <c r="C2" s="104" t="s">
        <v>69</v>
      </c>
      <c r="D2" s="104"/>
      <c r="E2" s="104"/>
      <c r="F2" s="104"/>
      <c r="G2" s="104"/>
    </row>
    <row r="5" spans="3:7" ht="30" x14ac:dyDescent="0.25">
      <c r="C5" s="93" t="s">
        <v>64</v>
      </c>
      <c r="D5" s="93" t="s">
        <v>68</v>
      </c>
      <c r="E5" s="93" t="s">
        <v>65</v>
      </c>
      <c r="F5" s="93" t="s">
        <v>66</v>
      </c>
      <c r="G5" s="93" t="s">
        <v>67</v>
      </c>
    </row>
  </sheetData>
  <sheetProtection sheet="1" objects="1" scenarios="1"/>
  <mergeCells count="1">
    <mergeCell ref="C2:G2"/>
  </mergeCells>
  <hyperlinks>
    <hyperlink ref="C5" location="'Caisse '!A1" display="Caisse"/>
    <hyperlink ref="D5" location="Boissons!A1" display="Boissons"/>
    <hyperlink ref="E5" location="Stock!A1" display="Stock"/>
    <hyperlink ref="F5" location="Mvts!A1" display="Mouvements"/>
    <hyperlink ref="G5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1"/>
  <dimension ref="A1:O128"/>
  <sheetViews>
    <sheetView workbookViewId="0">
      <selection activeCell="L3" sqref="L3"/>
    </sheetView>
  </sheetViews>
  <sheetFormatPr baseColWidth="10" defaultRowHeight="15" x14ac:dyDescent="0.25"/>
  <cols>
    <col min="1" max="1" width="5" customWidth="1"/>
    <col min="2" max="2" width="16.28515625" bestFit="1" customWidth="1"/>
    <col min="3" max="3" width="8" style="46" customWidth="1"/>
    <col min="4" max="4" width="8.5703125" customWidth="1"/>
    <col min="5" max="6" width="6.42578125" customWidth="1"/>
    <col min="7" max="7" width="9.42578125" customWidth="1"/>
    <col min="8" max="8" width="8.28515625" customWidth="1"/>
    <col min="9" max="9" width="8.7109375" bestFit="1" customWidth="1"/>
    <col min="10" max="10" width="11.42578125" style="9" customWidth="1"/>
    <col min="11" max="13" width="11.42578125" style="3" customWidth="1"/>
  </cols>
  <sheetData>
    <row r="1" spans="1:15" x14ac:dyDescent="0.25">
      <c r="A1" s="48" t="s">
        <v>34</v>
      </c>
      <c r="B1" s="49" t="s">
        <v>16</v>
      </c>
      <c r="C1" s="50" t="s">
        <v>10</v>
      </c>
      <c r="D1" s="51" t="s">
        <v>6</v>
      </c>
      <c r="E1" s="51" t="s">
        <v>44</v>
      </c>
      <c r="F1" s="51" t="s">
        <v>7</v>
      </c>
      <c r="G1" s="52" t="s">
        <v>14</v>
      </c>
      <c r="H1" s="51" t="s">
        <v>80</v>
      </c>
      <c r="I1" s="11" t="s">
        <v>12</v>
      </c>
      <c r="J1" s="12" t="s">
        <v>18</v>
      </c>
      <c r="K1" s="10" t="s">
        <v>15</v>
      </c>
      <c r="L1" s="10" t="s">
        <v>17</v>
      </c>
      <c r="M1" s="13" t="s">
        <v>11</v>
      </c>
      <c r="O1" s="44" t="str">
        <f ca="1">IF(SUM(Fin)&gt;0,"","Valorisation")</f>
        <v/>
      </c>
    </row>
    <row r="2" spans="1:15" x14ac:dyDescent="0.25">
      <c r="A2" s="69">
        <v>1</v>
      </c>
      <c r="B2" s="70" t="str">
        <f t="shared" ref="B2:B16" ca="1" si="0">VLOOKUP(A2,BDParam,2)</f>
        <v>St Nicolas</v>
      </c>
      <c r="C2" s="71">
        <v>3</v>
      </c>
      <c r="D2" s="6">
        <v>23</v>
      </c>
      <c r="E2" s="72"/>
      <c r="F2" s="6">
        <v>23</v>
      </c>
      <c r="G2" s="5">
        <f t="shared" ref="G2:G16" si="1">IF(F2&lt;&gt;"",(D2+E2-F2)*C2,"")</f>
        <v>0</v>
      </c>
      <c r="H2">
        <f>Tableau2[[#This Row],[Début]]+Tableau2[[#This Row],[Appro]]-Tableau2[[#This Row],[Fin]]</f>
        <v>0</v>
      </c>
      <c r="I2" s="7">
        <v>42643</v>
      </c>
      <c r="J2" s="8"/>
      <c r="K2" s="4">
        <f ca="1">IF(SumFin,SUM(Ventes),"")</f>
        <v>27</v>
      </c>
      <c r="L2" s="8">
        <v>28</v>
      </c>
      <c r="M2" s="4">
        <f ca="1">IF(SumFin,L2-J2-K2,"")</f>
        <v>1</v>
      </c>
      <c r="O2" s="53" t="str">
        <f ca="1">IF(SUM(Fin)&gt;0,"",SUMPRODUCT((D2:D16)+(E2:E16),C2:C16))</f>
        <v/>
      </c>
    </row>
    <row r="3" spans="1:15" x14ac:dyDescent="0.25">
      <c r="A3" s="69">
        <v>2</v>
      </c>
      <c r="B3" s="70" t="str">
        <f t="shared" ca="1" si="0"/>
        <v>Saumur Tradition</v>
      </c>
      <c r="C3" s="71">
        <v>3</v>
      </c>
      <c r="D3" s="6">
        <v>34</v>
      </c>
      <c r="E3" s="72"/>
      <c r="F3" s="6">
        <v>30</v>
      </c>
      <c r="G3" s="5">
        <f t="shared" si="1"/>
        <v>12</v>
      </c>
      <c r="H3">
        <f>Tableau2[[#This Row],[Début]]+Tableau2[[#This Row],[Appro]]-Tableau2[[#This Row],[Fin]]</f>
        <v>4</v>
      </c>
      <c r="I3" s="7">
        <v>42642</v>
      </c>
      <c r="J3" s="8"/>
      <c r="K3" s="4">
        <v>54.6</v>
      </c>
      <c r="L3" s="8">
        <v>53.2</v>
      </c>
      <c r="M3" s="4">
        <v>-1.3999999999999986</v>
      </c>
    </row>
    <row r="4" spans="1:15" x14ac:dyDescent="0.25">
      <c r="A4" s="69">
        <v>3</v>
      </c>
      <c r="B4" s="70" t="str">
        <f t="shared" ca="1" si="0"/>
        <v>Cidre</v>
      </c>
      <c r="C4" s="71">
        <v>1.5</v>
      </c>
      <c r="D4" s="6">
        <v>0</v>
      </c>
      <c r="E4" s="72"/>
      <c r="F4" s="6">
        <v>0</v>
      </c>
      <c r="G4" s="5">
        <f t="shared" si="1"/>
        <v>0</v>
      </c>
      <c r="H4">
        <f>Tableau2[[#This Row],[Début]]+Tableau2[[#This Row],[Appro]]-Tableau2[[#This Row],[Fin]]</f>
        <v>0</v>
      </c>
      <c r="I4" s="7">
        <v>42641</v>
      </c>
      <c r="J4" s="8"/>
      <c r="K4" s="4">
        <v>33.6</v>
      </c>
      <c r="L4" s="8">
        <v>33.6</v>
      </c>
      <c r="M4" s="4">
        <v>0</v>
      </c>
    </row>
    <row r="5" spans="1:15" x14ac:dyDescent="0.25">
      <c r="A5" s="69">
        <v>4</v>
      </c>
      <c r="B5" s="70" t="str">
        <f t="shared" ca="1" si="0"/>
        <v>Rosé</v>
      </c>
      <c r="C5" s="71">
        <v>3</v>
      </c>
      <c r="D5" s="6">
        <v>31</v>
      </c>
      <c r="E5" s="72"/>
      <c r="F5" s="6">
        <v>30</v>
      </c>
      <c r="G5" s="5">
        <f t="shared" si="1"/>
        <v>3</v>
      </c>
      <c r="H5">
        <f>Tableau2[[#This Row],[Début]]+Tableau2[[#This Row],[Appro]]-Tableau2[[#This Row],[Fin]]</f>
        <v>1</v>
      </c>
      <c r="I5" s="7">
        <v>42640</v>
      </c>
      <c r="J5" s="8"/>
      <c r="K5" s="4">
        <v>35.1</v>
      </c>
      <c r="L5" s="8">
        <v>40.1</v>
      </c>
      <c r="M5" s="4">
        <v>5</v>
      </c>
    </row>
    <row r="6" spans="1:15" x14ac:dyDescent="0.25">
      <c r="A6" s="69">
        <v>5</v>
      </c>
      <c r="B6" s="70" t="str">
        <f t="shared" ca="1" si="0"/>
        <v>Blanc</v>
      </c>
      <c r="C6" s="71">
        <v>3</v>
      </c>
      <c r="D6" s="6">
        <v>13.5</v>
      </c>
      <c r="E6" s="72"/>
      <c r="F6" s="6">
        <v>11</v>
      </c>
      <c r="G6" s="5">
        <f t="shared" si="1"/>
        <v>7.5</v>
      </c>
      <c r="H6">
        <f>Tableau2[[#This Row],[Début]]+Tableau2[[#This Row],[Appro]]-Tableau2[[#This Row],[Fin]]</f>
        <v>2.5</v>
      </c>
      <c r="I6" s="7">
        <v>42639</v>
      </c>
      <c r="J6" s="8"/>
      <c r="K6" s="4">
        <v>45</v>
      </c>
      <c r="L6" s="8">
        <v>43.5</v>
      </c>
      <c r="M6" s="4">
        <v>-1.5</v>
      </c>
    </row>
    <row r="7" spans="1:15" x14ac:dyDescent="0.25">
      <c r="A7" s="69">
        <v>6</v>
      </c>
      <c r="B7" s="70" t="str">
        <f t="shared" ca="1" si="0"/>
        <v>Bière</v>
      </c>
      <c r="C7" s="71">
        <v>1.5</v>
      </c>
      <c r="D7" s="6">
        <v>21</v>
      </c>
      <c r="E7" s="72"/>
      <c r="F7" s="6">
        <v>21</v>
      </c>
      <c r="G7" s="5">
        <f t="shared" si="1"/>
        <v>0</v>
      </c>
      <c r="H7">
        <f>Tableau2[[#This Row],[Début]]+Tableau2[[#This Row],[Appro]]-Tableau2[[#This Row],[Fin]]</f>
        <v>0</v>
      </c>
      <c r="I7" s="7">
        <v>42638</v>
      </c>
      <c r="J7" s="8"/>
      <c r="K7" s="4">
        <v>33</v>
      </c>
      <c r="L7" s="8">
        <v>49.9</v>
      </c>
      <c r="M7" s="4">
        <v>16.899999999999999</v>
      </c>
    </row>
    <row r="8" spans="1:15" x14ac:dyDescent="0.25">
      <c r="A8" s="69">
        <v>7</v>
      </c>
      <c r="B8" s="70" t="str">
        <f t="shared" ca="1" si="0"/>
        <v>Coca Cola</v>
      </c>
      <c r="C8" s="71">
        <v>1.5</v>
      </c>
      <c r="D8" s="6">
        <v>0</v>
      </c>
      <c r="E8" s="72"/>
      <c r="F8" s="6">
        <v>0</v>
      </c>
      <c r="G8" s="5">
        <f t="shared" si="1"/>
        <v>0</v>
      </c>
      <c r="H8">
        <f>Tableau2[[#This Row],[Début]]+Tableau2[[#This Row],[Appro]]-Tableau2[[#This Row],[Fin]]</f>
        <v>0</v>
      </c>
      <c r="I8" s="7">
        <v>42637</v>
      </c>
      <c r="J8" s="8"/>
      <c r="K8" s="4">
        <v>74.7</v>
      </c>
      <c r="L8" s="8">
        <v>68.14</v>
      </c>
      <c r="M8" s="4">
        <v>-6.5600000000000023</v>
      </c>
    </row>
    <row r="9" spans="1:15" x14ac:dyDescent="0.25">
      <c r="A9" s="69">
        <v>8</v>
      </c>
      <c r="B9" s="70" t="str">
        <f t="shared" ca="1" si="0"/>
        <v>Schweppes</v>
      </c>
      <c r="C9" s="71">
        <v>1.5</v>
      </c>
      <c r="D9" s="6">
        <v>7</v>
      </c>
      <c r="E9" s="72"/>
      <c r="F9" s="6">
        <v>7</v>
      </c>
      <c r="G9" s="5">
        <f t="shared" si="1"/>
        <v>0</v>
      </c>
      <c r="H9">
        <f>Tableau2[[#This Row],[Début]]+Tableau2[[#This Row],[Appro]]-Tableau2[[#This Row],[Fin]]</f>
        <v>0</v>
      </c>
      <c r="I9" s="7">
        <v>42636</v>
      </c>
      <c r="J9" s="8"/>
      <c r="K9" s="4">
        <v>57.3</v>
      </c>
      <c r="L9" s="8">
        <v>59.25</v>
      </c>
      <c r="M9" s="4">
        <v>1.9500000000000028</v>
      </c>
    </row>
    <row r="10" spans="1:15" x14ac:dyDescent="0.25">
      <c r="A10" s="69">
        <v>9</v>
      </c>
      <c r="B10" s="70" t="str">
        <f t="shared" ca="1" si="0"/>
        <v>Ricqles</v>
      </c>
      <c r="C10" s="71">
        <v>1.5</v>
      </c>
      <c r="D10" s="6">
        <v>1</v>
      </c>
      <c r="E10" s="72"/>
      <c r="F10" s="6">
        <v>1</v>
      </c>
      <c r="G10" s="5">
        <f t="shared" si="1"/>
        <v>0</v>
      </c>
      <c r="H10">
        <f>Tableau2[[#This Row],[Début]]+Tableau2[[#This Row],[Appro]]-Tableau2[[#This Row],[Fin]]</f>
        <v>0</v>
      </c>
      <c r="I10" s="7">
        <v>42635</v>
      </c>
      <c r="J10" s="8"/>
      <c r="K10" s="4">
        <v>31.5</v>
      </c>
      <c r="L10" s="8">
        <v>32.299999999999997</v>
      </c>
      <c r="M10" s="4">
        <v>0.79999999999999716</v>
      </c>
    </row>
    <row r="11" spans="1:15" x14ac:dyDescent="0.25">
      <c r="A11" s="69">
        <v>10</v>
      </c>
      <c r="B11" s="70" t="str">
        <f t="shared" ca="1" si="0"/>
        <v>Perrier</v>
      </c>
      <c r="C11" s="71">
        <v>1.5</v>
      </c>
      <c r="D11" s="6">
        <v>11</v>
      </c>
      <c r="E11" s="72"/>
      <c r="F11" s="6">
        <v>9</v>
      </c>
      <c r="G11" s="5">
        <f t="shared" si="1"/>
        <v>3</v>
      </c>
      <c r="H11">
        <f>Tableau2[[#This Row],[Début]]+Tableau2[[#This Row],[Appro]]-Tableau2[[#This Row],[Fin]]</f>
        <v>2</v>
      </c>
      <c r="I11" s="7">
        <v>42634</v>
      </c>
      <c r="J11" s="8"/>
      <c r="K11" s="4">
        <v>35.1</v>
      </c>
      <c r="L11" s="8">
        <v>35.1</v>
      </c>
      <c r="M11" s="4">
        <v>0</v>
      </c>
    </row>
    <row r="12" spans="1:15" x14ac:dyDescent="0.25">
      <c r="A12" s="69">
        <v>11</v>
      </c>
      <c r="B12" s="70" t="str">
        <f t="shared" ca="1" si="0"/>
        <v>Orangina</v>
      </c>
      <c r="C12" s="71">
        <v>1.5</v>
      </c>
      <c r="D12" s="6">
        <v>35</v>
      </c>
      <c r="E12" s="72"/>
      <c r="F12" s="6">
        <v>34</v>
      </c>
      <c r="G12" s="5">
        <f t="shared" si="1"/>
        <v>1.5</v>
      </c>
      <c r="H12">
        <f>Tableau2[[#This Row],[Début]]+Tableau2[[#This Row],[Appro]]-Tableau2[[#This Row],[Fin]]</f>
        <v>1</v>
      </c>
      <c r="I12" s="7">
        <v>42633</v>
      </c>
      <c r="J12" s="8"/>
      <c r="K12" s="4">
        <v>25.5</v>
      </c>
      <c r="L12" s="8">
        <v>23.5</v>
      </c>
      <c r="M12" s="4">
        <v>-2</v>
      </c>
    </row>
    <row r="13" spans="1:15" x14ac:dyDescent="0.25">
      <c r="A13" s="69">
        <v>12</v>
      </c>
      <c r="B13" s="70" t="str">
        <f t="shared" ca="1" si="0"/>
        <v>Eau 0,5L</v>
      </c>
      <c r="C13" s="71">
        <v>0.6</v>
      </c>
      <c r="D13" s="6">
        <v>10</v>
      </c>
      <c r="E13" s="72"/>
      <c r="F13" s="6">
        <v>10</v>
      </c>
      <c r="G13" s="5">
        <f t="shared" si="1"/>
        <v>0</v>
      </c>
      <c r="H13">
        <f>Tableau2[[#This Row],[Début]]+Tableau2[[#This Row],[Appro]]-Tableau2[[#This Row],[Fin]]</f>
        <v>0</v>
      </c>
      <c r="I13" s="7">
        <v>42632</v>
      </c>
      <c r="J13" s="8"/>
      <c r="K13" s="4">
        <v>39.6</v>
      </c>
      <c r="L13" s="8">
        <v>42.7</v>
      </c>
      <c r="M13" s="4">
        <v>3.1000000000000014</v>
      </c>
    </row>
    <row r="14" spans="1:15" x14ac:dyDescent="0.25">
      <c r="A14" s="73">
        <v>13</v>
      </c>
      <c r="B14" s="74" t="str">
        <f t="shared" ca="1" si="0"/>
        <v>Eau 1L</v>
      </c>
      <c r="C14" s="75">
        <v>0</v>
      </c>
      <c r="D14" s="6">
        <v>0</v>
      </c>
      <c r="E14" s="76"/>
      <c r="F14" s="6">
        <v>0</v>
      </c>
      <c r="G14" s="5">
        <f t="shared" si="1"/>
        <v>0</v>
      </c>
      <c r="H14">
        <f>Tableau2[[#This Row],[Début]]+Tableau2[[#This Row],[Appro]]-Tableau2[[#This Row],[Fin]]</f>
        <v>0</v>
      </c>
      <c r="I14" s="7">
        <v>42631</v>
      </c>
      <c r="J14" s="8"/>
      <c r="K14" s="4">
        <v>36</v>
      </c>
      <c r="L14" s="8">
        <v>30</v>
      </c>
      <c r="M14" s="4">
        <v>-6</v>
      </c>
    </row>
    <row r="15" spans="1:15" x14ac:dyDescent="0.25">
      <c r="A15" s="69">
        <v>14</v>
      </c>
      <c r="B15" s="70" t="str">
        <f t="shared" ca="1" si="0"/>
        <v>Ricard</v>
      </c>
      <c r="C15" s="71">
        <v>3</v>
      </c>
      <c r="D15" s="6">
        <v>0</v>
      </c>
      <c r="E15" s="72"/>
      <c r="F15" s="6">
        <v>0</v>
      </c>
      <c r="G15" s="5">
        <f t="shared" si="1"/>
        <v>0</v>
      </c>
      <c r="H15">
        <f>Tableau2[[#This Row],[Début]]+Tableau2[[#This Row],[Appro]]-Tableau2[[#This Row],[Fin]]</f>
        <v>0</v>
      </c>
      <c r="I15" s="7">
        <v>42630</v>
      </c>
      <c r="J15" s="8"/>
      <c r="K15" s="4">
        <v>62.1</v>
      </c>
      <c r="L15" s="8">
        <v>63.7</v>
      </c>
      <c r="M15" s="4">
        <v>1.6000000000000014</v>
      </c>
    </row>
    <row r="16" spans="1:15" x14ac:dyDescent="0.25">
      <c r="A16" s="69">
        <v>15</v>
      </c>
      <c r="B16" s="70" t="str">
        <f t="shared" ca="1" si="0"/>
        <v>Mousseux</v>
      </c>
      <c r="C16" s="71">
        <v>9</v>
      </c>
      <c r="D16" s="6">
        <v>10</v>
      </c>
      <c r="E16" s="72"/>
      <c r="F16" s="6">
        <v>10</v>
      </c>
      <c r="G16" s="5">
        <f t="shared" si="1"/>
        <v>0</v>
      </c>
      <c r="H16">
        <f>Tableau2[[#This Row],[Début]]+Tableau2[[#This Row],[Appro]]-Tableau2[[#This Row],[Fin]]</f>
        <v>0</v>
      </c>
      <c r="I16" s="7">
        <v>42629</v>
      </c>
      <c r="J16" s="8"/>
      <c r="K16" s="4">
        <v>42</v>
      </c>
      <c r="L16" s="8">
        <v>44</v>
      </c>
      <c r="M16" s="4">
        <v>2</v>
      </c>
    </row>
    <row r="17" spans="2:13" x14ac:dyDescent="0.25">
      <c r="B17" s="6"/>
      <c r="C17" s="45"/>
      <c r="D17" s="6"/>
      <c r="E17" s="6"/>
      <c r="F17" s="6"/>
      <c r="G17" s="5"/>
      <c r="I17" s="7">
        <v>42628</v>
      </c>
      <c r="J17" s="8"/>
      <c r="K17" s="4">
        <v>32.1</v>
      </c>
      <c r="L17" s="8">
        <v>30</v>
      </c>
      <c r="M17" s="4">
        <v>-2.1000000000000014</v>
      </c>
    </row>
    <row r="18" spans="2:13" x14ac:dyDescent="0.25">
      <c r="B18" s="6"/>
      <c r="C18" s="45"/>
      <c r="D18" s="6"/>
      <c r="E18" s="6"/>
      <c r="F18" s="6"/>
      <c r="G18" s="5"/>
      <c r="I18" s="7">
        <v>42627</v>
      </c>
      <c r="J18" s="8"/>
      <c r="K18" s="4">
        <v>37.5</v>
      </c>
      <c r="L18" s="8">
        <v>29.5</v>
      </c>
      <c r="M18" s="4">
        <v>-8</v>
      </c>
    </row>
    <row r="19" spans="2:13" x14ac:dyDescent="0.25">
      <c r="B19" s="6"/>
      <c r="C19" s="45"/>
      <c r="D19" s="6"/>
      <c r="E19" s="6"/>
      <c r="F19" s="6"/>
      <c r="G19" s="5"/>
      <c r="I19" s="7">
        <v>42626</v>
      </c>
      <c r="J19" s="8"/>
      <c r="K19" s="4">
        <v>52.2</v>
      </c>
      <c r="L19" s="8">
        <v>41.5</v>
      </c>
      <c r="M19" s="4">
        <v>-10.700000000000003</v>
      </c>
    </row>
    <row r="20" spans="2:13" x14ac:dyDescent="0.25">
      <c r="B20" s="6"/>
      <c r="C20" s="45"/>
      <c r="D20" s="6"/>
      <c r="E20" s="6"/>
      <c r="F20" s="6"/>
      <c r="G20" s="5"/>
      <c r="I20" s="7">
        <v>42625</v>
      </c>
      <c r="J20" s="8"/>
      <c r="K20" s="4">
        <v>43.5</v>
      </c>
      <c r="L20" s="8">
        <v>43.65</v>
      </c>
      <c r="M20" s="4">
        <v>0.14999999999999858</v>
      </c>
    </row>
    <row r="21" spans="2:13" x14ac:dyDescent="0.25">
      <c r="B21" s="6"/>
      <c r="C21" s="45"/>
      <c r="D21" s="6"/>
      <c r="E21" s="6"/>
      <c r="F21" s="6"/>
      <c r="G21" s="5"/>
      <c r="I21" s="7">
        <v>42624</v>
      </c>
      <c r="J21" s="8"/>
      <c r="K21" s="4">
        <v>70.5</v>
      </c>
      <c r="L21" s="8">
        <v>52.6</v>
      </c>
      <c r="M21" s="4">
        <v>-17.899999999999999</v>
      </c>
    </row>
    <row r="22" spans="2:13" x14ac:dyDescent="0.25">
      <c r="B22" s="6"/>
      <c r="C22" s="45"/>
      <c r="D22" s="6"/>
      <c r="E22" s="6"/>
      <c r="F22" s="6"/>
      <c r="G22" s="5"/>
      <c r="I22" s="7">
        <v>42623</v>
      </c>
      <c r="J22" s="8"/>
      <c r="K22" s="4">
        <v>23.1</v>
      </c>
      <c r="L22" s="8">
        <v>57</v>
      </c>
      <c r="M22" s="4">
        <f ca="1">IF(SumFin,L22-J22-K22,"")</f>
        <v>33.9</v>
      </c>
    </row>
    <row r="23" spans="2:13" x14ac:dyDescent="0.25">
      <c r="B23" s="6"/>
      <c r="C23" s="45"/>
      <c r="D23" s="6"/>
      <c r="E23" s="6"/>
      <c r="F23" s="6"/>
      <c r="G23" s="5"/>
      <c r="I23" s="7">
        <v>42622</v>
      </c>
      <c r="J23" s="8"/>
      <c r="K23" s="4">
        <v>50.1</v>
      </c>
      <c r="L23" s="8">
        <v>44.1</v>
      </c>
      <c r="M23" s="4">
        <v>-6</v>
      </c>
    </row>
    <row r="24" spans="2:13" x14ac:dyDescent="0.25">
      <c r="B24" s="6"/>
      <c r="C24" s="45"/>
      <c r="D24" s="6"/>
      <c r="E24" s="6"/>
      <c r="F24" s="6"/>
      <c r="G24" s="5"/>
      <c r="I24" s="7">
        <v>42621</v>
      </c>
      <c r="J24" s="8"/>
      <c r="K24" s="4">
        <v>34.200000000000003</v>
      </c>
      <c r="L24" s="8">
        <v>55.7</v>
      </c>
      <c r="M24" s="4">
        <v>21.5</v>
      </c>
    </row>
    <row r="25" spans="2:13" x14ac:dyDescent="0.25">
      <c r="B25" s="6"/>
      <c r="C25" s="45"/>
      <c r="D25" s="6"/>
      <c r="E25" s="6"/>
      <c r="F25" s="6"/>
      <c r="G25" s="5"/>
      <c r="I25" s="7">
        <v>42620</v>
      </c>
      <c r="J25" s="8"/>
      <c r="K25" s="4">
        <v>30</v>
      </c>
      <c r="L25" s="8">
        <v>29.95</v>
      </c>
      <c r="M25" s="4">
        <v>-5.0000000000000711E-2</v>
      </c>
    </row>
    <row r="26" spans="2:13" x14ac:dyDescent="0.25">
      <c r="B26" s="6"/>
      <c r="C26" s="45"/>
      <c r="D26" s="6"/>
      <c r="E26" s="6"/>
      <c r="F26" s="6"/>
      <c r="G26" s="5"/>
      <c r="I26" s="7">
        <v>42619</v>
      </c>
      <c r="J26" s="8"/>
      <c r="K26" s="4">
        <v>58.8</v>
      </c>
      <c r="L26" s="8">
        <v>57.3</v>
      </c>
      <c r="M26" s="4">
        <v>-1.5</v>
      </c>
    </row>
    <row r="27" spans="2:13" x14ac:dyDescent="0.25">
      <c r="B27" s="6"/>
      <c r="C27" s="45"/>
      <c r="D27" s="6"/>
      <c r="E27" s="6"/>
      <c r="F27" s="6"/>
      <c r="G27" s="5"/>
      <c r="I27" s="7">
        <v>42618</v>
      </c>
      <c r="J27" s="8"/>
      <c r="K27" s="4">
        <v>49.5</v>
      </c>
      <c r="L27" s="8">
        <v>52.5</v>
      </c>
      <c r="M27" s="4">
        <v>3</v>
      </c>
    </row>
    <row r="28" spans="2:13" x14ac:dyDescent="0.25">
      <c r="B28" s="6"/>
      <c r="C28" s="45"/>
      <c r="D28" s="6"/>
      <c r="E28" s="6"/>
      <c r="F28" s="6"/>
      <c r="G28" s="5"/>
      <c r="I28" s="7">
        <v>42617</v>
      </c>
      <c r="J28" s="8"/>
      <c r="K28" s="4">
        <v>36</v>
      </c>
      <c r="L28" s="8">
        <v>30.1</v>
      </c>
      <c r="M28" s="4">
        <v>-5.8999999999999986</v>
      </c>
    </row>
    <row r="29" spans="2:13" x14ac:dyDescent="0.25">
      <c r="B29" s="6"/>
      <c r="C29" s="45"/>
      <c r="D29" s="6"/>
      <c r="E29" s="6"/>
      <c r="F29" s="6"/>
      <c r="G29" s="5"/>
      <c r="I29" s="7">
        <v>42616</v>
      </c>
      <c r="J29" s="8"/>
      <c r="K29" s="4">
        <v>39.299999999999997</v>
      </c>
      <c r="L29" s="8">
        <v>37.6</v>
      </c>
      <c r="M29" s="4">
        <v>-1.6999999999999957</v>
      </c>
    </row>
    <row r="30" spans="2:13" x14ac:dyDescent="0.25">
      <c r="B30" s="6"/>
      <c r="C30" s="45"/>
      <c r="D30" s="6"/>
      <c r="E30" s="6"/>
      <c r="F30" s="6"/>
      <c r="G30" s="5"/>
      <c r="I30" s="7">
        <v>42615</v>
      </c>
      <c r="J30" s="8"/>
      <c r="K30" s="4">
        <v>37.5</v>
      </c>
      <c r="L30" s="8">
        <v>36.01</v>
      </c>
      <c r="M30" s="4">
        <v>-1.490000000000002</v>
      </c>
    </row>
    <row r="31" spans="2:13" x14ac:dyDescent="0.25">
      <c r="B31" s="6"/>
      <c r="C31" s="45"/>
      <c r="D31" s="6"/>
      <c r="E31" s="6"/>
      <c r="F31" s="6"/>
      <c r="G31" s="5"/>
      <c r="I31" s="7">
        <v>42614</v>
      </c>
      <c r="J31" s="8"/>
      <c r="K31" s="4">
        <v>54.9</v>
      </c>
      <c r="L31" s="8">
        <v>43.7</v>
      </c>
      <c r="M31" s="4">
        <v>-11.199999999999996</v>
      </c>
    </row>
    <row r="32" spans="2:13" x14ac:dyDescent="0.25">
      <c r="B32" s="6"/>
      <c r="C32" s="45"/>
      <c r="D32" s="6"/>
      <c r="E32" s="6"/>
      <c r="F32" s="6"/>
      <c r="G32" s="5"/>
      <c r="I32" s="7">
        <v>42613</v>
      </c>
      <c r="J32" s="8"/>
      <c r="K32" s="4">
        <v>39</v>
      </c>
      <c r="L32" s="8">
        <v>55</v>
      </c>
      <c r="M32" s="4">
        <v>16</v>
      </c>
    </row>
    <row r="33" spans="2:13" x14ac:dyDescent="0.25">
      <c r="B33" s="6"/>
      <c r="C33" s="45"/>
      <c r="D33" s="6"/>
      <c r="E33" s="6"/>
      <c r="F33" s="6"/>
      <c r="G33" s="5"/>
      <c r="I33" s="7" t="s">
        <v>97</v>
      </c>
      <c r="J33" s="8"/>
      <c r="K33" s="4">
        <v>41.4</v>
      </c>
      <c r="L33" s="8">
        <v>39.9</v>
      </c>
      <c r="M33" s="4">
        <v>-1.5</v>
      </c>
    </row>
    <row r="34" spans="2:13" x14ac:dyDescent="0.25">
      <c r="B34" s="6"/>
      <c r="C34" s="45"/>
      <c r="D34" s="6"/>
      <c r="E34" s="6"/>
      <c r="F34" s="6"/>
      <c r="G34" s="5"/>
      <c r="I34" s="7">
        <v>42611</v>
      </c>
      <c r="J34" s="8"/>
      <c r="K34" s="4">
        <v>49.5</v>
      </c>
      <c r="L34" s="8">
        <v>49.5</v>
      </c>
      <c r="M34" s="4">
        <v>0</v>
      </c>
    </row>
    <row r="35" spans="2:13" x14ac:dyDescent="0.25">
      <c r="B35" s="6"/>
      <c r="C35" s="45"/>
      <c r="D35" s="6"/>
      <c r="E35" s="6"/>
      <c r="F35" s="6"/>
      <c r="G35" s="5"/>
      <c r="I35" s="7">
        <v>42610</v>
      </c>
      <c r="J35" s="8"/>
      <c r="K35" s="4">
        <v>65.099999999999994</v>
      </c>
      <c r="L35" s="8">
        <v>65.099999999999994</v>
      </c>
      <c r="M35" s="4">
        <v>0</v>
      </c>
    </row>
    <row r="36" spans="2:13" x14ac:dyDescent="0.25">
      <c r="B36" s="6"/>
      <c r="C36" s="45"/>
      <c r="D36" s="6"/>
      <c r="E36" s="6"/>
      <c r="F36" s="6"/>
      <c r="G36" s="5"/>
      <c r="I36" s="7">
        <v>42609</v>
      </c>
      <c r="J36" s="8"/>
      <c r="K36" s="4">
        <v>32.700000000000003</v>
      </c>
      <c r="L36" s="8">
        <v>34.200000000000003</v>
      </c>
      <c r="M36" s="4">
        <v>1.5</v>
      </c>
    </row>
    <row r="37" spans="2:13" x14ac:dyDescent="0.25">
      <c r="B37" s="6"/>
      <c r="C37" s="45"/>
      <c r="D37" s="6"/>
      <c r="E37" s="6"/>
      <c r="F37" s="6"/>
      <c r="G37" s="5"/>
      <c r="I37" s="7">
        <v>42608</v>
      </c>
      <c r="J37" s="8"/>
      <c r="K37" s="4">
        <v>27.6</v>
      </c>
      <c r="L37" s="8">
        <v>27.6</v>
      </c>
      <c r="M37" s="4">
        <v>0</v>
      </c>
    </row>
    <row r="38" spans="2:13" x14ac:dyDescent="0.25">
      <c r="B38" s="6"/>
      <c r="C38" s="45"/>
      <c r="D38" s="6"/>
      <c r="E38" s="6"/>
      <c r="F38" s="6"/>
      <c r="G38" s="5"/>
      <c r="I38" s="7">
        <v>42607</v>
      </c>
      <c r="J38" s="8"/>
      <c r="K38" s="4">
        <v>45</v>
      </c>
      <c r="L38" s="8">
        <v>54</v>
      </c>
      <c r="M38" s="4">
        <v>9</v>
      </c>
    </row>
    <row r="39" spans="2:13" x14ac:dyDescent="0.25">
      <c r="B39" s="6"/>
      <c r="C39" s="45"/>
      <c r="D39" s="6"/>
      <c r="E39" s="6"/>
      <c r="F39" s="6"/>
      <c r="G39" s="5"/>
      <c r="I39" s="7">
        <v>42606</v>
      </c>
      <c r="J39" s="8"/>
      <c r="K39" s="4">
        <v>65.099999999999994</v>
      </c>
      <c r="L39" s="8">
        <v>55.6</v>
      </c>
      <c r="M39" s="4">
        <v>-9.4999999999999929</v>
      </c>
    </row>
    <row r="40" spans="2:13" x14ac:dyDescent="0.25">
      <c r="B40" s="6"/>
      <c r="C40" s="45"/>
      <c r="D40" s="6"/>
      <c r="E40" s="6"/>
      <c r="F40" s="6"/>
      <c r="G40" s="5"/>
      <c r="I40" s="7">
        <v>42605</v>
      </c>
      <c r="J40" s="8"/>
      <c r="K40" s="4">
        <v>50.7</v>
      </c>
      <c r="L40" s="8">
        <v>51</v>
      </c>
      <c r="M40" s="4">
        <v>0.29999999999999716</v>
      </c>
    </row>
    <row r="41" spans="2:13" x14ac:dyDescent="0.25">
      <c r="B41" s="6"/>
      <c r="C41" s="45"/>
      <c r="D41" s="6"/>
      <c r="E41" s="6"/>
      <c r="F41" s="6"/>
      <c r="G41" s="5"/>
      <c r="I41" s="7">
        <v>42604</v>
      </c>
      <c r="J41" s="8"/>
      <c r="K41" s="4">
        <v>58.5</v>
      </c>
      <c r="L41" s="8">
        <v>46.5</v>
      </c>
      <c r="M41" s="4">
        <v>-12</v>
      </c>
    </row>
    <row r="42" spans="2:13" x14ac:dyDescent="0.25">
      <c r="I42" s="7">
        <v>42603</v>
      </c>
      <c r="J42" s="8"/>
      <c r="K42" s="4">
        <v>39</v>
      </c>
      <c r="L42" s="8">
        <v>37.5</v>
      </c>
      <c r="M42" s="4">
        <v>-1.5</v>
      </c>
    </row>
    <row r="43" spans="2:13" x14ac:dyDescent="0.25">
      <c r="I43" s="7">
        <v>42602</v>
      </c>
      <c r="J43" s="8"/>
      <c r="K43" s="4">
        <v>65.099999999999994</v>
      </c>
      <c r="L43" s="8">
        <v>65.099999999999994</v>
      </c>
      <c r="M43" s="4">
        <f ca="1">IF(SumFin,L43-J43-K43,"")</f>
        <v>0</v>
      </c>
    </row>
    <row r="44" spans="2:13" x14ac:dyDescent="0.25">
      <c r="I44" s="7">
        <v>42569</v>
      </c>
      <c r="J44" s="8"/>
      <c r="K44" s="4">
        <v>30.6</v>
      </c>
      <c r="L44" s="8">
        <v>38</v>
      </c>
      <c r="M44" s="4">
        <v>7.3999999999999986</v>
      </c>
    </row>
    <row r="45" spans="2:13" x14ac:dyDescent="0.25">
      <c r="I45" s="7">
        <v>42599</v>
      </c>
      <c r="J45" s="8"/>
      <c r="K45" s="4">
        <v>43.2</v>
      </c>
      <c r="L45" s="8">
        <v>43.1</v>
      </c>
      <c r="M45" s="4">
        <v>-0.10000000000000142</v>
      </c>
    </row>
    <row r="46" spans="2:13" x14ac:dyDescent="0.25">
      <c r="I46" s="7">
        <v>42598</v>
      </c>
      <c r="J46" s="8"/>
      <c r="K46" s="4">
        <v>36.9</v>
      </c>
      <c r="L46" s="8">
        <v>36.869999999999997</v>
      </c>
      <c r="M46" s="4">
        <v>-3.0000000000001137E-2</v>
      </c>
    </row>
    <row r="47" spans="2:13" x14ac:dyDescent="0.25">
      <c r="I47" s="7">
        <v>42597</v>
      </c>
      <c r="J47" s="8"/>
      <c r="K47" s="4">
        <v>39.6</v>
      </c>
      <c r="L47" s="8">
        <v>39.71</v>
      </c>
      <c r="M47" s="4">
        <v>0.10999999999999943</v>
      </c>
    </row>
    <row r="48" spans="2:13" x14ac:dyDescent="0.25">
      <c r="I48" s="7">
        <v>42596</v>
      </c>
      <c r="J48" s="8"/>
      <c r="K48" s="4">
        <v>31.2</v>
      </c>
      <c r="L48" s="8">
        <v>30.6</v>
      </c>
      <c r="M48" s="4">
        <v>-0.59999999999999787</v>
      </c>
    </row>
    <row r="49" spans="9:13" x14ac:dyDescent="0.25">
      <c r="I49" s="7">
        <f>I48-1</f>
        <v>42595</v>
      </c>
      <c r="J49" s="8"/>
      <c r="K49" s="4">
        <v>7.5</v>
      </c>
      <c r="L49" s="8">
        <v>8</v>
      </c>
      <c r="M49" s="4">
        <v>0.5</v>
      </c>
    </row>
    <row r="50" spans="9:13" x14ac:dyDescent="0.25">
      <c r="I50" s="7">
        <f t="shared" ref="I50:I80" si="2">I49-1</f>
        <v>42594</v>
      </c>
      <c r="J50" s="8"/>
      <c r="K50" s="4">
        <v>42.6</v>
      </c>
      <c r="L50" s="8">
        <v>40.6</v>
      </c>
      <c r="M50" s="4">
        <v>-2</v>
      </c>
    </row>
    <row r="51" spans="9:13" x14ac:dyDescent="0.25">
      <c r="I51" s="7">
        <f t="shared" si="2"/>
        <v>42593</v>
      </c>
      <c r="J51" s="8"/>
      <c r="K51" s="4">
        <v>18</v>
      </c>
      <c r="L51" s="8">
        <v>18</v>
      </c>
      <c r="M51" s="4">
        <v>0</v>
      </c>
    </row>
    <row r="52" spans="9:13" x14ac:dyDescent="0.25">
      <c r="I52" s="7">
        <f t="shared" si="2"/>
        <v>42592</v>
      </c>
      <c r="J52" s="8"/>
      <c r="K52" s="4">
        <v>25.5</v>
      </c>
      <c r="L52" s="8">
        <v>25.5</v>
      </c>
      <c r="M52" s="4">
        <v>0</v>
      </c>
    </row>
    <row r="53" spans="9:13" x14ac:dyDescent="0.25">
      <c r="I53" s="7">
        <f t="shared" si="2"/>
        <v>42591</v>
      </c>
      <c r="J53" s="8"/>
      <c r="K53" s="4">
        <v>28.5</v>
      </c>
      <c r="L53" s="8">
        <v>28.6</v>
      </c>
      <c r="M53" s="4">
        <v>0.10000000000000142</v>
      </c>
    </row>
    <row r="54" spans="9:13" x14ac:dyDescent="0.25">
      <c r="I54" s="7">
        <f t="shared" si="2"/>
        <v>42590</v>
      </c>
      <c r="J54" s="8"/>
      <c r="K54" s="4">
        <v>35.1</v>
      </c>
      <c r="L54" s="8">
        <v>34.799999999999997</v>
      </c>
      <c r="M54" s="4">
        <v>-0.30000000000000426</v>
      </c>
    </row>
    <row r="55" spans="9:13" x14ac:dyDescent="0.25">
      <c r="I55" s="7">
        <f t="shared" si="2"/>
        <v>42589</v>
      </c>
      <c r="J55" s="8"/>
      <c r="K55" s="4">
        <v>30.6</v>
      </c>
      <c r="L55" s="8">
        <v>32</v>
      </c>
      <c r="M55" s="4">
        <v>1.3999999999999986</v>
      </c>
    </row>
    <row r="56" spans="9:13" x14ac:dyDescent="0.25">
      <c r="I56" s="7">
        <f t="shared" si="2"/>
        <v>42588</v>
      </c>
      <c r="J56" s="8"/>
      <c r="K56" s="4">
        <v>22.2</v>
      </c>
      <c r="L56" s="8">
        <v>23.71</v>
      </c>
      <c r="M56" s="4">
        <v>1.5100000000000016</v>
      </c>
    </row>
    <row r="57" spans="9:13" x14ac:dyDescent="0.25">
      <c r="I57" s="7">
        <f t="shared" si="2"/>
        <v>42587</v>
      </c>
      <c r="J57" s="8"/>
      <c r="K57" s="4">
        <v>27</v>
      </c>
      <c r="L57" s="8">
        <v>25.5</v>
      </c>
      <c r="M57" s="4">
        <v>-1.5</v>
      </c>
    </row>
    <row r="58" spans="9:13" x14ac:dyDescent="0.25">
      <c r="I58" s="7">
        <f t="shared" si="2"/>
        <v>42586</v>
      </c>
      <c r="J58" s="8"/>
      <c r="K58" s="4">
        <v>28.5</v>
      </c>
      <c r="L58" s="8">
        <v>28.5</v>
      </c>
      <c r="M58" s="4">
        <v>0</v>
      </c>
    </row>
    <row r="59" spans="9:13" x14ac:dyDescent="0.25">
      <c r="I59" s="7">
        <f t="shared" si="2"/>
        <v>42585</v>
      </c>
      <c r="J59" s="8"/>
      <c r="K59" s="4">
        <v>35.1</v>
      </c>
      <c r="L59" s="8">
        <v>35.6</v>
      </c>
      <c r="M59" s="4">
        <v>0.5</v>
      </c>
    </row>
    <row r="60" spans="9:13" x14ac:dyDescent="0.25">
      <c r="I60" s="7">
        <f t="shared" si="2"/>
        <v>42584</v>
      </c>
      <c r="J60" s="8"/>
      <c r="K60" s="4">
        <v>33.299999999999997</v>
      </c>
      <c r="L60" s="8">
        <v>31.8</v>
      </c>
      <c r="M60" s="4">
        <v>-1.4999999999999964</v>
      </c>
    </row>
    <row r="61" spans="9:13" x14ac:dyDescent="0.25">
      <c r="I61" s="7">
        <f t="shared" si="2"/>
        <v>42583</v>
      </c>
      <c r="J61" s="8"/>
      <c r="K61" s="4">
        <v>38.1</v>
      </c>
      <c r="L61" s="8">
        <v>38.1</v>
      </c>
      <c r="M61" s="4">
        <v>0</v>
      </c>
    </row>
    <row r="62" spans="9:13" x14ac:dyDescent="0.25">
      <c r="I62" s="7">
        <f t="shared" si="2"/>
        <v>42582</v>
      </c>
      <c r="J62" s="8"/>
      <c r="K62" s="4">
        <v>58.5</v>
      </c>
      <c r="L62" s="8">
        <v>58</v>
      </c>
      <c r="M62" s="4">
        <v>-0.5</v>
      </c>
    </row>
    <row r="63" spans="9:13" x14ac:dyDescent="0.25">
      <c r="I63" s="7">
        <f t="shared" si="2"/>
        <v>42581</v>
      </c>
      <c r="J63" s="8"/>
      <c r="K63" s="4">
        <v>15.6</v>
      </c>
      <c r="L63" s="8">
        <v>15.6</v>
      </c>
      <c r="M63" s="4">
        <v>0</v>
      </c>
    </row>
    <row r="64" spans="9:13" x14ac:dyDescent="0.25">
      <c r="I64" s="7">
        <f t="shared" si="2"/>
        <v>42580</v>
      </c>
      <c r="J64" s="8"/>
      <c r="K64" s="4">
        <v>55.2</v>
      </c>
      <c r="L64" s="8">
        <v>50.7</v>
      </c>
      <c r="M64" s="4">
        <v>-4.5</v>
      </c>
    </row>
    <row r="65" spans="9:13" x14ac:dyDescent="0.25">
      <c r="I65" s="7">
        <f t="shared" si="2"/>
        <v>42579</v>
      </c>
      <c r="J65" s="8"/>
      <c r="K65" s="4">
        <v>22.8</v>
      </c>
      <c r="L65" s="8">
        <v>27.3</v>
      </c>
      <c r="M65" s="4">
        <v>4.5</v>
      </c>
    </row>
    <row r="66" spans="9:13" x14ac:dyDescent="0.25">
      <c r="I66" s="7">
        <f t="shared" si="2"/>
        <v>42578</v>
      </c>
      <c r="J66" s="8"/>
      <c r="K66" s="4">
        <v>54.6</v>
      </c>
      <c r="L66" s="8">
        <v>61.1</v>
      </c>
      <c r="M66" s="4">
        <v>6.5</v>
      </c>
    </row>
    <row r="67" spans="9:13" x14ac:dyDescent="0.25">
      <c r="I67" s="7">
        <f t="shared" si="2"/>
        <v>42577</v>
      </c>
      <c r="J67" s="8"/>
      <c r="K67" s="4">
        <v>41.1</v>
      </c>
      <c r="L67" s="8">
        <v>43.2</v>
      </c>
      <c r="M67" s="4">
        <v>2.1000000000000014</v>
      </c>
    </row>
    <row r="68" spans="9:13" x14ac:dyDescent="0.25">
      <c r="I68" s="7">
        <f t="shared" si="2"/>
        <v>42576</v>
      </c>
      <c r="J68" s="8"/>
      <c r="K68" s="4">
        <v>51.6</v>
      </c>
      <c r="L68" s="8">
        <v>49.6</v>
      </c>
      <c r="M68" s="4">
        <v>-2</v>
      </c>
    </row>
    <row r="69" spans="9:13" x14ac:dyDescent="0.25">
      <c r="I69" s="7">
        <f t="shared" si="2"/>
        <v>42575</v>
      </c>
      <c r="J69" s="8"/>
      <c r="K69" s="4">
        <v>39.6</v>
      </c>
      <c r="L69" s="8">
        <v>39.6</v>
      </c>
      <c r="M69" s="4">
        <v>0</v>
      </c>
    </row>
    <row r="70" spans="9:13" x14ac:dyDescent="0.25">
      <c r="I70" s="7">
        <f t="shared" si="2"/>
        <v>42574</v>
      </c>
      <c r="J70" s="8"/>
      <c r="K70" s="4">
        <v>39</v>
      </c>
      <c r="L70" s="8">
        <v>32</v>
      </c>
      <c r="M70" s="4">
        <v>-7</v>
      </c>
    </row>
    <row r="71" spans="9:13" x14ac:dyDescent="0.25">
      <c r="I71" s="7">
        <f t="shared" si="2"/>
        <v>42573</v>
      </c>
      <c r="J71" s="8"/>
      <c r="K71" s="4">
        <v>57</v>
      </c>
      <c r="L71" s="8">
        <v>56</v>
      </c>
      <c r="M71" s="4">
        <v>-1</v>
      </c>
    </row>
    <row r="72" spans="9:13" x14ac:dyDescent="0.25">
      <c r="I72" s="7">
        <f t="shared" si="2"/>
        <v>42572</v>
      </c>
      <c r="J72" s="8"/>
      <c r="K72" s="4">
        <v>43.2</v>
      </c>
      <c r="L72" s="8">
        <v>43.2</v>
      </c>
      <c r="M72" s="4">
        <v>0</v>
      </c>
    </row>
    <row r="73" spans="9:13" x14ac:dyDescent="0.25">
      <c r="I73" s="7">
        <f t="shared" si="2"/>
        <v>42571</v>
      </c>
      <c r="J73" s="8"/>
      <c r="K73" s="4">
        <v>42.6</v>
      </c>
      <c r="L73" s="8">
        <v>45.6</v>
      </c>
      <c r="M73" s="4">
        <v>3</v>
      </c>
    </row>
    <row r="74" spans="9:13" x14ac:dyDescent="0.25">
      <c r="I74" s="7">
        <f t="shared" si="2"/>
        <v>42570</v>
      </c>
      <c r="J74" s="8"/>
      <c r="K74" s="4">
        <v>44.7</v>
      </c>
      <c r="L74" s="8">
        <v>41.7</v>
      </c>
      <c r="M74" s="4">
        <v>-3</v>
      </c>
    </row>
    <row r="75" spans="9:13" x14ac:dyDescent="0.25">
      <c r="I75" s="7">
        <f t="shared" si="2"/>
        <v>42569</v>
      </c>
      <c r="J75" s="8"/>
      <c r="K75" s="4">
        <v>35.700000000000003</v>
      </c>
      <c r="L75" s="8">
        <v>35.9</v>
      </c>
      <c r="M75" s="4">
        <v>0.19999999999999574</v>
      </c>
    </row>
    <row r="76" spans="9:13" x14ac:dyDescent="0.25">
      <c r="I76" s="7">
        <f t="shared" si="2"/>
        <v>42568</v>
      </c>
      <c r="J76" s="8"/>
      <c r="K76" s="4">
        <v>48.6</v>
      </c>
      <c r="L76" s="8">
        <v>49.7</v>
      </c>
      <c r="M76" s="4">
        <v>1.1000000000000014</v>
      </c>
    </row>
    <row r="77" spans="9:13" x14ac:dyDescent="0.25">
      <c r="I77" s="7">
        <f t="shared" si="2"/>
        <v>42567</v>
      </c>
      <c r="J77" s="8"/>
      <c r="K77" s="4">
        <v>36.6</v>
      </c>
      <c r="L77" s="8">
        <v>36.700000000000003</v>
      </c>
      <c r="M77" s="4">
        <v>0.10000000000000142</v>
      </c>
    </row>
    <row r="78" spans="9:13" x14ac:dyDescent="0.25">
      <c r="I78" s="7">
        <f t="shared" si="2"/>
        <v>42566</v>
      </c>
      <c r="J78" s="8"/>
      <c r="K78" s="4">
        <v>49.8</v>
      </c>
      <c r="L78" s="8">
        <v>49.5</v>
      </c>
      <c r="M78" s="4">
        <v>-0.29999999999999716</v>
      </c>
    </row>
    <row r="79" spans="9:13" x14ac:dyDescent="0.25">
      <c r="I79" s="7">
        <f t="shared" si="2"/>
        <v>42565</v>
      </c>
      <c r="J79" s="8"/>
      <c r="K79" s="4">
        <v>45.6</v>
      </c>
      <c r="L79" s="8">
        <v>54</v>
      </c>
      <c r="M79" s="4">
        <v>8.3999999999999986</v>
      </c>
    </row>
    <row r="80" spans="9:13" x14ac:dyDescent="0.25">
      <c r="I80" s="7">
        <f t="shared" si="2"/>
        <v>42564</v>
      </c>
      <c r="J80" s="8"/>
      <c r="K80" s="4">
        <v>23.1</v>
      </c>
      <c r="L80" s="8">
        <v>35</v>
      </c>
      <c r="M80" s="4">
        <v>11.899999999999999</v>
      </c>
    </row>
    <row r="81" spans="9:13" x14ac:dyDescent="0.25">
      <c r="I81" s="7"/>
      <c r="J81" s="8"/>
      <c r="K81" s="4"/>
      <c r="L81" s="8"/>
      <c r="M81" s="4"/>
    </row>
    <row r="82" spans="9:13" x14ac:dyDescent="0.25">
      <c r="I82" s="7"/>
      <c r="J82" s="8"/>
      <c r="K82" s="4"/>
      <c r="L82" s="8"/>
      <c r="M82" s="4"/>
    </row>
    <row r="83" spans="9:13" x14ac:dyDescent="0.25">
      <c r="I83" s="7"/>
      <c r="J83" s="8"/>
      <c r="K83" s="4"/>
      <c r="L83" s="8"/>
      <c r="M83" s="4"/>
    </row>
    <row r="84" spans="9:13" x14ac:dyDescent="0.25">
      <c r="I84" s="7"/>
      <c r="J84" s="8"/>
      <c r="K84" s="4"/>
      <c r="L84" s="8"/>
      <c r="M84" s="4"/>
    </row>
    <row r="85" spans="9:13" x14ac:dyDescent="0.25">
      <c r="I85" s="7"/>
      <c r="J85" s="8"/>
      <c r="K85" s="4"/>
      <c r="L85" s="8"/>
      <c r="M85" s="4"/>
    </row>
    <row r="86" spans="9:13" x14ac:dyDescent="0.25">
      <c r="I86" s="7"/>
      <c r="J86" s="8"/>
      <c r="K86" s="4"/>
      <c r="L86" s="8"/>
      <c r="M86" s="4"/>
    </row>
    <row r="87" spans="9:13" x14ac:dyDescent="0.25">
      <c r="I87" s="7"/>
      <c r="J87" s="8"/>
      <c r="K87" s="4"/>
      <c r="L87" s="8"/>
      <c r="M87" s="4"/>
    </row>
    <row r="88" spans="9:13" x14ac:dyDescent="0.25">
      <c r="I88" s="3"/>
      <c r="J88" s="3"/>
    </row>
    <row r="89" spans="9:13" x14ac:dyDescent="0.25">
      <c r="I89" s="3"/>
      <c r="J89" s="3"/>
    </row>
    <row r="90" spans="9:13" x14ac:dyDescent="0.25">
      <c r="I90" s="3"/>
      <c r="J90" s="3"/>
    </row>
    <row r="91" spans="9:13" x14ac:dyDescent="0.25">
      <c r="I91" s="3"/>
      <c r="J91" s="3"/>
    </row>
    <row r="92" spans="9:13" x14ac:dyDescent="0.25">
      <c r="I92" s="3"/>
      <c r="J92" s="3"/>
    </row>
    <row r="93" spans="9:13" x14ac:dyDescent="0.25">
      <c r="I93" s="3"/>
      <c r="J93" s="3"/>
    </row>
    <row r="94" spans="9:13" x14ac:dyDescent="0.25">
      <c r="I94" s="3"/>
      <c r="J94" s="3"/>
    </row>
    <row r="95" spans="9:13" x14ac:dyDescent="0.25">
      <c r="I95" s="3"/>
      <c r="J95" s="3"/>
    </row>
    <row r="96" spans="9:13" x14ac:dyDescent="0.25">
      <c r="I96" s="2"/>
      <c r="K96" s="1"/>
      <c r="L96" s="1"/>
    </row>
    <row r="97" spans="9:13" x14ac:dyDescent="0.25">
      <c r="I97" s="2"/>
      <c r="K97" s="1"/>
      <c r="L97" s="1"/>
    </row>
    <row r="98" spans="9:13" x14ac:dyDescent="0.25">
      <c r="I98" s="9"/>
      <c r="K98" s="1"/>
      <c r="L98" s="1"/>
    </row>
    <row r="99" spans="9:13" x14ac:dyDescent="0.25">
      <c r="I99" s="9"/>
    </row>
    <row r="100" spans="9:13" x14ac:dyDescent="0.25">
      <c r="I100" s="9"/>
    </row>
    <row r="101" spans="9:13" x14ac:dyDescent="0.25">
      <c r="I101" s="9"/>
    </row>
    <row r="102" spans="9:13" x14ac:dyDescent="0.25">
      <c r="I102" s="9"/>
      <c r="M102" s="2"/>
    </row>
    <row r="103" spans="9:13" x14ac:dyDescent="0.25">
      <c r="I103" s="9"/>
    </row>
    <row r="104" spans="9:13" x14ac:dyDescent="0.25">
      <c r="I104" s="9"/>
      <c r="K104" s="2"/>
      <c r="L104" s="2"/>
    </row>
    <row r="105" spans="9:13" x14ac:dyDescent="0.25">
      <c r="I105" s="9"/>
    </row>
    <row r="106" spans="9:13" x14ac:dyDescent="0.25">
      <c r="I106" s="2"/>
    </row>
    <row r="107" spans="9:13" x14ac:dyDescent="0.25">
      <c r="I107" s="2"/>
    </row>
    <row r="108" spans="9:13" x14ac:dyDescent="0.25">
      <c r="I108" s="2"/>
    </row>
    <row r="109" spans="9:13" x14ac:dyDescent="0.25">
      <c r="I109" s="2"/>
    </row>
    <row r="110" spans="9:13" x14ac:dyDescent="0.25">
      <c r="I110" s="2"/>
    </row>
    <row r="111" spans="9:13" x14ac:dyDescent="0.25">
      <c r="I111" s="2"/>
    </row>
    <row r="112" spans="9:13" x14ac:dyDescent="0.25">
      <c r="I112" s="2"/>
    </row>
    <row r="113" spans="9:9" x14ac:dyDescent="0.25">
      <c r="I113" s="2"/>
    </row>
    <row r="114" spans="9:9" x14ac:dyDescent="0.25">
      <c r="I114" s="2"/>
    </row>
    <row r="115" spans="9:9" x14ac:dyDescent="0.25">
      <c r="I115" s="2"/>
    </row>
    <row r="116" spans="9:9" x14ac:dyDescent="0.25">
      <c r="I116" s="2"/>
    </row>
    <row r="117" spans="9:9" x14ac:dyDescent="0.25">
      <c r="I117" s="2"/>
    </row>
    <row r="118" spans="9:9" x14ac:dyDescent="0.25">
      <c r="I118" s="2"/>
    </row>
    <row r="119" spans="9:9" x14ac:dyDescent="0.25">
      <c r="I119" s="2"/>
    </row>
    <row r="120" spans="9:9" x14ac:dyDescent="0.25">
      <c r="I120" s="2"/>
    </row>
    <row r="121" spans="9:9" x14ac:dyDescent="0.25">
      <c r="I121" s="2"/>
    </row>
    <row r="122" spans="9:9" x14ac:dyDescent="0.25">
      <c r="I122" s="2"/>
    </row>
    <row r="123" spans="9:9" x14ac:dyDescent="0.25">
      <c r="I123" s="2"/>
    </row>
    <row r="124" spans="9:9" x14ac:dyDescent="0.25">
      <c r="I124" s="2"/>
    </row>
    <row r="125" spans="9:9" x14ac:dyDescent="0.25">
      <c r="I125" s="2"/>
    </row>
    <row r="126" spans="9:9" x14ac:dyDescent="0.25">
      <c r="I126" s="2"/>
    </row>
    <row r="127" spans="9:9" x14ac:dyDescent="0.25">
      <c r="I127" s="2"/>
    </row>
    <row r="128" spans="9:9" x14ac:dyDescent="0.25">
      <c r="I128" s="2"/>
    </row>
  </sheetData>
  <sheetProtection sheet="1" objects="1" scenarios="1" selectLockedCells="1"/>
  <phoneticPr fontId="0" type="noConversion"/>
  <conditionalFormatting sqref="A2:G41">
    <cfRule type="expression" dxfId="54" priority="1" stopIfTrue="1">
      <formula>AND($B2&lt;&gt;"",MOD(ROW(),2)=0)</formula>
    </cfRule>
    <cfRule type="expression" dxfId="53" priority="2" stopIfTrue="1">
      <formula>AND($B2&lt;&gt;"",MOD(ROW(),2)=1)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" r:id="rId4" name="Suivant">
          <controlPr defaultSize="0" print="0" autoLine="0" r:id="rId5">
            <anchor moveWithCells="1">
              <from>
                <xdr:col>13</xdr:col>
                <xdr:colOff>600075</xdr:colOff>
                <xdr:row>2</xdr:row>
                <xdr:rowOff>28575</xdr:rowOff>
              </from>
              <to>
                <xdr:col>15</xdr:col>
                <xdr:colOff>209550</xdr:colOff>
                <xdr:row>4</xdr:row>
                <xdr:rowOff>76200</xdr:rowOff>
              </to>
            </anchor>
          </controlPr>
        </control>
      </mc:Choice>
      <mc:Fallback>
        <control shapeId="1187" r:id="rId4" name="Suivant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Q6"/>
  <sheetViews>
    <sheetView workbookViewId="0">
      <selection activeCell="G5" sqref="G5"/>
    </sheetView>
  </sheetViews>
  <sheetFormatPr baseColWidth="10" defaultRowHeight="15" x14ac:dyDescent="0.25"/>
  <cols>
    <col min="1" max="1" width="12.5703125" customWidth="1"/>
    <col min="2" max="2" width="10.42578125" bestFit="1" customWidth="1"/>
    <col min="3" max="3" width="16.28515625" bestFit="1" customWidth="1"/>
    <col min="4" max="8" width="10.42578125" bestFit="1" customWidth="1"/>
    <col min="9" max="9" width="11" bestFit="1" customWidth="1"/>
    <col min="10" max="16" width="10.42578125" bestFit="1" customWidth="1"/>
  </cols>
  <sheetData>
    <row r="3" spans="1:17" s="99" customFormat="1" ht="43.5" customHeight="1" x14ac:dyDescent="0.25">
      <c r="A3" s="100" t="s">
        <v>33</v>
      </c>
      <c r="B3" s="101" t="s">
        <v>82</v>
      </c>
      <c r="C3" s="101" t="s">
        <v>83</v>
      </c>
      <c r="D3" s="101" t="s">
        <v>84</v>
      </c>
      <c r="E3" s="101" t="s">
        <v>85</v>
      </c>
      <c r="F3" s="101" t="s">
        <v>86</v>
      </c>
      <c r="G3" s="101" t="s">
        <v>87</v>
      </c>
      <c r="H3" s="101" t="s">
        <v>88</v>
      </c>
      <c r="I3" s="101" t="s">
        <v>89</v>
      </c>
      <c r="J3" s="101" t="s">
        <v>90</v>
      </c>
      <c r="K3" s="101" t="s">
        <v>91</v>
      </c>
      <c r="L3" s="101" t="s">
        <v>92</v>
      </c>
      <c r="M3" s="101" t="s">
        <v>93</v>
      </c>
      <c r="N3" s="101" t="s">
        <v>94</v>
      </c>
      <c r="O3" s="101" t="s">
        <v>95</v>
      </c>
      <c r="P3" s="101" t="s">
        <v>96</v>
      </c>
      <c r="Q3" s="103"/>
    </row>
    <row r="4" spans="1:17" x14ac:dyDescent="0.25">
      <c r="A4" s="102" t="s">
        <v>78</v>
      </c>
      <c r="B4" s="82">
        <v>21</v>
      </c>
      <c r="C4" s="82">
        <v>122.5</v>
      </c>
      <c r="D4" s="82">
        <v>4</v>
      </c>
      <c r="E4" s="82">
        <v>95</v>
      </c>
      <c r="F4" s="82">
        <v>10</v>
      </c>
      <c r="G4" s="82">
        <v>39</v>
      </c>
      <c r="H4" s="82">
        <v>9</v>
      </c>
      <c r="I4" s="82">
        <v>1</v>
      </c>
      <c r="J4" s="82">
        <v>2</v>
      </c>
      <c r="K4" s="82">
        <v>162</v>
      </c>
      <c r="L4" s="82">
        <v>51</v>
      </c>
      <c r="M4" s="82">
        <v>32</v>
      </c>
      <c r="N4" s="82">
        <v>0</v>
      </c>
      <c r="O4" s="82">
        <v>0</v>
      </c>
      <c r="P4" s="82">
        <v>1</v>
      </c>
    </row>
    <row r="5" spans="1:17" x14ac:dyDescent="0.25">
      <c r="A5" s="102" t="s">
        <v>98</v>
      </c>
      <c r="B5" s="82">
        <v>26</v>
      </c>
      <c r="C5" s="82">
        <v>90.5</v>
      </c>
      <c r="D5" s="82">
        <v>0</v>
      </c>
      <c r="E5" s="82">
        <v>107</v>
      </c>
      <c r="F5" s="82">
        <v>6</v>
      </c>
      <c r="G5" s="82">
        <v>22</v>
      </c>
      <c r="H5" s="82">
        <v>3</v>
      </c>
      <c r="I5" s="82">
        <v>4</v>
      </c>
      <c r="J5" s="82">
        <v>1</v>
      </c>
      <c r="K5" s="82">
        <v>130</v>
      </c>
      <c r="L5" s="82">
        <v>38</v>
      </c>
      <c r="M5" s="82">
        <v>38</v>
      </c>
      <c r="N5" s="82">
        <v>0</v>
      </c>
      <c r="O5" s="82">
        <v>0</v>
      </c>
      <c r="P5" s="82">
        <v>1</v>
      </c>
    </row>
    <row r="6" spans="1:17" x14ac:dyDescent="0.25">
      <c r="A6" s="102" t="s">
        <v>81</v>
      </c>
      <c r="B6" s="82">
        <v>47</v>
      </c>
      <c r="C6" s="82">
        <v>213</v>
      </c>
      <c r="D6" s="82">
        <v>4</v>
      </c>
      <c r="E6" s="82">
        <v>202</v>
      </c>
      <c r="F6" s="82">
        <v>16</v>
      </c>
      <c r="G6" s="82">
        <v>61</v>
      </c>
      <c r="H6" s="82">
        <v>12</v>
      </c>
      <c r="I6" s="82">
        <v>5</v>
      </c>
      <c r="J6" s="82">
        <v>3</v>
      </c>
      <c r="K6" s="82">
        <v>292</v>
      </c>
      <c r="L6" s="82">
        <v>89</v>
      </c>
      <c r="M6" s="82">
        <v>70</v>
      </c>
      <c r="N6" s="82">
        <v>0</v>
      </c>
      <c r="O6" s="82">
        <v>0</v>
      </c>
      <c r="P6" s="82">
        <v>2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30"/>
  <sheetViews>
    <sheetView workbookViewId="0">
      <selection activeCell="E5" sqref="E5"/>
    </sheetView>
  </sheetViews>
  <sheetFormatPr baseColWidth="10" defaultRowHeight="15" x14ac:dyDescent="0.25"/>
  <cols>
    <col min="2" max="2" width="21" customWidth="1"/>
    <col min="3" max="3" width="19" style="98" bestFit="1" customWidth="1"/>
    <col min="4" max="4" width="13.42578125" style="98" bestFit="1" customWidth="1"/>
    <col min="5" max="5" width="15.7109375" style="98" bestFit="1" customWidth="1"/>
    <col min="6" max="6" width="16.7109375" style="25" bestFit="1" customWidth="1"/>
    <col min="7" max="7" width="15.42578125" style="25" bestFit="1" customWidth="1"/>
    <col min="8" max="8" width="21.7109375" style="25" bestFit="1" customWidth="1"/>
    <col min="9" max="9" width="10.42578125" customWidth="1"/>
  </cols>
  <sheetData>
    <row r="3" spans="2:9" x14ac:dyDescent="0.25">
      <c r="B3" s="97" t="s">
        <v>70</v>
      </c>
      <c r="C3" s="25" t="s">
        <v>72</v>
      </c>
      <c r="D3" s="98" t="s">
        <v>77</v>
      </c>
      <c r="E3" s="98" t="s">
        <v>73</v>
      </c>
      <c r="F3" s="25" t="s">
        <v>74</v>
      </c>
      <c r="G3" s="25" t="s">
        <v>75</v>
      </c>
      <c r="H3" s="25" t="s">
        <v>76</v>
      </c>
      <c r="I3" s="25" t="s">
        <v>11</v>
      </c>
    </row>
    <row r="4" spans="2:9" x14ac:dyDescent="0.25">
      <c r="B4" s="21" t="s">
        <v>71</v>
      </c>
      <c r="C4" s="98">
        <v>781.80000000000018</v>
      </c>
      <c r="D4" s="98">
        <v>24</v>
      </c>
      <c r="E4" s="98">
        <v>43.5</v>
      </c>
      <c r="F4" s="98">
        <v>55.5</v>
      </c>
      <c r="G4" s="98">
        <v>0</v>
      </c>
      <c r="H4" s="98">
        <v>3.3</v>
      </c>
      <c r="I4" s="98">
        <v>19</v>
      </c>
    </row>
    <row r="5" spans="2:9" x14ac:dyDescent="0.25">
      <c r="B5" s="21" t="s">
        <v>78</v>
      </c>
      <c r="C5" s="98">
        <v>1132.2</v>
      </c>
      <c r="D5" s="98">
        <v>64</v>
      </c>
      <c r="E5" s="98">
        <v>85.5</v>
      </c>
      <c r="F5" s="98">
        <v>37.5</v>
      </c>
      <c r="G5" s="98">
        <v>0</v>
      </c>
      <c r="H5" s="98">
        <v>23.1</v>
      </c>
      <c r="I5" s="98">
        <v>30</v>
      </c>
    </row>
    <row r="6" spans="2:9" x14ac:dyDescent="0.25">
      <c r="B6" s="21" t="s">
        <v>98</v>
      </c>
      <c r="C6" s="98">
        <v>1254.3000000000002</v>
      </c>
      <c r="D6" s="98">
        <v>57</v>
      </c>
      <c r="E6" s="98">
        <v>115.5</v>
      </c>
      <c r="F6" s="98">
        <v>70.5</v>
      </c>
      <c r="G6" s="98">
        <v>0</v>
      </c>
      <c r="H6" s="98">
        <v>28.5</v>
      </c>
      <c r="I6" s="98">
        <v>29</v>
      </c>
    </row>
    <row r="7" spans="2:9" x14ac:dyDescent="0.25">
      <c r="C7"/>
      <c r="D7"/>
      <c r="E7"/>
      <c r="F7"/>
      <c r="G7"/>
      <c r="H7"/>
    </row>
    <row r="8" spans="2:9" x14ac:dyDescent="0.25">
      <c r="C8"/>
      <c r="D8"/>
      <c r="E8"/>
      <c r="F8"/>
      <c r="G8"/>
      <c r="H8"/>
    </row>
    <row r="9" spans="2:9" x14ac:dyDescent="0.25">
      <c r="C9"/>
      <c r="D9"/>
      <c r="E9"/>
      <c r="F9"/>
      <c r="G9"/>
      <c r="H9"/>
    </row>
    <row r="10" spans="2:9" x14ac:dyDescent="0.25">
      <c r="C10"/>
      <c r="D10"/>
      <c r="E10"/>
      <c r="F10"/>
      <c r="G10"/>
      <c r="H10"/>
    </row>
    <row r="11" spans="2:9" x14ac:dyDescent="0.25">
      <c r="C11"/>
      <c r="D11"/>
      <c r="E11"/>
      <c r="F11"/>
      <c r="G11"/>
      <c r="H11"/>
    </row>
    <row r="12" spans="2:9" x14ac:dyDescent="0.25">
      <c r="C12"/>
      <c r="D12"/>
      <c r="E12"/>
      <c r="F12"/>
      <c r="G12"/>
      <c r="H12"/>
    </row>
    <row r="13" spans="2:9" x14ac:dyDescent="0.25">
      <c r="C13"/>
      <c r="D13"/>
      <c r="E13"/>
      <c r="F13"/>
      <c r="G13"/>
      <c r="H13"/>
    </row>
    <row r="14" spans="2:9" x14ac:dyDescent="0.25">
      <c r="C14"/>
      <c r="D14"/>
      <c r="E14"/>
      <c r="F14"/>
      <c r="G14"/>
      <c r="H14"/>
    </row>
    <row r="15" spans="2:9" x14ac:dyDescent="0.25">
      <c r="C15"/>
      <c r="D15"/>
      <c r="E15"/>
      <c r="F15"/>
      <c r="G15"/>
      <c r="H15"/>
    </row>
    <row r="16" spans="2:9" x14ac:dyDescent="0.25">
      <c r="C16"/>
      <c r="D16"/>
      <c r="E16"/>
      <c r="F16"/>
      <c r="G16"/>
      <c r="H16"/>
    </row>
    <row r="17" spans="3:8" x14ac:dyDescent="0.25">
      <c r="C17"/>
      <c r="D17"/>
      <c r="E17"/>
      <c r="F17"/>
      <c r="G17"/>
      <c r="H17"/>
    </row>
    <row r="18" spans="3:8" x14ac:dyDescent="0.25">
      <c r="C18"/>
      <c r="D18"/>
      <c r="E18"/>
      <c r="F18"/>
      <c r="G18"/>
      <c r="H18"/>
    </row>
    <row r="19" spans="3:8" x14ac:dyDescent="0.25">
      <c r="C19"/>
      <c r="D19"/>
      <c r="E19"/>
      <c r="F19"/>
      <c r="G19"/>
      <c r="H19"/>
    </row>
    <row r="20" spans="3:8" x14ac:dyDescent="0.25">
      <c r="C20"/>
      <c r="D20"/>
      <c r="E20"/>
      <c r="F20"/>
      <c r="G20"/>
      <c r="H20"/>
    </row>
    <row r="21" spans="3:8" x14ac:dyDescent="0.25">
      <c r="C21"/>
      <c r="D21"/>
      <c r="E21"/>
      <c r="F21"/>
      <c r="G21"/>
      <c r="H21"/>
    </row>
    <row r="22" spans="3:8" x14ac:dyDescent="0.25">
      <c r="C22"/>
      <c r="D22"/>
      <c r="E22"/>
      <c r="F22"/>
      <c r="G22"/>
      <c r="H22"/>
    </row>
    <row r="23" spans="3:8" x14ac:dyDescent="0.25">
      <c r="C23"/>
      <c r="D23"/>
      <c r="E23"/>
      <c r="F23"/>
      <c r="G23"/>
      <c r="H23"/>
    </row>
    <row r="24" spans="3:8" x14ac:dyDescent="0.25">
      <c r="C24"/>
      <c r="D24"/>
      <c r="E24"/>
      <c r="F24"/>
      <c r="G24"/>
      <c r="H24"/>
    </row>
    <row r="25" spans="3:8" x14ac:dyDescent="0.25">
      <c r="C25"/>
      <c r="D25"/>
      <c r="E25"/>
      <c r="F25"/>
      <c r="G25"/>
      <c r="H25"/>
    </row>
    <row r="26" spans="3:8" x14ac:dyDescent="0.25">
      <c r="C26"/>
      <c r="D26"/>
      <c r="E26"/>
      <c r="F26"/>
      <c r="G26"/>
      <c r="H26"/>
    </row>
    <row r="27" spans="3:8" x14ac:dyDescent="0.25">
      <c r="C27"/>
      <c r="D27"/>
      <c r="E27"/>
      <c r="F27"/>
      <c r="G27"/>
      <c r="H27"/>
    </row>
    <row r="28" spans="3:8" x14ac:dyDescent="0.25">
      <c r="C28"/>
      <c r="D28"/>
      <c r="E28"/>
      <c r="F28"/>
      <c r="G28"/>
      <c r="H28"/>
    </row>
    <row r="29" spans="3:8" x14ac:dyDescent="0.25">
      <c r="C29"/>
      <c r="D29"/>
      <c r="E29"/>
      <c r="F29"/>
      <c r="G29"/>
      <c r="H29"/>
    </row>
    <row r="30" spans="3:8" x14ac:dyDescent="0.25">
      <c r="C30"/>
      <c r="D30"/>
      <c r="E30"/>
      <c r="F30"/>
      <c r="G30"/>
      <c r="H30"/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61"/>
  <sheetViews>
    <sheetView workbookViewId="0">
      <pane ySplit="1" topLeftCell="A38" activePane="bottomLeft" state="frozen"/>
      <selection pane="bottomLeft" activeCell="A51" sqref="A51:A61"/>
    </sheetView>
  </sheetViews>
  <sheetFormatPr baseColWidth="10" defaultRowHeight="15" x14ac:dyDescent="0.25"/>
  <sheetData>
    <row r="1" spans="1:16" ht="30" x14ac:dyDescent="0.25">
      <c r="A1" s="95" t="s">
        <v>33</v>
      </c>
      <c r="B1" s="96" t="s">
        <v>47</v>
      </c>
      <c r="C1" s="96" t="s">
        <v>24</v>
      </c>
      <c r="D1" s="96" t="s">
        <v>63</v>
      </c>
      <c r="E1" s="96" t="s">
        <v>3</v>
      </c>
      <c r="F1" s="96" t="s">
        <v>1</v>
      </c>
      <c r="G1" s="96" t="s">
        <v>39</v>
      </c>
      <c r="H1" s="96" t="s">
        <v>25</v>
      </c>
      <c r="I1" s="96" t="s">
        <v>13</v>
      </c>
      <c r="J1" s="96" t="s">
        <v>26</v>
      </c>
      <c r="K1" s="96" t="s">
        <v>5</v>
      </c>
      <c r="L1" s="96" t="s">
        <v>4</v>
      </c>
      <c r="M1" s="96" t="s">
        <v>27</v>
      </c>
      <c r="N1" s="96" t="s">
        <v>28</v>
      </c>
      <c r="O1" s="96" t="s">
        <v>9</v>
      </c>
      <c r="P1" s="96" t="s">
        <v>0</v>
      </c>
    </row>
    <row r="2" spans="1:16" x14ac:dyDescent="0.25">
      <c r="A2" s="84">
        <v>42583</v>
      </c>
      <c r="B2">
        <v>6</v>
      </c>
      <c r="C2">
        <v>2.5</v>
      </c>
      <c r="D2">
        <v>0</v>
      </c>
      <c r="E2">
        <v>5</v>
      </c>
      <c r="F2">
        <v>0.5</v>
      </c>
      <c r="G2">
        <v>0</v>
      </c>
      <c r="H2">
        <v>0</v>
      </c>
      <c r="I2">
        <v>0</v>
      </c>
      <c r="J2">
        <v>0</v>
      </c>
      <c r="K2">
        <v>10</v>
      </c>
      <c r="L2">
        <v>1</v>
      </c>
      <c r="M2">
        <v>0</v>
      </c>
      <c r="N2">
        <v>0</v>
      </c>
      <c r="O2">
        <v>0</v>
      </c>
      <c r="P2">
        <v>0</v>
      </c>
    </row>
    <row r="3" spans="1:16" x14ac:dyDescent="0.25">
      <c r="A3" s="84">
        <v>42584</v>
      </c>
      <c r="B3">
        <v>0</v>
      </c>
      <c r="C3">
        <v>5</v>
      </c>
      <c r="D3">
        <v>1</v>
      </c>
      <c r="E3">
        <v>3.5</v>
      </c>
      <c r="F3">
        <v>0</v>
      </c>
      <c r="G3">
        <v>0</v>
      </c>
      <c r="H3">
        <v>0</v>
      </c>
      <c r="I3">
        <v>0</v>
      </c>
      <c r="J3">
        <v>0</v>
      </c>
      <c r="K3">
        <v>4</v>
      </c>
      <c r="L3">
        <v>2</v>
      </c>
      <c r="M3">
        <v>1</v>
      </c>
      <c r="N3">
        <v>0</v>
      </c>
      <c r="O3">
        <v>0</v>
      </c>
      <c r="P3">
        <v>0</v>
      </c>
    </row>
    <row r="4" spans="1:16" x14ac:dyDescent="0.25">
      <c r="A4" s="84">
        <v>42585</v>
      </c>
      <c r="B4">
        <v>2</v>
      </c>
      <c r="C4">
        <v>4.5</v>
      </c>
      <c r="D4">
        <v>1</v>
      </c>
      <c r="E4">
        <v>0.5</v>
      </c>
      <c r="F4">
        <v>0</v>
      </c>
      <c r="G4">
        <v>0</v>
      </c>
      <c r="H4">
        <v>1</v>
      </c>
      <c r="I4">
        <v>1</v>
      </c>
      <c r="J4">
        <v>1</v>
      </c>
      <c r="K4">
        <v>1</v>
      </c>
      <c r="L4">
        <v>2</v>
      </c>
      <c r="M4">
        <v>3</v>
      </c>
      <c r="N4">
        <v>0</v>
      </c>
      <c r="O4">
        <v>0</v>
      </c>
      <c r="P4">
        <v>0</v>
      </c>
    </row>
    <row r="5" spans="1:16" x14ac:dyDescent="0.25">
      <c r="A5" s="84">
        <v>42586</v>
      </c>
      <c r="B5">
        <v>0</v>
      </c>
      <c r="C5">
        <v>4.5</v>
      </c>
      <c r="D5">
        <v>0</v>
      </c>
      <c r="E5">
        <v>2</v>
      </c>
      <c r="F5">
        <v>1.5</v>
      </c>
      <c r="G5">
        <v>0</v>
      </c>
      <c r="H5">
        <v>0</v>
      </c>
      <c r="I5">
        <v>0</v>
      </c>
      <c r="J5">
        <v>1</v>
      </c>
      <c r="K5">
        <v>5</v>
      </c>
      <c r="L5">
        <v>1</v>
      </c>
      <c r="M5">
        <v>1</v>
      </c>
      <c r="N5">
        <v>0</v>
      </c>
      <c r="O5">
        <v>0</v>
      </c>
      <c r="P5">
        <v>0</v>
      </c>
    </row>
    <row r="6" spans="1:16" x14ac:dyDescent="0.25">
      <c r="A6" s="84">
        <v>42587</v>
      </c>
      <c r="B6">
        <v>0</v>
      </c>
      <c r="C6">
        <v>4.5</v>
      </c>
      <c r="D6">
        <v>0</v>
      </c>
      <c r="E6">
        <v>1.5</v>
      </c>
      <c r="F6">
        <v>0</v>
      </c>
      <c r="G6">
        <v>0</v>
      </c>
      <c r="H6">
        <v>1</v>
      </c>
      <c r="I6">
        <v>0</v>
      </c>
      <c r="J6">
        <v>0</v>
      </c>
      <c r="K6">
        <v>4</v>
      </c>
      <c r="L6">
        <v>2</v>
      </c>
      <c r="M6">
        <v>0</v>
      </c>
      <c r="N6">
        <v>0</v>
      </c>
      <c r="O6">
        <v>0</v>
      </c>
      <c r="P6">
        <v>0</v>
      </c>
    </row>
    <row r="7" spans="1:16" x14ac:dyDescent="0.25">
      <c r="A7" s="84">
        <v>42588</v>
      </c>
      <c r="B7">
        <v>0</v>
      </c>
      <c r="C7">
        <v>6</v>
      </c>
      <c r="D7">
        <v>0</v>
      </c>
      <c r="E7">
        <v>1</v>
      </c>
      <c r="F7">
        <v>0.5</v>
      </c>
      <c r="G7">
        <v>1</v>
      </c>
      <c r="H7">
        <v>0</v>
      </c>
      <c r="I7">
        <v>0</v>
      </c>
      <c r="J7">
        <v>0</v>
      </c>
      <c r="K7">
        <v>1</v>
      </c>
      <c r="L7">
        <v>1</v>
      </c>
      <c r="M7">
        <v>0</v>
      </c>
      <c r="N7">
        <v>0</v>
      </c>
      <c r="O7">
        <v>0</v>
      </c>
      <c r="P7">
        <v>0</v>
      </c>
    </row>
    <row r="8" spans="1:16" x14ac:dyDescent="0.25">
      <c r="A8" s="84">
        <v>42589</v>
      </c>
      <c r="B8">
        <v>0.5</v>
      </c>
      <c r="C8">
        <v>4</v>
      </c>
      <c r="D8">
        <v>0</v>
      </c>
      <c r="E8">
        <v>0.5</v>
      </c>
      <c r="F8">
        <v>0.5</v>
      </c>
      <c r="G8">
        <v>0</v>
      </c>
      <c r="H8">
        <v>1</v>
      </c>
      <c r="I8">
        <v>0</v>
      </c>
      <c r="J8">
        <v>0</v>
      </c>
      <c r="K8">
        <v>1</v>
      </c>
      <c r="L8">
        <v>1</v>
      </c>
      <c r="M8">
        <v>2</v>
      </c>
      <c r="N8">
        <v>0</v>
      </c>
      <c r="O8">
        <v>0</v>
      </c>
      <c r="P8">
        <v>0</v>
      </c>
    </row>
    <row r="9" spans="1:16" x14ac:dyDescent="0.25">
      <c r="A9" s="84">
        <v>42590</v>
      </c>
      <c r="B9">
        <v>4.5</v>
      </c>
      <c r="C9">
        <v>2</v>
      </c>
      <c r="D9">
        <v>0</v>
      </c>
      <c r="E9">
        <v>0.5</v>
      </c>
      <c r="F9">
        <v>0.5</v>
      </c>
      <c r="G9">
        <v>0</v>
      </c>
      <c r="H9">
        <v>0</v>
      </c>
      <c r="I9">
        <v>0</v>
      </c>
      <c r="J9">
        <v>0</v>
      </c>
      <c r="K9">
        <v>4</v>
      </c>
      <c r="L9">
        <v>1</v>
      </c>
      <c r="M9">
        <v>1</v>
      </c>
      <c r="N9">
        <v>0</v>
      </c>
      <c r="O9">
        <v>0</v>
      </c>
      <c r="P9">
        <v>0</v>
      </c>
    </row>
    <row r="10" spans="1:16" x14ac:dyDescent="0.25">
      <c r="A10" s="84">
        <v>42591</v>
      </c>
      <c r="B10">
        <v>0</v>
      </c>
      <c r="C10">
        <v>4.5</v>
      </c>
      <c r="D10">
        <v>1</v>
      </c>
      <c r="E10">
        <v>2</v>
      </c>
      <c r="F10">
        <v>0.5</v>
      </c>
      <c r="G10">
        <v>0</v>
      </c>
      <c r="H10">
        <v>0</v>
      </c>
      <c r="I10">
        <v>0</v>
      </c>
      <c r="J10">
        <v>0</v>
      </c>
      <c r="K10">
        <v>2</v>
      </c>
      <c r="L10">
        <v>0</v>
      </c>
      <c r="M10">
        <v>1</v>
      </c>
      <c r="N10">
        <v>0</v>
      </c>
      <c r="O10">
        <v>0</v>
      </c>
      <c r="P10">
        <v>1</v>
      </c>
    </row>
    <row r="11" spans="1:16" x14ac:dyDescent="0.25">
      <c r="A11" s="84">
        <v>42592</v>
      </c>
      <c r="B11">
        <v>0</v>
      </c>
      <c r="C11">
        <v>5</v>
      </c>
      <c r="D11">
        <v>1</v>
      </c>
      <c r="E11">
        <v>2</v>
      </c>
      <c r="F11">
        <v>0.5</v>
      </c>
      <c r="G11">
        <v>0</v>
      </c>
      <c r="H11">
        <v>0</v>
      </c>
      <c r="I11">
        <v>0</v>
      </c>
      <c r="J11">
        <v>0</v>
      </c>
      <c r="K11">
        <v>3</v>
      </c>
      <c r="L11">
        <v>0</v>
      </c>
      <c r="M11">
        <v>0</v>
      </c>
      <c r="N11">
        <v>0</v>
      </c>
      <c r="O11">
        <v>0</v>
      </c>
      <c r="P11">
        <v>0</v>
      </c>
    </row>
    <row r="12" spans="1:16" x14ac:dyDescent="0.25">
      <c r="A12" s="84">
        <v>42593</v>
      </c>
      <c r="B12">
        <v>0</v>
      </c>
      <c r="C12">
        <v>3.5</v>
      </c>
      <c r="D12">
        <v>0</v>
      </c>
      <c r="E12">
        <v>0.5</v>
      </c>
      <c r="F12">
        <v>1</v>
      </c>
      <c r="G12">
        <v>0</v>
      </c>
      <c r="H12">
        <v>0</v>
      </c>
      <c r="I12">
        <v>0</v>
      </c>
      <c r="J12">
        <v>0</v>
      </c>
      <c r="K12">
        <v>6</v>
      </c>
      <c r="L12">
        <v>1</v>
      </c>
      <c r="M12">
        <v>0</v>
      </c>
      <c r="N12">
        <v>0</v>
      </c>
      <c r="O12">
        <v>0</v>
      </c>
      <c r="P12">
        <v>0</v>
      </c>
    </row>
    <row r="13" spans="1:16" x14ac:dyDescent="0.25">
      <c r="A13" s="84">
        <v>42594</v>
      </c>
      <c r="B13">
        <v>0</v>
      </c>
      <c r="C13">
        <v>3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5</v>
      </c>
      <c r="L13">
        <v>1</v>
      </c>
      <c r="M13">
        <v>0</v>
      </c>
      <c r="N13">
        <v>0</v>
      </c>
      <c r="O13">
        <v>0</v>
      </c>
      <c r="P13">
        <v>0</v>
      </c>
    </row>
    <row r="14" spans="1:16" x14ac:dyDescent="0.25">
      <c r="A14" s="84">
        <v>42595</v>
      </c>
      <c r="B14">
        <v>0</v>
      </c>
      <c r="C14">
        <v>5</v>
      </c>
      <c r="D14">
        <v>0</v>
      </c>
      <c r="E14">
        <v>5</v>
      </c>
      <c r="F14">
        <v>0.5</v>
      </c>
      <c r="G14">
        <v>0</v>
      </c>
      <c r="H14">
        <v>0</v>
      </c>
      <c r="I14">
        <v>0</v>
      </c>
      <c r="J14">
        <v>0</v>
      </c>
      <c r="K14">
        <v>4</v>
      </c>
      <c r="L14">
        <v>3</v>
      </c>
      <c r="M14">
        <v>1</v>
      </c>
      <c r="N14">
        <v>0</v>
      </c>
      <c r="O14">
        <v>0</v>
      </c>
      <c r="P14">
        <v>0</v>
      </c>
    </row>
    <row r="15" spans="1:16" x14ac:dyDescent="0.25">
      <c r="A15" s="84">
        <v>42596</v>
      </c>
      <c r="B15">
        <v>0</v>
      </c>
      <c r="C15">
        <v>0</v>
      </c>
      <c r="D15">
        <v>0</v>
      </c>
      <c r="E15">
        <v>1.5</v>
      </c>
      <c r="F15">
        <v>0</v>
      </c>
      <c r="G15">
        <v>2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</row>
    <row r="16" spans="1:16" x14ac:dyDescent="0.25">
      <c r="A16" s="84">
        <v>42597</v>
      </c>
      <c r="B16">
        <v>3</v>
      </c>
      <c r="C16">
        <v>2</v>
      </c>
      <c r="D16">
        <v>0</v>
      </c>
      <c r="E16">
        <v>1</v>
      </c>
      <c r="F16">
        <v>0</v>
      </c>
      <c r="G16">
        <v>6</v>
      </c>
      <c r="H16">
        <v>0</v>
      </c>
      <c r="I16">
        <v>0</v>
      </c>
      <c r="J16">
        <v>0</v>
      </c>
      <c r="K16">
        <v>1</v>
      </c>
      <c r="L16">
        <v>1</v>
      </c>
      <c r="M16">
        <v>2</v>
      </c>
      <c r="N16">
        <v>0</v>
      </c>
      <c r="O16">
        <v>0</v>
      </c>
      <c r="P16">
        <v>0</v>
      </c>
    </row>
    <row r="17" spans="1:16" x14ac:dyDescent="0.25">
      <c r="A17" s="84">
        <v>42598</v>
      </c>
      <c r="B17">
        <v>0</v>
      </c>
      <c r="C17">
        <v>2.5</v>
      </c>
      <c r="D17">
        <v>0</v>
      </c>
      <c r="E17">
        <v>4.5</v>
      </c>
      <c r="F17">
        <v>0</v>
      </c>
      <c r="G17">
        <v>8</v>
      </c>
      <c r="H17">
        <v>0</v>
      </c>
      <c r="I17">
        <v>0</v>
      </c>
      <c r="J17">
        <v>0</v>
      </c>
      <c r="K17">
        <v>2</v>
      </c>
      <c r="L17">
        <v>2</v>
      </c>
      <c r="M17">
        <v>1</v>
      </c>
      <c r="N17">
        <v>0</v>
      </c>
      <c r="O17">
        <v>0</v>
      </c>
      <c r="P17">
        <v>0</v>
      </c>
    </row>
    <row r="18" spans="1:16" x14ac:dyDescent="0.25">
      <c r="A18" s="84">
        <v>42599</v>
      </c>
      <c r="B18">
        <v>0</v>
      </c>
      <c r="C18">
        <v>5.5</v>
      </c>
      <c r="D18">
        <v>0</v>
      </c>
      <c r="E18">
        <v>4.5</v>
      </c>
      <c r="F18">
        <v>0</v>
      </c>
      <c r="G18">
        <v>0</v>
      </c>
      <c r="H18">
        <v>0</v>
      </c>
      <c r="I18">
        <v>0</v>
      </c>
      <c r="J18">
        <v>0</v>
      </c>
      <c r="K18">
        <v>2</v>
      </c>
      <c r="L18">
        <v>1</v>
      </c>
      <c r="M18">
        <v>4</v>
      </c>
      <c r="N18">
        <v>0</v>
      </c>
      <c r="O18">
        <v>0</v>
      </c>
      <c r="P18">
        <v>0</v>
      </c>
    </row>
    <row r="19" spans="1:16" x14ac:dyDescent="0.25">
      <c r="A19" s="84">
        <v>42600</v>
      </c>
      <c r="B19">
        <v>0</v>
      </c>
      <c r="C19">
        <v>5.5</v>
      </c>
      <c r="D19">
        <v>0</v>
      </c>
      <c r="E19">
        <v>2</v>
      </c>
      <c r="F19">
        <v>1</v>
      </c>
      <c r="G19">
        <v>0</v>
      </c>
      <c r="H19">
        <v>3</v>
      </c>
      <c r="I19">
        <v>0</v>
      </c>
      <c r="J19">
        <v>0</v>
      </c>
      <c r="K19">
        <v>6</v>
      </c>
      <c r="L19">
        <v>2</v>
      </c>
      <c r="M19">
        <v>2</v>
      </c>
      <c r="N19">
        <v>0</v>
      </c>
      <c r="O19">
        <v>0</v>
      </c>
      <c r="P19">
        <v>0</v>
      </c>
    </row>
    <row r="20" spans="1:16" x14ac:dyDescent="0.25">
      <c r="A20" s="84">
        <v>42602</v>
      </c>
      <c r="B20">
        <v>0</v>
      </c>
      <c r="C20">
        <v>4</v>
      </c>
      <c r="D20">
        <v>0</v>
      </c>
      <c r="E20">
        <v>1</v>
      </c>
      <c r="F20">
        <v>0</v>
      </c>
      <c r="G20">
        <v>0</v>
      </c>
      <c r="H20">
        <v>0</v>
      </c>
      <c r="I20">
        <v>0</v>
      </c>
      <c r="J20">
        <v>0</v>
      </c>
      <c r="K20">
        <v>7</v>
      </c>
      <c r="L20">
        <v>3</v>
      </c>
      <c r="M20">
        <v>1</v>
      </c>
      <c r="N20">
        <v>0</v>
      </c>
      <c r="O20">
        <v>0</v>
      </c>
      <c r="P20">
        <v>0</v>
      </c>
    </row>
    <row r="21" spans="1:16" x14ac:dyDescent="0.25">
      <c r="A21" s="84">
        <v>42603</v>
      </c>
      <c r="B21">
        <v>0</v>
      </c>
      <c r="C21">
        <v>16</v>
      </c>
      <c r="D21">
        <v>0</v>
      </c>
      <c r="E21">
        <v>4</v>
      </c>
      <c r="F21">
        <v>0</v>
      </c>
      <c r="G21">
        <v>3</v>
      </c>
      <c r="H21">
        <v>0</v>
      </c>
      <c r="I21">
        <v>0</v>
      </c>
      <c r="J21">
        <v>0</v>
      </c>
      <c r="K21">
        <v>15</v>
      </c>
      <c r="L21">
        <v>2</v>
      </c>
      <c r="M21">
        <v>1</v>
      </c>
      <c r="N21">
        <v>0</v>
      </c>
      <c r="O21">
        <v>0</v>
      </c>
      <c r="P21">
        <v>0</v>
      </c>
    </row>
    <row r="22" spans="1:16" x14ac:dyDescent="0.25">
      <c r="A22" s="84">
        <v>42604</v>
      </c>
      <c r="B22">
        <v>4</v>
      </c>
      <c r="C22">
        <v>2</v>
      </c>
      <c r="D22">
        <v>0</v>
      </c>
      <c r="E22">
        <v>1</v>
      </c>
      <c r="F22">
        <v>0.5</v>
      </c>
      <c r="G22">
        <v>0</v>
      </c>
      <c r="H22">
        <v>1</v>
      </c>
      <c r="I22">
        <v>0</v>
      </c>
      <c r="J22">
        <v>0</v>
      </c>
      <c r="K22">
        <v>10</v>
      </c>
      <c r="L22">
        <v>0</v>
      </c>
      <c r="M22">
        <v>0</v>
      </c>
      <c r="N22">
        <v>0</v>
      </c>
      <c r="O22">
        <v>0</v>
      </c>
      <c r="P22">
        <v>0</v>
      </c>
    </row>
    <row r="23" spans="1:16" x14ac:dyDescent="0.25">
      <c r="A23" s="84">
        <v>42605</v>
      </c>
      <c r="B23">
        <v>0</v>
      </c>
      <c r="C23">
        <v>3.5</v>
      </c>
      <c r="D23">
        <v>0</v>
      </c>
      <c r="E23">
        <v>6</v>
      </c>
      <c r="F23">
        <v>1</v>
      </c>
      <c r="G23">
        <v>1</v>
      </c>
      <c r="H23">
        <v>0</v>
      </c>
      <c r="I23">
        <v>0</v>
      </c>
      <c r="J23">
        <v>0</v>
      </c>
      <c r="K23">
        <v>10</v>
      </c>
      <c r="L23">
        <v>7</v>
      </c>
      <c r="M23">
        <v>0</v>
      </c>
      <c r="N23">
        <v>0</v>
      </c>
      <c r="O23">
        <v>0</v>
      </c>
      <c r="P23">
        <v>0</v>
      </c>
    </row>
    <row r="24" spans="1:16" x14ac:dyDescent="0.25">
      <c r="A24" s="84">
        <v>42606</v>
      </c>
      <c r="B24">
        <v>0</v>
      </c>
      <c r="C24">
        <v>6</v>
      </c>
      <c r="D24">
        <v>0</v>
      </c>
      <c r="E24">
        <v>4.5</v>
      </c>
      <c r="F24">
        <v>0</v>
      </c>
      <c r="G24">
        <v>0</v>
      </c>
      <c r="H24">
        <v>0</v>
      </c>
      <c r="I24">
        <v>0</v>
      </c>
      <c r="J24">
        <v>0</v>
      </c>
      <c r="K24">
        <v>10</v>
      </c>
      <c r="L24">
        <v>2</v>
      </c>
      <c r="M24">
        <v>2</v>
      </c>
      <c r="N24">
        <v>0</v>
      </c>
      <c r="O24">
        <v>0</v>
      </c>
      <c r="P24">
        <v>0</v>
      </c>
    </row>
    <row r="25" spans="1:16" x14ac:dyDescent="0.25">
      <c r="A25" s="84">
        <f>A24+1</f>
        <v>42607</v>
      </c>
      <c r="B25">
        <v>0</v>
      </c>
      <c r="C25">
        <v>5</v>
      </c>
      <c r="D25">
        <v>0</v>
      </c>
      <c r="E25">
        <v>6.5</v>
      </c>
      <c r="F25">
        <v>0</v>
      </c>
      <c r="G25">
        <v>4</v>
      </c>
      <c r="H25">
        <v>0</v>
      </c>
      <c r="I25">
        <v>0</v>
      </c>
      <c r="J25">
        <v>0</v>
      </c>
      <c r="K25">
        <v>15</v>
      </c>
      <c r="L25">
        <v>1</v>
      </c>
      <c r="M25">
        <v>1</v>
      </c>
      <c r="N25">
        <v>0</v>
      </c>
      <c r="O25">
        <v>0</v>
      </c>
      <c r="P25">
        <v>0</v>
      </c>
    </row>
    <row r="26" spans="1:16" x14ac:dyDescent="0.25">
      <c r="A26" s="84">
        <f t="shared" ref="A26:A61" si="0">A25+1</f>
        <v>42608</v>
      </c>
      <c r="B26">
        <v>1</v>
      </c>
      <c r="C26">
        <v>3.5</v>
      </c>
      <c r="D26">
        <v>0</v>
      </c>
      <c r="E26">
        <v>6.5</v>
      </c>
      <c r="F26">
        <v>1.5</v>
      </c>
      <c r="G26">
        <v>2</v>
      </c>
      <c r="H26">
        <v>0</v>
      </c>
      <c r="I26">
        <v>0</v>
      </c>
      <c r="J26">
        <v>0</v>
      </c>
      <c r="K26">
        <v>0</v>
      </c>
      <c r="L26">
        <v>3</v>
      </c>
      <c r="M26">
        <v>0</v>
      </c>
      <c r="N26">
        <v>0</v>
      </c>
      <c r="O26">
        <v>0</v>
      </c>
      <c r="P26">
        <v>0</v>
      </c>
    </row>
    <row r="27" spans="1:16" x14ac:dyDescent="0.25">
      <c r="A27" s="84">
        <f t="shared" si="0"/>
        <v>42609</v>
      </c>
      <c r="B27">
        <v>0</v>
      </c>
      <c r="C27">
        <v>3</v>
      </c>
      <c r="D27">
        <v>0</v>
      </c>
      <c r="E27">
        <v>4.5</v>
      </c>
      <c r="F27">
        <v>0</v>
      </c>
      <c r="G27">
        <v>0</v>
      </c>
      <c r="H27">
        <v>0</v>
      </c>
      <c r="I27">
        <v>0</v>
      </c>
      <c r="J27">
        <v>0</v>
      </c>
      <c r="K27">
        <v>3</v>
      </c>
      <c r="L27">
        <v>0</v>
      </c>
      <c r="M27">
        <v>1</v>
      </c>
      <c r="N27">
        <v>0</v>
      </c>
      <c r="O27">
        <v>0</v>
      </c>
      <c r="P27">
        <v>0</v>
      </c>
    </row>
    <row r="28" spans="1:16" x14ac:dyDescent="0.25">
      <c r="A28" s="84">
        <f t="shared" si="0"/>
        <v>42610</v>
      </c>
      <c r="B28">
        <v>0</v>
      </c>
      <c r="C28">
        <v>2.5</v>
      </c>
      <c r="D28">
        <v>0</v>
      </c>
      <c r="E28">
        <v>3</v>
      </c>
      <c r="F28">
        <v>0</v>
      </c>
      <c r="G28">
        <v>4</v>
      </c>
      <c r="H28">
        <v>0</v>
      </c>
      <c r="I28">
        <v>0</v>
      </c>
      <c r="J28">
        <v>0</v>
      </c>
      <c r="K28">
        <v>5</v>
      </c>
      <c r="L28">
        <v>1</v>
      </c>
      <c r="M28">
        <v>2</v>
      </c>
      <c r="N28">
        <v>0</v>
      </c>
      <c r="O28">
        <v>0</v>
      </c>
      <c r="P28">
        <v>0</v>
      </c>
    </row>
    <row r="29" spans="1:16" x14ac:dyDescent="0.25">
      <c r="A29" s="84">
        <f t="shared" si="0"/>
        <v>42611</v>
      </c>
      <c r="B29">
        <v>0</v>
      </c>
      <c r="C29">
        <v>2.5</v>
      </c>
      <c r="D29">
        <v>0</v>
      </c>
      <c r="E29">
        <v>9.5</v>
      </c>
      <c r="F29">
        <v>0</v>
      </c>
      <c r="G29">
        <v>6</v>
      </c>
      <c r="H29">
        <v>1</v>
      </c>
      <c r="I29">
        <v>0</v>
      </c>
      <c r="J29">
        <v>0</v>
      </c>
      <c r="K29">
        <v>10</v>
      </c>
      <c r="L29">
        <v>2</v>
      </c>
      <c r="M29">
        <v>1</v>
      </c>
      <c r="N29">
        <v>0</v>
      </c>
      <c r="O29">
        <v>0</v>
      </c>
      <c r="P29">
        <v>0</v>
      </c>
    </row>
    <row r="30" spans="1:16" x14ac:dyDescent="0.25">
      <c r="A30" s="84">
        <f t="shared" si="0"/>
        <v>42612</v>
      </c>
      <c r="B30">
        <v>0</v>
      </c>
      <c r="C30">
        <v>2</v>
      </c>
      <c r="D30">
        <v>0</v>
      </c>
      <c r="E30">
        <v>6.5</v>
      </c>
      <c r="F30">
        <v>0</v>
      </c>
      <c r="G30">
        <v>0</v>
      </c>
      <c r="H30">
        <v>0</v>
      </c>
      <c r="I30">
        <v>0</v>
      </c>
      <c r="J30">
        <v>0</v>
      </c>
      <c r="K30">
        <v>10</v>
      </c>
      <c r="L30">
        <v>6</v>
      </c>
      <c r="M30">
        <v>0</v>
      </c>
      <c r="N30">
        <v>0</v>
      </c>
      <c r="O30">
        <v>0</v>
      </c>
      <c r="P30">
        <v>0</v>
      </c>
    </row>
    <row r="31" spans="1:16" x14ac:dyDescent="0.25">
      <c r="A31" s="84">
        <f t="shared" si="0"/>
        <v>42613</v>
      </c>
      <c r="B31">
        <v>0</v>
      </c>
      <c r="C31">
        <v>3</v>
      </c>
      <c r="D31">
        <v>0</v>
      </c>
      <c r="E31">
        <v>4.5</v>
      </c>
      <c r="F31">
        <v>0</v>
      </c>
      <c r="G31">
        <v>2</v>
      </c>
      <c r="H31">
        <v>1</v>
      </c>
      <c r="I31">
        <v>0</v>
      </c>
      <c r="J31">
        <v>0</v>
      </c>
      <c r="K31">
        <v>6</v>
      </c>
      <c r="L31">
        <v>2</v>
      </c>
      <c r="M31">
        <v>4</v>
      </c>
      <c r="N31">
        <v>0</v>
      </c>
      <c r="O31">
        <v>0</v>
      </c>
      <c r="P31">
        <v>0</v>
      </c>
    </row>
    <row r="32" spans="1:16" x14ac:dyDescent="0.25">
      <c r="A32" s="84">
        <f t="shared" si="0"/>
        <v>42614</v>
      </c>
      <c r="B32">
        <v>1</v>
      </c>
      <c r="C32">
        <v>4.5</v>
      </c>
      <c r="D32">
        <v>0</v>
      </c>
      <c r="E32">
        <v>4</v>
      </c>
      <c r="F32">
        <v>0</v>
      </c>
      <c r="G32">
        <v>2</v>
      </c>
      <c r="H32">
        <v>0</v>
      </c>
      <c r="I32">
        <v>0</v>
      </c>
      <c r="J32">
        <v>0</v>
      </c>
      <c r="K32">
        <v>5</v>
      </c>
      <c r="L32">
        <v>0</v>
      </c>
      <c r="M32">
        <v>0</v>
      </c>
      <c r="N32">
        <v>0</v>
      </c>
      <c r="O32">
        <v>0</v>
      </c>
      <c r="P32">
        <v>0</v>
      </c>
    </row>
    <row r="33" spans="1:16" x14ac:dyDescent="0.25">
      <c r="A33" s="84">
        <f t="shared" si="0"/>
        <v>42615</v>
      </c>
      <c r="B33">
        <v>2</v>
      </c>
      <c r="C33">
        <v>4</v>
      </c>
      <c r="D33">
        <v>0</v>
      </c>
      <c r="E33">
        <v>5</v>
      </c>
      <c r="F33">
        <v>0.5</v>
      </c>
      <c r="G33">
        <v>0</v>
      </c>
      <c r="H33">
        <v>0</v>
      </c>
      <c r="I33">
        <v>0</v>
      </c>
      <c r="J33">
        <v>0</v>
      </c>
      <c r="K33">
        <v>16</v>
      </c>
      <c r="L33">
        <v>-6</v>
      </c>
      <c r="M33">
        <v>9</v>
      </c>
      <c r="N33">
        <v>0</v>
      </c>
      <c r="O33">
        <v>0</v>
      </c>
      <c r="P33">
        <v>0</v>
      </c>
    </row>
    <row r="34" spans="1:16" x14ac:dyDescent="0.25">
      <c r="A34" s="84">
        <f t="shared" si="0"/>
        <v>42616</v>
      </c>
      <c r="B34">
        <v>0</v>
      </c>
      <c r="C34">
        <v>4.5</v>
      </c>
      <c r="D34">
        <v>0</v>
      </c>
      <c r="E34">
        <v>3.5</v>
      </c>
      <c r="F34">
        <v>0</v>
      </c>
      <c r="G34">
        <v>0</v>
      </c>
      <c r="H34">
        <v>0</v>
      </c>
      <c r="I34">
        <v>1</v>
      </c>
      <c r="J34">
        <v>1</v>
      </c>
      <c r="K34">
        <v>6</v>
      </c>
      <c r="L34">
        <v>1</v>
      </c>
      <c r="M34">
        <v>0</v>
      </c>
      <c r="N34">
        <v>0</v>
      </c>
      <c r="O34">
        <v>0</v>
      </c>
      <c r="P34">
        <v>0</v>
      </c>
    </row>
    <row r="35" spans="1:16" x14ac:dyDescent="0.25">
      <c r="A35" s="84">
        <f t="shared" si="0"/>
        <v>42617</v>
      </c>
      <c r="B35">
        <v>0</v>
      </c>
      <c r="C35">
        <v>3</v>
      </c>
      <c r="D35">
        <v>0</v>
      </c>
      <c r="E35">
        <v>5</v>
      </c>
      <c r="F35">
        <v>0</v>
      </c>
      <c r="G35">
        <v>0</v>
      </c>
      <c r="H35">
        <v>0</v>
      </c>
      <c r="I35">
        <v>0</v>
      </c>
      <c r="J35">
        <v>0</v>
      </c>
      <c r="K35">
        <v>5</v>
      </c>
      <c r="L35">
        <v>0</v>
      </c>
      <c r="M35">
        <v>13</v>
      </c>
      <c r="N35">
        <v>0</v>
      </c>
      <c r="O35">
        <v>0</v>
      </c>
      <c r="P35">
        <v>0</v>
      </c>
    </row>
    <row r="36" spans="1:16" x14ac:dyDescent="0.25">
      <c r="A36" s="84">
        <f t="shared" si="0"/>
        <v>42618</v>
      </c>
      <c r="B36">
        <v>0</v>
      </c>
      <c r="C36">
        <v>0.5</v>
      </c>
      <c r="D36">
        <v>0</v>
      </c>
      <c r="E36">
        <v>7.5</v>
      </c>
      <c r="F36">
        <v>0</v>
      </c>
      <c r="G36">
        <v>0</v>
      </c>
      <c r="H36">
        <v>0</v>
      </c>
      <c r="I36">
        <v>0</v>
      </c>
      <c r="J36">
        <v>0</v>
      </c>
      <c r="K36">
        <v>5</v>
      </c>
      <c r="L36">
        <v>3</v>
      </c>
      <c r="M36">
        <v>0</v>
      </c>
      <c r="N36">
        <v>0</v>
      </c>
      <c r="O36">
        <v>0</v>
      </c>
      <c r="P36">
        <v>0</v>
      </c>
    </row>
    <row r="37" spans="1:16" x14ac:dyDescent="0.25">
      <c r="A37" s="84">
        <f t="shared" si="0"/>
        <v>42619</v>
      </c>
      <c r="B37">
        <v>0</v>
      </c>
      <c r="C37">
        <v>2.5</v>
      </c>
      <c r="D37">
        <v>0</v>
      </c>
      <c r="E37">
        <v>6.5</v>
      </c>
      <c r="F37">
        <v>0</v>
      </c>
      <c r="G37">
        <v>2</v>
      </c>
      <c r="H37">
        <v>0</v>
      </c>
      <c r="I37">
        <v>0</v>
      </c>
      <c r="J37">
        <v>0</v>
      </c>
      <c r="K37">
        <v>5</v>
      </c>
      <c r="L37">
        <v>2</v>
      </c>
      <c r="M37">
        <v>0</v>
      </c>
      <c r="N37">
        <v>0</v>
      </c>
      <c r="O37">
        <v>0</v>
      </c>
      <c r="P37">
        <v>1</v>
      </c>
    </row>
    <row r="38" spans="1:16" x14ac:dyDescent="0.25">
      <c r="A38" s="84">
        <f t="shared" si="0"/>
        <v>42620</v>
      </c>
      <c r="B38">
        <v>5</v>
      </c>
      <c r="C38">
        <v>5.5</v>
      </c>
      <c r="D38">
        <v>0</v>
      </c>
      <c r="E38">
        <v>4.5</v>
      </c>
      <c r="F38">
        <v>0.5</v>
      </c>
      <c r="G38">
        <v>2</v>
      </c>
      <c r="H38">
        <v>0</v>
      </c>
      <c r="I38">
        <v>0</v>
      </c>
      <c r="J38">
        <v>0</v>
      </c>
      <c r="K38">
        <v>3</v>
      </c>
      <c r="L38">
        <v>2</v>
      </c>
      <c r="M38">
        <v>3</v>
      </c>
      <c r="N38">
        <v>0</v>
      </c>
      <c r="O38">
        <v>0</v>
      </c>
      <c r="P38">
        <v>0</v>
      </c>
    </row>
    <row r="39" spans="1:16" x14ac:dyDescent="0.25">
      <c r="A39" s="84">
        <f t="shared" si="0"/>
        <v>42621</v>
      </c>
      <c r="B39">
        <v>0</v>
      </c>
      <c r="C39">
        <v>3</v>
      </c>
      <c r="D39">
        <v>0</v>
      </c>
      <c r="E39">
        <v>4</v>
      </c>
      <c r="F39">
        <v>0.5</v>
      </c>
      <c r="G39">
        <v>0</v>
      </c>
      <c r="H39">
        <v>0</v>
      </c>
      <c r="I39">
        <v>0</v>
      </c>
      <c r="J39">
        <v>0</v>
      </c>
      <c r="K39">
        <v>5</v>
      </c>
      <c r="L39">
        <v>0</v>
      </c>
      <c r="M39">
        <v>0</v>
      </c>
      <c r="N39">
        <v>0</v>
      </c>
      <c r="O39">
        <v>0</v>
      </c>
      <c r="P39">
        <v>0</v>
      </c>
    </row>
    <row r="40" spans="1:16" x14ac:dyDescent="0.25">
      <c r="A40" s="84">
        <f t="shared" si="0"/>
        <v>42622</v>
      </c>
      <c r="B40">
        <v>0</v>
      </c>
      <c r="C40">
        <v>3</v>
      </c>
      <c r="D40">
        <v>0</v>
      </c>
      <c r="E40">
        <v>2.5</v>
      </c>
      <c r="F40">
        <v>0.5</v>
      </c>
      <c r="G40">
        <v>0</v>
      </c>
      <c r="H40">
        <v>3</v>
      </c>
      <c r="I40">
        <v>0</v>
      </c>
      <c r="J40">
        <v>0</v>
      </c>
      <c r="K40">
        <v>7</v>
      </c>
      <c r="L40">
        <v>0</v>
      </c>
      <c r="M40">
        <v>2</v>
      </c>
      <c r="N40">
        <v>0</v>
      </c>
      <c r="O40">
        <v>0</v>
      </c>
      <c r="P40">
        <v>0</v>
      </c>
    </row>
    <row r="41" spans="1:16" x14ac:dyDescent="0.25">
      <c r="A41" s="84">
        <f t="shared" si="0"/>
        <v>42623</v>
      </c>
      <c r="B41">
        <v>0</v>
      </c>
      <c r="C41">
        <v>4.5</v>
      </c>
      <c r="D41">
        <v>0</v>
      </c>
      <c r="E41">
        <v>4</v>
      </c>
      <c r="F41">
        <v>0.5</v>
      </c>
      <c r="G41">
        <v>0</v>
      </c>
      <c r="H41">
        <v>0</v>
      </c>
      <c r="I41">
        <v>0</v>
      </c>
      <c r="J41">
        <v>0</v>
      </c>
      <c r="K41">
        <v>7</v>
      </c>
      <c r="L41">
        <v>8</v>
      </c>
      <c r="M41">
        <v>1</v>
      </c>
      <c r="N41">
        <v>0</v>
      </c>
      <c r="O41">
        <v>0</v>
      </c>
      <c r="P41">
        <v>0</v>
      </c>
    </row>
    <row r="42" spans="1:16" x14ac:dyDescent="0.25">
      <c r="A42" s="84">
        <f t="shared" si="0"/>
        <v>42624</v>
      </c>
      <c r="B42">
        <v>0</v>
      </c>
      <c r="C42">
        <v>5.5</v>
      </c>
      <c r="D42">
        <v>0</v>
      </c>
      <c r="E42">
        <v>0.5</v>
      </c>
      <c r="F42">
        <v>0</v>
      </c>
      <c r="G42">
        <v>2</v>
      </c>
      <c r="H42">
        <v>0</v>
      </c>
      <c r="I42">
        <v>0</v>
      </c>
      <c r="J42">
        <v>0</v>
      </c>
      <c r="K42">
        <v>0</v>
      </c>
      <c r="L42">
        <v>1</v>
      </c>
      <c r="M42">
        <v>1</v>
      </c>
      <c r="N42">
        <v>0</v>
      </c>
      <c r="O42">
        <v>0</v>
      </c>
      <c r="P42">
        <v>0</v>
      </c>
    </row>
    <row r="43" spans="1:16" x14ac:dyDescent="0.25">
      <c r="A43" s="84">
        <f t="shared" si="0"/>
        <v>42625</v>
      </c>
      <c r="B43">
        <v>6</v>
      </c>
      <c r="C43">
        <v>2.5</v>
      </c>
      <c r="D43">
        <v>0</v>
      </c>
      <c r="E43">
        <v>9</v>
      </c>
      <c r="F43">
        <v>0</v>
      </c>
      <c r="G43">
        <v>0</v>
      </c>
      <c r="H43">
        <v>0</v>
      </c>
      <c r="I43">
        <v>0</v>
      </c>
      <c r="J43">
        <v>0</v>
      </c>
      <c r="K43">
        <v>9</v>
      </c>
      <c r="L43">
        <v>3</v>
      </c>
      <c r="M43">
        <v>0</v>
      </c>
      <c r="N43">
        <v>0</v>
      </c>
      <c r="O43">
        <v>0</v>
      </c>
      <c r="P43">
        <v>0</v>
      </c>
    </row>
    <row r="44" spans="1:16" x14ac:dyDescent="0.25">
      <c r="A44" s="84">
        <f t="shared" si="0"/>
        <v>42626</v>
      </c>
      <c r="B44">
        <v>0</v>
      </c>
      <c r="C44">
        <v>3.5</v>
      </c>
      <c r="D44">
        <v>0</v>
      </c>
      <c r="E44">
        <v>6</v>
      </c>
      <c r="F44">
        <v>0</v>
      </c>
      <c r="G44">
        <v>3</v>
      </c>
      <c r="H44">
        <v>0</v>
      </c>
      <c r="I44">
        <v>0</v>
      </c>
      <c r="J44">
        <v>0</v>
      </c>
      <c r="K44">
        <v>4</v>
      </c>
      <c r="L44">
        <v>3</v>
      </c>
      <c r="M44">
        <v>0</v>
      </c>
      <c r="N44">
        <v>0</v>
      </c>
      <c r="O44">
        <v>0</v>
      </c>
      <c r="P44">
        <v>0</v>
      </c>
    </row>
    <row r="45" spans="1:16" x14ac:dyDescent="0.25">
      <c r="A45" s="84">
        <f t="shared" si="0"/>
        <v>42627</v>
      </c>
      <c r="B45">
        <v>4</v>
      </c>
      <c r="C45">
        <v>3.5</v>
      </c>
      <c r="D45">
        <v>0</v>
      </c>
      <c r="E45">
        <v>6.5</v>
      </c>
      <c r="F45">
        <v>2</v>
      </c>
      <c r="G45">
        <v>0</v>
      </c>
      <c r="H45">
        <v>0</v>
      </c>
      <c r="I45">
        <v>0</v>
      </c>
      <c r="J45">
        <v>0</v>
      </c>
      <c r="K45">
        <v>0</v>
      </c>
      <c r="L45">
        <v>2</v>
      </c>
      <c r="M45">
        <v>2</v>
      </c>
      <c r="N45">
        <v>0</v>
      </c>
      <c r="O45">
        <v>0</v>
      </c>
      <c r="P45">
        <v>0</v>
      </c>
    </row>
    <row r="46" spans="1:16" x14ac:dyDescent="0.25">
      <c r="A46" s="84">
        <f t="shared" si="0"/>
        <v>42628</v>
      </c>
      <c r="B46">
        <v>0</v>
      </c>
      <c r="C46">
        <v>4</v>
      </c>
      <c r="D46">
        <v>0</v>
      </c>
      <c r="E46">
        <v>4</v>
      </c>
      <c r="F46">
        <v>0</v>
      </c>
      <c r="G46">
        <v>0</v>
      </c>
      <c r="H46">
        <v>0</v>
      </c>
      <c r="I46">
        <v>0</v>
      </c>
      <c r="J46">
        <v>0</v>
      </c>
      <c r="K46">
        <v>8</v>
      </c>
      <c r="L46">
        <v>1</v>
      </c>
      <c r="M46">
        <v>0</v>
      </c>
      <c r="N46">
        <v>0</v>
      </c>
      <c r="O46">
        <v>0</v>
      </c>
      <c r="P46">
        <v>0</v>
      </c>
    </row>
    <row r="47" spans="1:16" x14ac:dyDescent="0.25">
      <c r="A47" s="84">
        <f t="shared" si="0"/>
        <v>42629</v>
      </c>
      <c r="B47">
        <v>0</v>
      </c>
      <c r="C47">
        <v>4</v>
      </c>
      <c r="D47">
        <v>0</v>
      </c>
      <c r="E47">
        <v>3.5</v>
      </c>
      <c r="F47">
        <v>0.5</v>
      </c>
      <c r="G47">
        <v>1</v>
      </c>
      <c r="H47">
        <v>0</v>
      </c>
      <c r="I47">
        <v>0</v>
      </c>
      <c r="J47">
        <v>0</v>
      </c>
      <c r="K47">
        <v>2</v>
      </c>
      <c r="L47">
        <v>2</v>
      </c>
      <c r="M47">
        <v>1</v>
      </c>
      <c r="N47">
        <v>0</v>
      </c>
      <c r="O47">
        <v>0</v>
      </c>
      <c r="P47">
        <v>0</v>
      </c>
    </row>
    <row r="48" spans="1:16" x14ac:dyDescent="0.25">
      <c r="A48" s="84">
        <f t="shared" si="0"/>
        <v>42630</v>
      </c>
      <c r="B48">
        <v>0</v>
      </c>
      <c r="C48">
        <v>8</v>
      </c>
      <c r="D48">
        <v>0</v>
      </c>
      <c r="E48">
        <v>3</v>
      </c>
      <c r="F48">
        <v>0</v>
      </c>
      <c r="G48">
        <v>2</v>
      </c>
      <c r="H48">
        <v>0</v>
      </c>
      <c r="I48">
        <v>0</v>
      </c>
      <c r="J48">
        <v>0</v>
      </c>
      <c r="K48">
        <v>3</v>
      </c>
      <c r="L48">
        <v>1</v>
      </c>
      <c r="M48">
        <v>0</v>
      </c>
      <c r="N48">
        <v>0</v>
      </c>
      <c r="O48">
        <v>0</v>
      </c>
      <c r="P48">
        <v>0</v>
      </c>
    </row>
    <row r="49" spans="1:16" x14ac:dyDescent="0.25">
      <c r="A49" s="84">
        <f t="shared" si="0"/>
        <v>42631</v>
      </c>
      <c r="B49">
        <v>6</v>
      </c>
      <c r="C49">
        <v>2.5</v>
      </c>
      <c r="D49">
        <v>0</v>
      </c>
      <c r="E49">
        <v>7</v>
      </c>
      <c r="F49">
        <v>0</v>
      </c>
      <c r="G49">
        <v>2</v>
      </c>
      <c r="H49">
        <v>0</v>
      </c>
      <c r="I49">
        <v>0</v>
      </c>
      <c r="J49">
        <v>0</v>
      </c>
      <c r="K49">
        <v>7</v>
      </c>
      <c r="L49">
        <v>1</v>
      </c>
      <c r="M49">
        <v>1</v>
      </c>
      <c r="N49">
        <v>0</v>
      </c>
      <c r="O49">
        <v>0</v>
      </c>
      <c r="P49">
        <v>0</v>
      </c>
    </row>
    <row r="50" spans="1:16" x14ac:dyDescent="0.25">
      <c r="A50" s="84">
        <f t="shared" si="0"/>
        <v>42632</v>
      </c>
      <c r="B50">
        <v>1</v>
      </c>
      <c r="C50">
        <v>3</v>
      </c>
      <c r="D50">
        <v>0</v>
      </c>
      <c r="E50">
        <v>5</v>
      </c>
      <c r="F50">
        <v>0</v>
      </c>
      <c r="G50">
        <v>2</v>
      </c>
      <c r="H50">
        <v>0</v>
      </c>
      <c r="I50">
        <v>1</v>
      </c>
      <c r="J50">
        <v>0</v>
      </c>
      <c r="K50">
        <v>2</v>
      </c>
      <c r="L50">
        <v>1</v>
      </c>
      <c r="M50">
        <v>0</v>
      </c>
      <c r="N50">
        <v>0</v>
      </c>
      <c r="O50">
        <v>0</v>
      </c>
      <c r="P50">
        <v>0</v>
      </c>
    </row>
    <row r="51" spans="1:16" x14ac:dyDescent="0.25">
      <c r="A51" s="84">
        <f t="shared" si="0"/>
        <v>42633</v>
      </c>
      <c r="B51">
        <v>0</v>
      </c>
      <c r="C51">
        <v>4.5</v>
      </c>
      <c r="D51">
        <v>0</v>
      </c>
      <c r="E51">
        <v>4</v>
      </c>
      <c r="F51">
        <v>0</v>
      </c>
      <c r="G51">
        <v>0</v>
      </c>
      <c r="H51">
        <v>0</v>
      </c>
      <c r="I51">
        <v>0</v>
      </c>
      <c r="J51">
        <v>0</v>
      </c>
      <c r="K51">
        <v>8</v>
      </c>
      <c r="L51">
        <v>1</v>
      </c>
      <c r="M51">
        <v>1</v>
      </c>
      <c r="N51">
        <v>0</v>
      </c>
      <c r="O51">
        <v>0</v>
      </c>
      <c r="P51">
        <v>0</v>
      </c>
    </row>
    <row r="52" spans="1:16" x14ac:dyDescent="0.25">
      <c r="A52" s="84">
        <f t="shared" si="0"/>
        <v>42634</v>
      </c>
      <c r="B52">
        <v>1</v>
      </c>
      <c r="C52">
        <v>2</v>
      </c>
      <c r="D52">
        <v>0</v>
      </c>
      <c r="E52">
        <v>2.5</v>
      </c>
      <c r="F52">
        <v>0</v>
      </c>
      <c r="G52">
        <v>0</v>
      </c>
      <c r="H52">
        <v>0</v>
      </c>
      <c r="I52">
        <v>0</v>
      </c>
      <c r="J52">
        <v>0</v>
      </c>
      <c r="K52">
        <v>4</v>
      </c>
      <c r="L52">
        <v>2</v>
      </c>
      <c r="M52">
        <v>0</v>
      </c>
      <c r="N52">
        <v>0</v>
      </c>
      <c r="O52">
        <v>0</v>
      </c>
      <c r="P52">
        <v>0</v>
      </c>
    </row>
    <row r="53" spans="1:16" x14ac:dyDescent="0.25">
      <c r="A53" s="84">
        <f t="shared" si="0"/>
        <v>42635</v>
      </c>
      <c r="B53">
        <v>0</v>
      </c>
      <c r="C53">
        <v>3</v>
      </c>
      <c r="D53">
        <v>0</v>
      </c>
      <c r="E53">
        <v>2</v>
      </c>
      <c r="F53">
        <v>1</v>
      </c>
      <c r="G53">
        <v>2</v>
      </c>
      <c r="H53">
        <v>0</v>
      </c>
      <c r="I53">
        <v>1</v>
      </c>
      <c r="J53">
        <v>0</v>
      </c>
      <c r="K53">
        <v>6</v>
      </c>
      <c r="L53">
        <v>2</v>
      </c>
      <c r="M53">
        <v>1</v>
      </c>
      <c r="N53">
        <v>0</v>
      </c>
      <c r="O53">
        <v>0</v>
      </c>
      <c r="P53">
        <v>0</v>
      </c>
    </row>
    <row r="54" spans="1:16" x14ac:dyDescent="0.25">
      <c r="A54" s="84">
        <f t="shared" si="0"/>
        <v>42636</v>
      </c>
      <c r="B54">
        <v>0</v>
      </c>
      <c r="C54">
        <v>2.5</v>
      </c>
      <c r="D54">
        <v>0</v>
      </c>
      <c r="E54">
        <v>3</v>
      </c>
      <c r="F54">
        <v>0</v>
      </c>
      <c r="G54">
        <v>0</v>
      </c>
      <c r="H54">
        <v>0</v>
      </c>
      <c r="I54">
        <v>1</v>
      </c>
      <c r="J54">
        <v>0</v>
      </c>
      <c r="K54">
        <v>5</v>
      </c>
      <c r="L54">
        <v>4</v>
      </c>
      <c r="M54">
        <v>0</v>
      </c>
      <c r="N54">
        <v>0</v>
      </c>
      <c r="O54">
        <v>0</v>
      </c>
      <c r="P54">
        <v>0</v>
      </c>
    </row>
    <row r="55" spans="1:16" x14ac:dyDescent="0.25">
      <c r="A55" s="84">
        <f t="shared" si="0"/>
        <v>42637</v>
      </c>
      <c r="B55">
        <v>0</v>
      </c>
      <c r="C55">
        <v>7</v>
      </c>
      <c r="D55">
        <v>0</v>
      </c>
      <c r="E55">
        <v>4.5</v>
      </c>
      <c r="F55">
        <v>0</v>
      </c>
      <c r="G55">
        <v>2</v>
      </c>
      <c r="H55">
        <v>0</v>
      </c>
      <c r="I55">
        <v>0</v>
      </c>
      <c r="J55">
        <v>0</v>
      </c>
      <c r="K55">
        <v>8</v>
      </c>
      <c r="L55">
        <v>4</v>
      </c>
      <c r="M55">
        <v>3</v>
      </c>
      <c r="N55">
        <v>0</v>
      </c>
      <c r="O55">
        <v>0</v>
      </c>
      <c r="P55">
        <v>0</v>
      </c>
    </row>
    <row r="56" spans="1:16" x14ac:dyDescent="0.25">
      <c r="A56" s="84">
        <f t="shared" si="0"/>
        <v>42638</v>
      </c>
      <c r="B56">
        <v>6</v>
      </c>
      <c r="C56">
        <v>5.5</v>
      </c>
      <c r="D56">
        <v>0</v>
      </c>
      <c r="E56">
        <v>3</v>
      </c>
      <c r="F56">
        <v>2.5</v>
      </c>
      <c r="G56">
        <v>4</v>
      </c>
      <c r="H56">
        <v>0</v>
      </c>
      <c r="I56">
        <v>0</v>
      </c>
      <c r="J56">
        <v>0</v>
      </c>
      <c r="K56">
        <v>9</v>
      </c>
      <c r="L56">
        <v>2</v>
      </c>
      <c r="M56">
        <v>2</v>
      </c>
      <c r="N56">
        <v>0</v>
      </c>
      <c r="O56">
        <v>0</v>
      </c>
      <c r="P56">
        <v>0</v>
      </c>
    </row>
    <row r="57" spans="1:16" x14ac:dyDescent="0.25">
      <c r="A57" s="84">
        <f t="shared" si="0"/>
        <v>42639</v>
      </c>
      <c r="B57">
        <v>1</v>
      </c>
      <c r="C57">
        <v>1.5</v>
      </c>
      <c r="D57">
        <v>0</v>
      </c>
      <c r="E57">
        <v>6.5</v>
      </c>
      <c r="F57">
        <v>0</v>
      </c>
      <c r="G57">
        <v>0</v>
      </c>
      <c r="H57">
        <v>0</v>
      </c>
      <c r="I57">
        <v>0</v>
      </c>
      <c r="J57">
        <v>0</v>
      </c>
      <c r="K57">
        <v>1</v>
      </c>
      <c r="L57">
        <v>3</v>
      </c>
      <c r="M57">
        <v>0</v>
      </c>
      <c r="N57">
        <v>0</v>
      </c>
      <c r="O57">
        <v>0</v>
      </c>
      <c r="P57">
        <v>0</v>
      </c>
    </row>
    <row r="58" spans="1:16" x14ac:dyDescent="0.25">
      <c r="A58" s="84">
        <f t="shared" si="0"/>
        <v>42640</v>
      </c>
      <c r="B58">
        <v>0</v>
      </c>
      <c r="C58">
        <v>7</v>
      </c>
      <c r="D58">
        <v>0</v>
      </c>
      <c r="E58">
        <v>3.5</v>
      </c>
      <c r="F58">
        <v>0</v>
      </c>
      <c r="G58">
        <v>2</v>
      </c>
      <c r="H58">
        <v>0</v>
      </c>
      <c r="I58">
        <v>1</v>
      </c>
      <c r="J58">
        <v>0</v>
      </c>
      <c r="K58">
        <v>2</v>
      </c>
      <c r="L58">
        <v>4</v>
      </c>
      <c r="M58">
        <v>0</v>
      </c>
      <c r="N58">
        <v>0</v>
      </c>
      <c r="O58">
        <v>0</v>
      </c>
      <c r="P58">
        <v>0</v>
      </c>
    </row>
    <row r="59" spans="1:16" x14ac:dyDescent="0.25">
      <c r="A59" s="84">
        <f t="shared" si="0"/>
        <v>42641</v>
      </c>
      <c r="B59">
        <v>0</v>
      </c>
      <c r="C59">
        <v>4.5</v>
      </c>
      <c r="D59">
        <v>0</v>
      </c>
      <c r="E59">
        <v>3.5</v>
      </c>
      <c r="F59">
        <v>0</v>
      </c>
      <c r="G59">
        <v>2</v>
      </c>
      <c r="H59">
        <v>0</v>
      </c>
      <c r="I59">
        <v>1</v>
      </c>
      <c r="J59">
        <v>0</v>
      </c>
      <c r="K59">
        <v>3</v>
      </c>
      <c r="L59">
        <v>1</v>
      </c>
      <c r="M59">
        <v>1</v>
      </c>
      <c r="N59">
        <v>0</v>
      </c>
      <c r="O59">
        <v>0</v>
      </c>
      <c r="P59">
        <v>0</v>
      </c>
    </row>
    <row r="60" spans="1:16" x14ac:dyDescent="0.25">
      <c r="A60" s="84">
        <f t="shared" si="0"/>
        <v>42642</v>
      </c>
      <c r="B60">
        <v>0</v>
      </c>
      <c r="C60">
        <v>3.5</v>
      </c>
      <c r="D60">
        <v>0</v>
      </c>
      <c r="E60">
        <v>2.5</v>
      </c>
      <c r="F60">
        <v>0</v>
      </c>
      <c r="G60">
        <v>3</v>
      </c>
      <c r="H60">
        <v>0</v>
      </c>
      <c r="I60">
        <v>1</v>
      </c>
      <c r="J60">
        <v>0</v>
      </c>
      <c r="K60">
        <v>3</v>
      </c>
      <c r="L60">
        <v>3</v>
      </c>
      <c r="M60">
        <v>1</v>
      </c>
      <c r="N60">
        <v>0</v>
      </c>
      <c r="O60">
        <v>0</v>
      </c>
      <c r="P60">
        <v>0</v>
      </c>
    </row>
    <row r="61" spans="1:16" x14ac:dyDescent="0.25">
      <c r="A61" s="84">
        <f t="shared" si="0"/>
        <v>42643</v>
      </c>
      <c r="B61">
        <v>0</v>
      </c>
      <c r="C61">
        <v>4.5</v>
      </c>
      <c r="D61">
        <v>0</v>
      </c>
      <c r="E61">
        <v>7.5</v>
      </c>
      <c r="F61">
        <v>0</v>
      </c>
      <c r="G61">
        <v>0</v>
      </c>
      <c r="H61">
        <v>0</v>
      </c>
      <c r="I61">
        <v>2</v>
      </c>
      <c r="J61">
        <v>0</v>
      </c>
      <c r="K61">
        <v>5</v>
      </c>
      <c r="L61">
        <v>5</v>
      </c>
      <c r="M61">
        <v>1</v>
      </c>
      <c r="N61">
        <v>0</v>
      </c>
      <c r="O61">
        <v>0</v>
      </c>
      <c r="P61">
        <v>0</v>
      </c>
    </row>
  </sheetData>
  <conditionalFormatting sqref="A1">
    <cfRule type="expression" dxfId="16" priority="1" stopIfTrue="1">
      <formula>AND($B1&lt;&gt;"",MOD(ROW(),2)=0)</formula>
    </cfRule>
    <cfRule type="expression" dxfId="15" priority="2" stopIfTrue="1">
      <formula>AND($B1&lt;&gt;"",MOD(ROW(),2)=1)</formula>
    </cfRule>
  </conditionalFormatting>
  <conditionalFormatting sqref="B1:P1">
    <cfRule type="expression" dxfId="14" priority="3" stopIfTrue="1">
      <formula>AND($B1&lt;&gt;"",MOD(ROW(),2)=0)</formula>
    </cfRule>
    <cfRule type="expression" dxfId="13" priority="4" stopIfTrue="1">
      <formula>AND($B1&lt;&gt;"",MOD(ROW(),2)=1)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5"/>
  <sheetViews>
    <sheetView workbookViewId="0">
      <pane ySplit="1" topLeftCell="A59" activePane="bottomLeft" state="frozen"/>
      <selection pane="bottomLeft" activeCell="A74" sqref="A74"/>
    </sheetView>
  </sheetViews>
  <sheetFormatPr baseColWidth="10" defaultRowHeight="15" x14ac:dyDescent="0.25"/>
  <cols>
    <col min="1" max="1" width="11.42578125" style="84"/>
  </cols>
  <sheetData>
    <row r="1" spans="1:16" ht="30" x14ac:dyDescent="0.25">
      <c r="A1" s="95" t="s">
        <v>33</v>
      </c>
      <c r="B1" s="96" t="s">
        <v>47</v>
      </c>
      <c r="C1" s="96" t="s">
        <v>24</v>
      </c>
      <c r="D1" s="96" t="s">
        <v>63</v>
      </c>
      <c r="E1" s="96" t="s">
        <v>3</v>
      </c>
      <c r="F1" s="96" t="s">
        <v>1</v>
      </c>
      <c r="G1" s="96" t="s">
        <v>39</v>
      </c>
      <c r="H1" s="96" t="s">
        <v>25</v>
      </c>
      <c r="I1" s="96" t="s">
        <v>13</v>
      </c>
      <c r="J1" s="96" t="s">
        <v>26</v>
      </c>
      <c r="K1" s="96" t="s">
        <v>5</v>
      </c>
      <c r="L1" s="96" t="s">
        <v>4</v>
      </c>
      <c r="M1" s="96" t="s">
        <v>27</v>
      </c>
      <c r="N1" s="96" t="s">
        <v>28</v>
      </c>
      <c r="O1" s="96" t="s">
        <v>9</v>
      </c>
      <c r="P1" s="96" t="s">
        <v>0</v>
      </c>
    </row>
    <row r="2" spans="1:16" x14ac:dyDescent="0.25">
      <c r="A2" s="84">
        <v>42568</v>
      </c>
      <c r="B2">
        <v>26</v>
      </c>
      <c r="C2">
        <v>40</v>
      </c>
      <c r="D2">
        <v>5</v>
      </c>
      <c r="E2">
        <v>30.5</v>
      </c>
      <c r="F2">
        <v>16</v>
      </c>
      <c r="G2">
        <v>25</v>
      </c>
      <c r="H2">
        <v>0</v>
      </c>
      <c r="I2">
        <v>6</v>
      </c>
      <c r="J2">
        <v>4</v>
      </c>
      <c r="K2">
        <v>8</v>
      </c>
      <c r="L2">
        <v>10</v>
      </c>
      <c r="M2">
        <v>18</v>
      </c>
      <c r="N2">
        <v>0</v>
      </c>
      <c r="O2">
        <v>0</v>
      </c>
      <c r="P2">
        <v>12</v>
      </c>
    </row>
    <row r="3" spans="1:16" x14ac:dyDescent="0.25">
      <c r="A3" s="84">
        <v>42569</v>
      </c>
      <c r="B3">
        <v>22</v>
      </c>
      <c r="C3">
        <v>36</v>
      </c>
      <c r="D3">
        <v>5</v>
      </c>
      <c r="E3">
        <v>26.5</v>
      </c>
      <c r="F3">
        <v>16</v>
      </c>
      <c r="G3">
        <v>23</v>
      </c>
      <c r="H3">
        <v>0</v>
      </c>
      <c r="I3">
        <v>6</v>
      </c>
      <c r="J3">
        <v>4</v>
      </c>
      <c r="K3">
        <v>5</v>
      </c>
      <c r="L3">
        <v>7</v>
      </c>
      <c r="M3">
        <v>17</v>
      </c>
      <c r="N3">
        <v>0</v>
      </c>
      <c r="O3">
        <v>0</v>
      </c>
      <c r="P3">
        <v>12</v>
      </c>
    </row>
    <row r="4" spans="1:16" x14ac:dyDescent="0.25">
      <c r="A4" s="84">
        <v>42570</v>
      </c>
      <c r="B4">
        <v>22</v>
      </c>
      <c r="C4">
        <v>35</v>
      </c>
      <c r="D4">
        <v>5</v>
      </c>
      <c r="E4">
        <v>32</v>
      </c>
      <c r="F4">
        <v>14</v>
      </c>
      <c r="G4">
        <v>21</v>
      </c>
      <c r="H4">
        <v>0</v>
      </c>
      <c r="I4">
        <v>6</v>
      </c>
      <c r="J4">
        <v>4</v>
      </c>
      <c r="K4">
        <v>16</v>
      </c>
      <c r="L4">
        <v>15</v>
      </c>
      <c r="M4">
        <v>15</v>
      </c>
      <c r="N4">
        <v>0</v>
      </c>
      <c r="O4">
        <v>0</v>
      </c>
      <c r="P4">
        <v>12</v>
      </c>
    </row>
    <row r="5" spans="1:16" x14ac:dyDescent="0.25">
      <c r="A5" s="84">
        <v>42571</v>
      </c>
      <c r="B5">
        <v>21</v>
      </c>
      <c r="C5">
        <v>32</v>
      </c>
      <c r="D5">
        <v>5</v>
      </c>
      <c r="E5">
        <v>26</v>
      </c>
      <c r="F5">
        <v>13.5</v>
      </c>
      <c r="G5">
        <v>19</v>
      </c>
      <c r="H5">
        <v>0</v>
      </c>
      <c r="I5">
        <v>6</v>
      </c>
      <c r="J5">
        <v>4</v>
      </c>
      <c r="K5">
        <v>12</v>
      </c>
      <c r="L5">
        <v>13</v>
      </c>
      <c r="M5">
        <v>13</v>
      </c>
      <c r="N5">
        <v>0</v>
      </c>
      <c r="O5">
        <v>0</v>
      </c>
      <c r="P5">
        <v>12</v>
      </c>
    </row>
    <row r="6" spans="1:16" x14ac:dyDescent="0.25">
      <c r="A6" s="84">
        <v>42572</v>
      </c>
      <c r="B6">
        <v>21</v>
      </c>
      <c r="C6">
        <v>28.5</v>
      </c>
      <c r="D6">
        <v>5</v>
      </c>
      <c r="E6">
        <v>18.5</v>
      </c>
      <c r="F6">
        <v>13.5</v>
      </c>
      <c r="G6">
        <v>19</v>
      </c>
      <c r="H6">
        <v>0</v>
      </c>
      <c r="I6">
        <v>6</v>
      </c>
      <c r="J6">
        <v>4</v>
      </c>
      <c r="K6">
        <v>7</v>
      </c>
      <c r="L6">
        <v>12</v>
      </c>
      <c r="M6">
        <v>12</v>
      </c>
      <c r="N6">
        <v>0</v>
      </c>
      <c r="O6">
        <v>0</v>
      </c>
      <c r="P6">
        <v>12</v>
      </c>
    </row>
    <row r="7" spans="1:16" x14ac:dyDescent="0.25">
      <c r="A7" s="84">
        <v>42573</v>
      </c>
      <c r="B7">
        <v>21</v>
      </c>
      <c r="C7">
        <v>25.5</v>
      </c>
      <c r="D7">
        <v>5</v>
      </c>
      <c r="E7">
        <v>11.5</v>
      </c>
      <c r="F7">
        <v>13.5</v>
      </c>
      <c r="G7">
        <v>18</v>
      </c>
      <c r="H7">
        <v>0</v>
      </c>
      <c r="I7">
        <v>6</v>
      </c>
      <c r="J7">
        <v>4</v>
      </c>
      <c r="K7">
        <v>2</v>
      </c>
      <c r="L7">
        <v>10</v>
      </c>
      <c r="M7">
        <v>10</v>
      </c>
      <c r="N7">
        <v>0</v>
      </c>
      <c r="O7">
        <v>0</v>
      </c>
      <c r="P7">
        <v>12</v>
      </c>
    </row>
    <row r="8" spans="1:16" x14ac:dyDescent="0.25">
      <c r="A8" s="84">
        <v>42574</v>
      </c>
      <c r="B8">
        <v>21</v>
      </c>
      <c r="C8">
        <v>22.5</v>
      </c>
      <c r="D8">
        <v>5</v>
      </c>
      <c r="E8">
        <v>32.5</v>
      </c>
      <c r="F8">
        <v>13.5</v>
      </c>
      <c r="G8">
        <v>17</v>
      </c>
      <c r="H8">
        <v>0</v>
      </c>
      <c r="I8">
        <v>6</v>
      </c>
      <c r="J8">
        <v>4</v>
      </c>
      <c r="K8">
        <v>6</v>
      </c>
      <c r="L8">
        <v>3</v>
      </c>
      <c r="M8">
        <v>10</v>
      </c>
      <c r="N8">
        <v>0</v>
      </c>
      <c r="O8">
        <v>0</v>
      </c>
      <c r="P8">
        <v>12</v>
      </c>
    </row>
    <row r="9" spans="1:16" x14ac:dyDescent="0.25">
      <c r="A9" s="84">
        <v>42575</v>
      </c>
      <c r="B9">
        <v>21</v>
      </c>
      <c r="C9">
        <v>20.5</v>
      </c>
      <c r="D9">
        <v>4</v>
      </c>
      <c r="E9">
        <v>28.5</v>
      </c>
      <c r="F9">
        <v>13.5</v>
      </c>
      <c r="G9">
        <v>34</v>
      </c>
      <c r="H9">
        <v>0</v>
      </c>
      <c r="I9">
        <v>6</v>
      </c>
      <c r="J9">
        <v>3</v>
      </c>
      <c r="K9">
        <v>19</v>
      </c>
      <c r="L9">
        <v>12</v>
      </c>
      <c r="M9">
        <v>10</v>
      </c>
      <c r="N9">
        <v>0</v>
      </c>
      <c r="O9">
        <v>0</v>
      </c>
      <c r="P9">
        <v>12</v>
      </c>
    </row>
    <row r="10" spans="1:16" x14ac:dyDescent="0.25">
      <c r="A10" s="84">
        <v>42576</v>
      </c>
      <c r="B10">
        <v>18</v>
      </c>
      <c r="C10">
        <v>17.5</v>
      </c>
      <c r="D10">
        <v>4</v>
      </c>
      <c r="E10">
        <v>25</v>
      </c>
      <c r="F10">
        <v>12.5</v>
      </c>
      <c r="G10">
        <v>32</v>
      </c>
      <c r="H10">
        <v>0</v>
      </c>
      <c r="I10">
        <v>6</v>
      </c>
      <c r="J10">
        <v>3</v>
      </c>
      <c r="K10">
        <v>17</v>
      </c>
      <c r="L10">
        <v>11</v>
      </c>
      <c r="M10">
        <v>9</v>
      </c>
      <c r="N10">
        <v>0</v>
      </c>
      <c r="O10">
        <v>0</v>
      </c>
      <c r="P10">
        <v>12</v>
      </c>
    </row>
    <row r="11" spans="1:16" x14ac:dyDescent="0.25">
      <c r="A11" s="84">
        <v>42577</v>
      </c>
      <c r="B11">
        <v>18</v>
      </c>
      <c r="C11">
        <v>13.5</v>
      </c>
      <c r="D11">
        <v>4</v>
      </c>
      <c r="E11">
        <v>18</v>
      </c>
      <c r="F11">
        <v>12.5</v>
      </c>
      <c r="G11">
        <v>32</v>
      </c>
      <c r="H11">
        <v>0</v>
      </c>
      <c r="I11">
        <v>6</v>
      </c>
      <c r="J11">
        <v>3</v>
      </c>
      <c r="K11">
        <v>10</v>
      </c>
      <c r="L11">
        <v>6</v>
      </c>
      <c r="M11">
        <v>8</v>
      </c>
      <c r="N11">
        <v>0</v>
      </c>
      <c r="O11">
        <v>0</v>
      </c>
      <c r="P11">
        <v>12</v>
      </c>
    </row>
    <row r="12" spans="1:16" x14ac:dyDescent="0.25">
      <c r="A12" s="84">
        <v>42578</v>
      </c>
      <c r="B12">
        <v>36</v>
      </c>
      <c r="C12">
        <v>26</v>
      </c>
      <c r="D12">
        <v>4</v>
      </c>
      <c r="E12">
        <v>33.5</v>
      </c>
      <c r="F12">
        <v>12.5</v>
      </c>
      <c r="G12">
        <v>29</v>
      </c>
      <c r="H12">
        <v>0</v>
      </c>
      <c r="I12">
        <v>6</v>
      </c>
      <c r="J12">
        <v>3</v>
      </c>
      <c r="K12">
        <v>24</v>
      </c>
      <c r="L12">
        <v>16</v>
      </c>
      <c r="M12">
        <v>17</v>
      </c>
      <c r="N12">
        <v>0</v>
      </c>
      <c r="O12">
        <v>0</v>
      </c>
      <c r="P12">
        <v>12</v>
      </c>
    </row>
    <row r="13" spans="1:16" x14ac:dyDescent="0.25">
      <c r="A13" s="84">
        <v>42579</v>
      </c>
      <c r="B13">
        <v>36</v>
      </c>
      <c r="C13">
        <v>23</v>
      </c>
      <c r="D13">
        <v>4</v>
      </c>
      <c r="E13">
        <v>25.5</v>
      </c>
      <c r="F13">
        <v>12</v>
      </c>
      <c r="G13">
        <v>24</v>
      </c>
      <c r="H13">
        <v>0</v>
      </c>
      <c r="I13">
        <v>6</v>
      </c>
      <c r="J13">
        <v>3</v>
      </c>
      <c r="K13">
        <v>20</v>
      </c>
      <c r="L13">
        <v>12</v>
      </c>
      <c r="M13">
        <v>16</v>
      </c>
      <c r="N13">
        <v>0</v>
      </c>
      <c r="O13">
        <v>0</v>
      </c>
      <c r="P13">
        <v>12</v>
      </c>
    </row>
    <row r="14" spans="1:16" x14ac:dyDescent="0.25">
      <c r="A14" s="84">
        <v>42580</v>
      </c>
      <c r="B14">
        <v>36</v>
      </c>
      <c r="C14">
        <v>19.5</v>
      </c>
      <c r="D14">
        <v>4</v>
      </c>
      <c r="E14">
        <v>23.5</v>
      </c>
      <c r="F14">
        <v>12</v>
      </c>
      <c r="G14">
        <v>22</v>
      </c>
      <c r="H14">
        <v>0</v>
      </c>
      <c r="I14">
        <v>6</v>
      </c>
      <c r="J14">
        <v>3</v>
      </c>
      <c r="K14">
        <v>20</v>
      </c>
      <c r="L14">
        <v>11</v>
      </c>
      <c r="M14">
        <v>13</v>
      </c>
      <c r="N14">
        <v>0</v>
      </c>
      <c r="O14">
        <v>0</v>
      </c>
      <c r="P14">
        <v>12</v>
      </c>
    </row>
    <row r="15" spans="1:16" x14ac:dyDescent="0.25">
      <c r="A15" s="84">
        <v>42581</v>
      </c>
      <c r="B15">
        <v>36</v>
      </c>
      <c r="C15">
        <v>30.5</v>
      </c>
      <c r="D15">
        <v>4</v>
      </c>
      <c r="E15">
        <v>30.5</v>
      </c>
      <c r="F15">
        <v>12</v>
      </c>
      <c r="G15">
        <v>20</v>
      </c>
      <c r="H15">
        <v>0</v>
      </c>
      <c r="I15">
        <v>5</v>
      </c>
      <c r="J15">
        <v>3</v>
      </c>
      <c r="K15">
        <v>18</v>
      </c>
      <c r="L15">
        <v>19</v>
      </c>
      <c r="M15">
        <v>11</v>
      </c>
      <c r="N15">
        <v>0</v>
      </c>
      <c r="O15">
        <v>0</v>
      </c>
      <c r="P15">
        <v>12</v>
      </c>
    </row>
    <row r="16" spans="1:16" x14ac:dyDescent="0.25">
      <c r="A16" s="84">
        <v>42583</v>
      </c>
      <c r="B16">
        <v>36</v>
      </c>
      <c r="C16">
        <v>28.5</v>
      </c>
      <c r="D16">
        <v>4</v>
      </c>
      <c r="E16">
        <v>29.5</v>
      </c>
      <c r="F16">
        <v>12</v>
      </c>
      <c r="G16">
        <v>20</v>
      </c>
      <c r="H16">
        <v>0</v>
      </c>
      <c r="I16">
        <v>5</v>
      </c>
      <c r="J16">
        <v>3</v>
      </c>
      <c r="K16">
        <v>14</v>
      </c>
      <c r="L16">
        <v>19</v>
      </c>
      <c r="M16">
        <v>10</v>
      </c>
      <c r="N16">
        <v>0</v>
      </c>
      <c r="O16">
        <v>0</v>
      </c>
      <c r="P16">
        <v>12</v>
      </c>
    </row>
    <row r="17" spans="1:16" x14ac:dyDescent="0.25">
      <c r="A17" s="84">
        <v>42584</v>
      </c>
      <c r="B17">
        <v>30</v>
      </c>
      <c r="C17">
        <v>26</v>
      </c>
      <c r="D17">
        <v>4</v>
      </c>
      <c r="E17">
        <v>24.5</v>
      </c>
      <c r="F17">
        <v>11.5</v>
      </c>
      <c r="G17">
        <v>20</v>
      </c>
      <c r="H17">
        <v>0</v>
      </c>
      <c r="I17">
        <v>5</v>
      </c>
      <c r="J17">
        <v>3</v>
      </c>
      <c r="K17">
        <v>4</v>
      </c>
      <c r="L17">
        <v>18</v>
      </c>
      <c r="M17">
        <v>10</v>
      </c>
      <c r="N17">
        <v>0</v>
      </c>
      <c r="O17">
        <v>0</v>
      </c>
      <c r="P17">
        <v>12</v>
      </c>
    </row>
    <row r="18" spans="1:16" x14ac:dyDescent="0.25">
      <c r="A18" s="84">
        <v>42585</v>
      </c>
      <c r="B18">
        <v>30</v>
      </c>
      <c r="C18">
        <v>21</v>
      </c>
      <c r="D18">
        <v>3</v>
      </c>
      <c r="E18">
        <v>21</v>
      </c>
      <c r="F18">
        <v>11.5</v>
      </c>
      <c r="G18">
        <v>20</v>
      </c>
      <c r="H18">
        <v>0</v>
      </c>
      <c r="I18">
        <v>5</v>
      </c>
      <c r="J18">
        <v>3</v>
      </c>
      <c r="K18">
        <v>0</v>
      </c>
      <c r="L18">
        <v>16</v>
      </c>
      <c r="M18">
        <v>9</v>
      </c>
      <c r="N18">
        <v>0</v>
      </c>
      <c r="O18">
        <v>0</v>
      </c>
      <c r="P18">
        <v>12</v>
      </c>
    </row>
    <row r="19" spans="1:16" x14ac:dyDescent="0.25">
      <c r="A19" s="84">
        <v>42586</v>
      </c>
      <c r="B19">
        <v>28</v>
      </c>
      <c r="C19">
        <v>42</v>
      </c>
      <c r="D19">
        <v>2</v>
      </c>
      <c r="E19">
        <v>42.5</v>
      </c>
      <c r="F19">
        <v>10</v>
      </c>
      <c r="G19">
        <v>35</v>
      </c>
      <c r="H19">
        <v>11</v>
      </c>
      <c r="I19">
        <v>16</v>
      </c>
      <c r="J19">
        <v>2</v>
      </c>
      <c r="K19">
        <v>18</v>
      </c>
      <c r="L19">
        <v>22</v>
      </c>
      <c r="M19">
        <v>27</v>
      </c>
      <c r="N19">
        <v>0</v>
      </c>
      <c r="O19">
        <v>0</v>
      </c>
      <c r="P19">
        <v>12</v>
      </c>
    </row>
    <row r="20" spans="1:16" x14ac:dyDescent="0.25">
      <c r="A20" s="84">
        <v>42587</v>
      </c>
      <c r="B20">
        <v>28</v>
      </c>
      <c r="C20">
        <v>37.5</v>
      </c>
      <c r="D20">
        <v>2</v>
      </c>
      <c r="E20">
        <v>41</v>
      </c>
      <c r="F20">
        <v>10</v>
      </c>
      <c r="G20">
        <v>35</v>
      </c>
      <c r="H20">
        <v>10</v>
      </c>
      <c r="I20">
        <v>16</v>
      </c>
      <c r="J20">
        <v>2</v>
      </c>
      <c r="K20">
        <v>14</v>
      </c>
      <c r="L20">
        <v>20</v>
      </c>
      <c r="M20">
        <v>27</v>
      </c>
      <c r="N20">
        <v>0</v>
      </c>
      <c r="O20">
        <v>0</v>
      </c>
      <c r="P20">
        <v>12</v>
      </c>
    </row>
    <row r="21" spans="1:16" x14ac:dyDescent="0.25">
      <c r="A21" s="84">
        <v>42588</v>
      </c>
      <c r="B21">
        <v>28</v>
      </c>
      <c r="C21">
        <v>31.5</v>
      </c>
      <c r="D21">
        <v>2</v>
      </c>
      <c r="E21">
        <v>40</v>
      </c>
      <c r="F21">
        <v>9.5</v>
      </c>
      <c r="G21">
        <v>34</v>
      </c>
      <c r="H21">
        <v>10</v>
      </c>
      <c r="I21">
        <v>16</v>
      </c>
      <c r="J21">
        <v>2</v>
      </c>
      <c r="K21">
        <v>13</v>
      </c>
      <c r="L21">
        <v>19</v>
      </c>
      <c r="M21">
        <v>27</v>
      </c>
      <c r="N21">
        <v>0</v>
      </c>
      <c r="O21">
        <v>0</v>
      </c>
      <c r="P21">
        <v>12</v>
      </c>
    </row>
    <row r="22" spans="1:16" x14ac:dyDescent="0.25">
      <c r="A22" s="84">
        <v>42589</v>
      </c>
      <c r="B22">
        <v>27.5</v>
      </c>
      <c r="C22">
        <v>27.5</v>
      </c>
      <c r="D22">
        <v>2</v>
      </c>
      <c r="E22">
        <v>39.5</v>
      </c>
      <c r="F22">
        <v>9</v>
      </c>
      <c r="G22">
        <v>34</v>
      </c>
      <c r="H22">
        <v>9</v>
      </c>
      <c r="I22">
        <v>16</v>
      </c>
      <c r="J22">
        <v>2</v>
      </c>
      <c r="K22">
        <v>12</v>
      </c>
      <c r="L22">
        <v>18</v>
      </c>
      <c r="M22">
        <v>25</v>
      </c>
      <c r="N22">
        <v>0</v>
      </c>
      <c r="O22">
        <v>0</v>
      </c>
      <c r="P22">
        <v>12</v>
      </c>
    </row>
    <row r="23" spans="1:16" x14ac:dyDescent="0.25">
      <c r="A23" s="84">
        <v>42559</v>
      </c>
      <c r="B23">
        <v>23</v>
      </c>
      <c r="C23">
        <v>25.5</v>
      </c>
      <c r="D23">
        <v>2</v>
      </c>
      <c r="E23">
        <v>39</v>
      </c>
      <c r="F23">
        <v>8.5</v>
      </c>
      <c r="G23">
        <v>34</v>
      </c>
      <c r="H23">
        <v>9</v>
      </c>
      <c r="I23">
        <v>16</v>
      </c>
      <c r="J23">
        <v>2</v>
      </c>
      <c r="K23">
        <v>8</v>
      </c>
      <c r="L23">
        <v>17</v>
      </c>
      <c r="M23">
        <v>24</v>
      </c>
      <c r="N23">
        <v>0</v>
      </c>
      <c r="O23">
        <v>0</v>
      </c>
      <c r="P23">
        <v>12</v>
      </c>
    </row>
    <row r="24" spans="1:16" x14ac:dyDescent="0.25">
      <c r="A24" s="84">
        <v>42560</v>
      </c>
      <c r="B24">
        <v>23</v>
      </c>
      <c r="C24">
        <v>21</v>
      </c>
      <c r="D24">
        <v>1</v>
      </c>
      <c r="E24">
        <v>37</v>
      </c>
      <c r="F24">
        <v>8</v>
      </c>
      <c r="G24">
        <v>34</v>
      </c>
      <c r="H24">
        <v>9</v>
      </c>
      <c r="I24">
        <v>16</v>
      </c>
      <c r="J24">
        <v>2</v>
      </c>
      <c r="K24">
        <v>21</v>
      </c>
      <c r="L24">
        <v>17</v>
      </c>
      <c r="M24">
        <v>23</v>
      </c>
      <c r="N24">
        <v>0</v>
      </c>
      <c r="O24">
        <v>0</v>
      </c>
      <c r="P24">
        <v>11</v>
      </c>
    </row>
    <row r="25" spans="1:16" x14ac:dyDescent="0.25">
      <c r="A25" s="84">
        <v>42561</v>
      </c>
      <c r="B25">
        <v>23</v>
      </c>
      <c r="C25">
        <v>16</v>
      </c>
      <c r="D25">
        <v>0</v>
      </c>
      <c r="E25">
        <v>35</v>
      </c>
      <c r="F25">
        <v>7.5</v>
      </c>
      <c r="G25">
        <v>34</v>
      </c>
      <c r="H25">
        <v>9</v>
      </c>
      <c r="I25">
        <v>16</v>
      </c>
      <c r="J25">
        <v>2</v>
      </c>
      <c r="K25">
        <v>18</v>
      </c>
      <c r="L25">
        <v>17</v>
      </c>
      <c r="M25">
        <v>23</v>
      </c>
      <c r="N25">
        <v>0</v>
      </c>
      <c r="O25">
        <v>0</v>
      </c>
      <c r="P25">
        <v>11</v>
      </c>
    </row>
    <row r="26" spans="1:16" x14ac:dyDescent="0.25">
      <c r="A26" s="84">
        <v>42593</v>
      </c>
      <c r="B26">
        <v>23</v>
      </c>
      <c r="C26">
        <v>12.5</v>
      </c>
      <c r="D26">
        <v>0</v>
      </c>
      <c r="E26">
        <v>34.5</v>
      </c>
      <c r="F26">
        <v>6.5</v>
      </c>
      <c r="G26">
        <v>34</v>
      </c>
      <c r="H26">
        <v>9</v>
      </c>
      <c r="I26">
        <v>16</v>
      </c>
      <c r="J26">
        <v>2</v>
      </c>
      <c r="K26">
        <v>12</v>
      </c>
      <c r="L26">
        <v>16</v>
      </c>
      <c r="M26">
        <v>23</v>
      </c>
      <c r="N26">
        <v>0</v>
      </c>
      <c r="O26">
        <v>0</v>
      </c>
      <c r="P26">
        <v>11</v>
      </c>
    </row>
    <row r="27" spans="1:16" x14ac:dyDescent="0.25">
      <c r="A27" s="84">
        <v>42594</v>
      </c>
      <c r="B27">
        <v>23</v>
      </c>
      <c r="C27">
        <v>24.5</v>
      </c>
      <c r="D27">
        <v>0</v>
      </c>
      <c r="E27">
        <v>34.5</v>
      </c>
      <c r="F27">
        <v>6.5</v>
      </c>
      <c r="G27">
        <v>34</v>
      </c>
      <c r="H27">
        <v>9</v>
      </c>
      <c r="I27">
        <v>16</v>
      </c>
      <c r="J27">
        <v>2</v>
      </c>
      <c r="K27">
        <v>27</v>
      </c>
      <c r="L27">
        <v>15</v>
      </c>
      <c r="M27">
        <v>23</v>
      </c>
      <c r="N27">
        <v>0</v>
      </c>
      <c r="O27">
        <v>0</v>
      </c>
      <c r="P27">
        <v>11</v>
      </c>
    </row>
    <row r="28" spans="1:16" x14ac:dyDescent="0.25">
      <c r="A28" s="84">
        <v>42595</v>
      </c>
      <c r="B28">
        <v>23</v>
      </c>
      <c r="C28">
        <v>19.5</v>
      </c>
      <c r="D28">
        <v>0</v>
      </c>
      <c r="E28">
        <v>29.5</v>
      </c>
      <c r="F28">
        <v>6</v>
      </c>
      <c r="G28">
        <v>34</v>
      </c>
      <c r="H28">
        <v>9</v>
      </c>
      <c r="I28">
        <v>16</v>
      </c>
      <c r="J28">
        <v>2</v>
      </c>
      <c r="K28">
        <v>23</v>
      </c>
      <c r="L28">
        <v>12</v>
      </c>
      <c r="M28">
        <v>22</v>
      </c>
      <c r="N28">
        <v>0</v>
      </c>
      <c r="O28">
        <v>0</v>
      </c>
      <c r="P28">
        <v>11</v>
      </c>
    </row>
    <row r="29" spans="1:16" x14ac:dyDescent="0.25">
      <c r="A29" s="84">
        <v>42596</v>
      </c>
      <c r="B29">
        <v>23</v>
      </c>
      <c r="C29">
        <v>19.5</v>
      </c>
      <c r="D29">
        <v>0</v>
      </c>
      <c r="E29">
        <v>28</v>
      </c>
      <c r="F29">
        <v>6</v>
      </c>
      <c r="G29">
        <v>32</v>
      </c>
      <c r="H29">
        <v>9</v>
      </c>
      <c r="I29">
        <v>16</v>
      </c>
      <c r="J29">
        <v>2</v>
      </c>
      <c r="K29">
        <v>23</v>
      </c>
      <c r="L29">
        <v>12</v>
      </c>
      <c r="M29">
        <v>22</v>
      </c>
      <c r="N29">
        <v>0</v>
      </c>
      <c r="O29">
        <v>0</v>
      </c>
      <c r="P29">
        <v>11</v>
      </c>
    </row>
    <row r="30" spans="1:16" x14ac:dyDescent="0.25">
      <c r="A30" s="84">
        <v>42597</v>
      </c>
      <c r="B30">
        <v>20</v>
      </c>
      <c r="C30">
        <v>17.5</v>
      </c>
      <c r="D30">
        <v>0</v>
      </c>
      <c r="E30">
        <v>27</v>
      </c>
      <c r="F30">
        <v>6</v>
      </c>
      <c r="G30">
        <v>26</v>
      </c>
      <c r="H30">
        <v>9</v>
      </c>
      <c r="I30">
        <v>16</v>
      </c>
      <c r="J30">
        <v>2</v>
      </c>
      <c r="K30">
        <v>22</v>
      </c>
      <c r="L30">
        <v>11</v>
      </c>
      <c r="M30">
        <v>20</v>
      </c>
      <c r="N30">
        <v>0</v>
      </c>
      <c r="O30">
        <v>0</v>
      </c>
      <c r="P30">
        <v>11</v>
      </c>
    </row>
    <row r="31" spans="1:16" x14ac:dyDescent="0.25">
      <c r="A31" s="84">
        <v>42598</v>
      </c>
      <c r="B31">
        <v>20</v>
      </c>
      <c r="C31">
        <v>15</v>
      </c>
      <c r="D31">
        <v>0</v>
      </c>
      <c r="E31">
        <v>22.5</v>
      </c>
      <c r="F31">
        <v>6</v>
      </c>
      <c r="G31">
        <v>18</v>
      </c>
      <c r="H31">
        <v>9</v>
      </c>
      <c r="I31">
        <v>16</v>
      </c>
      <c r="J31">
        <v>2</v>
      </c>
      <c r="K31">
        <v>20</v>
      </c>
      <c r="L31">
        <v>9</v>
      </c>
      <c r="M31">
        <v>19</v>
      </c>
      <c r="N31">
        <v>0</v>
      </c>
      <c r="O31">
        <v>0</v>
      </c>
      <c r="P31">
        <v>11</v>
      </c>
    </row>
    <row r="32" spans="1:16" x14ac:dyDescent="0.25">
      <c r="A32" s="84">
        <v>42599</v>
      </c>
      <c r="B32">
        <v>20</v>
      </c>
      <c r="C32">
        <v>19.5</v>
      </c>
      <c r="D32">
        <v>0</v>
      </c>
      <c r="E32">
        <v>29</v>
      </c>
      <c r="F32">
        <v>16</v>
      </c>
      <c r="G32">
        <v>18</v>
      </c>
      <c r="H32">
        <v>9</v>
      </c>
      <c r="I32">
        <v>16</v>
      </c>
      <c r="J32">
        <v>2</v>
      </c>
      <c r="K32">
        <v>18</v>
      </c>
      <c r="L32">
        <v>8</v>
      </c>
      <c r="M32">
        <v>15</v>
      </c>
      <c r="N32">
        <v>0</v>
      </c>
      <c r="O32">
        <v>0</v>
      </c>
      <c r="P32">
        <v>11</v>
      </c>
    </row>
    <row r="33" spans="1:16" x14ac:dyDescent="0.25">
      <c r="A33" s="84">
        <v>42600</v>
      </c>
      <c r="B33">
        <v>20</v>
      </c>
      <c r="C33">
        <v>14</v>
      </c>
      <c r="D33">
        <v>0</v>
      </c>
      <c r="E33">
        <v>27</v>
      </c>
      <c r="F33">
        <v>15</v>
      </c>
      <c r="G33">
        <v>18</v>
      </c>
      <c r="H33">
        <v>6</v>
      </c>
      <c r="I33">
        <v>16</v>
      </c>
      <c r="J33">
        <v>2</v>
      </c>
      <c r="K33">
        <v>12</v>
      </c>
      <c r="L33">
        <v>6</v>
      </c>
      <c r="M33">
        <v>13</v>
      </c>
      <c r="N33">
        <v>0</v>
      </c>
      <c r="O33">
        <v>0</v>
      </c>
      <c r="P33">
        <v>11</v>
      </c>
    </row>
    <row r="34" spans="1:16" x14ac:dyDescent="0.25">
      <c r="A34" s="84">
        <v>42602</v>
      </c>
      <c r="B34">
        <v>20</v>
      </c>
      <c r="C34">
        <v>10</v>
      </c>
      <c r="D34">
        <v>0</v>
      </c>
      <c r="E34">
        <v>26</v>
      </c>
      <c r="F34">
        <v>15</v>
      </c>
      <c r="G34">
        <v>18</v>
      </c>
      <c r="H34">
        <v>6</v>
      </c>
      <c r="I34">
        <v>16</v>
      </c>
      <c r="J34">
        <v>2</v>
      </c>
      <c r="K34">
        <v>5</v>
      </c>
      <c r="L34">
        <v>3</v>
      </c>
      <c r="M34">
        <v>12</v>
      </c>
      <c r="N34">
        <v>0</v>
      </c>
      <c r="O34">
        <v>0</v>
      </c>
      <c r="P34">
        <v>11</v>
      </c>
    </row>
    <row r="35" spans="1:16" x14ac:dyDescent="0.25">
      <c r="A35" s="84">
        <v>42603</v>
      </c>
      <c r="B35">
        <v>20</v>
      </c>
      <c r="C35">
        <v>48</v>
      </c>
      <c r="D35">
        <v>0</v>
      </c>
      <c r="E35">
        <v>22</v>
      </c>
      <c r="F35">
        <v>15</v>
      </c>
      <c r="G35">
        <v>15</v>
      </c>
      <c r="H35">
        <v>6</v>
      </c>
      <c r="I35">
        <v>16</v>
      </c>
      <c r="J35">
        <v>2</v>
      </c>
      <c r="K35">
        <v>14</v>
      </c>
      <c r="L35">
        <v>21</v>
      </c>
      <c r="M35">
        <v>11</v>
      </c>
      <c r="N35">
        <v>0</v>
      </c>
      <c r="O35">
        <v>0</v>
      </c>
      <c r="P35">
        <v>11</v>
      </c>
    </row>
    <row r="36" spans="1:16" x14ac:dyDescent="0.25">
      <c r="A36" s="84">
        <v>42604</v>
      </c>
      <c r="B36">
        <v>16</v>
      </c>
      <c r="C36">
        <v>46</v>
      </c>
      <c r="D36">
        <v>0</v>
      </c>
      <c r="E36">
        <v>21</v>
      </c>
      <c r="F36">
        <v>14.5</v>
      </c>
      <c r="G36">
        <v>15</v>
      </c>
      <c r="H36">
        <v>5</v>
      </c>
      <c r="I36">
        <v>16</v>
      </c>
      <c r="J36">
        <v>2</v>
      </c>
      <c r="K36">
        <v>4</v>
      </c>
      <c r="L36">
        <v>28</v>
      </c>
      <c r="M36">
        <v>11</v>
      </c>
      <c r="N36">
        <v>0</v>
      </c>
      <c r="O36">
        <v>0</v>
      </c>
      <c r="P36">
        <v>11</v>
      </c>
    </row>
    <row r="37" spans="1:16" x14ac:dyDescent="0.25">
      <c r="A37" s="84">
        <v>42605</v>
      </c>
      <c r="B37">
        <v>16</v>
      </c>
      <c r="C37">
        <v>42.5</v>
      </c>
      <c r="D37">
        <v>0</v>
      </c>
      <c r="E37">
        <v>15</v>
      </c>
      <c r="F37">
        <v>13.5</v>
      </c>
      <c r="G37">
        <v>14</v>
      </c>
      <c r="H37">
        <v>5</v>
      </c>
      <c r="I37">
        <v>16</v>
      </c>
      <c r="J37">
        <v>2</v>
      </c>
      <c r="K37">
        <v>18</v>
      </c>
      <c r="L37">
        <v>21</v>
      </c>
      <c r="M37">
        <v>11</v>
      </c>
      <c r="N37">
        <v>0</v>
      </c>
      <c r="O37">
        <v>0</v>
      </c>
      <c r="P37">
        <v>11</v>
      </c>
    </row>
    <row r="38" spans="1:16" x14ac:dyDescent="0.25">
      <c r="A38" s="84">
        <v>42606</v>
      </c>
      <c r="B38">
        <v>16</v>
      </c>
      <c r="C38">
        <v>36.5</v>
      </c>
      <c r="D38">
        <v>0</v>
      </c>
      <c r="E38">
        <v>10.5</v>
      </c>
      <c r="F38">
        <v>13.5</v>
      </c>
      <c r="G38">
        <v>14</v>
      </c>
      <c r="H38">
        <v>5</v>
      </c>
      <c r="I38">
        <v>16</v>
      </c>
      <c r="J38">
        <v>2</v>
      </c>
      <c r="K38">
        <v>8</v>
      </c>
      <c r="L38">
        <v>18</v>
      </c>
      <c r="M38">
        <v>9</v>
      </c>
      <c r="N38">
        <v>0</v>
      </c>
      <c r="O38">
        <v>0</v>
      </c>
      <c r="P38">
        <v>11</v>
      </c>
    </row>
    <row r="39" spans="1:16" x14ac:dyDescent="0.25">
      <c r="A39" s="84">
        <f>A38+1</f>
        <v>42607</v>
      </c>
      <c r="B39">
        <v>16</v>
      </c>
      <c r="C39">
        <v>31.5</v>
      </c>
      <c r="D39">
        <v>0</v>
      </c>
      <c r="E39">
        <v>24</v>
      </c>
      <c r="F39">
        <v>13.5</v>
      </c>
      <c r="G39">
        <v>34</v>
      </c>
      <c r="H39">
        <v>5</v>
      </c>
      <c r="I39">
        <v>16</v>
      </c>
      <c r="J39">
        <v>2</v>
      </c>
      <c r="K39">
        <v>6</v>
      </c>
      <c r="L39">
        <v>17</v>
      </c>
      <c r="M39">
        <v>13</v>
      </c>
      <c r="N39">
        <v>0</v>
      </c>
      <c r="O39">
        <v>0</v>
      </c>
      <c r="P39">
        <v>11</v>
      </c>
    </row>
    <row r="40" spans="1:16" x14ac:dyDescent="0.25">
      <c r="A40" s="84">
        <f t="shared" ref="A40:A75" si="0">A39+1</f>
        <v>42608</v>
      </c>
      <c r="B40">
        <v>15</v>
      </c>
      <c r="C40">
        <v>28</v>
      </c>
      <c r="D40">
        <v>0</v>
      </c>
      <c r="E40">
        <v>17.5</v>
      </c>
      <c r="F40">
        <v>12</v>
      </c>
      <c r="G40">
        <v>32</v>
      </c>
      <c r="H40">
        <v>5</v>
      </c>
      <c r="I40">
        <v>16</v>
      </c>
      <c r="J40">
        <v>2</v>
      </c>
      <c r="K40">
        <v>6</v>
      </c>
      <c r="L40">
        <v>14</v>
      </c>
      <c r="M40">
        <v>13</v>
      </c>
      <c r="N40">
        <v>0</v>
      </c>
      <c r="O40">
        <v>0</v>
      </c>
      <c r="P40">
        <v>11</v>
      </c>
    </row>
    <row r="41" spans="1:16" x14ac:dyDescent="0.25">
      <c r="A41" s="84">
        <f t="shared" si="0"/>
        <v>42609</v>
      </c>
      <c r="B41">
        <v>15</v>
      </c>
      <c r="C41">
        <v>25</v>
      </c>
      <c r="D41">
        <v>0</v>
      </c>
      <c r="E41">
        <v>13</v>
      </c>
      <c r="F41">
        <v>12</v>
      </c>
      <c r="G41">
        <v>32</v>
      </c>
      <c r="H41">
        <v>5</v>
      </c>
      <c r="I41">
        <v>16</v>
      </c>
      <c r="J41">
        <v>2</v>
      </c>
      <c r="K41">
        <v>23</v>
      </c>
      <c r="L41">
        <v>14</v>
      </c>
      <c r="M41">
        <v>12</v>
      </c>
      <c r="N41">
        <v>0</v>
      </c>
      <c r="O41">
        <v>0</v>
      </c>
      <c r="P41">
        <v>11</v>
      </c>
    </row>
    <row r="42" spans="1:16" x14ac:dyDescent="0.25">
      <c r="A42" s="84">
        <f t="shared" si="0"/>
        <v>42610</v>
      </c>
      <c r="B42">
        <v>15</v>
      </c>
      <c r="C42">
        <v>22.5</v>
      </c>
      <c r="D42">
        <v>0</v>
      </c>
      <c r="E42">
        <v>10</v>
      </c>
      <c r="F42">
        <v>12</v>
      </c>
      <c r="G42">
        <v>28</v>
      </c>
      <c r="H42">
        <v>5</v>
      </c>
      <c r="I42">
        <v>16</v>
      </c>
      <c r="J42">
        <v>2</v>
      </c>
      <c r="K42">
        <v>18</v>
      </c>
      <c r="L42">
        <v>13</v>
      </c>
      <c r="M42">
        <v>10</v>
      </c>
      <c r="N42">
        <v>0</v>
      </c>
      <c r="O42">
        <v>0</v>
      </c>
      <c r="P42">
        <v>11</v>
      </c>
    </row>
    <row r="43" spans="1:16" x14ac:dyDescent="0.25">
      <c r="A43" s="84">
        <f t="shared" si="0"/>
        <v>42611</v>
      </c>
      <c r="B43">
        <v>15</v>
      </c>
      <c r="C43">
        <v>20</v>
      </c>
      <c r="D43">
        <v>0</v>
      </c>
      <c r="E43">
        <v>30.5</v>
      </c>
      <c r="F43">
        <v>12</v>
      </c>
      <c r="G43">
        <v>22</v>
      </c>
      <c r="H43">
        <v>4</v>
      </c>
      <c r="I43">
        <v>16</v>
      </c>
      <c r="J43">
        <v>2</v>
      </c>
      <c r="K43">
        <v>8</v>
      </c>
      <c r="L43">
        <v>11</v>
      </c>
      <c r="M43">
        <v>9</v>
      </c>
      <c r="N43">
        <v>0</v>
      </c>
      <c r="O43">
        <v>0</v>
      </c>
      <c r="P43">
        <v>11</v>
      </c>
    </row>
    <row r="44" spans="1:16" x14ac:dyDescent="0.25">
      <c r="A44" s="84">
        <f t="shared" si="0"/>
        <v>42612</v>
      </c>
      <c r="B44">
        <v>15</v>
      </c>
      <c r="C44">
        <v>18</v>
      </c>
      <c r="D44">
        <v>0</v>
      </c>
      <c r="E44">
        <v>24</v>
      </c>
      <c r="F44">
        <v>12</v>
      </c>
      <c r="G44">
        <v>22</v>
      </c>
      <c r="H44">
        <v>4</v>
      </c>
      <c r="I44">
        <v>16</v>
      </c>
      <c r="J44">
        <v>2</v>
      </c>
      <c r="K44">
        <v>13</v>
      </c>
      <c r="L44">
        <v>5</v>
      </c>
      <c r="M44">
        <v>9</v>
      </c>
      <c r="N44">
        <v>0</v>
      </c>
      <c r="O44">
        <v>0</v>
      </c>
      <c r="P44">
        <v>11</v>
      </c>
    </row>
    <row r="45" spans="1:16" x14ac:dyDescent="0.25">
      <c r="A45" s="84">
        <f t="shared" si="0"/>
        <v>42613</v>
      </c>
      <c r="B45">
        <v>15</v>
      </c>
      <c r="C45">
        <v>15</v>
      </c>
      <c r="D45">
        <v>0</v>
      </c>
      <c r="E45">
        <v>19.5</v>
      </c>
      <c r="F45">
        <v>12</v>
      </c>
      <c r="G45">
        <v>20</v>
      </c>
      <c r="H45">
        <v>3</v>
      </c>
      <c r="I45">
        <v>16</v>
      </c>
      <c r="J45">
        <v>2</v>
      </c>
      <c r="K45">
        <v>20</v>
      </c>
      <c r="L45">
        <v>3</v>
      </c>
      <c r="M45">
        <v>5</v>
      </c>
      <c r="N45">
        <v>0</v>
      </c>
      <c r="O45">
        <v>0</v>
      </c>
      <c r="P45">
        <v>11</v>
      </c>
    </row>
    <row r="46" spans="1:16" x14ac:dyDescent="0.25">
      <c r="A46" s="84">
        <f t="shared" si="0"/>
        <v>42614</v>
      </c>
      <c r="B46">
        <v>14</v>
      </c>
      <c r="C46">
        <v>10.5</v>
      </c>
      <c r="D46">
        <v>0</v>
      </c>
      <c r="E46">
        <v>15.5</v>
      </c>
      <c r="F46">
        <v>12</v>
      </c>
      <c r="G46">
        <v>18</v>
      </c>
      <c r="H46">
        <v>3</v>
      </c>
      <c r="I46">
        <v>16</v>
      </c>
      <c r="J46">
        <v>2</v>
      </c>
      <c r="K46">
        <v>15</v>
      </c>
      <c r="L46">
        <v>3</v>
      </c>
      <c r="M46">
        <v>5</v>
      </c>
      <c r="N46">
        <v>0</v>
      </c>
      <c r="O46">
        <v>0</v>
      </c>
      <c r="P46">
        <v>11</v>
      </c>
    </row>
    <row r="47" spans="1:16" x14ac:dyDescent="0.25">
      <c r="A47" s="84">
        <f t="shared" si="0"/>
        <v>42615</v>
      </c>
      <c r="B47">
        <v>53</v>
      </c>
      <c r="C47">
        <v>48.5</v>
      </c>
      <c r="D47">
        <v>0</v>
      </c>
      <c r="E47">
        <v>30.5</v>
      </c>
      <c r="F47">
        <v>11.5</v>
      </c>
      <c r="G47">
        <v>18</v>
      </c>
      <c r="H47">
        <v>3</v>
      </c>
      <c r="I47">
        <v>16</v>
      </c>
      <c r="J47">
        <v>2</v>
      </c>
      <c r="K47">
        <v>23</v>
      </c>
      <c r="L47">
        <v>25</v>
      </c>
      <c r="M47">
        <v>15</v>
      </c>
      <c r="N47">
        <v>0</v>
      </c>
      <c r="O47">
        <v>0</v>
      </c>
      <c r="P47">
        <v>11</v>
      </c>
    </row>
    <row r="48" spans="1:16" x14ac:dyDescent="0.25">
      <c r="A48" s="84">
        <f t="shared" si="0"/>
        <v>42616</v>
      </c>
      <c r="B48">
        <v>53</v>
      </c>
      <c r="C48">
        <v>44</v>
      </c>
      <c r="D48">
        <v>0</v>
      </c>
      <c r="E48">
        <v>27</v>
      </c>
      <c r="F48">
        <v>11.5</v>
      </c>
      <c r="G48">
        <v>18</v>
      </c>
      <c r="H48">
        <v>3</v>
      </c>
      <c r="I48">
        <v>15</v>
      </c>
      <c r="J48">
        <v>1</v>
      </c>
      <c r="K48">
        <v>27</v>
      </c>
      <c r="L48">
        <v>24</v>
      </c>
      <c r="M48">
        <v>15</v>
      </c>
      <c r="N48">
        <v>0</v>
      </c>
      <c r="O48">
        <v>0</v>
      </c>
      <c r="P48">
        <v>11</v>
      </c>
    </row>
    <row r="49" spans="1:16" x14ac:dyDescent="0.25">
      <c r="A49" s="84">
        <f t="shared" si="0"/>
        <v>42617</v>
      </c>
      <c r="B49">
        <v>53</v>
      </c>
      <c r="C49">
        <v>41</v>
      </c>
      <c r="D49">
        <v>0</v>
      </c>
      <c r="E49">
        <v>22</v>
      </c>
      <c r="F49">
        <v>11.5</v>
      </c>
      <c r="G49">
        <v>18</v>
      </c>
      <c r="H49">
        <v>3</v>
      </c>
      <c r="I49">
        <v>15</v>
      </c>
      <c r="J49">
        <v>1</v>
      </c>
      <c r="K49">
        <v>22</v>
      </c>
      <c r="L49">
        <v>24</v>
      </c>
      <c r="M49">
        <v>21</v>
      </c>
      <c r="N49">
        <v>0</v>
      </c>
      <c r="O49">
        <v>0</v>
      </c>
      <c r="P49">
        <v>11</v>
      </c>
    </row>
    <row r="50" spans="1:16" x14ac:dyDescent="0.25">
      <c r="A50" s="84">
        <f t="shared" si="0"/>
        <v>42618</v>
      </c>
      <c r="B50">
        <v>53</v>
      </c>
      <c r="C50">
        <v>40.5</v>
      </c>
      <c r="D50">
        <v>0</v>
      </c>
      <c r="E50">
        <v>14.5</v>
      </c>
      <c r="F50">
        <v>11.5</v>
      </c>
      <c r="G50">
        <v>18</v>
      </c>
      <c r="H50">
        <v>3</v>
      </c>
      <c r="I50">
        <v>15</v>
      </c>
      <c r="J50">
        <v>1</v>
      </c>
      <c r="K50">
        <v>17</v>
      </c>
      <c r="L50">
        <v>21</v>
      </c>
      <c r="M50">
        <v>21</v>
      </c>
      <c r="N50">
        <v>0</v>
      </c>
      <c r="O50">
        <v>0</v>
      </c>
      <c r="P50">
        <v>11</v>
      </c>
    </row>
    <row r="51" spans="1:16" x14ac:dyDescent="0.25">
      <c r="A51" s="84">
        <f t="shared" si="0"/>
        <v>42619</v>
      </c>
      <c r="B51">
        <v>53</v>
      </c>
      <c r="C51">
        <v>38</v>
      </c>
      <c r="D51">
        <v>0</v>
      </c>
      <c r="E51">
        <v>8</v>
      </c>
      <c r="F51">
        <v>11.5</v>
      </c>
      <c r="G51">
        <v>16</v>
      </c>
      <c r="H51">
        <v>3</v>
      </c>
      <c r="I51">
        <v>15</v>
      </c>
      <c r="J51">
        <v>1</v>
      </c>
      <c r="K51">
        <v>12</v>
      </c>
      <c r="L51">
        <v>19</v>
      </c>
      <c r="M51">
        <v>21</v>
      </c>
      <c r="N51">
        <v>0</v>
      </c>
      <c r="O51">
        <v>0</v>
      </c>
      <c r="P51">
        <v>10</v>
      </c>
    </row>
    <row r="52" spans="1:16" x14ac:dyDescent="0.25">
      <c r="A52" s="84">
        <f t="shared" si="0"/>
        <v>42620</v>
      </c>
      <c r="B52">
        <v>48</v>
      </c>
      <c r="C52">
        <v>32.5</v>
      </c>
      <c r="D52">
        <v>0</v>
      </c>
      <c r="E52">
        <v>18.5</v>
      </c>
      <c r="F52">
        <v>11</v>
      </c>
      <c r="G52">
        <v>14</v>
      </c>
      <c r="H52">
        <v>3</v>
      </c>
      <c r="I52">
        <v>15</v>
      </c>
      <c r="J52">
        <v>1</v>
      </c>
      <c r="K52">
        <v>24</v>
      </c>
      <c r="L52">
        <v>17</v>
      </c>
      <c r="M52">
        <v>18</v>
      </c>
      <c r="N52">
        <v>0</v>
      </c>
      <c r="O52">
        <v>0</v>
      </c>
      <c r="P52">
        <v>10</v>
      </c>
    </row>
    <row r="53" spans="1:16" x14ac:dyDescent="0.25">
      <c r="A53" s="84">
        <f t="shared" si="0"/>
        <v>42621</v>
      </c>
      <c r="B53">
        <v>48</v>
      </c>
      <c r="C53">
        <v>29.5</v>
      </c>
      <c r="D53">
        <v>0</v>
      </c>
      <c r="E53">
        <v>14.5</v>
      </c>
      <c r="F53">
        <v>10.5</v>
      </c>
      <c r="G53">
        <v>14</v>
      </c>
      <c r="H53">
        <v>3</v>
      </c>
      <c r="I53">
        <v>15</v>
      </c>
      <c r="J53">
        <v>1</v>
      </c>
      <c r="K53">
        <v>19</v>
      </c>
      <c r="L53">
        <v>17</v>
      </c>
      <c r="M53">
        <v>18</v>
      </c>
      <c r="N53">
        <v>0</v>
      </c>
      <c r="O53">
        <v>0</v>
      </c>
      <c r="P53">
        <v>10</v>
      </c>
    </row>
    <row r="54" spans="1:16" x14ac:dyDescent="0.25">
      <c r="A54" s="84">
        <f t="shared" si="0"/>
        <v>42622</v>
      </c>
      <c r="B54">
        <v>48</v>
      </c>
      <c r="C54">
        <v>26.5</v>
      </c>
      <c r="D54">
        <v>0</v>
      </c>
      <c r="E54">
        <v>32</v>
      </c>
      <c r="F54">
        <v>10</v>
      </c>
      <c r="G54">
        <v>38</v>
      </c>
      <c r="H54">
        <v>0</v>
      </c>
      <c r="I54">
        <v>15</v>
      </c>
      <c r="J54">
        <v>1</v>
      </c>
      <c r="K54">
        <v>12</v>
      </c>
      <c r="L54">
        <v>17</v>
      </c>
      <c r="M54">
        <v>16</v>
      </c>
      <c r="N54">
        <v>0</v>
      </c>
      <c r="O54">
        <v>0</v>
      </c>
      <c r="P54">
        <v>10</v>
      </c>
    </row>
    <row r="55" spans="1:16" x14ac:dyDescent="0.25">
      <c r="A55" s="84">
        <f t="shared" si="0"/>
        <v>42623</v>
      </c>
      <c r="B55">
        <v>48</v>
      </c>
      <c r="C55">
        <v>22</v>
      </c>
      <c r="D55">
        <v>0</v>
      </c>
      <c r="E55">
        <v>28</v>
      </c>
      <c r="F55">
        <v>9.5</v>
      </c>
      <c r="G55">
        <v>38</v>
      </c>
      <c r="H55">
        <v>0</v>
      </c>
      <c r="I55">
        <v>15</v>
      </c>
      <c r="J55">
        <v>1</v>
      </c>
      <c r="K55">
        <v>5</v>
      </c>
      <c r="L55">
        <v>9</v>
      </c>
      <c r="M55">
        <v>15</v>
      </c>
      <c r="N55">
        <v>0</v>
      </c>
      <c r="O55">
        <v>0</v>
      </c>
      <c r="P55">
        <v>10</v>
      </c>
    </row>
    <row r="56" spans="1:16" x14ac:dyDescent="0.25">
      <c r="A56" s="84">
        <f t="shared" si="0"/>
        <v>42624</v>
      </c>
      <c r="B56">
        <v>48</v>
      </c>
      <c r="C56">
        <v>16.5</v>
      </c>
      <c r="D56">
        <v>0</v>
      </c>
      <c r="E56">
        <v>27.5</v>
      </c>
      <c r="F56">
        <v>9.5</v>
      </c>
      <c r="G56">
        <v>36</v>
      </c>
      <c r="H56">
        <v>0</v>
      </c>
      <c r="I56">
        <v>15</v>
      </c>
      <c r="J56">
        <v>1</v>
      </c>
      <c r="K56">
        <v>5</v>
      </c>
      <c r="L56">
        <v>8</v>
      </c>
      <c r="M56">
        <v>14</v>
      </c>
      <c r="N56">
        <v>0</v>
      </c>
      <c r="O56">
        <v>0</v>
      </c>
      <c r="P56">
        <v>10</v>
      </c>
    </row>
    <row r="57" spans="1:16" x14ac:dyDescent="0.25">
      <c r="A57" s="84">
        <f t="shared" si="0"/>
        <v>42625</v>
      </c>
      <c r="B57">
        <v>42</v>
      </c>
      <c r="C57">
        <v>14</v>
      </c>
      <c r="D57">
        <v>0</v>
      </c>
      <c r="E57">
        <v>18.5</v>
      </c>
      <c r="F57">
        <v>9.5</v>
      </c>
      <c r="G57">
        <v>36</v>
      </c>
      <c r="H57">
        <v>0</v>
      </c>
      <c r="I57">
        <v>15</v>
      </c>
      <c r="J57">
        <v>1</v>
      </c>
      <c r="K57">
        <v>6</v>
      </c>
      <c r="L57">
        <v>5</v>
      </c>
      <c r="M57">
        <v>14</v>
      </c>
      <c r="N57">
        <v>0</v>
      </c>
      <c r="O57">
        <v>0</v>
      </c>
      <c r="P57">
        <v>10</v>
      </c>
    </row>
    <row r="58" spans="1:16" x14ac:dyDescent="0.25">
      <c r="A58" s="84">
        <f t="shared" si="0"/>
        <v>42626</v>
      </c>
      <c r="B58">
        <v>42</v>
      </c>
      <c r="C58">
        <v>40.5</v>
      </c>
      <c r="D58">
        <v>0</v>
      </c>
      <c r="E58">
        <v>42.5</v>
      </c>
      <c r="F58">
        <v>9.5</v>
      </c>
      <c r="G58">
        <v>33</v>
      </c>
      <c r="H58">
        <v>0</v>
      </c>
      <c r="I58">
        <v>15</v>
      </c>
      <c r="J58">
        <v>1</v>
      </c>
      <c r="K58">
        <v>26</v>
      </c>
      <c r="L58">
        <v>24</v>
      </c>
      <c r="M58">
        <v>14</v>
      </c>
      <c r="N58">
        <v>0</v>
      </c>
      <c r="O58">
        <v>0</v>
      </c>
      <c r="P58">
        <v>10</v>
      </c>
    </row>
    <row r="59" spans="1:16" x14ac:dyDescent="0.25">
      <c r="A59" s="84">
        <f t="shared" si="0"/>
        <v>42627</v>
      </c>
      <c r="B59">
        <v>38</v>
      </c>
      <c r="C59">
        <v>37</v>
      </c>
      <c r="D59">
        <v>0</v>
      </c>
      <c r="E59">
        <v>36</v>
      </c>
      <c r="F59">
        <v>7.5</v>
      </c>
      <c r="G59">
        <v>33</v>
      </c>
      <c r="H59">
        <v>0</v>
      </c>
      <c r="I59">
        <v>15</v>
      </c>
      <c r="J59">
        <v>1</v>
      </c>
      <c r="K59">
        <v>26</v>
      </c>
      <c r="L59">
        <v>22</v>
      </c>
      <c r="M59">
        <v>12</v>
      </c>
      <c r="N59">
        <v>0</v>
      </c>
      <c r="O59">
        <v>0</v>
      </c>
      <c r="P59">
        <v>10</v>
      </c>
    </row>
    <row r="60" spans="1:16" x14ac:dyDescent="0.25">
      <c r="A60" s="84">
        <f t="shared" si="0"/>
        <v>42628</v>
      </c>
      <c r="B60">
        <v>38</v>
      </c>
      <c r="C60">
        <v>33</v>
      </c>
      <c r="D60">
        <v>0</v>
      </c>
      <c r="E60">
        <v>32</v>
      </c>
      <c r="F60">
        <v>7.5</v>
      </c>
      <c r="G60">
        <v>33</v>
      </c>
      <c r="H60">
        <v>0</v>
      </c>
      <c r="I60">
        <v>15</v>
      </c>
      <c r="J60">
        <v>1</v>
      </c>
      <c r="K60">
        <v>18</v>
      </c>
      <c r="L60">
        <v>21</v>
      </c>
      <c r="M60">
        <v>12</v>
      </c>
      <c r="N60">
        <v>0</v>
      </c>
      <c r="O60">
        <v>0</v>
      </c>
      <c r="P60">
        <v>10</v>
      </c>
    </row>
    <row r="61" spans="1:16" x14ac:dyDescent="0.25">
      <c r="A61" s="84">
        <f t="shared" si="0"/>
        <v>42629</v>
      </c>
      <c r="B61">
        <v>38</v>
      </c>
      <c r="C61">
        <v>29</v>
      </c>
      <c r="D61">
        <v>0</v>
      </c>
      <c r="E61">
        <v>28.5</v>
      </c>
      <c r="F61">
        <v>7</v>
      </c>
      <c r="G61">
        <v>32</v>
      </c>
      <c r="H61">
        <v>0</v>
      </c>
      <c r="I61">
        <v>15</v>
      </c>
      <c r="J61">
        <v>1</v>
      </c>
      <c r="K61">
        <v>16</v>
      </c>
      <c r="L61">
        <v>19</v>
      </c>
      <c r="M61">
        <v>11</v>
      </c>
      <c r="N61">
        <v>0</v>
      </c>
      <c r="O61">
        <v>0</v>
      </c>
      <c r="P61">
        <v>10</v>
      </c>
    </row>
    <row r="62" spans="1:16" x14ac:dyDescent="0.25">
      <c r="A62" s="84">
        <f t="shared" si="0"/>
        <v>42630</v>
      </c>
      <c r="B62">
        <v>38</v>
      </c>
      <c r="C62">
        <v>21</v>
      </c>
      <c r="D62">
        <v>0</v>
      </c>
      <c r="E62">
        <v>25.5</v>
      </c>
      <c r="F62">
        <v>7</v>
      </c>
      <c r="G62">
        <v>30</v>
      </c>
      <c r="H62">
        <v>0</v>
      </c>
      <c r="I62">
        <v>15</v>
      </c>
      <c r="J62">
        <v>1</v>
      </c>
      <c r="K62">
        <v>13</v>
      </c>
      <c r="L62">
        <v>18</v>
      </c>
      <c r="M62">
        <v>11</v>
      </c>
      <c r="N62">
        <v>0</v>
      </c>
      <c r="O62">
        <v>0</v>
      </c>
      <c r="P62">
        <v>10</v>
      </c>
    </row>
    <row r="63" spans="1:16" x14ac:dyDescent="0.25">
      <c r="A63" s="84">
        <f t="shared" si="0"/>
        <v>42631</v>
      </c>
      <c r="B63">
        <v>32</v>
      </c>
      <c r="C63">
        <v>18.5</v>
      </c>
      <c r="D63">
        <v>0</v>
      </c>
      <c r="E63">
        <v>18.5</v>
      </c>
      <c r="F63">
        <v>7</v>
      </c>
      <c r="G63">
        <v>28</v>
      </c>
      <c r="H63">
        <v>0</v>
      </c>
      <c r="I63">
        <v>15</v>
      </c>
      <c r="J63">
        <v>1</v>
      </c>
      <c r="K63">
        <v>6</v>
      </c>
      <c r="L63">
        <v>17</v>
      </c>
      <c r="M63">
        <v>10</v>
      </c>
      <c r="N63">
        <v>0</v>
      </c>
      <c r="O63">
        <v>0</v>
      </c>
      <c r="P63">
        <v>10</v>
      </c>
    </row>
    <row r="64" spans="1:16" x14ac:dyDescent="0.25">
      <c r="A64" s="84">
        <f t="shared" si="0"/>
        <v>42632</v>
      </c>
      <c r="B64">
        <v>31</v>
      </c>
      <c r="C64">
        <v>15.5</v>
      </c>
      <c r="D64">
        <v>0</v>
      </c>
      <c r="E64">
        <v>28.5</v>
      </c>
      <c r="F64">
        <v>7</v>
      </c>
      <c r="G64">
        <v>26</v>
      </c>
      <c r="H64">
        <v>0</v>
      </c>
      <c r="I64">
        <v>14</v>
      </c>
      <c r="J64">
        <v>1</v>
      </c>
      <c r="K64">
        <v>24</v>
      </c>
      <c r="L64">
        <v>16</v>
      </c>
      <c r="M64">
        <v>10</v>
      </c>
      <c r="N64">
        <v>0</v>
      </c>
      <c r="O64">
        <v>0</v>
      </c>
      <c r="P64">
        <v>10</v>
      </c>
    </row>
    <row r="65" spans="1:16" x14ac:dyDescent="0.25">
      <c r="A65" s="84">
        <f t="shared" si="0"/>
        <v>42633</v>
      </c>
      <c r="B65">
        <v>31</v>
      </c>
      <c r="C65">
        <v>11</v>
      </c>
      <c r="D65">
        <v>0</v>
      </c>
      <c r="E65">
        <v>24.5</v>
      </c>
      <c r="F65">
        <v>7</v>
      </c>
      <c r="G65">
        <v>26</v>
      </c>
      <c r="H65">
        <v>0</v>
      </c>
      <c r="I65">
        <v>14</v>
      </c>
      <c r="J65">
        <v>1</v>
      </c>
      <c r="K65">
        <v>16</v>
      </c>
      <c r="L65">
        <v>15</v>
      </c>
      <c r="M65">
        <v>9</v>
      </c>
      <c r="N65">
        <v>0</v>
      </c>
      <c r="O65">
        <v>0</v>
      </c>
      <c r="P65">
        <v>10</v>
      </c>
    </row>
    <row r="66" spans="1:16" x14ac:dyDescent="0.25">
      <c r="A66" s="84">
        <f t="shared" si="0"/>
        <v>42634</v>
      </c>
      <c r="B66">
        <v>30</v>
      </c>
      <c r="C66">
        <v>49</v>
      </c>
      <c r="D66">
        <v>0</v>
      </c>
      <c r="E66">
        <v>32</v>
      </c>
      <c r="F66">
        <v>7</v>
      </c>
      <c r="G66">
        <v>26</v>
      </c>
      <c r="H66">
        <v>0</v>
      </c>
      <c r="I66">
        <v>14</v>
      </c>
      <c r="J66">
        <v>1</v>
      </c>
      <c r="K66">
        <v>24</v>
      </c>
      <c r="L66">
        <v>13</v>
      </c>
      <c r="M66">
        <v>19</v>
      </c>
      <c r="N66">
        <v>0</v>
      </c>
      <c r="O66">
        <v>0</v>
      </c>
      <c r="P66">
        <v>10</v>
      </c>
    </row>
    <row r="67" spans="1:16" x14ac:dyDescent="0.25">
      <c r="A67" s="84">
        <f t="shared" si="0"/>
        <v>42635</v>
      </c>
      <c r="B67">
        <v>30</v>
      </c>
      <c r="C67">
        <v>46</v>
      </c>
      <c r="D67">
        <v>0</v>
      </c>
      <c r="E67">
        <v>30</v>
      </c>
      <c r="F67">
        <v>6</v>
      </c>
      <c r="G67">
        <v>24</v>
      </c>
      <c r="H67">
        <v>0</v>
      </c>
      <c r="I67">
        <v>13</v>
      </c>
      <c r="J67">
        <v>1</v>
      </c>
      <c r="K67">
        <v>18</v>
      </c>
      <c r="L67">
        <v>11</v>
      </c>
      <c r="M67">
        <v>18</v>
      </c>
      <c r="N67">
        <v>0</v>
      </c>
      <c r="O67">
        <v>0</v>
      </c>
      <c r="P67">
        <v>10</v>
      </c>
    </row>
    <row r="68" spans="1:16" x14ac:dyDescent="0.25">
      <c r="A68" s="84">
        <f t="shared" si="0"/>
        <v>42636</v>
      </c>
      <c r="B68">
        <v>30</v>
      </c>
      <c r="C68">
        <v>43.5</v>
      </c>
      <c r="D68">
        <v>0</v>
      </c>
      <c r="E68">
        <v>27</v>
      </c>
      <c r="F68">
        <v>6</v>
      </c>
      <c r="G68">
        <v>24</v>
      </c>
      <c r="H68">
        <v>0</v>
      </c>
      <c r="I68">
        <v>12</v>
      </c>
      <c r="J68">
        <v>1</v>
      </c>
      <c r="K68">
        <v>23</v>
      </c>
      <c r="L68">
        <v>17</v>
      </c>
      <c r="M68">
        <v>18</v>
      </c>
      <c r="N68">
        <v>0</v>
      </c>
      <c r="O68">
        <v>0</v>
      </c>
      <c r="P68">
        <v>10</v>
      </c>
    </row>
    <row r="69" spans="1:16" x14ac:dyDescent="0.25">
      <c r="A69" s="84">
        <f t="shared" si="0"/>
        <v>42637</v>
      </c>
      <c r="B69">
        <v>30</v>
      </c>
      <c r="C69">
        <v>36.5</v>
      </c>
      <c r="D69">
        <v>0</v>
      </c>
      <c r="E69">
        <v>22.5</v>
      </c>
      <c r="F69">
        <v>6</v>
      </c>
      <c r="G69">
        <v>22</v>
      </c>
      <c r="H69">
        <v>0</v>
      </c>
      <c r="I69">
        <v>12</v>
      </c>
      <c r="J69">
        <v>1</v>
      </c>
      <c r="K69">
        <v>15</v>
      </c>
      <c r="L69">
        <v>13</v>
      </c>
      <c r="M69">
        <v>15</v>
      </c>
      <c r="N69">
        <v>0</v>
      </c>
      <c r="O69">
        <v>0</v>
      </c>
      <c r="P69">
        <v>10</v>
      </c>
    </row>
    <row r="70" spans="1:16" x14ac:dyDescent="0.25">
      <c r="A70" s="84">
        <f t="shared" si="0"/>
        <v>42638</v>
      </c>
      <c r="B70">
        <v>24</v>
      </c>
      <c r="C70">
        <v>31</v>
      </c>
      <c r="D70">
        <v>0</v>
      </c>
      <c r="E70">
        <v>19.5</v>
      </c>
      <c r="F70">
        <v>3.5</v>
      </c>
      <c r="G70">
        <v>18</v>
      </c>
      <c r="H70">
        <v>0</v>
      </c>
      <c r="I70">
        <v>12</v>
      </c>
      <c r="J70">
        <v>1</v>
      </c>
      <c r="K70">
        <v>6</v>
      </c>
      <c r="L70">
        <v>11</v>
      </c>
      <c r="M70">
        <v>13</v>
      </c>
      <c r="N70">
        <v>0</v>
      </c>
      <c r="O70">
        <v>0</v>
      </c>
      <c r="P70">
        <v>10</v>
      </c>
    </row>
    <row r="71" spans="1:16" x14ac:dyDescent="0.25">
      <c r="A71" s="84">
        <f t="shared" si="0"/>
        <v>42639</v>
      </c>
      <c r="B71">
        <v>23</v>
      </c>
      <c r="C71">
        <v>53.5</v>
      </c>
      <c r="D71">
        <v>0</v>
      </c>
      <c r="E71">
        <v>28</v>
      </c>
      <c r="F71">
        <v>13.5</v>
      </c>
      <c r="G71">
        <v>18</v>
      </c>
      <c r="H71">
        <v>0</v>
      </c>
      <c r="I71">
        <v>12</v>
      </c>
      <c r="J71">
        <v>1</v>
      </c>
      <c r="K71">
        <v>24</v>
      </c>
      <c r="L71">
        <v>48</v>
      </c>
      <c r="M71">
        <v>13</v>
      </c>
      <c r="N71">
        <v>0</v>
      </c>
      <c r="O71">
        <v>0</v>
      </c>
      <c r="P71">
        <v>10</v>
      </c>
    </row>
    <row r="72" spans="1:16" x14ac:dyDescent="0.25">
      <c r="A72" s="84">
        <f t="shared" si="0"/>
        <v>42640</v>
      </c>
      <c r="B72">
        <v>23</v>
      </c>
      <c r="C72">
        <v>46.5</v>
      </c>
      <c r="D72">
        <v>0</v>
      </c>
      <c r="E72">
        <v>24.5</v>
      </c>
      <c r="F72">
        <v>13.5</v>
      </c>
      <c r="G72">
        <v>16</v>
      </c>
      <c r="H72">
        <v>0</v>
      </c>
      <c r="I72">
        <v>11</v>
      </c>
      <c r="J72">
        <v>1</v>
      </c>
      <c r="K72">
        <v>22</v>
      </c>
      <c r="L72">
        <v>44</v>
      </c>
      <c r="M72">
        <v>13</v>
      </c>
      <c r="N72">
        <v>0</v>
      </c>
      <c r="O72">
        <v>0</v>
      </c>
      <c r="P72">
        <v>10</v>
      </c>
    </row>
    <row r="73" spans="1:16" x14ac:dyDescent="0.25">
      <c r="A73" s="84">
        <f t="shared" si="0"/>
        <v>42641</v>
      </c>
      <c r="B73">
        <v>23</v>
      </c>
      <c r="C73">
        <v>42</v>
      </c>
      <c r="D73">
        <v>0</v>
      </c>
      <c r="E73">
        <v>21</v>
      </c>
      <c r="F73">
        <v>13.5</v>
      </c>
      <c r="G73">
        <v>14</v>
      </c>
      <c r="H73">
        <v>0</v>
      </c>
      <c r="I73">
        <v>10</v>
      </c>
      <c r="J73">
        <v>1</v>
      </c>
      <c r="K73">
        <v>19</v>
      </c>
      <c r="L73">
        <v>43</v>
      </c>
      <c r="M73">
        <v>12</v>
      </c>
      <c r="N73">
        <v>0</v>
      </c>
      <c r="O73">
        <v>0</v>
      </c>
      <c r="P73">
        <v>10</v>
      </c>
    </row>
    <row r="74" spans="1:16" x14ac:dyDescent="0.25">
      <c r="A74" s="84">
        <f t="shared" si="0"/>
        <v>42642</v>
      </c>
      <c r="B74">
        <v>23</v>
      </c>
      <c r="C74">
        <v>38.5</v>
      </c>
      <c r="D74">
        <v>0</v>
      </c>
      <c r="E74">
        <v>38.5</v>
      </c>
      <c r="F74">
        <v>13.5</v>
      </c>
      <c r="G74">
        <v>21</v>
      </c>
      <c r="H74">
        <v>0</v>
      </c>
      <c r="I74">
        <v>9</v>
      </c>
      <c r="J74">
        <v>1</v>
      </c>
      <c r="K74">
        <v>16</v>
      </c>
      <c r="L74">
        <v>40</v>
      </c>
      <c r="M74">
        <v>11</v>
      </c>
      <c r="N74">
        <v>0</v>
      </c>
      <c r="O74">
        <v>0</v>
      </c>
      <c r="P74">
        <v>10</v>
      </c>
    </row>
    <row r="75" spans="1:16" x14ac:dyDescent="0.25">
      <c r="A75" s="84">
        <f t="shared" si="0"/>
        <v>42643</v>
      </c>
      <c r="B75">
        <v>23</v>
      </c>
      <c r="C75">
        <v>34</v>
      </c>
      <c r="D75">
        <v>0</v>
      </c>
      <c r="E75">
        <v>31</v>
      </c>
      <c r="F75">
        <v>13.5</v>
      </c>
      <c r="G75">
        <v>21</v>
      </c>
      <c r="H75">
        <v>0</v>
      </c>
      <c r="I75">
        <v>7</v>
      </c>
      <c r="J75">
        <v>1</v>
      </c>
      <c r="K75">
        <v>11</v>
      </c>
      <c r="L75">
        <v>35</v>
      </c>
      <c r="M75">
        <v>10</v>
      </c>
      <c r="N75">
        <v>0</v>
      </c>
      <c r="O75">
        <v>0</v>
      </c>
      <c r="P75">
        <v>10</v>
      </c>
    </row>
  </sheetData>
  <conditionalFormatting sqref="A1">
    <cfRule type="expression" dxfId="12" priority="1" stopIfTrue="1">
      <formula>AND($B1&lt;&gt;"",MOD(ROW(),2)=0)</formula>
    </cfRule>
    <cfRule type="expression" dxfId="11" priority="2" stopIfTrue="1">
      <formula>AND($B1&lt;&gt;"",MOD(ROW(),2)=1)</formula>
    </cfRule>
  </conditionalFormatting>
  <conditionalFormatting sqref="B1:P1">
    <cfRule type="expression" dxfId="10" priority="3" stopIfTrue="1">
      <formula>AND($B1&lt;&gt;"",MOD(ROW(),2)=0)</formula>
    </cfRule>
    <cfRule type="expression" dxfId="9" priority="4" stopIfTrue="1">
      <formula>AND($B1&lt;&gt;"",MOD(ROW(),2)=1)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3"/>
  <dimension ref="A1:J21"/>
  <sheetViews>
    <sheetView workbookViewId="0">
      <selection activeCell="C9" sqref="C9"/>
    </sheetView>
  </sheetViews>
  <sheetFormatPr baseColWidth="10" defaultColWidth="11.42578125" defaultRowHeight="13.5" customHeight="1" x14ac:dyDescent="0.2"/>
  <cols>
    <col min="1" max="1" width="9.28515625" style="14" customWidth="1"/>
    <col min="2" max="2" width="18.5703125" style="14" customWidth="1"/>
    <col min="3" max="3" width="11.28515625" style="15" customWidth="1"/>
    <col min="4" max="5" width="11.42578125" style="14" customWidth="1"/>
    <col min="6" max="6" width="11.5703125" style="14" customWidth="1"/>
    <col min="7" max="16384" width="11.42578125" style="14"/>
  </cols>
  <sheetData>
    <row r="1" spans="1:10" ht="13.5" customHeight="1" x14ac:dyDescent="0.2">
      <c r="A1" s="27" t="s">
        <v>34</v>
      </c>
      <c r="B1" s="26" t="s">
        <v>19</v>
      </c>
      <c r="C1" s="26" t="s">
        <v>20</v>
      </c>
      <c r="D1" s="26" t="s">
        <v>21</v>
      </c>
      <c r="E1" s="26" t="s">
        <v>22</v>
      </c>
      <c r="F1" s="26" t="s">
        <v>23</v>
      </c>
    </row>
    <row r="2" spans="1:10" ht="13.5" customHeight="1" x14ac:dyDescent="0.2">
      <c r="A2" s="54">
        <v>1</v>
      </c>
      <c r="B2" s="55" t="str">
        <f t="shared" ref="B2:B16" ca="1" si="0">VLOOKUP(A2,BDParam,2)</f>
        <v>St Nicolas</v>
      </c>
      <c r="C2" s="54">
        <f ca="1">Calc!B3-Calc!C3</f>
        <v>233</v>
      </c>
      <c r="D2" s="56">
        <f>VLOOKUP(Stock!A2,Boissons!$A$2:$G$16,3,FALSE)</f>
        <v>3</v>
      </c>
      <c r="E2" s="56">
        <f t="shared" ref="E2:E16" ca="1" si="1">SUM(C2*D2)</f>
        <v>699</v>
      </c>
      <c r="F2" s="54">
        <f t="shared" ref="F2:F16" ca="1" si="2">VLOOKUP(A2,BDParam,3)</f>
        <v>44</v>
      </c>
    </row>
    <row r="3" spans="1:10" ht="13.5" customHeight="1" x14ac:dyDescent="0.2">
      <c r="A3" s="54">
        <v>2</v>
      </c>
      <c r="B3" s="55" t="str">
        <f t="shared" ca="1" si="0"/>
        <v>Saumur Tradition</v>
      </c>
      <c r="C3" s="54">
        <f ca="1">Calc!B6-Calc!C6</f>
        <v>181</v>
      </c>
      <c r="D3" s="56">
        <f>VLOOKUP(Stock!A3,Boissons!$A$2:$G$16,3,FALSE)</f>
        <v>3</v>
      </c>
      <c r="E3" s="56">
        <f t="shared" ca="1" si="1"/>
        <v>543</v>
      </c>
      <c r="F3" s="54">
        <f t="shared" ca="1" si="2"/>
        <v>44</v>
      </c>
    </row>
    <row r="4" spans="1:10" ht="13.5" customHeight="1" x14ac:dyDescent="0.2">
      <c r="A4" s="54">
        <v>3</v>
      </c>
      <c r="B4" s="55" t="str">
        <f t="shared" ca="1" si="0"/>
        <v>Cidre</v>
      </c>
      <c r="C4" s="54">
        <f ca="1">Calc!B9-Calc!C9</f>
        <v>5</v>
      </c>
      <c r="D4" s="56">
        <v>1.5</v>
      </c>
      <c r="E4" s="56">
        <f t="shared" ca="1" si="1"/>
        <v>7.5</v>
      </c>
      <c r="F4" s="54">
        <f t="shared" ca="1" si="2"/>
        <v>44</v>
      </c>
    </row>
    <row r="5" spans="1:10" ht="13.5" customHeight="1" x14ac:dyDescent="0.2">
      <c r="A5" s="54">
        <v>4</v>
      </c>
      <c r="B5" s="55" t="str">
        <f t="shared" ca="1" si="0"/>
        <v>Rosé</v>
      </c>
      <c r="C5" s="54">
        <f ca="1">Calc!B12-Calc!C12</f>
        <v>225</v>
      </c>
      <c r="D5" s="56">
        <f>VLOOKUP(Stock!A5,Boissons!$A$2:$G$16,3,FALSE)</f>
        <v>3</v>
      </c>
      <c r="E5" s="56">
        <f t="shared" ca="1" si="1"/>
        <v>675</v>
      </c>
      <c r="F5" s="54">
        <f t="shared" ca="1" si="2"/>
        <v>44</v>
      </c>
    </row>
    <row r="6" spans="1:10" ht="13.5" customHeight="1" x14ac:dyDescent="0.2">
      <c r="A6" s="54">
        <v>5</v>
      </c>
      <c r="B6" s="55" t="str">
        <f t="shared" ca="1" si="0"/>
        <v>Blanc</v>
      </c>
      <c r="C6" s="54">
        <f ca="1">Calc!B15-Calc!C15</f>
        <v>34</v>
      </c>
      <c r="D6" s="56">
        <f>VLOOKUP(Stock!A6,Boissons!$A$2:$G$16,3,FALSE)</f>
        <v>3</v>
      </c>
      <c r="E6" s="56">
        <f t="shared" ca="1" si="1"/>
        <v>102</v>
      </c>
      <c r="F6" s="54">
        <f t="shared" ca="1" si="2"/>
        <v>44</v>
      </c>
    </row>
    <row r="7" spans="1:10" ht="13.5" customHeight="1" x14ac:dyDescent="0.2">
      <c r="A7" s="54">
        <v>6</v>
      </c>
      <c r="B7" s="55" t="str">
        <f t="shared" ca="1" si="0"/>
        <v>Bière</v>
      </c>
      <c r="C7" s="54">
        <f ca="1">Calc!B18-Calc!C18</f>
        <v>134</v>
      </c>
      <c r="D7" s="56">
        <f>VLOOKUP(Stock!A7,Boissons!$A$2:$G$16,3,FALSE)</f>
        <v>1.5</v>
      </c>
      <c r="E7" s="56">
        <f t="shared" ca="1" si="1"/>
        <v>201</v>
      </c>
      <c r="F7" s="54">
        <f t="shared" ca="1" si="2"/>
        <v>24</v>
      </c>
    </row>
    <row r="8" spans="1:10" ht="13.5" customHeight="1" x14ac:dyDescent="0.2">
      <c r="A8" s="54">
        <v>7</v>
      </c>
      <c r="B8" s="55" t="str">
        <f t="shared" ca="1" si="0"/>
        <v>Coca Cola</v>
      </c>
      <c r="C8" s="54">
        <f ca="1">Calc!B21-Calc!B21</f>
        <v>0</v>
      </c>
      <c r="D8" s="56">
        <f>VLOOKUP(Stock!A8,Boissons!$A$2:$G$16,3,FALSE)</f>
        <v>1.5</v>
      </c>
      <c r="E8" s="56">
        <f t="shared" ca="1" si="1"/>
        <v>0</v>
      </c>
      <c r="F8" s="54">
        <f t="shared" ca="1" si="2"/>
        <v>24</v>
      </c>
      <c r="I8" s="14" t="s">
        <v>43</v>
      </c>
    </row>
    <row r="9" spans="1:10" ht="13.5" customHeight="1" x14ac:dyDescent="0.25">
      <c r="A9" s="54">
        <v>8</v>
      </c>
      <c r="B9" s="55" t="str">
        <f t="shared" ca="1" si="0"/>
        <v>Schweppes</v>
      </c>
      <c r="C9" s="54">
        <f ca="1">Calc!B24-Calc!C24</f>
        <v>6</v>
      </c>
      <c r="D9" s="56">
        <f>VLOOKUP(Stock!A9,Boissons!$A$2:$G$16,3,FALSE)</f>
        <v>1.5</v>
      </c>
      <c r="E9" s="56">
        <f t="shared" ca="1" si="1"/>
        <v>9</v>
      </c>
      <c r="F9" s="54">
        <f t="shared" ca="1" si="2"/>
        <v>24</v>
      </c>
      <c r="I9" s="47">
        <f ca="1">SUM(E2:E16)</f>
        <v>2830.5</v>
      </c>
      <c r="J9" s="18"/>
    </row>
    <row r="10" spans="1:10" ht="13.5" customHeight="1" x14ac:dyDescent="0.2">
      <c r="A10" s="54">
        <v>9</v>
      </c>
      <c r="B10" s="55" t="str">
        <f t="shared" ca="1" si="0"/>
        <v>Ricqles</v>
      </c>
      <c r="C10" s="54">
        <f ca="1">Calc!B27-Calc!C27</f>
        <v>0</v>
      </c>
      <c r="D10" s="56">
        <f>VLOOKUP(Stock!A10,Boissons!$A$2:$G$16,3,FALSE)</f>
        <v>1.5</v>
      </c>
      <c r="E10" s="56">
        <f t="shared" ca="1" si="1"/>
        <v>0</v>
      </c>
      <c r="F10" s="54">
        <f t="shared" ca="1" si="2"/>
        <v>24</v>
      </c>
    </row>
    <row r="11" spans="1:10" ht="13.5" customHeight="1" x14ac:dyDescent="0.2">
      <c r="A11" s="54">
        <v>10</v>
      </c>
      <c r="B11" s="55" t="str">
        <f t="shared" ca="1" si="0"/>
        <v>Perrier</v>
      </c>
      <c r="C11" s="54">
        <f ca="1">Calc!B30-Calc!C30</f>
        <v>144</v>
      </c>
      <c r="D11" s="56">
        <f>VLOOKUP(Stock!A11,Boissons!$A$2:$G$16,3,FALSE)</f>
        <v>1.5</v>
      </c>
      <c r="E11" s="56">
        <f t="shared" ca="1" si="1"/>
        <v>216</v>
      </c>
      <c r="F11" s="54">
        <f t="shared" ca="1" si="2"/>
        <v>24</v>
      </c>
      <c r="I11" s="19" t="s">
        <v>29</v>
      </c>
      <c r="J11" s="61">
        <v>41012</v>
      </c>
    </row>
    <row r="12" spans="1:10" ht="13.5" customHeight="1" x14ac:dyDescent="0.2">
      <c r="A12" s="54">
        <v>11</v>
      </c>
      <c r="B12" s="55" t="str">
        <f t="shared" ca="1" si="0"/>
        <v>Orangina</v>
      </c>
      <c r="C12" s="54">
        <f ca="1">Calc!B33-Calc!C33</f>
        <v>78</v>
      </c>
      <c r="D12" s="56">
        <f>VLOOKUP(Stock!A12,Boissons!$A$2:$G$16,3,FALSE)</f>
        <v>1.5</v>
      </c>
      <c r="E12" s="56">
        <f t="shared" ca="1" si="1"/>
        <v>117</v>
      </c>
      <c r="F12" s="54">
        <f t="shared" ca="1" si="2"/>
        <v>24</v>
      </c>
      <c r="I12" s="14" t="s">
        <v>42</v>
      </c>
    </row>
    <row r="13" spans="1:10" ht="13.5" customHeight="1" x14ac:dyDescent="0.2">
      <c r="A13" s="54">
        <v>12</v>
      </c>
      <c r="B13" s="55" t="str">
        <f t="shared" ca="1" si="0"/>
        <v>Eau 0,5L</v>
      </c>
      <c r="C13" s="54">
        <f ca="1">Calc!B36-Calc!C36</f>
        <v>30</v>
      </c>
      <c r="D13" s="56">
        <f>VLOOKUP(Stock!A13,Boissons!$A$2:$G$16,3,FALSE)</f>
        <v>0.6</v>
      </c>
      <c r="E13" s="56">
        <f t="shared" ca="1" si="1"/>
        <v>18</v>
      </c>
      <c r="F13" s="54">
        <f t="shared" ca="1" si="2"/>
        <v>6</v>
      </c>
    </row>
    <row r="14" spans="1:10" ht="13.5" customHeight="1" x14ac:dyDescent="0.2">
      <c r="A14" s="54">
        <v>13</v>
      </c>
      <c r="B14" s="55" t="str">
        <f t="shared" ca="1" si="0"/>
        <v>Eau 1L</v>
      </c>
      <c r="C14" s="54">
        <f ca="1">Calc!B39-Calc!C39</f>
        <v>0</v>
      </c>
      <c r="D14" s="56">
        <f>VLOOKUP(Stock!A14,Boissons!$A$2:$G$16,3,FALSE)</f>
        <v>0</v>
      </c>
      <c r="E14" s="56">
        <f t="shared" ca="1" si="1"/>
        <v>0</v>
      </c>
      <c r="F14" s="54">
        <f t="shared" ca="1" si="2"/>
        <v>6</v>
      </c>
    </row>
    <row r="15" spans="1:10" ht="13.5" customHeight="1" x14ac:dyDescent="0.2">
      <c r="A15" s="54">
        <v>14</v>
      </c>
      <c r="B15" s="55" t="str">
        <f t="shared" ca="1" si="0"/>
        <v>Ricard</v>
      </c>
      <c r="C15" s="54">
        <f ca="1">Calc!B42-Calc!C42</f>
        <v>0</v>
      </c>
      <c r="D15" s="56">
        <f>VLOOKUP(Stock!A15,Boissons!$A$2:$G$16,3,FALSE)</f>
        <v>3</v>
      </c>
      <c r="E15" s="56">
        <f t="shared" ca="1" si="1"/>
        <v>0</v>
      </c>
      <c r="F15" s="54">
        <f t="shared" ca="1" si="2"/>
        <v>24</v>
      </c>
    </row>
    <row r="16" spans="1:10" ht="13.5" customHeight="1" x14ac:dyDescent="0.2">
      <c r="A16" s="54">
        <v>15</v>
      </c>
      <c r="B16" s="55" t="str">
        <f t="shared" ca="1" si="0"/>
        <v>Mousseux</v>
      </c>
      <c r="C16" s="54">
        <f ca="1">Calc!B45-Calc!C45</f>
        <v>27</v>
      </c>
      <c r="D16" s="56">
        <f>VLOOKUP(Stock!A16,Boissons!$A$2:$G$16,3,FALSE)</f>
        <v>9</v>
      </c>
      <c r="E16" s="56">
        <f t="shared" ca="1" si="1"/>
        <v>243</v>
      </c>
      <c r="F16" s="54">
        <f t="shared" ca="1" si="2"/>
        <v>6</v>
      </c>
    </row>
    <row r="17" spans="1:6" ht="13.5" customHeight="1" x14ac:dyDescent="0.2">
      <c r="A17" s="54">
        <v>16</v>
      </c>
      <c r="B17" s="57" t="str">
        <f ca="1">VLOOKUP(A17,BDParam,2)</f>
        <v>Mousseux</v>
      </c>
      <c r="C17" s="54">
        <f ca="1">Calc!B48-Calc!C48</f>
        <v>0</v>
      </c>
      <c r="D17" s="56" t="e">
        <f>VLOOKUP(Stock!A17,Boissons!$A$2:$G$16,3,FALSE)</f>
        <v>#N/A</v>
      </c>
      <c r="E17" s="58" t="e">
        <f ca="1">SUM(C17*D17)</f>
        <v>#N/A</v>
      </c>
      <c r="F17" s="59">
        <f ca="1">VLOOKUP(A17,BDParam,3)</f>
        <v>6</v>
      </c>
    </row>
    <row r="18" spans="1:6" ht="13.5" customHeight="1" x14ac:dyDescent="0.2">
      <c r="A18" s="54">
        <v>17</v>
      </c>
      <c r="B18" s="57" t="str">
        <f ca="1">VLOOKUP(A18,BDParam,2)</f>
        <v>Mousseux</v>
      </c>
      <c r="C18" s="54">
        <f ca="1">Calc!B51-Calc!C51</f>
        <v>0</v>
      </c>
      <c r="D18" s="56" t="e">
        <f>VLOOKUP(Stock!A18,Boissons!$A$2:$G$16,3,FALSE)</f>
        <v>#N/A</v>
      </c>
      <c r="E18" s="58" t="e">
        <f ca="1">SUM(C18*D18)</f>
        <v>#N/A</v>
      </c>
      <c r="F18" s="59">
        <f ca="1">VLOOKUP(A18,BDParam,3)</f>
        <v>6</v>
      </c>
    </row>
    <row r="19" spans="1:6" ht="13.5" customHeight="1" x14ac:dyDescent="0.2">
      <c r="A19" s="54">
        <v>18</v>
      </c>
      <c r="B19" s="57" t="str">
        <f ca="1">VLOOKUP(A19,BDParam,2)</f>
        <v>Mousseux</v>
      </c>
      <c r="C19" s="54">
        <f ca="1">Calc!B54-Calc!C54</f>
        <v>0</v>
      </c>
      <c r="D19" s="56" t="e">
        <f>VLOOKUP(Stock!A19,Boissons!$A$2:$G$16,3,FALSE)</f>
        <v>#N/A</v>
      </c>
      <c r="E19" s="58" t="e">
        <f ca="1">SUM(C19*D19)</f>
        <v>#N/A</v>
      </c>
      <c r="F19" s="59">
        <f ca="1">VLOOKUP(A19,BDParam,3)</f>
        <v>6</v>
      </c>
    </row>
    <row r="20" spans="1:6" ht="13.5" customHeight="1" x14ac:dyDescent="0.2">
      <c r="A20" s="54">
        <v>19</v>
      </c>
      <c r="B20" s="57" t="str">
        <f ca="1">VLOOKUP(A20,BDParam,2)</f>
        <v>Mousseux</v>
      </c>
      <c r="C20" s="54">
        <f ca="1">Calc!B57-Calc!C57</f>
        <v>0</v>
      </c>
      <c r="D20" s="56" t="e">
        <f>VLOOKUP(Stock!A20,Boissons!$A$2:$G$16,3,FALSE)</f>
        <v>#N/A</v>
      </c>
      <c r="E20" s="58" t="e">
        <f ca="1">SUM(C20*D20)</f>
        <v>#N/A</v>
      </c>
      <c r="F20" s="59">
        <f ca="1">VLOOKUP(A20,BDParam,3)</f>
        <v>6</v>
      </c>
    </row>
    <row r="21" spans="1:6" ht="13.5" customHeight="1" x14ac:dyDescent="0.2">
      <c r="A21" s="60">
        <v>20</v>
      </c>
      <c r="B21" s="57" t="str">
        <f ca="1">VLOOKUP(A21,BDParam,2)</f>
        <v>Mousseux</v>
      </c>
      <c r="C21" s="54">
        <f ca="1">Calc!B60-Calc!C60</f>
        <v>0</v>
      </c>
      <c r="D21" s="56" t="e">
        <f>VLOOKUP(Stock!A21,Boissons!$A$2:$G$16,3,FALSE)</f>
        <v>#N/A</v>
      </c>
      <c r="E21" s="58" t="e">
        <f ca="1">SUM(C21*D21)</f>
        <v>#N/A</v>
      </c>
      <c r="F21" s="59">
        <f ca="1">VLOOKUP(A21,BDParam,3)</f>
        <v>6</v>
      </c>
    </row>
  </sheetData>
  <phoneticPr fontId="0" type="noConversion"/>
  <conditionalFormatting sqref="A2:C20 B21:C21">
    <cfRule type="expression" dxfId="8" priority="1" stopIfTrue="1">
      <formula>$C2&lt;$F2</formula>
    </cfRule>
  </conditionalFormatting>
  <printOptions horizontalCentered="1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4"/>
  <dimension ref="A1:F147"/>
  <sheetViews>
    <sheetView workbookViewId="0">
      <selection activeCell="G110" sqref="G110"/>
    </sheetView>
  </sheetViews>
  <sheetFormatPr baseColWidth="10" defaultColWidth="11.42578125" defaultRowHeight="12" x14ac:dyDescent="0.2"/>
  <cols>
    <col min="1" max="1" width="4.42578125" style="66" customWidth="1"/>
    <col min="2" max="2" width="18.5703125" style="67" customWidth="1"/>
    <col min="3" max="3" width="14.7109375" style="67" customWidth="1"/>
    <col min="4" max="4" width="22.85546875" style="67" bestFit="1" customWidth="1"/>
    <col min="5" max="6" width="9.42578125" style="66" customWidth="1"/>
    <col min="7" max="16384" width="11.42578125" style="14"/>
  </cols>
  <sheetData>
    <row r="1" spans="1:6" ht="12.75" x14ac:dyDescent="0.2">
      <c r="A1" s="63" t="s">
        <v>34</v>
      </c>
      <c r="B1" s="64" t="s">
        <v>35</v>
      </c>
      <c r="C1" s="65" t="s">
        <v>30</v>
      </c>
      <c r="D1" s="64" t="s">
        <v>31</v>
      </c>
      <c r="E1" s="63" t="s">
        <v>36</v>
      </c>
      <c r="F1" s="63" t="s">
        <v>37</v>
      </c>
    </row>
    <row r="2" spans="1:6" x14ac:dyDescent="0.2">
      <c r="A2" s="66">
        <v>6</v>
      </c>
      <c r="B2" s="67" t="s">
        <v>39</v>
      </c>
      <c r="C2" s="68">
        <v>41854</v>
      </c>
      <c r="D2" s="67" t="s">
        <v>45</v>
      </c>
      <c r="E2" s="66">
        <v>81</v>
      </c>
    </row>
    <row r="3" spans="1:6" x14ac:dyDescent="0.2">
      <c r="A3" s="66">
        <v>7</v>
      </c>
      <c r="B3" s="67" t="s">
        <v>25</v>
      </c>
      <c r="C3" s="68">
        <v>41854</v>
      </c>
      <c r="D3" s="67" t="s">
        <v>45</v>
      </c>
      <c r="E3" s="66">
        <v>24</v>
      </c>
    </row>
    <row r="4" spans="1:6" x14ac:dyDescent="0.2">
      <c r="A4" s="66">
        <v>12</v>
      </c>
      <c r="B4" s="67" t="s">
        <v>27</v>
      </c>
      <c r="C4" s="68">
        <v>41854</v>
      </c>
      <c r="D4" s="67" t="s">
        <v>45</v>
      </c>
      <c r="E4" s="66">
        <v>36</v>
      </c>
    </row>
    <row r="5" spans="1:6" x14ac:dyDescent="0.2">
      <c r="A5" s="66">
        <v>11</v>
      </c>
      <c r="B5" s="67" t="s">
        <v>4</v>
      </c>
      <c r="C5" s="68">
        <v>41854</v>
      </c>
      <c r="D5" s="67" t="s">
        <v>45</v>
      </c>
      <c r="E5" s="66">
        <v>49</v>
      </c>
    </row>
    <row r="6" spans="1:6" x14ac:dyDescent="0.2">
      <c r="A6" s="66">
        <v>10</v>
      </c>
      <c r="B6" s="67" t="s">
        <v>5</v>
      </c>
      <c r="C6" s="68">
        <v>41854</v>
      </c>
      <c r="D6" s="67" t="s">
        <v>45</v>
      </c>
      <c r="E6" s="66">
        <v>52</v>
      </c>
    </row>
    <row r="7" spans="1:6" x14ac:dyDescent="0.2">
      <c r="A7" s="66">
        <v>9</v>
      </c>
      <c r="B7" s="67" t="s">
        <v>26</v>
      </c>
      <c r="C7" s="68">
        <v>41854</v>
      </c>
      <c r="D7" s="67" t="s">
        <v>45</v>
      </c>
      <c r="E7" s="66">
        <v>24</v>
      </c>
    </row>
    <row r="8" spans="1:6" x14ac:dyDescent="0.2">
      <c r="A8" s="66">
        <v>8</v>
      </c>
      <c r="B8" s="67" t="s">
        <v>13</v>
      </c>
      <c r="C8" s="68">
        <v>41854</v>
      </c>
      <c r="D8" s="67" t="s">
        <v>45</v>
      </c>
      <c r="E8" s="66">
        <v>48</v>
      </c>
    </row>
    <row r="9" spans="1:6" x14ac:dyDescent="0.2">
      <c r="A9" s="66">
        <v>15</v>
      </c>
      <c r="B9" s="67" t="s">
        <v>0</v>
      </c>
      <c r="C9" s="68">
        <v>41854</v>
      </c>
      <c r="D9" s="67" t="s">
        <v>45</v>
      </c>
      <c r="E9" s="66">
        <v>29</v>
      </c>
    </row>
    <row r="10" spans="1:6" x14ac:dyDescent="0.2">
      <c r="A10" s="66">
        <v>5</v>
      </c>
      <c r="B10" s="67" t="s">
        <v>1</v>
      </c>
      <c r="C10" s="68">
        <v>41854</v>
      </c>
      <c r="D10" s="67" t="s">
        <v>45</v>
      </c>
      <c r="E10" s="66">
        <v>55</v>
      </c>
    </row>
    <row r="11" spans="1:6" x14ac:dyDescent="0.2">
      <c r="A11" s="66">
        <v>3</v>
      </c>
      <c r="B11" s="67" t="s">
        <v>2</v>
      </c>
      <c r="C11" s="68">
        <v>41854</v>
      </c>
      <c r="D11" s="67" t="s">
        <v>45</v>
      </c>
      <c r="E11" s="66">
        <v>49</v>
      </c>
    </row>
    <row r="12" spans="1:6" x14ac:dyDescent="0.2">
      <c r="A12" s="66">
        <v>4</v>
      </c>
      <c r="B12" s="67" t="s">
        <v>3</v>
      </c>
      <c r="C12" s="68">
        <v>41854</v>
      </c>
      <c r="D12" s="67" t="s">
        <v>45</v>
      </c>
      <c r="E12" s="66">
        <v>228</v>
      </c>
    </row>
    <row r="13" spans="1:6" x14ac:dyDescent="0.2">
      <c r="A13" s="66">
        <v>2</v>
      </c>
      <c r="B13" s="67" t="s">
        <v>24</v>
      </c>
      <c r="C13" s="68">
        <v>41854</v>
      </c>
      <c r="D13" s="67" t="s">
        <v>45</v>
      </c>
      <c r="E13" s="66">
        <v>141</v>
      </c>
    </row>
    <row r="14" spans="1:6" x14ac:dyDescent="0.2">
      <c r="A14" s="66">
        <v>1</v>
      </c>
      <c r="B14" s="67" t="s">
        <v>8</v>
      </c>
      <c r="C14" s="68">
        <v>41854</v>
      </c>
      <c r="D14" s="67" t="s">
        <v>45</v>
      </c>
      <c r="E14" s="66">
        <v>18</v>
      </c>
    </row>
    <row r="15" spans="1:6" x14ac:dyDescent="0.2">
      <c r="A15" s="66">
        <v>12</v>
      </c>
      <c r="B15" s="67" t="s">
        <v>27</v>
      </c>
      <c r="C15" s="68">
        <v>41854</v>
      </c>
      <c r="D15" s="67" t="s">
        <v>46</v>
      </c>
      <c r="F15" s="66">
        <v>10</v>
      </c>
    </row>
    <row r="16" spans="1:6" x14ac:dyDescent="0.2">
      <c r="A16" s="66">
        <v>4</v>
      </c>
      <c r="B16" s="67" t="s">
        <v>3</v>
      </c>
      <c r="C16" s="68">
        <v>41854</v>
      </c>
      <c r="D16" s="67" t="s">
        <v>46</v>
      </c>
      <c r="F16" s="66">
        <v>20</v>
      </c>
    </row>
    <row r="17" spans="1:6" x14ac:dyDescent="0.2">
      <c r="A17" s="66">
        <v>2</v>
      </c>
      <c r="B17" s="67" t="s">
        <v>24</v>
      </c>
      <c r="C17" s="68">
        <v>41854</v>
      </c>
      <c r="D17" s="67" t="s">
        <v>46</v>
      </c>
      <c r="F17" s="66">
        <v>10</v>
      </c>
    </row>
    <row r="18" spans="1:6" x14ac:dyDescent="0.2">
      <c r="A18" s="66">
        <v>6</v>
      </c>
      <c r="B18" s="67" t="s">
        <v>39</v>
      </c>
      <c r="C18" s="68">
        <v>41854</v>
      </c>
      <c r="D18" s="67" t="s">
        <v>46</v>
      </c>
      <c r="F18" s="66">
        <v>10</v>
      </c>
    </row>
    <row r="19" spans="1:6" x14ac:dyDescent="0.2">
      <c r="A19" s="66">
        <v>7</v>
      </c>
      <c r="B19" s="67" t="s">
        <v>25</v>
      </c>
      <c r="C19" s="68">
        <v>41854</v>
      </c>
      <c r="D19" s="67" t="s">
        <v>46</v>
      </c>
      <c r="F19" s="66">
        <v>5</v>
      </c>
    </row>
    <row r="20" spans="1:6" x14ac:dyDescent="0.2">
      <c r="A20" s="66">
        <v>12</v>
      </c>
      <c r="B20" s="67" t="s">
        <v>27</v>
      </c>
      <c r="C20" s="68">
        <v>41854</v>
      </c>
      <c r="D20" s="67" t="s">
        <v>46</v>
      </c>
      <c r="F20" s="66">
        <v>7</v>
      </c>
    </row>
    <row r="21" spans="1:6" x14ac:dyDescent="0.2">
      <c r="A21" s="66">
        <v>11</v>
      </c>
      <c r="B21" s="67" t="s">
        <v>4</v>
      </c>
      <c r="C21" s="68">
        <v>41854</v>
      </c>
      <c r="D21" s="67" t="s">
        <v>46</v>
      </c>
      <c r="F21" s="66">
        <v>4</v>
      </c>
    </row>
    <row r="22" spans="1:6" x14ac:dyDescent="0.2">
      <c r="A22" s="66">
        <v>10</v>
      </c>
      <c r="B22" s="67" t="s">
        <v>5</v>
      </c>
      <c r="C22" s="68">
        <v>41854</v>
      </c>
      <c r="D22" s="67" t="s">
        <v>46</v>
      </c>
      <c r="F22" s="66">
        <v>7</v>
      </c>
    </row>
    <row r="23" spans="1:6" x14ac:dyDescent="0.2">
      <c r="A23" s="66">
        <v>9</v>
      </c>
      <c r="B23" s="67" t="s">
        <v>26</v>
      </c>
      <c r="C23" s="68">
        <v>41854</v>
      </c>
      <c r="D23" s="67" t="s">
        <v>46</v>
      </c>
      <c r="F23" s="66">
        <v>6</v>
      </c>
    </row>
    <row r="24" spans="1:6" x14ac:dyDescent="0.2">
      <c r="A24" s="66">
        <v>8</v>
      </c>
      <c r="B24" s="67" t="s">
        <v>13</v>
      </c>
      <c r="C24" s="68">
        <v>41854</v>
      </c>
      <c r="D24" s="67" t="s">
        <v>46</v>
      </c>
      <c r="F24" s="66">
        <v>4</v>
      </c>
    </row>
    <row r="25" spans="1:6" x14ac:dyDescent="0.2">
      <c r="A25" s="66">
        <v>3</v>
      </c>
      <c r="B25" s="67" t="s">
        <v>2</v>
      </c>
      <c r="C25" s="68">
        <v>41854</v>
      </c>
      <c r="D25" s="67" t="s">
        <v>46</v>
      </c>
      <c r="F25" s="66">
        <v>6</v>
      </c>
    </row>
    <row r="26" spans="1:6" x14ac:dyDescent="0.2">
      <c r="A26" s="66">
        <v>2</v>
      </c>
      <c r="B26" s="67" t="s">
        <v>24</v>
      </c>
      <c r="C26" s="68">
        <v>41854</v>
      </c>
      <c r="D26" s="67" t="s">
        <v>46</v>
      </c>
      <c r="F26" s="66">
        <v>7</v>
      </c>
    </row>
    <row r="27" spans="1:6" x14ac:dyDescent="0.2">
      <c r="A27" s="66">
        <v>6</v>
      </c>
      <c r="B27" s="67" t="s">
        <v>39</v>
      </c>
      <c r="C27" s="68">
        <v>41854</v>
      </c>
      <c r="D27" s="67" t="s">
        <v>46</v>
      </c>
      <c r="F27" s="66">
        <v>9</v>
      </c>
    </row>
    <row r="28" spans="1:6" x14ac:dyDescent="0.2">
      <c r="A28" s="66">
        <v>2</v>
      </c>
      <c r="B28" s="67" t="s">
        <v>24</v>
      </c>
      <c r="C28" s="68">
        <v>41854</v>
      </c>
      <c r="D28" s="67" t="s">
        <v>46</v>
      </c>
      <c r="F28" s="66">
        <v>5</v>
      </c>
    </row>
    <row r="29" spans="1:6" x14ac:dyDescent="0.2">
      <c r="A29" s="66">
        <v>4</v>
      </c>
      <c r="B29" s="67" t="s">
        <v>3</v>
      </c>
      <c r="C29" s="68">
        <v>41854</v>
      </c>
      <c r="D29" s="67" t="s">
        <v>46</v>
      </c>
      <c r="F29" s="66">
        <v>15</v>
      </c>
    </row>
    <row r="30" spans="1:6" x14ac:dyDescent="0.2">
      <c r="A30" s="66">
        <v>2</v>
      </c>
      <c r="B30" s="67" t="s">
        <v>24</v>
      </c>
      <c r="C30" s="68">
        <v>41854</v>
      </c>
      <c r="D30" s="67" t="s">
        <v>46</v>
      </c>
      <c r="F30" s="66">
        <v>10</v>
      </c>
    </row>
    <row r="31" spans="1:6" x14ac:dyDescent="0.2">
      <c r="A31" s="66">
        <v>6</v>
      </c>
      <c r="B31" s="67" t="s">
        <v>39</v>
      </c>
      <c r="C31" s="68">
        <v>41854</v>
      </c>
      <c r="D31" s="67" t="s">
        <v>46</v>
      </c>
      <c r="F31" s="66">
        <v>10</v>
      </c>
    </row>
    <row r="32" spans="1:6" x14ac:dyDescent="0.2">
      <c r="A32" s="66">
        <v>11</v>
      </c>
      <c r="B32" s="67" t="s">
        <v>4</v>
      </c>
      <c r="C32" s="68">
        <v>41854</v>
      </c>
      <c r="D32" s="67" t="s">
        <v>46</v>
      </c>
      <c r="F32" s="66">
        <v>5</v>
      </c>
    </row>
    <row r="33" spans="1:6" x14ac:dyDescent="0.2">
      <c r="A33" s="66">
        <v>5</v>
      </c>
      <c r="B33" s="67" t="s">
        <v>1</v>
      </c>
      <c r="C33" s="68">
        <v>41854</v>
      </c>
      <c r="D33" s="67" t="s">
        <v>46</v>
      </c>
      <c r="F33" s="66">
        <v>5</v>
      </c>
    </row>
    <row r="34" spans="1:6" x14ac:dyDescent="0.2">
      <c r="A34" s="66">
        <v>2</v>
      </c>
      <c r="B34" s="67" t="s">
        <v>24</v>
      </c>
      <c r="C34" s="68">
        <v>42567</v>
      </c>
      <c r="D34" s="67" t="s">
        <v>46</v>
      </c>
      <c r="F34" s="66">
        <v>30</v>
      </c>
    </row>
    <row r="35" spans="1:6" x14ac:dyDescent="0.2">
      <c r="A35" s="66">
        <v>4</v>
      </c>
      <c r="B35" s="67" t="s">
        <v>3</v>
      </c>
      <c r="C35" s="68">
        <v>42567</v>
      </c>
      <c r="D35" s="67" t="s">
        <v>46</v>
      </c>
      <c r="F35" s="66">
        <v>25</v>
      </c>
    </row>
    <row r="36" spans="1:6" x14ac:dyDescent="0.2">
      <c r="A36" s="66">
        <v>10</v>
      </c>
      <c r="B36" s="67" t="s">
        <v>5</v>
      </c>
      <c r="C36" s="68">
        <v>42567</v>
      </c>
      <c r="D36" s="67" t="s">
        <v>46</v>
      </c>
      <c r="F36" s="66">
        <v>10</v>
      </c>
    </row>
    <row r="37" spans="1:6" x14ac:dyDescent="0.2">
      <c r="A37" s="66">
        <v>6</v>
      </c>
      <c r="B37" s="67" t="s">
        <v>39</v>
      </c>
      <c r="C37" s="68">
        <v>42567</v>
      </c>
      <c r="D37" s="67" t="s">
        <v>45</v>
      </c>
      <c r="E37" s="66">
        <v>50</v>
      </c>
    </row>
    <row r="38" spans="1:6" x14ac:dyDescent="0.2">
      <c r="A38" s="66">
        <v>5</v>
      </c>
      <c r="B38" s="67" t="s">
        <v>1</v>
      </c>
      <c r="C38" s="68">
        <v>42567</v>
      </c>
      <c r="D38" s="67" t="s">
        <v>45</v>
      </c>
      <c r="E38" s="66">
        <v>19</v>
      </c>
    </row>
    <row r="39" spans="1:6" x14ac:dyDescent="0.2">
      <c r="A39" s="66">
        <v>3</v>
      </c>
      <c r="B39" s="67" t="s">
        <v>63</v>
      </c>
      <c r="C39" s="68">
        <v>42567</v>
      </c>
      <c r="D39" s="67" t="s">
        <v>45</v>
      </c>
      <c r="F39" s="66">
        <v>38</v>
      </c>
    </row>
    <row r="40" spans="1:6" x14ac:dyDescent="0.2">
      <c r="A40" s="66">
        <v>4</v>
      </c>
      <c r="B40" s="67" t="s">
        <v>3</v>
      </c>
      <c r="C40" s="68">
        <v>42567</v>
      </c>
      <c r="D40" s="67" t="s">
        <v>45</v>
      </c>
      <c r="E40" s="66">
        <v>12</v>
      </c>
    </row>
    <row r="41" spans="1:6" x14ac:dyDescent="0.2">
      <c r="A41" s="66">
        <v>9</v>
      </c>
      <c r="B41" s="67" t="s">
        <v>26</v>
      </c>
      <c r="C41" s="68">
        <v>42567</v>
      </c>
      <c r="D41" s="67" t="s">
        <v>45</v>
      </c>
      <c r="F41" s="66">
        <v>18</v>
      </c>
    </row>
    <row r="42" spans="1:6" x14ac:dyDescent="0.2">
      <c r="A42" s="66">
        <v>10</v>
      </c>
      <c r="B42" s="67" t="s">
        <v>5</v>
      </c>
      <c r="C42" s="68">
        <v>42567</v>
      </c>
      <c r="D42" s="67" t="s">
        <v>45</v>
      </c>
      <c r="E42" s="66">
        <v>34</v>
      </c>
    </row>
    <row r="43" spans="1:6" x14ac:dyDescent="0.2">
      <c r="A43" s="66">
        <v>11</v>
      </c>
      <c r="B43" s="67" t="s">
        <v>4</v>
      </c>
      <c r="C43" s="68">
        <v>42567</v>
      </c>
      <c r="D43" s="67" t="s">
        <v>45</v>
      </c>
      <c r="E43" s="66">
        <v>5</v>
      </c>
    </row>
    <row r="44" spans="1:6" x14ac:dyDescent="0.2">
      <c r="A44" s="66">
        <v>12</v>
      </c>
      <c r="B44" s="67" t="s">
        <v>27</v>
      </c>
      <c r="C44" s="68">
        <v>42567</v>
      </c>
      <c r="D44" s="67" t="s">
        <v>45</v>
      </c>
      <c r="E44" s="66">
        <v>53</v>
      </c>
    </row>
    <row r="45" spans="1:6" x14ac:dyDescent="0.2">
      <c r="A45" s="66">
        <v>15</v>
      </c>
      <c r="B45" s="67" t="s">
        <v>0</v>
      </c>
      <c r="C45" s="68">
        <v>42567</v>
      </c>
      <c r="D45" s="67" t="s">
        <v>45</v>
      </c>
      <c r="F45" s="66">
        <v>2</v>
      </c>
    </row>
    <row r="46" spans="1:6" x14ac:dyDescent="0.2">
      <c r="A46" s="66">
        <v>3</v>
      </c>
      <c r="B46" s="67" t="s">
        <v>63</v>
      </c>
      <c r="C46" s="68">
        <v>42567</v>
      </c>
      <c r="D46" s="67" t="s">
        <v>45</v>
      </c>
      <c r="F46" s="66">
        <v>38</v>
      </c>
    </row>
    <row r="47" spans="1:6" x14ac:dyDescent="0.2">
      <c r="A47" s="66">
        <v>3</v>
      </c>
      <c r="B47" s="67" t="s">
        <v>63</v>
      </c>
      <c r="C47" s="68">
        <v>42567</v>
      </c>
      <c r="D47" s="67" t="s">
        <v>45</v>
      </c>
      <c r="E47" s="66">
        <v>38</v>
      </c>
    </row>
    <row r="48" spans="1:6" x14ac:dyDescent="0.2">
      <c r="A48" s="66">
        <v>4</v>
      </c>
      <c r="B48" s="67" t="s">
        <v>3</v>
      </c>
      <c r="C48" s="68">
        <v>42570</v>
      </c>
      <c r="D48" s="67" t="s">
        <v>46</v>
      </c>
      <c r="F48" s="66">
        <v>10</v>
      </c>
    </row>
    <row r="49" spans="1:6" x14ac:dyDescent="0.2">
      <c r="A49" s="66">
        <v>10</v>
      </c>
      <c r="B49" s="67" t="s">
        <v>5</v>
      </c>
      <c r="C49" s="68">
        <v>42570</v>
      </c>
      <c r="D49" s="67" t="s">
        <v>46</v>
      </c>
      <c r="F49" s="66">
        <v>15</v>
      </c>
    </row>
    <row r="50" spans="1:6" x14ac:dyDescent="0.2">
      <c r="A50" s="66">
        <v>11</v>
      </c>
      <c r="B50" s="67" t="s">
        <v>4</v>
      </c>
      <c r="C50" s="68">
        <v>42570</v>
      </c>
      <c r="D50" s="67" t="s">
        <v>46</v>
      </c>
      <c r="F50" s="66">
        <v>10</v>
      </c>
    </row>
    <row r="51" spans="1:6" x14ac:dyDescent="0.2">
      <c r="A51" s="66">
        <v>10</v>
      </c>
      <c r="B51" s="67" t="s">
        <v>5</v>
      </c>
      <c r="C51" s="68">
        <v>42574</v>
      </c>
      <c r="D51" s="67" t="s">
        <v>46</v>
      </c>
      <c r="F51" s="66">
        <v>10</v>
      </c>
    </row>
    <row r="52" spans="1:6" x14ac:dyDescent="0.2">
      <c r="A52" s="66">
        <v>4</v>
      </c>
      <c r="B52" s="67" t="s">
        <v>3</v>
      </c>
      <c r="C52" s="68">
        <v>42575</v>
      </c>
      <c r="D52" s="67" t="s">
        <v>46</v>
      </c>
      <c r="F52" s="66">
        <v>30</v>
      </c>
    </row>
    <row r="53" spans="1:6" x14ac:dyDescent="0.2">
      <c r="A53" s="66">
        <v>6</v>
      </c>
      <c r="B53" s="67" t="s">
        <v>39</v>
      </c>
      <c r="C53" s="68">
        <v>42575</v>
      </c>
      <c r="D53" s="67" t="s">
        <v>46</v>
      </c>
      <c r="F53" s="66">
        <v>20</v>
      </c>
    </row>
    <row r="54" spans="1:6" x14ac:dyDescent="0.2">
      <c r="A54" s="66">
        <v>10</v>
      </c>
      <c r="B54" s="67" t="s">
        <v>5</v>
      </c>
      <c r="C54" s="68">
        <v>42575</v>
      </c>
      <c r="D54" s="67" t="s">
        <v>46</v>
      </c>
      <c r="F54" s="66">
        <v>20</v>
      </c>
    </row>
    <row r="55" spans="1:6" x14ac:dyDescent="0.2">
      <c r="A55" s="66">
        <v>11</v>
      </c>
      <c r="B55" s="67" t="s">
        <v>4</v>
      </c>
      <c r="C55" s="68">
        <v>42575</v>
      </c>
      <c r="D55" s="67" t="s">
        <v>46</v>
      </c>
      <c r="F55" s="66">
        <v>10</v>
      </c>
    </row>
    <row r="56" spans="1:6" x14ac:dyDescent="0.2">
      <c r="A56" s="66">
        <v>2</v>
      </c>
      <c r="B56" s="67" t="s">
        <v>24</v>
      </c>
      <c r="C56" s="68">
        <v>42578</v>
      </c>
      <c r="D56" s="67" t="s">
        <v>46</v>
      </c>
      <c r="F56" s="66">
        <v>15</v>
      </c>
    </row>
    <row r="57" spans="1:6" x14ac:dyDescent="0.2">
      <c r="A57" s="66">
        <v>1</v>
      </c>
      <c r="B57" s="67" t="s">
        <v>47</v>
      </c>
      <c r="C57" s="68">
        <v>42578</v>
      </c>
      <c r="D57" s="67" t="s">
        <v>46</v>
      </c>
      <c r="F57" s="66">
        <v>20</v>
      </c>
    </row>
    <row r="58" spans="1:6" x14ac:dyDescent="0.2">
      <c r="A58" s="66">
        <v>4</v>
      </c>
      <c r="B58" s="67" t="s">
        <v>3</v>
      </c>
      <c r="C58" s="68">
        <v>42578</v>
      </c>
      <c r="D58" s="67" t="s">
        <v>46</v>
      </c>
      <c r="F58" s="66">
        <v>20</v>
      </c>
    </row>
    <row r="59" spans="1:6" x14ac:dyDescent="0.2">
      <c r="A59" s="66">
        <v>10</v>
      </c>
      <c r="B59" s="67" t="s">
        <v>5</v>
      </c>
      <c r="C59" s="68">
        <v>42578</v>
      </c>
      <c r="D59" s="67" t="s">
        <v>46</v>
      </c>
      <c r="F59" s="66">
        <v>20</v>
      </c>
    </row>
    <row r="60" spans="1:6" x14ac:dyDescent="0.2">
      <c r="A60" s="66">
        <v>11</v>
      </c>
      <c r="B60" s="67" t="s">
        <v>4</v>
      </c>
      <c r="C60" s="68">
        <v>42578</v>
      </c>
      <c r="D60" s="67" t="s">
        <v>46</v>
      </c>
      <c r="F60" s="66">
        <v>10</v>
      </c>
    </row>
    <row r="61" spans="1:6" x14ac:dyDescent="0.2">
      <c r="A61" s="66">
        <v>12</v>
      </c>
      <c r="B61" s="67" t="s">
        <v>27</v>
      </c>
      <c r="C61" s="68">
        <v>42578</v>
      </c>
      <c r="D61" s="67" t="s">
        <v>46</v>
      </c>
      <c r="F61" s="66">
        <v>10</v>
      </c>
    </row>
    <row r="62" spans="1:6" x14ac:dyDescent="0.2">
      <c r="A62" s="66">
        <v>2</v>
      </c>
      <c r="B62" s="67" t="s">
        <v>24</v>
      </c>
      <c r="C62" s="68">
        <v>42581</v>
      </c>
      <c r="D62" s="67" t="s">
        <v>46</v>
      </c>
      <c r="F62" s="66">
        <v>15</v>
      </c>
    </row>
    <row r="63" spans="1:6" x14ac:dyDescent="0.2">
      <c r="A63" s="66">
        <v>11</v>
      </c>
      <c r="B63" s="67" t="s">
        <v>4</v>
      </c>
      <c r="C63" s="68">
        <v>42581</v>
      </c>
      <c r="D63" s="67" t="s">
        <v>46</v>
      </c>
      <c r="F63" s="66">
        <v>10</v>
      </c>
    </row>
    <row r="64" spans="1:6" x14ac:dyDescent="0.2">
      <c r="A64" s="66">
        <v>10</v>
      </c>
      <c r="B64" s="67" t="s">
        <v>5</v>
      </c>
      <c r="C64" s="68">
        <v>42581</v>
      </c>
      <c r="D64" s="67" t="s">
        <v>46</v>
      </c>
      <c r="F64" s="66">
        <v>5</v>
      </c>
    </row>
    <row r="65" spans="1:6" x14ac:dyDescent="0.2">
      <c r="A65" s="66">
        <v>4</v>
      </c>
      <c r="B65" s="67" t="s">
        <v>3</v>
      </c>
      <c r="C65" s="68">
        <v>42581</v>
      </c>
      <c r="D65" s="67" t="s">
        <v>46</v>
      </c>
      <c r="F65" s="66">
        <v>15</v>
      </c>
    </row>
    <row r="66" spans="1:6" x14ac:dyDescent="0.2">
      <c r="A66" s="66">
        <v>10</v>
      </c>
      <c r="B66" s="67" t="s">
        <v>5</v>
      </c>
      <c r="C66" s="68">
        <v>42585</v>
      </c>
      <c r="D66" s="67" t="s">
        <v>79</v>
      </c>
      <c r="E66" s="66">
        <v>168</v>
      </c>
    </row>
    <row r="67" spans="1:6" x14ac:dyDescent="0.2">
      <c r="A67" s="66">
        <v>6</v>
      </c>
      <c r="B67" s="67" t="s">
        <v>39</v>
      </c>
      <c r="C67" s="68">
        <v>42585</v>
      </c>
      <c r="D67" s="67" t="s">
        <v>79</v>
      </c>
      <c r="E67" s="66">
        <v>48</v>
      </c>
    </row>
    <row r="68" spans="1:6" x14ac:dyDescent="0.2">
      <c r="A68" s="66">
        <v>11</v>
      </c>
      <c r="B68" s="67" t="s">
        <v>4</v>
      </c>
      <c r="C68" s="68">
        <v>42585</v>
      </c>
      <c r="D68" s="67" t="s">
        <v>79</v>
      </c>
      <c r="E68" s="66">
        <v>48</v>
      </c>
    </row>
    <row r="69" spans="1:6" x14ac:dyDescent="0.2">
      <c r="A69" s="66">
        <v>7</v>
      </c>
      <c r="B69" s="67" t="s">
        <v>25</v>
      </c>
      <c r="C69" s="68">
        <v>42585</v>
      </c>
      <c r="D69" s="67" t="s">
        <v>79</v>
      </c>
      <c r="E69" s="66">
        <v>12</v>
      </c>
    </row>
    <row r="70" spans="1:6" x14ac:dyDescent="0.2">
      <c r="A70" s="66">
        <v>8</v>
      </c>
      <c r="B70" s="67" t="s">
        <v>13</v>
      </c>
      <c r="C70" s="68">
        <v>42585</v>
      </c>
      <c r="D70" s="67" t="s">
        <v>79</v>
      </c>
      <c r="E70" s="66">
        <v>12</v>
      </c>
    </row>
    <row r="71" spans="1:6" x14ac:dyDescent="0.2">
      <c r="A71" s="66">
        <v>12</v>
      </c>
      <c r="B71" s="67" t="s">
        <v>27</v>
      </c>
      <c r="C71" s="68">
        <v>42585</v>
      </c>
      <c r="D71" s="67" t="s">
        <v>79</v>
      </c>
      <c r="E71" s="66">
        <v>24</v>
      </c>
    </row>
    <row r="72" spans="1:6" x14ac:dyDescent="0.2">
      <c r="A72" s="66">
        <v>4</v>
      </c>
      <c r="B72" s="67" t="s">
        <v>3</v>
      </c>
      <c r="C72" s="68">
        <v>42585</v>
      </c>
      <c r="D72" s="67" t="s">
        <v>46</v>
      </c>
      <c r="F72" s="66">
        <v>24</v>
      </c>
    </row>
    <row r="73" spans="1:6" x14ac:dyDescent="0.2">
      <c r="A73" s="66">
        <v>6</v>
      </c>
      <c r="B73" s="67" t="s">
        <v>39</v>
      </c>
      <c r="C73" s="68">
        <v>42585</v>
      </c>
      <c r="D73" s="67" t="s">
        <v>46</v>
      </c>
      <c r="F73" s="66">
        <v>15</v>
      </c>
    </row>
    <row r="74" spans="1:6" x14ac:dyDescent="0.2">
      <c r="A74" s="66">
        <v>7</v>
      </c>
      <c r="B74" s="67" t="s">
        <v>25</v>
      </c>
      <c r="C74" s="68">
        <v>42585</v>
      </c>
      <c r="D74" s="67" t="s">
        <v>46</v>
      </c>
      <c r="F74" s="66">
        <v>12</v>
      </c>
    </row>
    <row r="75" spans="1:6" x14ac:dyDescent="0.2">
      <c r="A75" s="66">
        <v>9</v>
      </c>
      <c r="B75" s="67" t="s">
        <v>13</v>
      </c>
      <c r="C75" s="68">
        <v>42585</v>
      </c>
      <c r="D75" s="67" t="s">
        <v>46</v>
      </c>
      <c r="F75" s="66">
        <v>12</v>
      </c>
    </row>
    <row r="76" spans="1:6" x14ac:dyDescent="0.2">
      <c r="A76" s="66">
        <v>12</v>
      </c>
      <c r="B76" s="67" t="s">
        <v>27</v>
      </c>
      <c r="C76" s="68">
        <v>42585</v>
      </c>
      <c r="D76" s="67" t="s">
        <v>46</v>
      </c>
      <c r="F76" s="66">
        <v>22</v>
      </c>
    </row>
    <row r="77" spans="1:6" x14ac:dyDescent="0.2">
      <c r="A77" s="66">
        <v>10</v>
      </c>
      <c r="B77" s="67" t="s">
        <v>5</v>
      </c>
      <c r="C77" s="68">
        <v>42585</v>
      </c>
      <c r="D77" s="67" t="s">
        <v>46</v>
      </c>
      <c r="F77" s="66">
        <v>24</v>
      </c>
    </row>
    <row r="78" spans="1:6" x14ac:dyDescent="0.2">
      <c r="A78" s="66">
        <v>11</v>
      </c>
      <c r="B78" s="67" t="s">
        <v>4</v>
      </c>
      <c r="C78" s="68">
        <v>42585</v>
      </c>
      <c r="D78" s="67" t="s">
        <v>46</v>
      </c>
      <c r="F78" s="66">
        <v>9</v>
      </c>
    </row>
    <row r="79" spans="1:6" x14ac:dyDescent="0.2">
      <c r="A79" s="66">
        <v>2</v>
      </c>
      <c r="B79" s="67" t="s">
        <v>24</v>
      </c>
      <c r="C79" s="68">
        <v>42585</v>
      </c>
      <c r="D79" s="67" t="s">
        <v>46</v>
      </c>
      <c r="F79" s="66">
        <v>30</v>
      </c>
    </row>
    <row r="80" spans="1:6" x14ac:dyDescent="0.2">
      <c r="A80" s="66">
        <v>11</v>
      </c>
      <c r="B80" s="67" t="s">
        <v>4</v>
      </c>
      <c r="C80" s="68">
        <v>42590</v>
      </c>
      <c r="D80" s="67" t="s">
        <v>46</v>
      </c>
      <c r="F80" s="66">
        <v>15</v>
      </c>
    </row>
    <row r="81" spans="1:6" x14ac:dyDescent="0.2">
      <c r="A81" s="66">
        <v>10</v>
      </c>
      <c r="B81" s="67" t="s">
        <v>5</v>
      </c>
      <c r="C81" s="68">
        <v>42591</v>
      </c>
      <c r="D81" s="67" t="s">
        <v>46</v>
      </c>
      <c r="F81" s="66">
        <v>15</v>
      </c>
    </row>
    <row r="82" spans="1:6" x14ac:dyDescent="0.2">
      <c r="A82" s="66">
        <v>2</v>
      </c>
      <c r="B82" s="67" t="s">
        <v>24</v>
      </c>
      <c r="C82" s="68">
        <v>42594</v>
      </c>
      <c r="D82" s="67" t="s">
        <v>46</v>
      </c>
      <c r="F82" s="66">
        <v>15</v>
      </c>
    </row>
    <row r="83" spans="1:6" x14ac:dyDescent="0.2">
      <c r="A83" s="66">
        <v>10</v>
      </c>
      <c r="B83" s="67" t="s">
        <v>5</v>
      </c>
      <c r="C83" s="68">
        <v>42594</v>
      </c>
      <c r="D83" s="67" t="s">
        <v>46</v>
      </c>
      <c r="F83" s="66">
        <v>20</v>
      </c>
    </row>
    <row r="84" spans="1:6" x14ac:dyDescent="0.2">
      <c r="A84" s="66">
        <v>4</v>
      </c>
      <c r="B84" s="67" t="s">
        <v>3</v>
      </c>
      <c r="C84" s="68">
        <v>42599</v>
      </c>
      <c r="D84" s="67" t="s">
        <v>46</v>
      </c>
      <c r="F84" s="66">
        <v>11</v>
      </c>
    </row>
    <row r="85" spans="1:6" x14ac:dyDescent="0.2">
      <c r="A85" s="66">
        <v>5</v>
      </c>
      <c r="B85" s="67" t="s">
        <v>1</v>
      </c>
      <c r="C85" s="68">
        <v>42599</v>
      </c>
      <c r="D85" s="67" t="s">
        <v>46</v>
      </c>
      <c r="F85" s="66">
        <v>10</v>
      </c>
    </row>
    <row r="86" spans="1:6" x14ac:dyDescent="0.2">
      <c r="A86" s="66">
        <v>2</v>
      </c>
      <c r="B86" s="67" t="s">
        <v>24</v>
      </c>
      <c r="C86" s="68">
        <v>42599</v>
      </c>
      <c r="D86" s="67" t="s">
        <v>46</v>
      </c>
      <c r="F86" s="66">
        <v>10</v>
      </c>
    </row>
    <row r="87" spans="1:6" x14ac:dyDescent="0.2">
      <c r="A87" s="66">
        <v>2</v>
      </c>
      <c r="B87" s="67" t="s">
        <v>24</v>
      </c>
      <c r="C87" s="68">
        <v>42603</v>
      </c>
      <c r="D87" s="67" t="s">
        <v>46</v>
      </c>
      <c r="F87" s="66">
        <v>54</v>
      </c>
    </row>
    <row r="88" spans="1:6" x14ac:dyDescent="0.2">
      <c r="A88" s="66">
        <v>10</v>
      </c>
      <c r="B88" s="67" t="s">
        <v>5</v>
      </c>
      <c r="C88" s="68">
        <v>42603</v>
      </c>
      <c r="D88" s="67" t="s">
        <v>46</v>
      </c>
      <c r="F88" s="66">
        <v>24</v>
      </c>
    </row>
    <row r="89" spans="1:6" x14ac:dyDescent="0.2">
      <c r="A89" s="66">
        <v>11</v>
      </c>
      <c r="B89" s="67" t="s">
        <v>4</v>
      </c>
      <c r="C89" s="68">
        <v>42603</v>
      </c>
      <c r="D89" s="67" t="s">
        <v>46</v>
      </c>
      <c r="F89" s="66">
        <v>20</v>
      </c>
    </row>
    <row r="90" spans="1:6" x14ac:dyDescent="0.2">
      <c r="A90" s="66">
        <v>11</v>
      </c>
      <c r="B90" s="67" t="s">
        <v>4</v>
      </c>
      <c r="C90" s="68">
        <v>42604</v>
      </c>
      <c r="D90" s="67" t="s">
        <v>46</v>
      </c>
      <c r="F90" s="66">
        <v>24</v>
      </c>
    </row>
    <row r="91" spans="1:6" x14ac:dyDescent="0.2">
      <c r="A91" s="66">
        <v>10</v>
      </c>
      <c r="B91" s="67" t="s">
        <v>5</v>
      </c>
      <c r="C91" s="68">
        <v>42606</v>
      </c>
      <c r="D91" s="67" t="s">
        <v>46</v>
      </c>
      <c r="F91" s="66">
        <v>24</v>
      </c>
    </row>
    <row r="92" spans="1:6" x14ac:dyDescent="0.2">
      <c r="A92" s="66">
        <v>4</v>
      </c>
      <c r="B92" s="67" t="s">
        <v>3</v>
      </c>
      <c r="C92" s="68">
        <v>42607</v>
      </c>
      <c r="D92" s="67" t="s">
        <v>46</v>
      </c>
      <c r="F92" s="66">
        <v>20</v>
      </c>
    </row>
    <row r="93" spans="1:6" x14ac:dyDescent="0.2">
      <c r="A93" s="66">
        <v>6</v>
      </c>
      <c r="B93" s="67" t="s">
        <v>39</v>
      </c>
      <c r="C93" s="68">
        <v>42607</v>
      </c>
      <c r="D93" s="67" t="s">
        <v>46</v>
      </c>
      <c r="F93" s="66">
        <v>24</v>
      </c>
    </row>
    <row r="94" spans="1:6" x14ac:dyDescent="0.2">
      <c r="A94" s="66">
        <v>10</v>
      </c>
      <c r="B94" s="67" t="s">
        <v>5</v>
      </c>
      <c r="C94" s="68">
        <v>42607</v>
      </c>
      <c r="D94" s="67" t="s">
        <v>46</v>
      </c>
      <c r="F94" s="66">
        <v>13</v>
      </c>
    </row>
    <row r="95" spans="1:6" x14ac:dyDescent="0.2">
      <c r="A95" s="66">
        <v>12</v>
      </c>
      <c r="B95" s="67" t="s">
        <v>27</v>
      </c>
      <c r="C95" s="68">
        <v>42607</v>
      </c>
      <c r="D95" s="67" t="s">
        <v>46</v>
      </c>
      <c r="F95" s="66">
        <v>5</v>
      </c>
    </row>
    <row r="96" spans="1:6" x14ac:dyDescent="0.2">
      <c r="A96" s="66">
        <v>10</v>
      </c>
      <c r="B96" s="67" t="s">
        <v>5</v>
      </c>
      <c r="C96" s="68">
        <v>42610</v>
      </c>
      <c r="D96" s="67" t="s">
        <v>46</v>
      </c>
      <c r="F96" s="66">
        <v>20</v>
      </c>
    </row>
    <row r="97" spans="1:6" x14ac:dyDescent="0.2">
      <c r="A97" s="66">
        <v>4</v>
      </c>
      <c r="B97" s="67" t="s">
        <v>3</v>
      </c>
      <c r="C97" s="68">
        <v>42612</v>
      </c>
      <c r="D97" s="67" t="s">
        <v>46</v>
      </c>
      <c r="F97" s="66">
        <v>30</v>
      </c>
    </row>
    <row r="98" spans="1:6" x14ac:dyDescent="0.2">
      <c r="A98" s="66">
        <v>11</v>
      </c>
      <c r="B98" s="67" t="s">
        <v>4</v>
      </c>
      <c r="C98" s="68">
        <v>42612</v>
      </c>
      <c r="D98" s="67" t="s">
        <v>46</v>
      </c>
      <c r="F98" s="66">
        <v>15</v>
      </c>
    </row>
    <row r="99" spans="1:6" x14ac:dyDescent="0.2">
      <c r="A99" s="66">
        <v>11</v>
      </c>
      <c r="B99" s="67" t="s">
        <v>4</v>
      </c>
      <c r="C99" s="68">
        <v>42612</v>
      </c>
      <c r="D99" s="67" t="s">
        <v>45</v>
      </c>
      <c r="E99" s="66">
        <v>15</v>
      </c>
    </row>
    <row r="100" spans="1:6" x14ac:dyDescent="0.2">
      <c r="A100" s="66">
        <v>10</v>
      </c>
      <c r="B100" s="67" t="s">
        <v>5</v>
      </c>
      <c r="C100" s="68">
        <v>42612</v>
      </c>
      <c r="D100" s="67" t="s">
        <v>46</v>
      </c>
      <c r="F100" s="66">
        <v>15</v>
      </c>
    </row>
    <row r="101" spans="1:6" x14ac:dyDescent="0.2">
      <c r="A101" s="66">
        <v>10</v>
      </c>
      <c r="B101" s="67" t="s">
        <v>5</v>
      </c>
      <c r="C101" s="68">
        <v>42613</v>
      </c>
      <c r="D101" s="67" t="s">
        <v>46</v>
      </c>
      <c r="F101" s="66">
        <v>13</v>
      </c>
    </row>
    <row r="102" spans="1:6" x14ac:dyDescent="0.2">
      <c r="A102" s="66">
        <v>4</v>
      </c>
      <c r="B102" s="67" t="s">
        <v>3</v>
      </c>
      <c r="C102" s="68">
        <v>42616</v>
      </c>
      <c r="D102" s="67" t="s">
        <v>46</v>
      </c>
      <c r="F102" s="66">
        <v>20</v>
      </c>
    </row>
    <row r="103" spans="1:6" x14ac:dyDescent="0.2">
      <c r="A103" s="66">
        <v>10</v>
      </c>
      <c r="B103" s="67" t="s">
        <v>5</v>
      </c>
      <c r="C103" s="68">
        <v>42616</v>
      </c>
      <c r="D103" s="67" t="s">
        <v>46</v>
      </c>
      <c r="F103" s="66">
        <v>24</v>
      </c>
    </row>
    <row r="104" spans="1:6" x14ac:dyDescent="0.2">
      <c r="A104" s="66">
        <v>11</v>
      </c>
      <c r="B104" s="67" t="s">
        <v>4</v>
      </c>
      <c r="C104" s="68">
        <v>42616</v>
      </c>
      <c r="D104" s="67" t="s">
        <v>46</v>
      </c>
      <c r="F104" s="66">
        <v>16</v>
      </c>
    </row>
    <row r="105" spans="1:6" x14ac:dyDescent="0.2">
      <c r="A105" s="66">
        <v>2</v>
      </c>
      <c r="B105" s="67" t="s">
        <v>24</v>
      </c>
      <c r="C105" s="68">
        <v>42616</v>
      </c>
      <c r="D105" s="67" t="s">
        <v>46</v>
      </c>
      <c r="F105" s="66">
        <v>42</v>
      </c>
    </row>
    <row r="106" spans="1:6" x14ac:dyDescent="0.2">
      <c r="A106" s="66">
        <v>1</v>
      </c>
      <c r="B106" s="67" t="s">
        <v>47</v>
      </c>
      <c r="C106" s="68">
        <v>42616</v>
      </c>
      <c r="D106" s="67" t="s">
        <v>46</v>
      </c>
      <c r="F106" s="66">
        <v>41</v>
      </c>
    </row>
    <row r="107" spans="1:6" x14ac:dyDescent="0.2">
      <c r="A107" s="66">
        <v>12</v>
      </c>
      <c r="B107" s="67" t="s">
        <v>27</v>
      </c>
      <c r="C107" s="68">
        <v>42616</v>
      </c>
      <c r="D107" s="67" t="s">
        <v>46</v>
      </c>
      <c r="F107" s="66">
        <v>19</v>
      </c>
    </row>
    <row r="108" spans="1:6" x14ac:dyDescent="0.2">
      <c r="A108" s="66">
        <v>1</v>
      </c>
      <c r="B108" s="67" t="s">
        <v>47</v>
      </c>
      <c r="C108" s="68">
        <v>42618</v>
      </c>
      <c r="D108" s="67" t="s">
        <v>45</v>
      </c>
      <c r="E108" s="66">
        <v>276</v>
      </c>
    </row>
    <row r="109" spans="1:6" x14ac:dyDescent="0.2">
      <c r="A109" s="66">
        <v>5</v>
      </c>
      <c r="B109" s="67" t="s">
        <v>1</v>
      </c>
      <c r="C109" s="68">
        <v>42618</v>
      </c>
      <c r="D109" s="67" t="s">
        <v>45</v>
      </c>
      <c r="F109" s="66">
        <v>15</v>
      </c>
    </row>
    <row r="110" spans="1:6" x14ac:dyDescent="0.2">
      <c r="A110" s="66">
        <v>2</v>
      </c>
      <c r="B110" s="67" t="s">
        <v>24</v>
      </c>
      <c r="C110" s="68">
        <v>42618</v>
      </c>
      <c r="D110" s="67" t="s">
        <v>45</v>
      </c>
      <c r="E110" s="66">
        <v>112</v>
      </c>
    </row>
    <row r="111" spans="1:6" x14ac:dyDescent="0.2">
      <c r="A111" s="66">
        <v>6</v>
      </c>
      <c r="B111" s="67" t="s">
        <v>39</v>
      </c>
      <c r="C111" s="68">
        <v>42618</v>
      </c>
      <c r="D111" s="67" t="s">
        <v>45</v>
      </c>
      <c r="E111" s="66">
        <v>29</v>
      </c>
    </row>
    <row r="112" spans="1:6" x14ac:dyDescent="0.2">
      <c r="A112" s="66">
        <v>10</v>
      </c>
      <c r="B112" s="67" t="s">
        <v>5</v>
      </c>
      <c r="C112" s="68">
        <v>42618</v>
      </c>
      <c r="D112" s="67" t="s">
        <v>45</v>
      </c>
      <c r="E112" s="66">
        <v>145</v>
      </c>
    </row>
    <row r="113" spans="1:6" x14ac:dyDescent="0.2">
      <c r="A113" s="66">
        <v>8</v>
      </c>
      <c r="B113" s="67" t="s">
        <v>13</v>
      </c>
      <c r="C113" s="68">
        <v>42618</v>
      </c>
      <c r="D113" s="67" t="s">
        <v>45</v>
      </c>
      <c r="F113" s="66">
        <v>56</v>
      </c>
    </row>
    <row r="114" spans="1:6" x14ac:dyDescent="0.2">
      <c r="A114" s="66">
        <v>9</v>
      </c>
      <c r="B114" s="67" t="s">
        <v>26</v>
      </c>
      <c r="C114" s="68">
        <v>42618</v>
      </c>
      <c r="D114" s="67" t="s">
        <v>45</v>
      </c>
      <c r="F114" s="66">
        <v>12</v>
      </c>
    </row>
    <row r="115" spans="1:6" x14ac:dyDescent="0.2">
      <c r="A115" s="66">
        <v>9</v>
      </c>
      <c r="B115" s="67" t="s">
        <v>26</v>
      </c>
      <c r="C115" s="68">
        <v>42618</v>
      </c>
      <c r="D115" s="67" t="s">
        <v>45</v>
      </c>
      <c r="E115" s="66">
        <v>24</v>
      </c>
    </row>
    <row r="116" spans="1:6" x14ac:dyDescent="0.2">
      <c r="A116" s="66">
        <v>11</v>
      </c>
      <c r="B116" s="67" t="s">
        <v>4</v>
      </c>
      <c r="C116" s="68">
        <v>42618</v>
      </c>
      <c r="D116" s="67" t="s">
        <v>45</v>
      </c>
      <c r="E116" s="66">
        <v>103</v>
      </c>
    </row>
    <row r="117" spans="1:6" x14ac:dyDescent="0.2">
      <c r="A117" s="66">
        <v>4</v>
      </c>
      <c r="B117" s="67" t="s">
        <v>3</v>
      </c>
      <c r="C117" s="68">
        <v>42619</v>
      </c>
      <c r="D117" s="67" t="s">
        <v>79</v>
      </c>
      <c r="E117" s="66">
        <v>250</v>
      </c>
    </row>
    <row r="118" spans="1:6" x14ac:dyDescent="0.2">
      <c r="A118" s="66">
        <v>2</v>
      </c>
      <c r="B118" s="67" t="s">
        <v>24</v>
      </c>
      <c r="C118" s="68">
        <v>42619</v>
      </c>
      <c r="D118" s="67" t="s">
        <v>79</v>
      </c>
      <c r="E118" s="66">
        <v>265</v>
      </c>
    </row>
    <row r="119" spans="1:6" x14ac:dyDescent="0.2">
      <c r="A119" s="66">
        <v>4</v>
      </c>
      <c r="B119" s="67" t="s">
        <v>3</v>
      </c>
      <c r="C119" s="68">
        <v>42619</v>
      </c>
      <c r="D119" s="67" t="s">
        <v>45</v>
      </c>
      <c r="E119" s="66">
        <v>100</v>
      </c>
    </row>
    <row r="120" spans="1:6" x14ac:dyDescent="0.2">
      <c r="A120" s="66">
        <v>10</v>
      </c>
      <c r="B120" s="67" t="s">
        <v>5</v>
      </c>
      <c r="C120" s="68">
        <v>42620</v>
      </c>
      <c r="D120" s="67" t="s">
        <v>46</v>
      </c>
      <c r="F120" s="66">
        <v>15</v>
      </c>
    </row>
    <row r="121" spans="1:6" x14ac:dyDescent="0.2">
      <c r="A121" s="66">
        <v>4</v>
      </c>
      <c r="B121" s="67" t="s">
        <v>3</v>
      </c>
      <c r="C121" s="68">
        <v>42620</v>
      </c>
      <c r="D121" s="67" t="s">
        <v>46</v>
      </c>
      <c r="F121" s="66">
        <v>15</v>
      </c>
    </row>
    <row r="122" spans="1:6" x14ac:dyDescent="0.2">
      <c r="A122" s="66">
        <v>4</v>
      </c>
      <c r="B122" s="67" t="s">
        <v>3</v>
      </c>
      <c r="C122" s="68">
        <v>42626</v>
      </c>
      <c r="D122" s="67" t="s">
        <v>46</v>
      </c>
      <c r="F122" s="66">
        <v>20</v>
      </c>
    </row>
    <row r="123" spans="1:6" x14ac:dyDescent="0.2">
      <c r="A123" s="66">
        <v>6</v>
      </c>
      <c r="B123" s="67" t="s">
        <v>39</v>
      </c>
      <c r="C123" s="68">
        <v>42626</v>
      </c>
      <c r="D123" s="67" t="s">
        <v>46</v>
      </c>
      <c r="F123" s="66">
        <v>24</v>
      </c>
    </row>
    <row r="124" spans="1:6" x14ac:dyDescent="0.2">
      <c r="A124" s="66">
        <v>4</v>
      </c>
      <c r="B124" s="67" t="s">
        <v>3</v>
      </c>
      <c r="C124" s="68">
        <v>42626</v>
      </c>
      <c r="D124" s="67" t="s">
        <v>46</v>
      </c>
      <c r="F124" s="66">
        <v>30</v>
      </c>
    </row>
    <row r="125" spans="1:6" x14ac:dyDescent="0.2">
      <c r="A125" s="66">
        <v>10</v>
      </c>
      <c r="B125" s="67" t="s">
        <v>5</v>
      </c>
      <c r="C125" s="68">
        <v>42626</v>
      </c>
      <c r="D125" s="67" t="s">
        <v>46</v>
      </c>
      <c r="F125" s="66">
        <v>24</v>
      </c>
    </row>
    <row r="126" spans="1:6" x14ac:dyDescent="0.2">
      <c r="A126" s="66">
        <v>11</v>
      </c>
      <c r="B126" s="67" t="s">
        <v>4</v>
      </c>
      <c r="C126" s="68">
        <v>42626</v>
      </c>
      <c r="D126" s="67" t="s">
        <v>46</v>
      </c>
      <c r="F126" s="66">
        <v>22</v>
      </c>
    </row>
    <row r="127" spans="1:6" x14ac:dyDescent="0.2">
      <c r="A127" s="66">
        <v>2</v>
      </c>
      <c r="B127" s="67" t="s">
        <v>24</v>
      </c>
      <c r="C127" s="68">
        <v>42626</v>
      </c>
      <c r="D127" s="67" t="s">
        <v>46</v>
      </c>
      <c r="F127" s="66">
        <v>30</v>
      </c>
    </row>
    <row r="128" spans="1:6" x14ac:dyDescent="0.2">
      <c r="A128" s="66">
        <v>4</v>
      </c>
      <c r="B128" s="67" t="s">
        <v>3</v>
      </c>
      <c r="C128" s="68">
        <v>42632</v>
      </c>
      <c r="D128" s="67" t="s">
        <v>46</v>
      </c>
      <c r="F128" s="66">
        <v>15</v>
      </c>
    </row>
    <row r="129" spans="1:6" x14ac:dyDescent="0.2">
      <c r="A129" s="66">
        <v>10</v>
      </c>
      <c r="B129" s="67" t="s">
        <v>5</v>
      </c>
      <c r="C129" s="68">
        <v>42632</v>
      </c>
      <c r="D129" s="67" t="s">
        <v>46</v>
      </c>
      <c r="F129" s="66">
        <v>20</v>
      </c>
    </row>
    <row r="130" spans="1:6" x14ac:dyDescent="0.2">
      <c r="A130" s="66">
        <v>4</v>
      </c>
      <c r="B130" s="67" t="s">
        <v>3</v>
      </c>
      <c r="C130" s="68">
        <v>42634</v>
      </c>
      <c r="D130" s="67" t="s">
        <v>46</v>
      </c>
      <c r="F130" s="66">
        <v>10</v>
      </c>
    </row>
    <row r="131" spans="1:6" x14ac:dyDescent="0.2">
      <c r="A131" s="66">
        <v>12</v>
      </c>
      <c r="B131" s="67" t="s">
        <v>27</v>
      </c>
      <c r="C131" s="68">
        <v>42634</v>
      </c>
      <c r="D131" s="67" t="s">
        <v>46</v>
      </c>
      <c r="F131" s="66">
        <v>10</v>
      </c>
    </row>
    <row r="132" spans="1:6" x14ac:dyDescent="0.2">
      <c r="A132" s="66">
        <v>10</v>
      </c>
      <c r="B132" s="67" t="s">
        <v>5</v>
      </c>
      <c r="C132" s="68">
        <v>42634</v>
      </c>
      <c r="D132" s="67" t="s">
        <v>46</v>
      </c>
      <c r="F132" s="66">
        <v>12</v>
      </c>
    </row>
    <row r="133" spans="1:6" x14ac:dyDescent="0.2">
      <c r="A133" s="66">
        <v>2</v>
      </c>
      <c r="B133" s="67" t="s">
        <v>24</v>
      </c>
      <c r="C133" s="68">
        <v>42634</v>
      </c>
      <c r="D133" s="67" t="s">
        <v>46</v>
      </c>
      <c r="F133" s="66">
        <v>40</v>
      </c>
    </row>
    <row r="134" spans="1:6" x14ac:dyDescent="0.2">
      <c r="A134" s="66">
        <v>11</v>
      </c>
      <c r="B134" s="67" t="s">
        <v>4</v>
      </c>
      <c r="C134" s="68">
        <v>42636</v>
      </c>
      <c r="D134" s="67" t="s">
        <v>46</v>
      </c>
      <c r="F134" s="66">
        <v>10</v>
      </c>
    </row>
    <row r="135" spans="1:6" x14ac:dyDescent="0.2">
      <c r="A135" s="66">
        <v>10</v>
      </c>
      <c r="B135" s="67" t="s">
        <v>5</v>
      </c>
      <c r="C135" s="68">
        <v>42636</v>
      </c>
      <c r="D135" s="67" t="s">
        <v>46</v>
      </c>
      <c r="F135" s="66">
        <v>10</v>
      </c>
    </row>
    <row r="136" spans="1:6" x14ac:dyDescent="0.2">
      <c r="A136" s="66">
        <v>2</v>
      </c>
      <c r="B136" s="67" t="s">
        <v>24</v>
      </c>
      <c r="C136" s="68">
        <v>42639</v>
      </c>
      <c r="D136" s="67" t="s">
        <v>46</v>
      </c>
      <c r="F136" s="66">
        <v>24</v>
      </c>
    </row>
    <row r="137" spans="1:6" x14ac:dyDescent="0.2">
      <c r="A137" s="66">
        <v>4</v>
      </c>
      <c r="B137" s="67" t="s">
        <v>3</v>
      </c>
      <c r="C137" s="68">
        <v>42639</v>
      </c>
      <c r="D137" s="67" t="s">
        <v>46</v>
      </c>
      <c r="F137" s="66">
        <v>15</v>
      </c>
    </row>
    <row r="138" spans="1:6" x14ac:dyDescent="0.2">
      <c r="A138" s="66">
        <v>5</v>
      </c>
      <c r="B138" s="67" t="s">
        <v>1</v>
      </c>
      <c r="C138" s="68">
        <v>42639</v>
      </c>
      <c r="D138" s="67" t="s">
        <v>46</v>
      </c>
      <c r="F138" s="66">
        <v>10</v>
      </c>
    </row>
    <row r="139" spans="1:6" x14ac:dyDescent="0.2">
      <c r="A139" s="66">
        <v>10</v>
      </c>
      <c r="B139" s="67" t="s">
        <v>5</v>
      </c>
      <c r="C139" s="68">
        <v>42639</v>
      </c>
      <c r="D139" s="67" t="s">
        <v>46</v>
      </c>
      <c r="F139" s="66">
        <v>19</v>
      </c>
    </row>
    <row r="140" spans="1:6" x14ac:dyDescent="0.2">
      <c r="A140" s="66">
        <v>11</v>
      </c>
      <c r="B140" s="67" t="s">
        <v>4</v>
      </c>
      <c r="C140" s="68">
        <v>42639</v>
      </c>
      <c r="D140" s="67" t="s">
        <v>46</v>
      </c>
      <c r="F140" s="66">
        <v>40</v>
      </c>
    </row>
    <row r="141" spans="1:6" x14ac:dyDescent="0.2">
      <c r="A141" s="66">
        <v>6</v>
      </c>
      <c r="B141" s="67" t="s">
        <v>39</v>
      </c>
      <c r="C141" s="68">
        <v>42642</v>
      </c>
      <c r="D141" s="67" t="s">
        <v>46</v>
      </c>
      <c r="F141" s="66">
        <v>10</v>
      </c>
    </row>
    <row r="142" spans="1:6" x14ac:dyDescent="0.2">
      <c r="A142" s="66">
        <v>4</v>
      </c>
      <c r="B142" s="67" t="s">
        <v>3</v>
      </c>
      <c r="C142" s="68">
        <v>42642</v>
      </c>
      <c r="D142" s="67" t="s">
        <v>46</v>
      </c>
      <c r="F142" s="66">
        <v>20</v>
      </c>
    </row>
    <row r="143" spans="1:6" x14ac:dyDescent="0.2">
      <c r="A143" s="66">
        <v>8</v>
      </c>
      <c r="B143" s="67" t="s">
        <v>13</v>
      </c>
      <c r="C143" s="68">
        <v>42645</v>
      </c>
      <c r="D143" s="67" t="s">
        <v>45</v>
      </c>
      <c r="E143" s="66">
        <v>6</v>
      </c>
    </row>
    <row r="144" spans="1:6" x14ac:dyDescent="0.2">
      <c r="A144" s="66">
        <v>7</v>
      </c>
      <c r="B144" s="67" t="s">
        <v>25</v>
      </c>
      <c r="C144" s="68">
        <v>42645</v>
      </c>
      <c r="D144" s="67" t="s">
        <v>45</v>
      </c>
      <c r="E144" s="66">
        <v>18</v>
      </c>
    </row>
    <row r="145" spans="1:5" x14ac:dyDescent="0.2">
      <c r="A145" s="66">
        <v>10</v>
      </c>
      <c r="B145" s="67" t="s">
        <v>5</v>
      </c>
      <c r="C145" s="68">
        <v>42645</v>
      </c>
      <c r="D145" s="67" t="s">
        <v>45</v>
      </c>
      <c r="E145" s="66">
        <v>124</v>
      </c>
    </row>
    <row r="146" spans="1:5" x14ac:dyDescent="0.2">
      <c r="A146" s="66">
        <v>6</v>
      </c>
      <c r="B146" s="67" t="s">
        <v>39</v>
      </c>
      <c r="C146" s="68">
        <v>42645</v>
      </c>
      <c r="D146" s="67" t="s">
        <v>45</v>
      </c>
      <c r="E146" s="66">
        <v>48</v>
      </c>
    </row>
    <row r="147" spans="1:5" x14ac:dyDescent="0.2">
      <c r="A147" s="66">
        <v>11</v>
      </c>
      <c r="B147" s="67" t="s">
        <v>4</v>
      </c>
      <c r="C147" s="68">
        <v>42645</v>
      </c>
      <c r="D147" s="67" t="s">
        <v>45</v>
      </c>
      <c r="E147" s="66">
        <v>78</v>
      </c>
    </row>
  </sheetData>
  <sheetProtection selectLockedCells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" r:id="rId4" name="Mouvement">
          <controlPr defaultSize="0" print="0" autoLine="0" r:id="rId5">
            <anchor moveWithCells="1">
              <from>
                <xdr:col>6</xdr:col>
                <xdr:colOff>685800</xdr:colOff>
                <xdr:row>3</xdr:row>
                <xdr:rowOff>85725</xdr:rowOff>
              </from>
              <to>
                <xdr:col>8</xdr:col>
                <xdr:colOff>457200</xdr:colOff>
                <xdr:row>5</xdr:row>
                <xdr:rowOff>114300</xdr:rowOff>
              </to>
            </anchor>
          </controlPr>
        </control>
      </mc:Choice>
      <mc:Fallback>
        <control shapeId="3074" r:id="rId4" name="Mouvement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5"/>
  <dimension ref="A1:G16"/>
  <sheetViews>
    <sheetView workbookViewId="0">
      <selection activeCell="A17" sqref="A17:XFD21"/>
    </sheetView>
  </sheetViews>
  <sheetFormatPr baseColWidth="10" defaultRowHeight="15" x14ac:dyDescent="0.25"/>
  <cols>
    <col min="1" max="1" width="4.42578125" style="15" customWidth="1"/>
    <col min="2" max="2" width="18.5703125" style="24" customWidth="1"/>
    <col min="3" max="3" width="11.42578125" style="25" customWidth="1"/>
  </cols>
  <sheetData>
    <row r="1" spans="1:7" x14ac:dyDescent="0.25">
      <c r="A1" s="16" t="s">
        <v>34</v>
      </c>
      <c r="B1" s="22" t="s">
        <v>35</v>
      </c>
      <c r="C1" s="20" t="s">
        <v>23</v>
      </c>
    </row>
    <row r="2" spans="1:7" x14ac:dyDescent="0.25">
      <c r="A2" s="17">
        <v>1</v>
      </c>
      <c r="B2" s="23" t="s">
        <v>47</v>
      </c>
      <c r="C2" s="62">
        <v>44</v>
      </c>
    </row>
    <row r="3" spans="1:7" x14ac:dyDescent="0.25">
      <c r="A3" s="17">
        <v>2</v>
      </c>
      <c r="B3" s="23" t="s">
        <v>24</v>
      </c>
      <c r="C3" s="62">
        <v>44</v>
      </c>
    </row>
    <row r="4" spans="1:7" x14ac:dyDescent="0.25">
      <c r="A4" s="17">
        <v>3</v>
      </c>
      <c r="B4" s="23" t="s">
        <v>63</v>
      </c>
      <c r="C4" s="62">
        <v>44</v>
      </c>
    </row>
    <row r="5" spans="1:7" x14ac:dyDescent="0.25">
      <c r="A5" s="17">
        <v>4</v>
      </c>
      <c r="B5" s="23" t="s">
        <v>3</v>
      </c>
      <c r="C5" s="62">
        <v>44</v>
      </c>
    </row>
    <row r="6" spans="1:7" x14ac:dyDescent="0.25">
      <c r="A6" s="17">
        <v>5</v>
      </c>
      <c r="B6" s="23" t="s">
        <v>1</v>
      </c>
      <c r="C6" s="62">
        <v>44</v>
      </c>
    </row>
    <row r="7" spans="1:7" x14ac:dyDescent="0.25">
      <c r="A7" s="17">
        <v>6</v>
      </c>
      <c r="B7" s="23" t="s">
        <v>39</v>
      </c>
      <c r="C7" s="62">
        <v>24</v>
      </c>
    </row>
    <row r="8" spans="1:7" x14ac:dyDescent="0.25">
      <c r="A8" s="17">
        <v>7</v>
      </c>
      <c r="B8" s="23" t="s">
        <v>25</v>
      </c>
      <c r="C8" s="62">
        <v>24</v>
      </c>
    </row>
    <row r="9" spans="1:7" x14ac:dyDescent="0.25">
      <c r="A9" s="17">
        <v>8</v>
      </c>
      <c r="B9" s="23" t="s">
        <v>13</v>
      </c>
      <c r="C9" s="62">
        <v>24</v>
      </c>
    </row>
    <row r="10" spans="1:7" x14ac:dyDescent="0.25">
      <c r="A10" s="17">
        <v>9</v>
      </c>
      <c r="B10" s="23" t="s">
        <v>26</v>
      </c>
      <c r="C10" s="62">
        <v>24</v>
      </c>
    </row>
    <row r="11" spans="1:7" x14ac:dyDescent="0.25">
      <c r="A11" s="17">
        <v>10</v>
      </c>
      <c r="B11" s="23" t="s">
        <v>5</v>
      </c>
      <c r="C11" s="62">
        <v>24</v>
      </c>
    </row>
    <row r="12" spans="1:7" x14ac:dyDescent="0.25">
      <c r="A12" s="17">
        <v>11</v>
      </c>
      <c r="B12" s="23" t="s">
        <v>4</v>
      </c>
      <c r="C12" s="62">
        <v>24</v>
      </c>
      <c r="F12" s="29" t="s">
        <v>38</v>
      </c>
    </row>
    <row r="13" spans="1:7" x14ac:dyDescent="0.25">
      <c r="A13" s="17">
        <v>12</v>
      </c>
      <c r="B13" s="23" t="s">
        <v>27</v>
      </c>
      <c r="C13" s="62">
        <v>6</v>
      </c>
      <c r="F13" t="s">
        <v>40</v>
      </c>
    </row>
    <row r="14" spans="1:7" x14ac:dyDescent="0.25">
      <c r="A14" s="17">
        <v>13</v>
      </c>
      <c r="B14" s="23" t="s">
        <v>28</v>
      </c>
      <c r="C14" s="62">
        <v>6</v>
      </c>
      <c r="G14" t="s">
        <v>41</v>
      </c>
    </row>
    <row r="15" spans="1:7" x14ac:dyDescent="0.25">
      <c r="A15" s="17">
        <v>14</v>
      </c>
      <c r="B15" s="23" t="s">
        <v>9</v>
      </c>
      <c r="C15" s="62">
        <v>24</v>
      </c>
      <c r="D15" s="21"/>
    </row>
    <row r="16" spans="1:7" ht="24.75" customHeight="1" x14ac:dyDescent="0.25">
      <c r="A16" s="17">
        <v>15</v>
      </c>
      <c r="B16" s="23" t="s">
        <v>0</v>
      </c>
      <c r="C16" s="62">
        <v>6</v>
      </c>
    </row>
  </sheetData>
  <sheetProtection selectLockedCells="1"/>
  <phoneticPr fontId="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6"/>
  <dimension ref="A1:D300"/>
  <sheetViews>
    <sheetView showGridLines="0" showRowColHeaders="0" workbookViewId="0">
      <selection activeCell="F30" sqref="F30"/>
    </sheetView>
  </sheetViews>
  <sheetFormatPr baseColWidth="10" defaultRowHeight="15" x14ac:dyDescent="0.25"/>
  <cols>
    <col min="1" max="1" width="4.85546875" style="28" customWidth="1"/>
    <col min="2" max="3" width="10.28515625" style="28" customWidth="1"/>
    <col min="4" max="4" width="1.42578125" style="28" customWidth="1"/>
    <col min="5" max="6" width="11.42578125" customWidth="1"/>
    <col min="7" max="12" width="13.42578125" bestFit="1" customWidth="1"/>
  </cols>
  <sheetData>
    <row r="1" spans="1:4" x14ac:dyDescent="0.25">
      <c r="A1" s="30" t="s">
        <v>34</v>
      </c>
      <c r="B1" s="31" t="s">
        <v>36</v>
      </c>
      <c r="C1" s="32" t="s">
        <v>37</v>
      </c>
      <c r="D1" s="33"/>
    </row>
    <row r="2" spans="1:4" hidden="1" x14ac:dyDescent="0.25">
      <c r="A2" s="34">
        <v>1</v>
      </c>
      <c r="B2" s="35"/>
      <c r="C2" s="36"/>
      <c r="D2" s="37"/>
    </row>
    <row r="3" spans="1:4" x14ac:dyDescent="0.25">
      <c r="A3" s="39">
        <f>A2</f>
        <v>1</v>
      </c>
      <c r="B3" s="40">
        <f ca="1">DSUM(BDMvts,B1,A1:C2)</f>
        <v>294</v>
      </c>
      <c r="C3" s="41">
        <f ca="1">DSUM(BDMvts,C1,A1:C2)</f>
        <v>61</v>
      </c>
      <c r="D3" s="37"/>
    </row>
    <row r="4" spans="1:4" x14ac:dyDescent="0.25">
      <c r="A4" s="30" t="s">
        <v>34</v>
      </c>
      <c r="B4" s="31" t="s">
        <v>36</v>
      </c>
      <c r="C4" s="32" t="s">
        <v>37</v>
      </c>
      <c r="D4" s="33"/>
    </row>
    <row r="5" spans="1:4" hidden="1" x14ac:dyDescent="0.25">
      <c r="A5" s="34">
        <f>A2+1</f>
        <v>2</v>
      </c>
      <c r="B5" s="35"/>
      <c r="C5" s="36"/>
      <c r="D5" s="37"/>
    </row>
    <row r="6" spans="1:4" x14ac:dyDescent="0.25">
      <c r="A6" s="39">
        <f>A5</f>
        <v>2</v>
      </c>
      <c r="B6" s="40">
        <f ca="1">DSUM(BDMvts,B4,A4:C5)</f>
        <v>518</v>
      </c>
      <c r="C6" s="41">
        <f ca="1">DSUM(BDMvts,C4,A4:C5)</f>
        <v>337</v>
      </c>
      <c r="D6" s="37"/>
    </row>
    <row r="7" spans="1:4" x14ac:dyDescent="0.25">
      <c r="A7" s="30" t="s">
        <v>34</v>
      </c>
      <c r="B7" s="31" t="s">
        <v>36</v>
      </c>
      <c r="C7" s="32" t="s">
        <v>37</v>
      </c>
      <c r="D7" s="33"/>
    </row>
    <row r="8" spans="1:4" hidden="1" x14ac:dyDescent="0.25">
      <c r="A8" s="34">
        <f>A5+1</f>
        <v>3</v>
      </c>
      <c r="B8" s="35"/>
      <c r="C8" s="36"/>
      <c r="D8" s="37"/>
    </row>
    <row r="9" spans="1:4" x14ac:dyDescent="0.25">
      <c r="A9" s="39">
        <f>A8</f>
        <v>3</v>
      </c>
      <c r="B9" s="40">
        <f ca="1">DSUM(BDMvts,B7,A7:C8)</f>
        <v>87</v>
      </c>
      <c r="C9" s="41">
        <f ca="1">DSUM(BDMvts,C7,A7:C8)</f>
        <v>82</v>
      </c>
      <c r="D9" s="37"/>
    </row>
    <row r="10" spans="1:4" x14ac:dyDescent="0.25">
      <c r="A10" s="30" t="s">
        <v>34</v>
      </c>
      <c r="B10" s="31" t="s">
        <v>36</v>
      </c>
      <c r="C10" s="32" t="s">
        <v>37</v>
      </c>
      <c r="D10" s="33"/>
    </row>
    <row r="11" spans="1:4" hidden="1" x14ac:dyDescent="0.25">
      <c r="A11" s="34">
        <f>A8+1</f>
        <v>4</v>
      </c>
      <c r="B11" s="35"/>
      <c r="C11" s="36"/>
      <c r="D11" s="37"/>
    </row>
    <row r="12" spans="1:4" x14ac:dyDescent="0.25">
      <c r="A12" s="39">
        <f>A11</f>
        <v>4</v>
      </c>
      <c r="B12" s="40">
        <f ca="1">DSUM(BDMvts,B10,A10:C11)</f>
        <v>590</v>
      </c>
      <c r="C12" s="41">
        <f ca="1">DSUM(BDMvts,C10,A10:C11)</f>
        <v>365</v>
      </c>
      <c r="D12" s="37"/>
    </row>
    <row r="13" spans="1:4" x14ac:dyDescent="0.25">
      <c r="A13" s="30" t="s">
        <v>34</v>
      </c>
      <c r="B13" s="31" t="s">
        <v>36</v>
      </c>
      <c r="C13" s="32" t="s">
        <v>37</v>
      </c>
      <c r="D13" s="33"/>
    </row>
    <row r="14" spans="1:4" hidden="1" x14ac:dyDescent="0.25">
      <c r="A14" s="34">
        <f>A11+1</f>
        <v>5</v>
      </c>
      <c r="B14" s="35"/>
      <c r="C14" s="36"/>
      <c r="D14" s="37"/>
    </row>
    <row r="15" spans="1:4" x14ac:dyDescent="0.25">
      <c r="A15" s="39">
        <f>A14</f>
        <v>5</v>
      </c>
      <c r="B15" s="40">
        <f ca="1">DSUM(BDMvts,B13,A13:C14)</f>
        <v>74</v>
      </c>
      <c r="C15" s="41">
        <f ca="1">DSUM(BDMvts,C13,A13:C14)</f>
        <v>40</v>
      </c>
      <c r="D15" s="37"/>
    </row>
    <row r="16" spans="1:4" x14ac:dyDescent="0.25">
      <c r="A16" s="30" t="s">
        <v>34</v>
      </c>
      <c r="B16" s="31" t="s">
        <v>36</v>
      </c>
      <c r="C16" s="32" t="s">
        <v>37</v>
      </c>
      <c r="D16" s="33"/>
    </row>
    <row r="17" spans="1:4" hidden="1" x14ac:dyDescent="0.25">
      <c r="A17" s="34">
        <f>A14+1</f>
        <v>6</v>
      </c>
      <c r="B17" s="35"/>
      <c r="C17" s="36"/>
      <c r="D17" s="37"/>
    </row>
    <row r="18" spans="1:4" x14ac:dyDescent="0.25">
      <c r="A18" s="39">
        <f>A17</f>
        <v>6</v>
      </c>
      <c r="B18" s="40">
        <f ca="1">DSUM(BDMvts,B16,A16:C17)</f>
        <v>256</v>
      </c>
      <c r="C18" s="41">
        <f ca="1">DSUM(BDMvts,C16,A16:C17)</f>
        <v>122</v>
      </c>
      <c r="D18" s="37"/>
    </row>
    <row r="19" spans="1:4" x14ac:dyDescent="0.25">
      <c r="A19" s="30" t="s">
        <v>34</v>
      </c>
      <c r="B19" s="31" t="s">
        <v>36</v>
      </c>
      <c r="C19" s="32" t="s">
        <v>37</v>
      </c>
      <c r="D19" s="33"/>
    </row>
    <row r="20" spans="1:4" hidden="1" x14ac:dyDescent="0.25">
      <c r="A20" s="34">
        <f>A17+1</f>
        <v>7</v>
      </c>
      <c r="B20" s="35"/>
      <c r="C20" s="36"/>
      <c r="D20" s="37"/>
    </row>
    <row r="21" spans="1:4" x14ac:dyDescent="0.25">
      <c r="A21" s="39">
        <f>A20</f>
        <v>7</v>
      </c>
      <c r="B21" s="40">
        <f ca="1">DSUM(BDMvts,B19,A19:C20)</f>
        <v>54</v>
      </c>
      <c r="C21" s="41">
        <f ca="1">DSUM(BDMvts,C19,A19:C20)</f>
        <v>17</v>
      </c>
      <c r="D21" s="37"/>
    </row>
    <row r="22" spans="1:4" x14ac:dyDescent="0.25">
      <c r="A22" s="30" t="s">
        <v>34</v>
      </c>
      <c r="B22" s="31" t="s">
        <v>36</v>
      </c>
      <c r="C22" s="32" t="s">
        <v>37</v>
      </c>
      <c r="D22" s="33"/>
    </row>
    <row r="23" spans="1:4" hidden="1" x14ac:dyDescent="0.25">
      <c r="A23" s="34">
        <f>A20+1</f>
        <v>8</v>
      </c>
      <c r="B23" s="35"/>
      <c r="C23" s="36"/>
      <c r="D23" s="37"/>
    </row>
    <row r="24" spans="1:4" x14ac:dyDescent="0.25">
      <c r="A24" s="39">
        <f>A23</f>
        <v>8</v>
      </c>
      <c r="B24" s="40">
        <f ca="1">DSUM(BDMvts,B22,A22:C23)</f>
        <v>66</v>
      </c>
      <c r="C24" s="41">
        <f ca="1">DSUM(BDMvts,C22,A22:C23)</f>
        <v>60</v>
      </c>
      <c r="D24" s="37"/>
    </row>
    <row r="25" spans="1:4" x14ac:dyDescent="0.25">
      <c r="A25" s="30" t="s">
        <v>34</v>
      </c>
      <c r="B25" s="31" t="s">
        <v>36</v>
      </c>
      <c r="C25" s="32" t="s">
        <v>37</v>
      </c>
      <c r="D25" s="33"/>
    </row>
    <row r="26" spans="1:4" hidden="1" x14ac:dyDescent="0.25">
      <c r="A26" s="34">
        <f>A23+1</f>
        <v>9</v>
      </c>
      <c r="B26" s="35"/>
      <c r="C26" s="36"/>
      <c r="D26" s="37"/>
    </row>
    <row r="27" spans="1:4" x14ac:dyDescent="0.25">
      <c r="A27" s="39">
        <f>A26</f>
        <v>9</v>
      </c>
      <c r="B27" s="40">
        <f ca="1">DSUM(BDMvts,B25,A25:C26)</f>
        <v>48</v>
      </c>
      <c r="C27" s="41">
        <f ca="1">DSUM(BDMvts,C25,A25:C26)</f>
        <v>48</v>
      </c>
      <c r="D27" s="37"/>
    </row>
    <row r="28" spans="1:4" x14ac:dyDescent="0.25">
      <c r="A28" s="30" t="s">
        <v>34</v>
      </c>
      <c r="B28" s="31" t="s">
        <v>36</v>
      </c>
      <c r="C28" s="32" t="s">
        <v>37</v>
      </c>
      <c r="D28" s="33"/>
    </row>
    <row r="29" spans="1:4" hidden="1" x14ac:dyDescent="0.25">
      <c r="A29" s="34">
        <f>A26+1</f>
        <v>10</v>
      </c>
      <c r="B29" s="35"/>
      <c r="C29" s="36"/>
      <c r="D29" s="37"/>
    </row>
    <row r="30" spans="1:4" x14ac:dyDescent="0.25">
      <c r="A30" s="39">
        <f>A29</f>
        <v>10</v>
      </c>
      <c r="B30" s="40">
        <f ca="1">DSUM(BDMvts,B28,A28:C29)</f>
        <v>523</v>
      </c>
      <c r="C30" s="41">
        <f ca="1">DSUM(BDMvts,C28,A28:C29)</f>
        <v>379</v>
      </c>
      <c r="D30" s="37"/>
    </row>
    <row r="31" spans="1:4" x14ac:dyDescent="0.25">
      <c r="A31" s="30" t="s">
        <v>34</v>
      </c>
      <c r="B31" s="31" t="s">
        <v>36</v>
      </c>
      <c r="C31" s="32" t="s">
        <v>37</v>
      </c>
      <c r="D31" s="42"/>
    </row>
    <row r="32" spans="1:4" hidden="1" x14ac:dyDescent="0.25">
      <c r="A32" s="34">
        <f>A29+1</f>
        <v>11</v>
      </c>
      <c r="B32" s="35"/>
      <c r="C32" s="36"/>
      <c r="D32" s="43"/>
    </row>
    <row r="33" spans="1:4" x14ac:dyDescent="0.25">
      <c r="A33" s="39">
        <f>A32</f>
        <v>11</v>
      </c>
      <c r="B33" s="40">
        <f ca="1">DSUM(BDMvts,B31,A31:C32)</f>
        <v>298</v>
      </c>
      <c r="C33" s="41">
        <f ca="1">DSUM(BDMvts,C31,A31:C32)</f>
        <v>220</v>
      </c>
      <c r="D33" s="42"/>
    </row>
    <row r="34" spans="1:4" x14ac:dyDescent="0.25">
      <c r="A34" s="30" t="s">
        <v>34</v>
      </c>
      <c r="B34" s="31" t="s">
        <v>36</v>
      </c>
      <c r="C34" s="32" t="s">
        <v>37</v>
      </c>
      <c r="D34" s="42"/>
    </row>
    <row r="35" spans="1:4" hidden="1" x14ac:dyDescent="0.25">
      <c r="A35" s="34">
        <f>A32+1</f>
        <v>12</v>
      </c>
      <c r="B35" s="35"/>
      <c r="C35" s="36"/>
      <c r="D35" s="42"/>
    </row>
    <row r="36" spans="1:4" x14ac:dyDescent="0.25">
      <c r="A36" s="39">
        <f>A35</f>
        <v>12</v>
      </c>
      <c r="B36" s="40">
        <f ca="1">DSUM(BDMvts,B34,A34:C35)</f>
        <v>113</v>
      </c>
      <c r="C36" s="41">
        <f ca="1">DSUM(BDMvts,C34,A34:C35)</f>
        <v>83</v>
      </c>
      <c r="D36" s="42"/>
    </row>
    <row r="37" spans="1:4" x14ac:dyDescent="0.25">
      <c r="A37" s="30" t="s">
        <v>34</v>
      </c>
      <c r="B37" s="31" t="s">
        <v>36</v>
      </c>
      <c r="C37" s="32" t="s">
        <v>37</v>
      </c>
      <c r="D37" s="42"/>
    </row>
    <row r="38" spans="1:4" hidden="1" x14ac:dyDescent="0.25">
      <c r="A38" s="34">
        <f>A35+1</f>
        <v>13</v>
      </c>
      <c r="B38" s="35"/>
      <c r="C38" s="36"/>
      <c r="D38" s="42"/>
    </row>
    <row r="39" spans="1:4" x14ac:dyDescent="0.25">
      <c r="A39" s="39">
        <f>A38</f>
        <v>13</v>
      </c>
      <c r="B39" s="40">
        <f ca="1">DSUM(BDMvts,B37,A37:C38)</f>
        <v>0</v>
      </c>
      <c r="C39" s="41">
        <f ca="1">DSUM(BDMvts,C37,A37:C38)</f>
        <v>0</v>
      </c>
      <c r="D39" s="42"/>
    </row>
    <row r="40" spans="1:4" x14ac:dyDescent="0.25">
      <c r="A40" s="30" t="s">
        <v>34</v>
      </c>
      <c r="B40" s="31" t="s">
        <v>36</v>
      </c>
      <c r="C40" s="32" t="s">
        <v>37</v>
      </c>
      <c r="D40" s="42"/>
    </row>
    <row r="41" spans="1:4" hidden="1" x14ac:dyDescent="0.25">
      <c r="A41" s="34">
        <f>A38+1</f>
        <v>14</v>
      </c>
      <c r="B41" s="35"/>
      <c r="C41" s="36"/>
      <c r="D41" s="42"/>
    </row>
    <row r="42" spans="1:4" x14ac:dyDescent="0.25">
      <c r="A42" s="39">
        <f>A41</f>
        <v>14</v>
      </c>
      <c r="B42" s="40">
        <f ca="1">DSUM(BDMvts,B40,A40:C41)</f>
        <v>0</v>
      </c>
      <c r="C42" s="41">
        <f ca="1">DSUM(BDMvts,C40,A40:C41)</f>
        <v>0</v>
      </c>
      <c r="D42" s="42"/>
    </row>
    <row r="43" spans="1:4" x14ac:dyDescent="0.25">
      <c r="A43" s="30" t="s">
        <v>34</v>
      </c>
      <c r="B43" s="31" t="s">
        <v>36</v>
      </c>
      <c r="C43" s="32" t="s">
        <v>37</v>
      </c>
      <c r="D43" s="42"/>
    </row>
    <row r="44" spans="1:4" hidden="1" x14ac:dyDescent="0.25">
      <c r="A44" s="34">
        <f>A41+1</f>
        <v>15</v>
      </c>
      <c r="B44" s="35"/>
      <c r="C44" s="36"/>
      <c r="D44" s="42"/>
    </row>
    <row r="45" spans="1:4" x14ac:dyDescent="0.25">
      <c r="A45" s="39">
        <f>A44</f>
        <v>15</v>
      </c>
      <c r="B45" s="40">
        <f ca="1">DSUM(BDMvts,B43,A43:C44)</f>
        <v>29</v>
      </c>
      <c r="C45" s="41">
        <f ca="1">DSUM(BDMvts,C43,A43:C44)</f>
        <v>2</v>
      </c>
      <c r="D45" s="42"/>
    </row>
    <row r="46" spans="1:4" x14ac:dyDescent="0.25">
      <c r="A46" s="30" t="s">
        <v>34</v>
      </c>
      <c r="B46" s="31" t="s">
        <v>36</v>
      </c>
      <c r="C46" s="32" t="s">
        <v>37</v>
      </c>
      <c r="D46" s="42"/>
    </row>
    <row r="47" spans="1:4" hidden="1" x14ac:dyDescent="0.25">
      <c r="A47" s="34">
        <f>A44+1</f>
        <v>16</v>
      </c>
      <c r="B47" s="35"/>
      <c r="C47" s="36"/>
      <c r="D47" s="42"/>
    </row>
    <row r="48" spans="1:4" x14ac:dyDescent="0.25">
      <c r="A48" s="39">
        <f>A47</f>
        <v>16</v>
      </c>
      <c r="B48" s="40">
        <f ca="1">DSUM(BDMvts,B46,A46:C47)</f>
        <v>0</v>
      </c>
      <c r="C48" s="41">
        <f ca="1">DSUM(BDMvts,C46,A46:C47)</f>
        <v>0</v>
      </c>
      <c r="D48" s="42"/>
    </row>
    <row r="49" spans="1:4" x14ac:dyDescent="0.25">
      <c r="A49" s="30" t="s">
        <v>34</v>
      </c>
      <c r="B49" s="31" t="s">
        <v>36</v>
      </c>
      <c r="C49" s="32" t="s">
        <v>37</v>
      </c>
      <c r="D49" s="42"/>
    </row>
    <row r="50" spans="1:4" hidden="1" x14ac:dyDescent="0.25">
      <c r="A50" s="34">
        <f>A47+1</f>
        <v>17</v>
      </c>
      <c r="B50" s="35"/>
      <c r="C50" s="36"/>
      <c r="D50" s="42"/>
    </row>
    <row r="51" spans="1:4" x14ac:dyDescent="0.25">
      <c r="A51" s="39">
        <f>A50</f>
        <v>17</v>
      </c>
      <c r="B51" s="40">
        <f ca="1">DSUM(BDMvts,B49,A49:C50)</f>
        <v>0</v>
      </c>
      <c r="C51" s="41">
        <f ca="1">DSUM(BDMvts,C49,A49:C50)</f>
        <v>0</v>
      </c>
      <c r="D51" s="42"/>
    </row>
    <row r="52" spans="1:4" x14ac:dyDescent="0.25">
      <c r="A52" s="30" t="s">
        <v>34</v>
      </c>
      <c r="B52" s="31" t="s">
        <v>36</v>
      </c>
      <c r="C52" s="32" t="s">
        <v>37</v>
      </c>
    </row>
    <row r="53" spans="1:4" hidden="1" x14ac:dyDescent="0.25">
      <c r="A53" s="34">
        <f>A50+1</f>
        <v>18</v>
      </c>
      <c r="B53" s="35"/>
      <c r="C53" s="36"/>
    </row>
    <row r="54" spans="1:4" x14ac:dyDescent="0.25">
      <c r="A54" s="39">
        <f>A53</f>
        <v>18</v>
      </c>
      <c r="B54" s="40">
        <f ca="1">DSUM(BDMvts,B52,A52:C53)</f>
        <v>0</v>
      </c>
      <c r="C54" s="41">
        <f ca="1">DSUM(BDMvts,C52,A52:C53)</f>
        <v>0</v>
      </c>
    </row>
    <row r="55" spans="1:4" x14ac:dyDescent="0.25">
      <c r="A55" s="30" t="s">
        <v>34</v>
      </c>
      <c r="B55" s="31" t="s">
        <v>36</v>
      </c>
      <c r="C55" s="32" t="s">
        <v>37</v>
      </c>
    </row>
    <row r="56" spans="1:4" hidden="1" x14ac:dyDescent="0.25">
      <c r="A56" s="34">
        <f>A53+1</f>
        <v>19</v>
      </c>
      <c r="B56" s="35"/>
      <c r="C56" s="36"/>
    </row>
    <row r="57" spans="1:4" x14ac:dyDescent="0.25">
      <c r="A57" s="39">
        <f>A56</f>
        <v>19</v>
      </c>
      <c r="B57" s="40">
        <f ca="1">DSUM(BDMvts,B55,A55:C56)</f>
        <v>0</v>
      </c>
      <c r="C57" s="41">
        <f ca="1">DSUM(BDMvts,C55,A55:C56)</f>
        <v>0</v>
      </c>
    </row>
    <row r="58" spans="1:4" x14ac:dyDescent="0.25">
      <c r="A58" s="30" t="s">
        <v>34</v>
      </c>
      <c r="B58" s="31" t="s">
        <v>36</v>
      </c>
      <c r="C58" s="32" t="s">
        <v>37</v>
      </c>
    </row>
    <row r="59" spans="1:4" hidden="1" x14ac:dyDescent="0.25">
      <c r="A59" s="34">
        <f>A56+1</f>
        <v>20</v>
      </c>
      <c r="B59" s="35"/>
      <c r="C59" s="36"/>
    </row>
    <row r="60" spans="1:4" x14ac:dyDescent="0.25">
      <c r="A60" s="39">
        <f>A59</f>
        <v>20</v>
      </c>
      <c r="B60" s="40">
        <f ca="1">DSUM(BDMvts,B58,A58:C59)</f>
        <v>0</v>
      </c>
      <c r="C60" s="41">
        <f ca="1">DSUM(BDMvts,C58,A58:C59)</f>
        <v>0</v>
      </c>
    </row>
    <row r="61" spans="1:4" x14ac:dyDescent="0.25">
      <c r="A61" s="30" t="s">
        <v>34</v>
      </c>
      <c r="B61" s="31" t="s">
        <v>36</v>
      </c>
      <c r="C61" s="32" t="s">
        <v>37</v>
      </c>
    </row>
    <row r="62" spans="1:4" hidden="1" x14ac:dyDescent="0.25">
      <c r="A62" s="34">
        <f>A59+1</f>
        <v>21</v>
      </c>
      <c r="B62" s="35"/>
      <c r="C62" s="36"/>
    </row>
    <row r="63" spans="1:4" x14ac:dyDescent="0.25">
      <c r="A63" s="39">
        <f>A62</f>
        <v>21</v>
      </c>
      <c r="B63" s="40">
        <f ca="1">DSUM(BDMvts,B61,A61:C62)</f>
        <v>0</v>
      </c>
      <c r="C63" s="41">
        <f ca="1">DSUM(BDMvts,C61,A61:C62)</f>
        <v>0</v>
      </c>
    </row>
    <row r="64" spans="1:4" x14ac:dyDescent="0.25">
      <c r="A64" s="30" t="s">
        <v>34</v>
      </c>
      <c r="B64" s="31" t="s">
        <v>36</v>
      </c>
      <c r="C64" s="32" t="s">
        <v>37</v>
      </c>
    </row>
    <row r="65" spans="1:3" hidden="1" x14ac:dyDescent="0.25">
      <c r="A65" s="34">
        <f>A62+1</f>
        <v>22</v>
      </c>
      <c r="B65" s="35"/>
      <c r="C65" s="36"/>
    </row>
    <row r="66" spans="1:3" x14ac:dyDescent="0.25">
      <c r="A66" s="39">
        <f>A65</f>
        <v>22</v>
      </c>
      <c r="B66" s="40">
        <f ca="1">DSUM(BDMvts,B64,A64:C65)</f>
        <v>0</v>
      </c>
      <c r="C66" s="41">
        <f ca="1">DSUM(BDMvts,C64,A64:C65)</f>
        <v>0</v>
      </c>
    </row>
    <row r="67" spans="1:3" x14ac:dyDescent="0.25">
      <c r="A67" s="30" t="s">
        <v>34</v>
      </c>
      <c r="B67" s="31" t="s">
        <v>36</v>
      </c>
      <c r="C67" s="32" t="s">
        <v>37</v>
      </c>
    </row>
    <row r="68" spans="1:3" hidden="1" x14ac:dyDescent="0.25">
      <c r="A68" s="34">
        <f>A65+1</f>
        <v>23</v>
      </c>
      <c r="B68" s="35"/>
      <c r="C68" s="36"/>
    </row>
    <row r="69" spans="1:3" x14ac:dyDescent="0.25">
      <c r="A69" s="39">
        <f>A68</f>
        <v>23</v>
      </c>
      <c r="B69" s="40">
        <f ca="1">DSUM(BDMvts,B67,A67:C68)</f>
        <v>0</v>
      </c>
      <c r="C69" s="41">
        <f ca="1">DSUM(BDMvts,C67,A67:C68)</f>
        <v>0</v>
      </c>
    </row>
    <row r="70" spans="1:3" x14ac:dyDescent="0.25">
      <c r="A70" s="30" t="s">
        <v>34</v>
      </c>
      <c r="B70" s="31" t="s">
        <v>36</v>
      </c>
      <c r="C70" s="32" t="s">
        <v>37</v>
      </c>
    </row>
    <row r="71" spans="1:3" hidden="1" x14ac:dyDescent="0.25">
      <c r="A71" s="34">
        <f>A68+1</f>
        <v>24</v>
      </c>
      <c r="B71" s="35"/>
      <c r="C71" s="36"/>
    </row>
    <row r="72" spans="1:3" x14ac:dyDescent="0.25">
      <c r="A72" s="39">
        <f>A71</f>
        <v>24</v>
      </c>
      <c r="B72" s="40">
        <f ca="1">DSUM(BDMvts,B70,A70:C71)</f>
        <v>0</v>
      </c>
      <c r="C72" s="41">
        <f ca="1">DSUM(BDMvts,C70,A70:C71)</f>
        <v>0</v>
      </c>
    </row>
    <row r="73" spans="1:3" x14ac:dyDescent="0.25">
      <c r="A73" s="30" t="s">
        <v>34</v>
      </c>
      <c r="B73" s="31" t="s">
        <v>36</v>
      </c>
      <c r="C73" s="32" t="s">
        <v>37</v>
      </c>
    </row>
    <row r="74" spans="1:3" hidden="1" x14ac:dyDescent="0.25">
      <c r="A74" s="34">
        <f>A71+1</f>
        <v>25</v>
      </c>
      <c r="B74" s="35"/>
      <c r="C74" s="36"/>
    </row>
    <row r="75" spans="1:3" x14ac:dyDescent="0.25">
      <c r="A75" s="39">
        <f>A74</f>
        <v>25</v>
      </c>
      <c r="B75" s="40">
        <f ca="1">DSUM(BDMvts,B73,A73:C74)</f>
        <v>0</v>
      </c>
      <c r="C75" s="41">
        <f ca="1">DSUM(BDMvts,C73,A73:C74)</f>
        <v>0</v>
      </c>
    </row>
    <row r="76" spans="1:3" x14ac:dyDescent="0.25">
      <c r="A76" s="30" t="s">
        <v>34</v>
      </c>
      <c r="B76" s="31" t="s">
        <v>36</v>
      </c>
      <c r="C76" s="32" t="s">
        <v>37</v>
      </c>
    </row>
    <row r="77" spans="1:3" hidden="1" x14ac:dyDescent="0.25">
      <c r="A77" s="34">
        <f>A74+1</f>
        <v>26</v>
      </c>
      <c r="B77" s="35"/>
      <c r="C77" s="36"/>
    </row>
    <row r="78" spans="1:3" x14ac:dyDescent="0.25">
      <c r="A78" s="39">
        <f>A77</f>
        <v>26</v>
      </c>
      <c r="B78" s="40">
        <f ca="1">DSUM(BDMvts,B76,A76:C77)</f>
        <v>0</v>
      </c>
      <c r="C78" s="41">
        <f ca="1">DSUM(BDMvts,C76,A76:C77)</f>
        <v>0</v>
      </c>
    </row>
    <row r="79" spans="1:3" x14ac:dyDescent="0.25">
      <c r="A79" s="30" t="s">
        <v>34</v>
      </c>
      <c r="B79" s="31" t="s">
        <v>36</v>
      </c>
      <c r="C79" s="32" t="s">
        <v>37</v>
      </c>
    </row>
    <row r="80" spans="1:3" hidden="1" x14ac:dyDescent="0.25">
      <c r="A80" s="34">
        <f>A77+1</f>
        <v>27</v>
      </c>
      <c r="B80" s="35"/>
      <c r="C80" s="36"/>
    </row>
    <row r="81" spans="1:3" x14ac:dyDescent="0.25">
      <c r="A81" s="39">
        <f>A80</f>
        <v>27</v>
      </c>
      <c r="B81" s="40">
        <f ca="1">DSUM(BDMvts,B79,A79:C80)</f>
        <v>0</v>
      </c>
      <c r="C81" s="41">
        <f ca="1">DSUM(BDMvts,C79,A79:C80)</f>
        <v>0</v>
      </c>
    </row>
    <row r="82" spans="1:3" x14ac:dyDescent="0.25">
      <c r="A82" s="30" t="s">
        <v>34</v>
      </c>
      <c r="B82" s="31" t="s">
        <v>36</v>
      </c>
      <c r="C82" s="32" t="s">
        <v>37</v>
      </c>
    </row>
    <row r="83" spans="1:3" hidden="1" x14ac:dyDescent="0.25">
      <c r="A83" s="34">
        <f>A80+1</f>
        <v>28</v>
      </c>
      <c r="B83" s="35"/>
      <c r="C83" s="36"/>
    </row>
    <row r="84" spans="1:3" x14ac:dyDescent="0.25">
      <c r="A84" s="39">
        <f>A83</f>
        <v>28</v>
      </c>
      <c r="B84" s="40">
        <f ca="1">DSUM(BDMvts,B82,A82:C83)</f>
        <v>0</v>
      </c>
      <c r="C84" s="41">
        <f ca="1">DSUM(BDMvts,C82,A82:C83)</f>
        <v>0</v>
      </c>
    </row>
    <row r="85" spans="1:3" x14ac:dyDescent="0.25">
      <c r="A85" s="30" t="s">
        <v>34</v>
      </c>
      <c r="B85" s="31" t="s">
        <v>36</v>
      </c>
      <c r="C85" s="32" t="s">
        <v>37</v>
      </c>
    </row>
    <row r="86" spans="1:3" hidden="1" x14ac:dyDescent="0.25">
      <c r="A86" s="34">
        <f>A83+1</f>
        <v>29</v>
      </c>
      <c r="B86" s="35"/>
      <c r="C86" s="36"/>
    </row>
    <row r="87" spans="1:3" x14ac:dyDescent="0.25">
      <c r="A87" s="39">
        <f>A86</f>
        <v>29</v>
      </c>
      <c r="B87" s="40">
        <f ca="1">DSUM(BDMvts,B85,A85:C86)</f>
        <v>0</v>
      </c>
      <c r="C87" s="41">
        <f ca="1">DSUM(BDMvts,C85,A85:C86)</f>
        <v>0</v>
      </c>
    </row>
    <row r="88" spans="1:3" x14ac:dyDescent="0.25">
      <c r="A88" s="30" t="s">
        <v>34</v>
      </c>
      <c r="B88" s="31" t="s">
        <v>36</v>
      </c>
      <c r="C88" s="32" t="s">
        <v>37</v>
      </c>
    </row>
    <row r="89" spans="1:3" hidden="1" x14ac:dyDescent="0.25">
      <c r="A89" s="34">
        <f>A86+1</f>
        <v>30</v>
      </c>
      <c r="B89" s="35"/>
      <c r="C89" s="36"/>
    </row>
    <row r="90" spans="1:3" x14ac:dyDescent="0.25">
      <c r="A90" s="39">
        <f>A89</f>
        <v>30</v>
      </c>
      <c r="B90" s="40">
        <f ca="1">DSUM(BDMvts,B88,A88:C89)</f>
        <v>0</v>
      </c>
      <c r="C90" s="41">
        <f ca="1">DSUM(BDMvts,C88,A88:C89)</f>
        <v>0</v>
      </c>
    </row>
    <row r="91" spans="1:3" x14ac:dyDescent="0.25">
      <c r="A91" s="30" t="s">
        <v>34</v>
      </c>
      <c r="B91" s="31" t="s">
        <v>36</v>
      </c>
      <c r="C91" s="32" t="s">
        <v>37</v>
      </c>
    </row>
    <row r="92" spans="1:3" hidden="1" x14ac:dyDescent="0.25">
      <c r="A92" s="34">
        <f>A89+1</f>
        <v>31</v>
      </c>
      <c r="B92" s="35"/>
      <c r="C92" s="36"/>
    </row>
    <row r="93" spans="1:3" x14ac:dyDescent="0.25">
      <c r="A93" s="39">
        <f>A92</f>
        <v>31</v>
      </c>
      <c r="B93" s="40">
        <f ca="1">DSUM(BDMvts,B91,A91:C92)</f>
        <v>0</v>
      </c>
      <c r="C93" s="41">
        <f ca="1">DSUM(BDMvts,C91,A91:C92)</f>
        <v>0</v>
      </c>
    </row>
    <row r="94" spans="1:3" x14ac:dyDescent="0.25">
      <c r="A94" s="30" t="s">
        <v>34</v>
      </c>
      <c r="B94" s="31" t="s">
        <v>36</v>
      </c>
      <c r="C94" s="32" t="s">
        <v>37</v>
      </c>
    </row>
    <row r="95" spans="1:3" hidden="1" x14ac:dyDescent="0.25">
      <c r="A95" s="34">
        <f>A92+1</f>
        <v>32</v>
      </c>
      <c r="B95" s="35"/>
      <c r="C95" s="36"/>
    </row>
    <row r="96" spans="1:3" x14ac:dyDescent="0.25">
      <c r="A96" s="39">
        <f>A95</f>
        <v>32</v>
      </c>
      <c r="B96" s="40">
        <f ca="1">DSUM(BDMvts,B94,A94:C95)</f>
        <v>0</v>
      </c>
      <c r="C96" s="41">
        <f ca="1">DSUM(BDMvts,C94,A94:C95)</f>
        <v>0</v>
      </c>
    </row>
    <row r="97" spans="1:3" x14ac:dyDescent="0.25">
      <c r="A97" s="30" t="s">
        <v>34</v>
      </c>
      <c r="B97" s="31" t="s">
        <v>36</v>
      </c>
      <c r="C97" s="32" t="s">
        <v>37</v>
      </c>
    </row>
    <row r="98" spans="1:3" hidden="1" x14ac:dyDescent="0.25">
      <c r="A98" s="34">
        <f>A95+1</f>
        <v>33</v>
      </c>
      <c r="B98" s="35"/>
      <c r="C98" s="36"/>
    </row>
    <row r="99" spans="1:3" x14ac:dyDescent="0.25">
      <c r="A99" s="39">
        <f>A98</f>
        <v>33</v>
      </c>
      <c r="B99" s="40">
        <f ca="1">DSUM(BDMvts,B97,A97:C98)</f>
        <v>0</v>
      </c>
      <c r="C99" s="41">
        <f ca="1">DSUM(BDMvts,C97,A97:C98)</f>
        <v>0</v>
      </c>
    </row>
    <row r="100" spans="1:3" x14ac:dyDescent="0.25">
      <c r="A100" s="30" t="s">
        <v>34</v>
      </c>
      <c r="B100" s="31" t="s">
        <v>36</v>
      </c>
      <c r="C100" s="32" t="s">
        <v>37</v>
      </c>
    </row>
    <row r="101" spans="1:3" hidden="1" x14ac:dyDescent="0.25">
      <c r="A101" s="34">
        <f>A98+1</f>
        <v>34</v>
      </c>
      <c r="B101" s="35"/>
      <c r="C101" s="36"/>
    </row>
    <row r="102" spans="1:3" x14ac:dyDescent="0.25">
      <c r="A102" s="39">
        <f>A101</f>
        <v>34</v>
      </c>
      <c r="B102" s="40">
        <f ca="1">DSUM(BDMvts,B100,A100:C101)</f>
        <v>0</v>
      </c>
      <c r="C102" s="41">
        <f ca="1">DSUM(BDMvts,C100,A100:C101)</f>
        <v>0</v>
      </c>
    </row>
    <row r="103" spans="1:3" x14ac:dyDescent="0.25">
      <c r="A103" s="30" t="s">
        <v>34</v>
      </c>
      <c r="B103" s="31" t="s">
        <v>36</v>
      </c>
      <c r="C103" s="32" t="s">
        <v>37</v>
      </c>
    </row>
    <row r="104" spans="1:3" hidden="1" x14ac:dyDescent="0.25">
      <c r="A104" s="34">
        <f>A101+1</f>
        <v>35</v>
      </c>
      <c r="B104" s="35"/>
      <c r="C104" s="36"/>
    </row>
    <row r="105" spans="1:3" x14ac:dyDescent="0.25">
      <c r="A105" s="39">
        <f>A104</f>
        <v>35</v>
      </c>
      <c r="B105" s="40">
        <f ca="1">DSUM(BDMvts,B103,A103:C104)</f>
        <v>0</v>
      </c>
      <c r="C105" s="41">
        <f ca="1">DSUM(BDMvts,C103,A103:C104)</f>
        <v>0</v>
      </c>
    </row>
    <row r="106" spans="1:3" x14ac:dyDescent="0.25">
      <c r="A106" s="30" t="s">
        <v>34</v>
      </c>
      <c r="B106" s="31" t="s">
        <v>36</v>
      </c>
      <c r="C106" s="32" t="s">
        <v>37</v>
      </c>
    </row>
    <row r="107" spans="1:3" hidden="1" x14ac:dyDescent="0.25">
      <c r="A107" s="34">
        <f>A104+1</f>
        <v>36</v>
      </c>
      <c r="B107" s="35"/>
      <c r="C107" s="36"/>
    </row>
    <row r="108" spans="1:3" x14ac:dyDescent="0.25">
      <c r="A108" s="39">
        <f>A107</f>
        <v>36</v>
      </c>
      <c r="B108" s="40">
        <f ca="1">DSUM(BDMvts,B106,A106:C107)</f>
        <v>0</v>
      </c>
      <c r="C108" s="41">
        <f ca="1">DSUM(BDMvts,C106,A106:C107)</f>
        <v>0</v>
      </c>
    </row>
    <row r="109" spans="1:3" x14ac:dyDescent="0.25">
      <c r="A109" s="30" t="s">
        <v>34</v>
      </c>
      <c r="B109" s="31" t="s">
        <v>36</v>
      </c>
      <c r="C109" s="32" t="s">
        <v>37</v>
      </c>
    </row>
    <row r="110" spans="1:3" hidden="1" x14ac:dyDescent="0.25">
      <c r="A110" s="34">
        <f>A107+1</f>
        <v>37</v>
      </c>
      <c r="B110" s="35"/>
      <c r="C110" s="36"/>
    </row>
    <row r="111" spans="1:3" x14ac:dyDescent="0.25">
      <c r="A111" s="39">
        <f>A110</f>
        <v>37</v>
      </c>
      <c r="B111" s="40">
        <f ca="1">DSUM(BDMvts,B109,A109:C110)</f>
        <v>0</v>
      </c>
      <c r="C111" s="41">
        <f ca="1">DSUM(BDMvts,C109,A109:C110)</f>
        <v>0</v>
      </c>
    </row>
    <row r="112" spans="1:3" x14ac:dyDescent="0.25">
      <c r="A112" s="30" t="s">
        <v>34</v>
      </c>
      <c r="B112" s="31" t="s">
        <v>36</v>
      </c>
      <c r="C112" s="32" t="s">
        <v>37</v>
      </c>
    </row>
    <row r="113" spans="1:3" hidden="1" x14ac:dyDescent="0.25">
      <c r="A113" s="34">
        <f>A110+1</f>
        <v>38</v>
      </c>
      <c r="B113" s="35"/>
      <c r="C113" s="36"/>
    </row>
    <row r="114" spans="1:3" x14ac:dyDescent="0.25">
      <c r="A114" s="39">
        <f>A113</f>
        <v>38</v>
      </c>
      <c r="B114" s="40">
        <f ca="1">DSUM(BDMvts,B112,A112:C113)</f>
        <v>0</v>
      </c>
      <c r="C114" s="41">
        <f ca="1">DSUM(BDMvts,C112,A112:C113)</f>
        <v>0</v>
      </c>
    </row>
    <row r="115" spans="1:3" x14ac:dyDescent="0.25">
      <c r="A115" s="30" t="s">
        <v>34</v>
      </c>
      <c r="B115" s="31" t="s">
        <v>36</v>
      </c>
      <c r="C115" s="32" t="s">
        <v>37</v>
      </c>
    </row>
    <row r="116" spans="1:3" hidden="1" x14ac:dyDescent="0.25">
      <c r="A116" s="34">
        <f>A113+1</f>
        <v>39</v>
      </c>
      <c r="B116" s="35"/>
      <c r="C116" s="36"/>
    </row>
    <row r="117" spans="1:3" x14ac:dyDescent="0.25">
      <c r="A117" s="39">
        <f>A116</f>
        <v>39</v>
      </c>
      <c r="B117" s="40">
        <f ca="1">DSUM(BDMvts,B115,A115:C116)</f>
        <v>0</v>
      </c>
      <c r="C117" s="41">
        <f ca="1">DSUM(BDMvts,C115,A115:C116)</f>
        <v>0</v>
      </c>
    </row>
    <row r="118" spans="1:3" x14ac:dyDescent="0.25">
      <c r="A118" s="30" t="s">
        <v>34</v>
      </c>
      <c r="B118" s="31" t="s">
        <v>36</v>
      </c>
      <c r="C118" s="32" t="s">
        <v>37</v>
      </c>
    </row>
    <row r="119" spans="1:3" hidden="1" x14ac:dyDescent="0.25">
      <c r="A119" s="34">
        <f>A116+1</f>
        <v>40</v>
      </c>
      <c r="B119" s="35"/>
      <c r="C119" s="36"/>
    </row>
    <row r="120" spans="1:3" x14ac:dyDescent="0.25">
      <c r="A120" s="39">
        <f>A119</f>
        <v>40</v>
      </c>
      <c r="B120" s="40">
        <f ca="1">DSUM(BDMvts,B118,A118:C119)</f>
        <v>0</v>
      </c>
      <c r="C120" s="41">
        <f ca="1">DSUM(BDMvts,C118,A118:C119)</f>
        <v>0</v>
      </c>
    </row>
    <row r="121" spans="1:3" x14ac:dyDescent="0.25">
      <c r="A121" s="30" t="s">
        <v>34</v>
      </c>
      <c r="B121" s="31" t="s">
        <v>36</v>
      </c>
      <c r="C121" s="32" t="s">
        <v>37</v>
      </c>
    </row>
    <row r="122" spans="1:3" hidden="1" x14ac:dyDescent="0.25">
      <c r="A122" s="34">
        <f>A119+1</f>
        <v>41</v>
      </c>
      <c r="B122" s="35"/>
      <c r="C122" s="36"/>
    </row>
    <row r="123" spans="1:3" x14ac:dyDescent="0.25">
      <c r="A123" s="39">
        <f>A122</f>
        <v>41</v>
      </c>
      <c r="B123" s="40">
        <f ca="1">DSUM(BDMvts,B121,A121:C122)</f>
        <v>0</v>
      </c>
      <c r="C123" s="41">
        <f ca="1">DSUM(BDMvts,C121,A121:C122)</f>
        <v>0</v>
      </c>
    </row>
    <row r="124" spans="1:3" x14ac:dyDescent="0.25">
      <c r="A124" s="30" t="s">
        <v>34</v>
      </c>
      <c r="B124" s="31" t="s">
        <v>36</v>
      </c>
      <c r="C124" s="32" t="s">
        <v>37</v>
      </c>
    </row>
    <row r="125" spans="1:3" hidden="1" x14ac:dyDescent="0.25">
      <c r="A125" s="38">
        <f>A122+1</f>
        <v>42</v>
      </c>
      <c r="B125" s="35"/>
      <c r="C125" s="36"/>
    </row>
    <row r="126" spans="1:3" x14ac:dyDescent="0.25">
      <c r="A126" s="39">
        <f>A125</f>
        <v>42</v>
      </c>
      <c r="B126" s="40">
        <f ca="1">DSUM(BDMvts,B124,A124:C125)</f>
        <v>0</v>
      </c>
      <c r="C126" s="41">
        <f ca="1">DSUM(BDMvts,C124,A124:C125)</f>
        <v>0</v>
      </c>
    </row>
    <row r="127" spans="1:3" x14ac:dyDescent="0.25">
      <c r="A127" s="30" t="s">
        <v>34</v>
      </c>
      <c r="B127" s="31" t="s">
        <v>36</v>
      </c>
      <c r="C127" s="32" t="s">
        <v>37</v>
      </c>
    </row>
    <row r="128" spans="1:3" hidden="1" x14ac:dyDescent="0.25">
      <c r="A128" s="38">
        <f>A125+1</f>
        <v>43</v>
      </c>
      <c r="B128" s="35"/>
      <c r="C128" s="36"/>
    </row>
    <row r="129" spans="1:3" x14ac:dyDescent="0.25">
      <c r="A129" s="39">
        <f>A128</f>
        <v>43</v>
      </c>
      <c r="B129" s="40">
        <f ca="1">DSUM(BDMvts,B127,A127:C128)</f>
        <v>0</v>
      </c>
      <c r="C129" s="41">
        <f ca="1">DSUM(BDMvts,C127,A127:C128)</f>
        <v>0</v>
      </c>
    </row>
    <row r="130" spans="1:3" x14ac:dyDescent="0.25">
      <c r="A130" s="30" t="s">
        <v>34</v>
      </c>
      <c r="B130" s="31" t="s">
        <v>36</v>
      </c>
      <c r="C130" s="32" t="s">
        <v>37</v>
      </c>
    </row>
    <row r="131" spans="1:3" hidden="1" x14ac:dyDescent="0.25">
      <c r="A131" s="38">
        <f>A128+1</f>
        <v>44</v>
      </c>
      <c r="B131" s="35"/>
      <c r="C131" s="36"/>
    </row>
    <row r="132" spans="1:3" x14ac:dyDescent="0.25">
      <c r="A132" s="39">
        <f>A131</f>
        <v>44</v>
      </c>
      <c r="B132" s="40">
        <f ca="1">DSUM(BDMvts,B130,A130:C131)</f>
        <v>0</v>
      </c>
      <c r="C132" s="41">
        <f ca="1">DSUM(BDMvts,C130,A130:C131)</f>
        <v>0</v>
      </c>
    </row>
    <row r="133" spans="1:3" x14ac:dyDescent="0.25">
      <c r="A133" s="30" t="s">
        <v>34</v>
      </c>
      <c r="B133" s="31" t="s">
        <v>36</v>
      </c>
      <c r="C133" s="32" t="s">
        <v>37</v>
      </c>
    </row>
    <row r="134" spans="1:3" hidden="1" x14ac:dyDescent="0.25">
      <c r="A134" s="38">
        <f>A131+1</f>
        <v>45</v>
      </c>
      <c r="B134" s="35"/>
      <c r="C134" s="36"/>
    </row>
    <row r="135" spans="1:3" x14ac:dyDescent="0.25">
      <c r="A135" s="39">
        <f>A134</f>
        <v>45</v>
      </c>
      <c r="B135" s="40">
        <f ca="1">DSUM(BDMvts,B133,A133:C134)</f>
        <v>0</v>
      </c>
      <c r="C135" s="41">
        <f ca="1">DSUM(BDMvts,C133,A133:C134)</f>
        <v>0</v>
      </c>
    </row>
    <row r="136" spans="1:3" x14ac:dyDescent="0.25">
      <c r="A136" s="30" t="s">
        <v>34</v>
      </c>
      <c r="B136" s="31" t="s">
        <v>36</v>
      </c>
      <c r="C136" s="32" t="s">
        <v>37</v>
      </c>
    </row>
    <row r="137" spans="1:3" hidden="1" x14ac:dyDescent="0.25">
      <c r="A137" s="38">
        <f>A134+1</f>
        <v>46</v>
      </c>
      <c r="B137" s="35"/>
      <c r="C137" s="36"/>
    </row>
    <row r="138" spans="1:3" x14ac:dyDescent="0.25">
      <c r="A138" s="39">
        <f>A137</f>
        <v>46</v>
      </c>
      <c r="B138" s="40">
        <f ca="1">DSUM(BDMvts,B136,A136:C137)</f>
        <v>0</v>
      </c>
      <c r="C138" s="41">
        <f ca="1">DSUM(BDMvts,C136,A136:C137)</f>
        <v>0</v>
      </c>
    </row>
    <row r="139" spans="1:3" x14ac:dyDescent="0.25">
      <c r="A139" s="30" t="s">
        <v>34</v>
      </c>
      <c r="B139" s="31" t="s">
        <v>36</v>
      </c>
      <c r="C139" s="32" t="s">
        <v>37</v>
      </c>
    </row>
    <row r="140" spans="1:3" hidden="1" x14ac:dyDescent="0.25">
      <c r="A140" s="38">
        <f>A137+1</f>
        <v>47</v>
      </c>
      <c r="B140" s="35"/>
      <c r="C140" s="36"/>
    </row>
    <row r="141" spans="1:3" x14ac:dyDescent="0.25">
      <c r="A141" s="39">
        <f>A140</f>
        <v>47</v>
      </c>
      <c r="B141" s="40">
        <f ca="1">DSUM(BDMvts,B139,A139:C140)</f>
        <v>0</v>
      </c>
      <c r="C141" s="41">
        <f ca="1">DSUM(BDMvts,C139,A139:C140)</f>
        <v>0</v>
      </c>
    </row>
    <row r="142" spans="1:3" x14ac:dyDescent="0.25">
      <c r="A142" s="30" t="s">
        <v>34</v>
      </c>
      <c r="B142" s="31" t="s">
        <v>36</v>
      </c>
      <c r="C142" s="32" t="s">
        <v>37</v>
      </c>
    </row>
    <row r="143" spans="1:3" hidden="1" x14ac:dyDescent="0.25">
      <c r="A143" s="38">
        <f>A140+1</f>
        <v>48</v>
      </c>
      <c r="B143" s="35"/>
      <c r="C143" s="36"/>
    </row>
    <row r="144" spans="1:3" x14ac:dyDescent="0.25">
      <c r="A144" s="39">
        <f>A143</f>
        <v>48</v>
      </c>
      <c r="B144" s="40">
        <f ca="1">DSUM(BDMvts,B142,A142:C143)</f>
        <v>0</v>
      </c>
      <c r="C144" s="41">
        <f ca="1">DSUM(BDMvts,C142,A142:C143)</f>
        <v>0</v>
      </c>
    </row>
    <row r="145" spans="1:3" x14ac:dyDescent="0.25">
      <c r="A145" s="30" t="s">
        <v>34</v>
      </c>
      <c r="B145" s="31" t="s">
        <v>36</v>
      </c>
      <c r="C145" s="32" t="s">
        <v>37</v>
      </c>
    </row>
    <row r="146" spans="1:3" hidden="1" x14ac:dyDescent="0.25">
      <c r="A146" s="38">
        <f>A143+1</f>
        <v>49</v>
      </c>
      <c r="B146" s="35"/>
      <c r="C146" s="36"/>
    </row>
    <row r="147" spans="1:3" x14ac:dyDescent="0.25">
      <c r="A147" s="39">
        <f>A146</f>
        <v>49</v>
      </c>
      <c r="B147" s="40">
        <f ca="1">DSUM(BDMvts,B145,A145:C146)</f>
        <v>0</v>
      </c>
      <c r="C147" s="41">
        <f ca="1">DSUM(BDMvts,C145,A145:C146)</f>
        <v>0</v>
      </c>
    </row>
    <row r="148" spans="1:3" x14ac:dyDescent="0.25">
      <c r="A148" s="30" t="s">
        <v>34</v>
      </c>
      <c r="B148" s="31" t="s">
        <v>36</v>
      </c>
      <c r="C148" s="32" t="s">
        <v>37</v>
      </c>
    </row>
    <row r="149" spans="1:3" hidden="1" x14ac:dyDescent="0.25">
      <c r="A149" s="38">
        <f>A146+1</f>
        <v>50</v>
      </c>
      <c r="B149" s="35"/>
      <c r="C149" s="36"/>
    </row>
    <row r="150" spans="1:3" x14ac:dyDescent="0.25">
      <c r="A150" s="39">
        <f>A149</f>
        <v>50</v>
      </c>
      <c r="B150" s="40">
        <f ca="1">DSUM(BDMvts,B148,A148:C149)</f>
        <v>0</v>
      </c>
      <c r="C150" s="41">
        <f ca="1">DSUM(BDMvts,C148,A148:C149)</f>
        <v>0</v>
      </c>
    </row>
    <row r="151" spans="1:3" x14ac:dyDescent="0.25">
      <c r="A151" s="30" t="s">
        <v>34</v>
      </c>
      <c r="B151" s="31" t="s">
        <v>36</v>
      </c>
      <c r="C151" s="32" t="s">
        <v>37</v>
      </c>
    </row>
    <row r="152" spans="1:3" hidden="1" x14ac:dyDescent="0.25">
      <c r="A152" s="38">
        <f>A149+1</f>
        <v>51</v>
      </c>
      <c r="B152" s="35"/>
      <c r="C152" s="36"/>
    </row>
    <row r="153" spans="1:3" x14ac:dyDescent="0.25">
      <c r="A153" s="39">
        <f>A152</f>
        <v>51</v>
      </c>
      <c r="B153" s="40">
        <f ca="1">DSUM(BDMvts,B151,A151:C152)</f>
        <v>0</v>
      </c>
      <c r="C153" s="41">
        <f ca="1">DSUM(BDMvts,C151,A151:C152)</f>
        <v>0</v>
      </c>
    </row>
    <row r="154" spans="1:3" x14ac:dyDescent="0.25">
      <c r="A154" s="30" t="s">
        <v>34</v>
      </c>
      <c r="B154" s="31" t="s">
        <v>36</v>
      </c>
      <c r="C154" s="32" t="s">
        <v>37</v>
      </c>
    </row>
    <row r="155" spans="1:3" hidden="1" x14ac:dyDescent="0.25">
      <c r="A155" s="34">
        <f>A152+1</f>
        <v>52</v>
      </c>
      <c r="B155" s="35"/>
      <c r="C155" s="36"/>
    </row>
    <row r="156" spans="1:3" x14ac:dyDescent="0.25">
      <c r="A156" s="39">
        <f>A155</f>
        <v>52</v>
      </c>
      <c r="B156" s="40">
        <f ca="1">DSUM(BDMvts,B154,A154:C155)</f>
        <v>0</v>
      </c>
      <c r="C156" s="41">
        <f ca="1">DSUM(BDMvts,C154,A154:C155)</f>
        <v>0</v>
      </c>
    </row>
    <row r="157" spans="1:3" x14ac:dyDescent="0.25">
      <c r="A157" s="30" t="s">
        <v>34</v>
      </c>
      <c r="B157" s="31" t="s">
        <v>36</v>
      </c>
      <c r="C157" s="32" t="s">
        <v>37</v>
      </c>
    </row>
    <row r="158" spans="1:3" hidden="1" x14ac:dyDescent="0.25">
      <c r="A158" s="34">
        <f>A155+1</f>
        <v>53</v>
      </c>
      <c r="B158" s="35"/>
      <c r="C158" s="36"/>
    </row>
    <row r="159" spans="1:3" x14ac:dyDescent="0.25">
      <c r="A159" s="39">
        <f>A158</f>
        <v>53</v>
      </c>
      <c r="B159" s="40">
        <f ca="1">DSUM(BDMvts,B157,A157:C158)</f>
        <v>0</v>
      </c>
      <c r="C159" s="41">
        <f ca="1">DSUM(BDMvts,C157,A157:C158)</f>
        <v>0</v>
      </c>
    </row>
    <row r="160" spans="1:3" x14ac:dyDescent="0.25">
      <c r="A160" s="30" t="s">
        <v>34</v>
      </c>
      <c r="B160" s="31" t="s">
        <v>36</v>
      </c>
      <c r="C160" s="32" t="s">
        <v>37</v>
      </c>
    </row>
    <row r="161" spans="1:3" hidden="1" x14ac:dyDescent="0.25">
      <c r="A161" s="34">
        <f>A158+1</f>
        <v>54</v>
      </c>
      <c r="B161" s="35"/>
      <c r="C161" s="36"/>
    </row>
    <row r="162" spans="1:3" x14ac:dyDescent="0.25">
      <c r="A162" s="39">
        <f>A161</f>
        <v>54</v>
      </c>
      <c r="B162" s="40">
        <f ca="1">DSUM(BDMvts,B160,A160:C161)</f>
        <v>0</v>
      </c>
      <c r="C162" s="41">
        <f ca="1">DSUM(BDMvts,C160,A160:C161)</f>
        <v>0</v>
      </c>
    </row>
    <row r="163" spans="1:3" x14ac:dyDescent="0.25">
      <c r="A163" s="30" t="s">
        <v>34</v>
      </c>
      <c r="B163" s="31" t="s">
        <v>36</v>
      </c>
      <c r="C163" s="32" t="s">
        <v>37</v>
      </c>
    </row>
    <row r="164" spans="1:3" hidden="1" x14ac:dyDescent="0.25">
      <c r="A164" s="34">
        <f>A161+1</f>
        <v>55</v>
      </c>
      <c r="B164" s="35"/>
      <c r="C164" s="36"/>
    </row>
    <row r="165" spans="1:3" x14ac:dyDescent="0.25">
      <c r="A165" s="39">
        <f>A164</f>
        <v>55</v>
      </c>
      <c r="B165" s="40">
        <f ca="1">DSUM(BDMvts,B163,A163:C164)</f>
        <v>0</v>
      </c>
      <c r="C165" s="41">
        <f ca="1">DSUM(BDMvts,C163,A163:C164)</f>
        <v>0</v>
      </c>
    </row>
    <row r="166" spans="1:3" x14ac:dyDescent="0.25">
      <c r="A166" s="30" t="s">
        <v>34</v>
      </c>
      <c r="B166" s="31" t="s">
        <v>36</v>
      </c>
      <c r="C166" s="32" t="s">
        <v>37</v>
      </c>
    </row>
    <row r="167" spans="1:3" hidden="1" x14ac:dyDescent="0.25">
      <c r="A167" s="34">
        <f>A164+1</f>
        <v>56</v>
      </c>
      <c r="B167" s="35"/>
      <c r="C167" s="36"/>
    </row>
    <row r="168" spans="1:3" x14ac:dyDescent="0.25">
      <c r="A168" s="39">
        <f>A167</f>
        <v>56</v>
      </c>
      <c r="B168" s="40">
        <f ca="1">DSUM(BDMvts,B166,A166:C167)</f>
        <v>0</v>
      </c>
      <c r="C168" s="41">
        <f ca="1">DSUM(BDMvts,C166,A166:C167)</f>
        <v>0</v>
      </c>
    </row>
    <row r="169" spans="1:3" x14ac:dyDescent="0.25">
      <c r="A169" s="30" t="s">
        <v>34</v>
      </c>
      <c r="B169" s="31" t="s">
        <v>36</v>
      </c>
      <c r="C169" s="32" t="s">
        <v>37</v>
      </c>
    </row>
    <row r="170" spans="1:3" hidden="1" x14ac:dyDescent="0.25">
      <c r="A170" s="34">
        <f>A167+1</f>
        <v>57</v>
      </c>
      <c r="B170" s="35"/>
      <c r="C170" s="36"/>
    </row>
    <row r="171" spans="1:3" x14ac:dyDescent="0.25">
      <c r="A171" s="39">
        <f>A170</f>
        <v>57</v>
      </c>
      <c r="B171" s="40">
        <f ca="1">DSUM(BDMvts,B169,A169:C170)</f>
        <v>0</v>
      </c>
      <c r="C171" s="41">
        <f ca="1">DSUM(BDMvts,C169,A169:C170)</f>
        <v>0</v>
      </c>
    </row>
    <row r="172" spans="1:3" x14ac:dyDescent="0.25">
      <c r="A172" s="30" t="s">
        <v>34</v>
      </c>
      <c r="B172" s="31" t="s">
        <v>36</v>
      </c>
      <c r="C172" s="32" t="s">
        <v>37</v>
      </c>
    </row>
    <row r="173" spans="1:3" hidden="1" x14ac:dyDescent="0.25">
      <c r="A173" s="34">
        <f>A170+1</f>
        <v>58</v>
      </c>
      <c r="B173" s="35"/>
      <c r="C173" s="36"/>
    </row>
    <row r="174" spans="1:3" x14ac:dyDescent="0.25">
      <c r="A174" s="39">
        <f>A173</f>
        <v>58</v>
      </c>
      <c r="B174" s="40">
        <f ca="1">DSUM(BDMvts,B172,A172:C173)</f>
        <v>0</v>
      </c>
      <c r="C174" s="41">
        <f ca="1">DSUM(BDMvts,C172,A172:C173)</f>
        <v>0</v>
      </c>
    </row>
    <row r="175" spans="1:3" x14ac:dyDescent="0.25">
      <c r="A175" s="30" t="s">
        <v>34</v>
      </c>
      <c r="B175" s="31" t="s">
        <v>36</v>
      </c>
      <c r="C175" s="32" t="s">
        <v>37</v>
      </c>
    </row>
    <row r="176" spans="1:3" hidden="1" x14ac:dyDescent="0.25">
      <c r="A176" s="34">
        <f>A173+1</f>
        <v>59</v>
      </c>
      <c r="B176" s="35"/>
      <c r="C176" s="36"/>
    </row>
    <row r="177" spans="1:3" x14ac:dyDescent="0.25">
      <c r="A177" s="39">
        <f>A176</f>
        <v>59</v>
      </c>
      <c r="B177" s="40">
        <f ca="1">DSUM(BDMvts,B175,A175:C176)</f>
        <v>0</v>
      </c>
      <c r="C177" s="41">
        <f ca="1">DSUM(BDMvts,C175,A175:C176)</f>
        <v>0</v>
      </c>
    </row>
    <row r="178" spans="1:3" x14ac:dyDescent="0.25">
      <c r="A178" s="30" t="s">
        <v>34</v>
      </c>
      <c r="B178" s="31" t="s">
        <v>36</v>
      </c>
      <c r="C178" s="32" t="s">
        <v>37</v>
      </c>
    </row>
    <row r="179" spans="1:3" hidden="1" x14ac:dyDescent="0.25">
      <c r="A179" s="34">
        <f>A176+1</f>
        <v>60</v>
      </c>
      <c r="B179" s="35"/>
      <c r="C179" s="36"/>
    </row>
    <row r="180" spans="1:3" x14ac:dyDescent="0.25">
      <c r="A180" s="39">
        <f>A179</f>
        <v>60</v>
      </c>
      <c r="B180" s="40">
        <f ca="1">DSUM(BDMvts,B178,A178:C179)</f>
        <v>0</v>
      </c>
      <c r="C180" s="41">
        <f ca="1">DSUM(BDMvts,C178,A178:C179)</f>
        <v>0</v>
      </c>
    </row>
    <row r="181" spans="1:3" x14ac:dyDescent="0.25">
      <c r="A181" s="30" t="s">
        <v>34</v>
      </c>
      <c r="B181" s="31" t="s">
        <v>36</v>
      </c>
      <c r="C181" s="32" t="s">
        <v>37</v>
      </c>
    </row>
    <row r="182" spans="1:3" hidden="1" x14ac:dyDescent="0.25">
      <c r="A182" s="34">
        <f>A179+1</f>
        <v>61</v>
      </c>
      <c r="B182" s="35"/>
      <c r="C182" s="36"/>
    </row>
    <row r="183" spans="1:3" x14ac:dyDescent="0.25">
      <c r="A183" s="39">
        <f>A182</f>
        <v>61</v>
      </c>
      <c r="B183" s="40">
        <f ca="1">DSUM(BDMvts,B181,A181:C182)</f>
        <v>0</v>
      </c>
      <c r="C183" s="41">
        <f ca="1">DSUM(BDMvts,C181,A181:C182)</f>
        <v>0</v>
      </c>
    </row>
    <row r="184" spans="1:3" x14ac:dyDescent="0.25">
      <c r="A184" s="30" t="s">
        <v>34</v>
      </c>
      <c r="B184" s="31" t="s">
        <v>36</v>
      </c>
      <c r="C184" s="32" t="s">
        <v>37</v>
      </c>
    </row>
    <row r="185" spans="1:3" hidden="1" x14ac:dyDescent="0.25">
      <c r="A185" s="34">
        <f>A182+1</f>
        <v>62</v>
      </c>
      <c r="B185" s="35"/>
      <c r="C185" s="36"/>
    </row>
    <row r="186" spans="1:3" x14ac:dyDescent="0.25">
      <c r="A186" s="39">
        <f>A185</f>
        <v>62</v>
      </c>
      <c r="B186" s="40">
        <f ca="1">DSUM(BDMvts,B184,A184:C185)</f>
        <v>0</v>
      </c>
      <c r="C186" s="41">
        <f ca="1">DSUM(BDMvts,C184,A184:C185)</f>
        <v>0</v>
      </c>
    </row>
    <row r="187" spans="1:3" x14ac:dyDescent="0.25">
      <c r="A187" s="30" t="s">
        <v>34</v>
      </c>
      <c r="B187" s="31" t="s">
        <v>36</v>
      </c>
      <c r="C187" s="32" t="s">
        <v>37</v>
      </c>
    </row>
    <row r="188" spans="1:3" hidden="1" x14ac:dyDescent="0.25">
      <c r="A188" s="34">
        <f>A185+1</f>
        <v>63</v>
      </c>
      <c r="B188" s="35"/>
      <c r="C188" s="36"/>
    </row>
    <row r="189" spans="1:3" x14ac:dyDescent="0.25">
      <c r="A189" s="39">
        <f>A188</f>
        <v>63</v>
      </c>
      <c r="B189" s="40">
        <f ca="1">DSUM(BDMvts,B187,A187:C188)</f>
        <v>0</v>
      </c>
      <c r="C189" s="41">
        <f ca="1">DSUM(BDMvts,C187,A187:C188)</f>
        <v>0</v>
      </c>
    </row>
    <row r="190" spans="1:3" x14ac:dyDescent="0.25">
      <c r="A190" s="30" t="s">
        <v>34</v>
      </c>
      <c r="B190" s="31" t="s">
        <v>36</v>
      </c>
      <c r="C190" s="32" t="s">
        <v>37</v>
      </c>
    </row>
    <row r="191" spans="1:3" hidden="1" x14ac:dyDescent="0.25">
      <c r="A191" s="34">
        <f>A188+1</f>
        <v>64</v>
      </c>
      <c r="B191" s="35"/>
      <c r="C191" s="36"/>
    </row>
    <row r="192" spans="1:3" x14ac:dyDescent="0.25">
      <c r="A192" s="39">
        <f>A191</f>
        <v>64</v>
      </c>
      <c r="B192" s="40">
        <f ca="1">DSUM(BDMvts,B190,A190:C191)</f>
        <v>0</v>
      </c>
      <c r="C192" s="41">
        <f ca="1">DSUM(BDMvts,C190,A190:C191)</f>
        <v>0</v>
      </c>
    </row>
    <row r="193" spans="1:3" x14ac:dyDescent="0.25">
      <c r="A193" s="30" t="s">
        <v>34</v>
      </c>
      <c r="B193" s="31" t="s">
        <v>36</v>
      </c>
      <c r="C193" s="32" t="s">
        <v>37</v>
      </c>
    </row>
    <row r="194" spans="1:3" hidden="1" x14ac:dyDescent="0.25">
      <c r="A194" s="34">
        <f>A191+1</f>
        <v>65</v>
      </c>
      <c r="B194" s="35"/>
      <c r="C194" s="36"/>
    </row>
    <row r="195" spans="1:3" x14ac:dyDescent="0.25">
      <c r="A195" s="39">
        <f>A194</f>
        <v>65</v>
      </c>
      <c r="B195" s="40">
        <f ca="1">DSUM(BDMvts,B193,A193:C194)</f>
        <v>0</v>
      </c>
      <c r="C195" s="41">
        <f ca="1">DSUM(BDMvts,C193,A193:C194)</f>
        <v>0</v>
      </c>
    </row>
    <row r="196" spans="1:3" x14ac:dyDescent="0.25">
      <c r="A196" s="30" t="s">
        <v>34</v>
      </c>
      <c r="B196" s="31" t="s">
        <v>36</v>
      </c>
      <c r="C196" s="32" t="s">
        <v>37</v>
      </c>
    </row>
    <row r="197" spans="1:3" hidden="1" x14ac:dyDescent="0.25">
      <c r="A197" s="34">
        <f>A194+1</f>
        <v>66</v>
      </c>
      <c r="B197" s="35"/>
      <c r="C197" s="36"/>
    </row>
    <row r="198" spans="1:3" x14ac:dyDescent="0.25">
      <c r="A198" s="39">
        <f>A197</f>
        <v>66</v>
      </c>
      <c r="B198" s="40">
        <f ca="1">DSUM(BDMvts,B196,A196:C197)</f>
        <v>0</v>
      </c>
      <c r="C198" s="41">
        <f ca="1">DSUM(BDMvts,C196,A196:C197)</f>
        <v>0</v>
      </c>
    </row>
    <row r="199" spans="1:3" x14ac:dyDescent="0.25">
      <c r="A199" s="30" t="s">
        <v>34</v>
      </c>
      <c r="B199" s="31" t="s">
        <v>36</v>
      </c>
      <c r="C199" s="32" t="s">
        <v>37</v>
      </c>
    </row>
    <row r="200" spans="1:3" hidden="1" x14ac:dyDescent="0.25">
      <c r="A200" s="34">
        <f>A197+1</f>
        <v>67</v>
      </c>
      <c r="B200" s="35"/>
      <c r="C200" s="36"/>
    </row>
    <row r="201" spans="1:3" x14ac:dyDescent="0.25">
      <c r="A201" s="39">
        <f>A200</f>
        <v>67</v>
      </c>
      <c r="B201" s="40">
        <f ca="1">DSUM(BDMvts,B199,A199:C200)</f>
        <v>0</v>
      </c>
      <c r="C201" s="41">
        <f ca="1">DSUM(BDMvts,C199,A199:C200)</f>
        <v>0</v>
      </c>
    </row>
    <row r="202" spans="1:3" x14ac:dyDescent="0.25">
      <c r="A202" s="30" t="s">
        <v>34</v>
      </c>
      <c r="B202" s="31" t="s">
        <v>36</v>
      </c>
      <c r="C202" s="32" t="s">
        <v>37</v>
      </c>
    </row>
    <row r="203" spans="1:3" hidden="1" x14ac:dyDescent="0.25">
      <c r="A203" s="34">
        <f>A200+1</f>
        <v>68</v>
      </c>
      <c r="B203" s="35"/>
      <c r="C203" s="36"/>
    </row>
    <row r="204" spans="1:3" x14ac:dyDescent="0.25">
      <c r="A204" s="39">
        <f>A203</f>
        <v>68</v>
      </c>
      <c r="B204" s="40">
        <f ca="1">DSUM(BDMvts,B202,A202:C203)</f>
        <v>0</v>
      </c>
      <c r="C204" s="41">
        <f ca="1">DSUM(BDMvts,C202,A202:C203)</f>
        <v>0</v>
      </c>
    </row>
    <row r="205" spans="1:3" x14ac:dyDescent="0.25">
      <c r="A205" s="30" t="s">
        <v>34</v>
      </c>
      <c r="B205" s="31" t="s">
        <v>36</v>
      </c>
      <c r="C205" s="32" t="s">
        <v>37</v>
      </c>
    </row>
    <row r="206" spans="1:3" hidden="1" x14ac:dyDescent="0.25">
      <c r="A206" s="34">
        <f>A203+1</f>
        <v>69</v>
      </c>
      <c r="B206" s="35"/>
      <c r="C206" s="36"/>
    </row>
    <row r="207" spans="1:3" x14ac:dyDescent="0.25">
      <c r="A207" s="39">
        <f>A206</f>
        <v>69</v>
      </c>
      <c r="B207" s="40">
        <f ca="1">DSUM(BDMvts,B205,A205:C206)</f>
        <v>0</v>
      </c>
      <c r="C207" s="41">
        <f ca="1">DSUM(BDMvts,C205,A205:C206)</f>
        <v>0</v>
      </c>
    </row>
    <row r="208" spans="1:3" x14ac:dyDescent="0.25">
      <c r="A208" s="30" t="s">
        <v>34</v>
      </c>
      <c r="B208" s="31" t="s">
        <v>36</v>
      </c>
      <c r="C208" s="32" t="s">
        <v>37</v>
      </c>
    </row>
    <row r="209" spans="1:3" hidden="1" x14ac:dyDescent="0.25">
      <c r="A209" s="34">
        <f>A206+1</f>
        <v>70</v>
      </c>
      <c r="B209" s="35"/>
      <c r="C209" s="36"/>
    </row>
    <row r="210" spans="1:3" x14ac:dyDescent="0.25">
      <c r="A210" s="39">
        <f>A209</f>
        <v>70</v>
      </c>
      <c r="B210" s="40">
        <f ca="1">DSUM(BDMvts,B208,A208:C209)</f>
        <v>0</v>
      </c>
      <c r="C210" s="41">
        <f ca="1">DSUM(BDMvts,C208,A208:C209)</f>
        <v>0</v>
      </c>
    </row>
    <row r="211" spans="1:3" x14ac:dyDescent="0.25">
      <c r="A211" s="30" t="s">
        <v>34</v>
      </c>
      <c r="B211" s="31" t="s">
        <v>36</v>
      </c>
      <c r="C211" s="32" t="s">
        <v>37</v>
      </c>
    </row>
    <row r="212" spans="1:3" hidden="1" x14ac:dyDescent="0.25">
      <c r="A212" s="34">
        <f>A209+1</f>
        <v>71</v>
      </c>
      <c r="B212" s="35"/>
      <c r="C212" s="36"/>
    </row>
    <row r="213" spans="1:3" x14ac:dyDescent="0.25">
      <c r="A213" s="39">
        <f>A212</f>
        <v>71</v>
      </c>
      <c r="B213" s="40">
        <f ca="1">DSUM(BDMvts,B211,A211:C212)</f>
        <v>0</v>
      </c>
      <c r="C213" s="41">
        <f ca="1">DSUM(BDMvts,C211,A211:C212)</f>
        <v>0</v>
      </c>
    </row>
    <row r="214" spans="1:3" x14ac:dyDescent="0.25">
      <c r="A214" s="30" t="s">
        <v>34</v>
      </c>
      <c r="B214" s="31" t="s">
        <v>36</v>
      </c>
      <c r="C214" s="32" t="s">
        <v>37</v>
      </c>
    </row>
    <row r="215" spans="1:3" hidden="1" x14ac:dyDescent="0.25">
      <c r="A215" s="34">
        <f>A212+1</f>
        <v>72</v>
      </c>
      <c r="B215" s="35"/>
      <c r="C215" s="36"/>
    </row>
    <row r="216" spans="1:3" x14ac:dyDescent="0.25">
      <c r="A216" s="39">
        <f>A215</f>
        <v>72</v>
      </c>
      <c r="B216" s="40">
        <f ca="1">DSUM(BDMvts,B214,A214:C215)</f>
        <v>0</v>
      </c>
      <c r="C216" s="41">
        <f ca="1">DSUM(BDMvts,C214,A214:C215)</f>
        <v>0</v>
      </c>
    </row>
    <row r="217" spans="1:3" x14ac:dyDescent="0.25">
      <c r="A217" s="30" t="s">
        <v>34</v>
      </c>
      <c r="B217" s="31" t="s">
        <v>36</v>
      </c>
      <c r="C217" s="32" t="s">
        <v>37</v>
      </c>
    </row>
    <row r="218" spans="1:3" hidden="1" x14ac:dyDescent="0.25">
      <c r="A218" s="34">
        <f>A215+1</f>
        <v>73</v>
      </c>
      <c r="B218" s="35"/>
      <c r="C218" s="36"/>
    </row>
    <row r="219" spans="1:3" x14ac:dyDescent="0.25">
      <c r="A219" s="39">
        <f>A218</f>
        <v>73</v>
      </c>
      <c r="B219" s="40">
        <f ca="1">DSUM(BDMvts,B217,A217:C218)</f>
        <v>0</v>
      </c>
      <c r="C219" s="41">
        <f ca="1">DSUM(BDMvts,C217,A217:C218)</f>
        <v>0</v>
      </c>
    </row>
    <row r="220" spans="1:3" x14ac:dyDescent="0.25">
      <c r="A220" s="30" t="s">
        <v>34</v>
      </c>
      <c r="B220" s="31" t="s">
        <v>36</v>
      </c>
      <c r="C220" s="32" t="s">
        <v>37</v>
      </c>
    </row>
    <row r="221" spans="1:3" hidden="1" x14ac:dyDescent="0.25">
      <c r="A221" s="34">
        <f>A218+1</f>
        <v>74</v>
      </c>
      <c r="B221" s="35"/>
      <c r="C221" s="36"/>
    </row>
    <row r="222" spans="1:3" x14ac:dyDescent="0.25">
      <c r="A222" s="39">
        <f>A221</f>
        <v>74</v>
      </c>
      <c r="B222" s="40">
        <f ca="1">DSUM(BDMvts,B220,A220:C221)</f>
        <v>0</v>
      </c>
      <c r="C222" s="41">
        <f ca="1">DSUM(BDMvts,C220,A220:C221)</f>
        <v>0</v>
      </c>
    </row>
    <row r="223" spans="1:3" x14ac:dyDescent="0.25">
      <c r="A223" s="30" t="s">
        <v>34</v>
      </c>
      <c r="B223" s="31" t="s">
        <v>36</v>
      </c>
      <c r="C223" s="32" t="s">
        <v>37</v>
      </c>
    </row>
    <row r="224" spans="1:3" hidden="1" x14ac:dyDescent="0.25">
      <c r="A224" s="34">
        <f>A221+1</f>
        <v>75</v>
      </c>
      <c r="B224" s="35"/>
      <c r="C224" s="36"/>
    </row>
    <row r="225" spans="1:3" x14ac:dyDescent="0.25">
      <c r="A225" s="39">
        <f>A224</f>
        <v>75</v>
      </c>
      <c r="B225" s="40">
        <f ca="1">DSUM(BDMvts,B223,A223:C224)</f>
        <v>0</v>
      </c>
      <c r="C225" s="41">
        <f ca="1">DSUM(BDMvts,C223,A223:C224)</f>
        <v>0</v>
      </c>
    </row>
    <row r="226" spans="1:3" x14ac:dyDescent="0.25">
      <c r="A226" s="30" t="s">
        <v>34</v>
      </c>
      <c r="B226" s="31" t="s">
        <v>36</v>
      </c>
      <c r="C226" s="32" t="s">
        <v>37</v>
      </c>
    </row>
    <row r="227" spans="1:3" hidden="1" x14ac:dyDescent="0.25">
      <c r="A227" s="34">
        <f>A224+1</f>
        <v>76</v>
      </c>
      <c r="B227" s="35"/>
      <c r="C227" s="36"/>
    </row>
    <row r="228" spans="1:3" x14ac:dyDescent="0.25">
      <c r="A228" s="39">
        <f>A227</f>
        <v>76</v>
      </c>
      <c r="B228" s="40">
        <f ca="1">DSUM(BDMvts,B226,A226:C227)</f>
        <v>0</v>
      </c>
      <c r="C228" s="41">
        <f ca="1">DSUM(BDMvts,C226,A226:C227)</f>
        <v>0</v>
      </c>
    </row>
    <row r="229" spans="1:3" x14ac:dyDescent="0.25">
      <c r="A229" s="30" t="s">
        <v>34</v>
      </c>
      <c r="B229" s="31" t="s">
        <v>36</v>
      </c>
      <c r="C229" s="32" t="s">
        <v>37</v>
      </c>
    </row>
    <row r="230" spans="1:3" hidden="1" x14ac:dyDescent="0.25">
      <c r="A230" s="34">
        <f>A227+1</f>
        <v>77</v>
      </c>
      <c r="B230" s="35"/>
      <c r="C230" s="36"/>
    </row>
    <row r="231" spans="1:3" x14ac:dyDescent="0.25">
      <c r="A231" s="39">
        <f>A230</f>
        <v>77</v>
      </c>
      <c r="B231" s="40">
        <f ca="1">DSUM(BDMvts,B229,A229:C230)</f>
        <v>0</v>
      </c>
      <c r="C231" s="41">
        <f ca="1">DSUM(BDMvts,C229,A229:C230)</f>
        <v>0</v>
      </c>
    </row>
    <row r="232" spans="1:3" x14ac:dyDescent="0.25">
      <c r="A232" s="30" t="s">
        <v>34</v>
      </c>
      <c r="B232" s="31" t="s">
        <v>36</v>
      </c>
      <c r="C232" s="32" t="s">
        <v>37</v>
      </c>
    </row>
    <row r="233" spans="1:3" hidden="1" x14ac:dyDescent="0.25">
      <c r="A233" s="34">
        <f>A230+1</f>
        <v>78</v>
      </c>
      <c r="B233" s="35"/>
      <c r="C233" s="36"/>
    </row>
    <row r="234" spans="1:3" x14ac:dyDescent="0.25">
      <c r="A234" s="39">
        <f>A233</f>
        <v>78</v>
      </c>
      <c r="B234" s="40">
        <f ca="1">DSUM(BDMvts,B232,A232:C233)</f>
        <v>0</v>
      </c>
      <c r="C234" s="41">
        <f ca="1">DSUM(BDMvts,C232,A232:C233)</f>
        <v>0</v>
      </c>
    </row>
    <row r="235" spans="1:3" x14ac:dyDescent="0.25">
      <c r="A235" s="30" t="s">
        <v>34</v>
      </c>
      <c r="B235" s="31" t="s">
        <v>36</v>
      </c>
      <c r="C235" s="32" t="s">
        <v>37</v>
      </c>
    </row>
    <row r="236" spans="1:3" hidden="1" x14ac:dyDescent="0.25">
      <c r="A236" s="34">
        <f>A233+1</f>
        <v>79</v>
      </c>
      <c r="B236" s="35"/>
      <c r="C236" s="36"/>
    </row>
    <row r="237" spans="1:3" x14ac:dyDescent="0.25">
      <c r="A237" s="39">
        <f>A236</f>
        <v>79</v>
      </c>
      <c r="B237" s="40">
        <f ca="1">DSUM(BDMvts,B235,A235:C236)</f>
        <v>0</v>
      </c>
      <c r="C237" s="41">
        <f ca="1">DSUM(BDMvts,C235,A235:C236)</f>
        <v>0</v>
      </c>
    </row>
    <row r="238" spans="1:3" x14ac:dyDescent="0.25">
      <c r="A238" s="30" t="s">
        <v>34</v>
      </c>
      <c r="B238" s="31" t="s">
        <v>36</v>
      </c>
      <c r="C238" s="32" t="s">
        <v>37</v>
      </c>
    </row>
    <row r="239" spans="1:3" hidden="1" x14ac:dyDescent="0.25">
      <c r="A239" s="34">
        <f>A236+1</f>
        <v>80</v>
      </c>
      <c r="B239" s="35"/>
      <c r="C239" s="36"/>
    </row>
    <row r="240" spans="1:3" x14ac:dyDescent="0.25">
      <c r="A240" s="39">
        <f>A239</f>
        <v>80</v>
      </c>
      <c r="B240" s="40">
        <f ca="1">DSUM(BDMvts,B238,A238:C239)</f>
        <v>0</v>
      </c>
      <c r="C240" s="41">
        <f ca="1">DSUM(BDMvts,C238,A238:C239)</f>
        <v>0</v>
      </c>
    </row>
    <row r="241" spans="1:3" x14ac:dyDescent="0.25">
      <c r="A241" s="30" t="s">
        <v>34</v>
      </c>
      <c r="B241" s="31" t="s">
        <v>36</v>
      </c>
      <c r="C241" s="32" t="s">
        <v>37</v>
      </c>
    </row>
    <row r="242" spans="1:3" hidden="1" x14ac:dyDescent="0.25">
      <c r="A242" s="34">
        <f>A239+1</f>
        <v>81</v>
      </c>
      <c r="B242" s="35"/>
      <c r="C242" s="36"/>
    </row>
    <row r="243" spans="1:3" x14ac:dyDescent="0.25">
      <c r="A243" s="39">
        <f>A242</f>
        <v>81</v>
      </c>
      <c r="B243" s="40">
        <f ca="1">DSUM(BDMvts,B241,A241:C242)</f>
        <v>0</v>
      </c>
      <c r="C243" s="41">
        <f ca="1">DSUM(BDMvts,C241,A241:C242)</f>
        <v>0</v>
      </c>
    </row>
    <row r="244" spans="1:3" x14ac:dyDescent="0.25">
      <c r="A244" s="30" t="s">
        <v>34</v>
      </c>
      <c r="B244" s="31" t="s">
        <v>36</v>
      </c>
      <c r="C244" s="32" t="s">
        <v>37</v>
      </c>
    </row>
    <row r="245" spans="1:3" hidden="1" x14ac:dyDescent="0.25">
      <c r="A245" s="34">
        <f>A242+1</f>
        <v>82</v>
      </c>
      <c r="B245" s="35"/>
      <c r="C245" s="36"/>
    </row>
    <row r="246" spans="1:3" x14ac:dyDescent="0.25">
      <c r="A246" s="39">
        <f>A245</f>
        <v>82</v>
      </c>
      <c r="B246" s="40">
        <f ca="1">DSUM(BDMvts,B244,A244:C245)</f>
        <v>0</v>
      </c>
      <c r="C246" s="41">
        <f ca="1">DSUM(BDMvts,C244,A244:C245)</f>
        <v>0</v>
      </c>
    </row>
    <row r="247" spans="1:3" x14ac:dyDescent="0.25">
      <c r="A247" s="30" t="s">
        <v>34</v>
      </c>
      <c r="B247" s="31" t="s">
        <v>36</v>
      </c>
      <c r="C247" s="32" t="s">
        <v>37</v>
      </c>
    </row>
    <row r="248" spans="1:3" hidden="1" x14ac:dyDescent="0.25">
      <c r="A248" s="34">
        <f>A245+1</f>
        <v>83</v>
      </c>
      <c r="B248" s="35"/>
      <c r="C248" s="36"/>
    </row>
    <row r="249" spans="1:3" x14ac:dyDescent="0.25">
      <c r="A249" s="39">
        <f>A248</f>
        <v>83</v>
      </c>
      <c r="B249" s="40">
        <f ca="1">DSUM(BDMvts,B247,A247:C248)</f>
        <v>0</v>
      </c>
      <c r="C249" s="41">
        <f ca="1">DSUM(BDMvts,C247,A247:C248)</f>
        <v>0</v>
      </c>
    </row>
    <row r="250" spans="1:3" x14ac:dyDescent="0.25">
      <c r="A250" s="30" t="s">
        <v>34</v>
      </c>
      <c r="B250" s="31" t="s">
        <v>36</v>
      </c>
      <c r="C250" s="32" t="s">
        <v>37</v>
      </c>
    </row>
    <row r="251" spans="1:3" hidden="1" x14ac:dyDescent="0.25">
      <c r="A251" s="34">
        <f>A248+1</f>
        <v>84</v>
      </c>
      <c r="B251" s="35"/>
      <c r="C251" s="36"/>
    </row>
    <row r="252" spans="1:3" x14ac:dyDescent="0.25">
      <c r="A252" s="39">
        <f>A251</f>
        <v>84</v>
      </c>
      <c r="B252" s="40">
        <f ca="1">DSUM(BDMvts,B250,A250:C251)</f>
        <v>0</v>
      </c>
      <c r="C252" s="41">
        <f ca="1">DSUM(BDMvts,C250,A250:C251)</f>
        <v>0</v>
      </c>
    </row>
    <row r="253" spans="1:3" x14ac:dyDescent="0.25">
      <c r="A253" s="30" t="s">
        <v>34</v>
      </c>
      <c r="B253" s="31" t="s">
        <v>36</v>
      </c>
      <c r="C253" s="32" t="s">
        <v>37</v>
      </c>
    </row>
    <row r="254" spans="1:3" hidden="1" x14ac:dyDescent="0.25">
      <c r="A254" s="34">
        <f>A251+1</f>
        <v>85</v>
      </c>
      <c r="B254" s="35"/>
      <c r="C254" s="36"/>
    </row>
    <row r="255" spans="1:3" x14ac:dyDescent="0.25">
      <c r="A255" s="39">
        <f>A254</f>
        <v>85</v>
      </c>
      <c r="B255" s="40">
        <f ca="1">DSUM(BDMvts,B253,A253:C254)</f>
        <v>0</v>
      </c>
      <c r="C255" s="41">
        <f ca="1">DSUM(BDMvts,C253,A253:C254)</f>
        <v>0</v>
      </c>
    </row>
    <row r="256" spans="1:3" x14ac:dyDescent="0.25">
      <c r="A256" s="30" t="s">
        <v>34</v>
      </c>
      <c r="B256" s="31" t="s">
        <v>36</v>
      </c>
      <c r="C256" s="32" t="s">
        <v>37</v>
      </c>
    </row>
    <row r="257" spans="1:3" hidden="1" x14ac:dyDescent="0.25">
      <c r="A257" s="34">
        <f>A254+1</f>
        <v>86</v>
      </c>
      <c r="B257" s="35"/>
      <c r="C257" s="36"/>
    </row>
    <row r="258" spans="1:3" x14ac:dyDescent="0.25">
      <c r="A258" s="39">
        <f>A257</f>
        <v>86</v>
      </c>
      <c r="B258" s="40">
        <f ca="1">DSUM(BDMvts,B256,A256:C257)</f>
        <v>0</v>
      </c>
      <c r="C258" s="41">
        <f ca="1">DSUM(BDMvts,C256,A256:C257)</f>
        <v>0</v>
      </c>
    </row>
    <row r="259" spans="1:3" x14ac:dyDescent="0.25">
      <c r="A259" s="30" t="s">
        <v>34</v>
      </c>
      <c r="B259" s="31" t="s">
        <v>36</v>
      </c>
      <c r="C259" s="32" t="s">
        <v>37</v>
      </c>
    </row>
    <row r="260" spans="1:3" hidden="1" x14ac:dyDescent="0.25">
      <c r="A260" s="34">
        <f>A257+1</f>
        <v>87</v>
      </c>
      <c r="B260" s="35"/>
      <c r="C260" s="36"/>
    </row>
    <row r="261" spans="1:3" x14ac:dyDescent="0.25">
      <c r="A261" s="39">
        <f>A260</f>
        <v>87</v>
      </c>
      <c r="B261" s="40">
        <f ca="1">DSUM(BDMvts,B259,A259:C260)</f>
        <v>0</v>
      </c>
      <c r="C261" s="41">
        <f ca="1">DSUM(BDMvts,C259,A259:C260)</f>
        <v>0</v>
      </c>
    </row>
    <row r="262" spans="1:3" x14ac:dyDescent="0.25">
      <c r="A262" s="30" t="s">
        <v>34</v>
      </c>
      <c r="B262" s="31" t="s">
        <v>36</v>
      </c>
      <c r="C262" s="32" t="s">
        <v>37</v>
      </c>
    </row>
    <row r="263" spans="1:3" hidden="1" x14ac:dyDescent="0.25">
      <c r="A263" s="34">
        <f>A260+1</f>
        <v>88</v>
      </c>
      <c r="B263" s="35"/>
      <c r="C263" s="36"/>
    </row>
    <row r="264" spans="1:3" x14ac:dyDescent="0.25">
      <c r="A264" s="39">
        <f>A263</f>
        <v>88</v>
      </c>
      <c r="B264" s="40">
        <f ca="1">DSUM(BDMvts,B262,A262:C263)</f>
        <v>0</v>
      </c>
      <c r="C264" s="41">
        <f ca="1">DSUM(BDMvts,C262,A262:C263)</f>
        <v>0</v>
      </c>
    </row>
    <row r="265" spans="1:3" x14ac:dyDescent="0.25">
      <c r="A265" s="30" t="s">
        <v>34</v>
      </c>
      <c r="B265" s="31" t="s">
        <v>36</v>
      </c>
      <c r="C265" s="32" t="s">
        <v>37</v>
      </c>
    </row>
    <row r="266" spans="1:3" hidden="1" x14ac:dyDescent="0.25">
      <c r="A266" s="34">
        <f>A263+1</f>
        <v>89</v>
      </c>
      <c r="B266" s="35"/>
      <c r="C266" s="36"/>
    </row>
    <row r="267" spans="1:3" x14ac:dyDescent="0.25">
      <c r="A267" s="39">
        <f>A266</f>
        <v>89</v>
      </c>
      <c r="B267" s="40">
        <f ca="1">DSUM(BDMvts,B265,A265:C266)</f>
        <v>0</v>
      </c>
      <c r="C267" s="41">
        <f ca="1">DSUM(BDMvts,C265,A265:C266)</f>
        <v>0</v>
      </c>
    </row>
    <row r="268" spans="1:3" x14ac:dyDescent="0.25">
      <c r="A268" s="30" t="s">
        <v>34</v>
      </c>
      <c r="B268" s="31" t="s">
        <v>36</v>
      </c>
      <c r="C268" s="32" t="s">
        <v>37</v>
      </c>
    </row>
    <row r="269" spans="1:3" hidden="1" x14ac:dyDescent="0.25">
      <c r="A269" s="34">
        <f>A266+1</f>
        <v>90</v>
      </c>
      <c r="B269" s="35"/>
      <c r="C269" s="36"/>
    </row>
    <row r="270" spans="1:3" x14ac:dyDescent="0.25">
      <c r="A270" s="39">
        <f>A269</f>
        <v>90</v>
      </c>
      <c r="B270" s="40">
        <f ca="1">DSUM(BDMvts,B268,A268:C269)</f>
        <v>0</v>
      </c>
      <c r="C270" s="41">
        <f ca="1">DSUM(BDMvts,C268,A268:C269)</f>
        <v>0</v>
      </c>
    </row>
    <row r="271" spans="1:3" x14ac:dyDescent="0.25">
      <c r="A271" s="30" t="s">
        <v>34</v>
      </c>
      <c r="B271" s="31" t="s">
        <v>36</v>
      </c>
      <c r="C271" s="32" t="s">
        <v>37</v>
      </c>
    </row>
    <row r="272" spans="1:3" hidden="1" x14ac:dyDescent="0.25">
      <c r="A272" s="34">
        <f>A269+1</f>
        <v>91</v>
      </c>
      <c r="B272" s="35"/>
      <c r="C272" s="36"/>
    </row>
    <row r="273" spans="1:3" x14ac:dyDescent="0.25">
      <c r="A273" s="39">
        <f>A272</f>
        <v>91</v>
      </c>
      <c r="B273" s="40">
        <f ca="1">DSUM(BDMvts,B271,A271:C272)</f>
        <v>0</v>
      </c>
      <c r="C273" s="41">
        <f ca="1">DSUM(BDMvts,C271,A271:C272)</f>
        <v>0</v>
      </c>
    </row>
    <row r="274" spans="1:3" x14ac:dyDescent="0.25">
      <c r="A274" s="30" t="s">
        <v>34</v>
      </c>
      <c r="B274" s="31" t="s">
        <v>36</v>
      </c>
      <c r="C274" s="32" t="s">
        <v>37</v>
      </c>
    </row>
    <row r="275" spans="1:3" hidden="1" x14ac:dyDescent="0.25">
      <c r="A275" s="38">
        <f>A272+1</f>
        <v>92</v>
      </c>
      <c r="B275" s="35"/>
      <c r="C275" s="36"/>
    </row>
    <row r="276" spans="1:3" x14ac:dyDescent="0.25">
      <c r="A276" s="39">
        <f>A275</f>
        <v>92</v>
      </c>
      <c r="B276" s="40">
        <f ca="1">DSUM(BDMvts,B274,A274:C275)</f>
        <v>0</v>
      </c>
      <c r="C276" s="41">
        <f ca="1">DSUM(BDMvts,C274,A274:C275)</f>
        <v>0</v>
      </c>
    </row>
    <row r="277" spans="1:3" x14ac:dyDescent="0.25">
      <c r="A277" s="30" t="s">
        <v>34</v>
      </c>
      <c r="B277" s="31" t="s">
        <v>36</v>
      </c>
      <c r="C277" s="32" t="s">
        <v>37</v>
      </c>
    </row>
    <row r="278" spans="1:3" hidden="1" x14ac:dyDescent="0.25">
      <c r="A278" s="38">
        <f>A275+1</f>
        <v>93</v>
      </c>
      <c r="B278" s="35"/>
      <c r="C278" s="36"/>
    </row>
    <row r="279" spans="1:3" x14ac:dyDescent="0.25">
      <c r="A279" s="39">
        <f>A278</f>
        <v>93</v>
      </c>
      <c r="B279" s="40">
        <f ca="1">DSUM(BDMvts,B277,A277:C278)</f>
        <v>0</v>
      </c>
      <c r="C279" s="41">
        <f ca="1">DSUM(BDMvts,C277,A277:C278)</f>
        <v>0</v>
      </c>
    </row>
    <row r="280" spans="1:3" x14ac:dyDescent="0.25">
      <c r="A280" s="30" t="s">
        <v>34</v>
      </c>
      <c r="B280" s="31" t="s">
        <v>36</v>
      </c>
      <c r="C280" s="32" t="s">
        <v>37</v>
      </c>
    </row>
    <row r="281" spans="1:3" hidden="1" x14ac:dyDescent="0.25">
      <c r="A281" s="38">
        <f>A278+1</f>
        <v>94</v>
      </c>
      <c r="B281" s="35"/>
      <c r="C281" s="36"/>
    </row>
    <row r="282" spans="1:3" x14ac:dyDescent="0.25">
      <c r="A282" s="39">
        <f>A281</f>
        <v>94</v>
      </c>
      <c r="B282" s="40">
        <f ca="1">DSUM(BDMvts,B280,A280:C281)</f>
        <v>0</v>
      </c>
      <c r="C282" s="41">
        <f ca="1">DSUM(BDMvts,C280,A280:C281)</f>
        <v>0</v>
      </c>
    </row>
    <row r="283" spans="1:3" x14ac:dyDescent="0.25">
      <c r="A283" s="30" t="s">
        <v>34</v>
      </c>
      <c r="B283" s="31" t="s">
        <v>36</v>
      </c>
      <c r="C283" s="32" t="s">
        <v>37</v>
      </c>
    </row>
    <row r="284" spans="1:3" hidden="1" x14ac:dyDescent="0.25">
      <c r="A284" s="38">
        <f>A281+1</f>
        <v>95</v>
      </c>
      <c r="B284" s="35"/>
      <c r="C284" s="36"/>
    </row>
    <row r="285" spans="1:3" x14ac:dyDescent="0.25">
      <c r="A285" s="39">
        <f>A284</f>
        <v>95</v>
      </c>
      <c r="B285" s="40">
        <f ca="1">DSUM(BDMvts,B283,A283:C284)</f>
        <v>0</v>
      </c>
      <c r="C285" s="41">
        <f ca="1">DSUM(BDMvts,C283,A283:C284)</f>
        <v>0</v>
      </c>
    </row>
    <row r="286" spans="1:3" x14ac:dyDescent="0.25">
      <c r="A286" s="30" t="s">
        <v>34</v>
      </c>
      <c r="B286" s="31" t="s">
        <v>36</v>
      </c>
      <c r="C286" s="32" t="s">
        <v>37</v>
      </c>
    </row>
    <row r="287" spans="1:3" hidden="1" x14ac:dyDescent="0.25">
      <c r="A287" s="38">
        <f>A284+1</f>
        <v>96</v>
      </c>
      <c r="B287" s="35"/>
      <c r="C287" s="36"/>
    </row>
    <row r="288" spans="1:3" x14ac:dyDescent="0.25">
      <c r="A288" s="39">
        <f>A287</f>
        <v>96</v>
      </c>
      <c r="B288" s="40">
        <f ca="1">DSUM(BDMvts,B286,A286:C287)</f>
        <v>0</v>
      </c>
      <c r="C288" s="41">
        <f ca="1">DSUM(BDMvts,C286,A286:C287)</f>
        <v>0</v>
      </c>
    </row>
    <row r="289" spans="1:3" x14ac:dyDescent="0.25">
      <c r="A289" s="30" t="s">
        <v>34</v>
      </c>
      <c r="B289" s="31" t="s">
        <v>36</v>
      </c>
      <c r="C289" s="32" t="s">
        <v>37</v>
      </c>
    </row>
    <row r="290" spans="1:3" hidden="1" x14ac:dyDescent="0.25">
      <c r="A290" s="38">
        <f>A287+1</f>
        <v>97</v>
      </c>
      <c r="B290" s="35"/>
      <c r="C290" s="36"/>
    </row>
    <row r="291" spans="1:3" x14ac:dyDescent="0.25">
      <c r="A291" s="39">
        <f>A290</f>
        <v>97</v>
      </c>
      <c r="B291" s="40">
        <f ca="1">DSUM(BDMvts,B289,A289:C290)</f>
        <v>0</v>
      </c>
      <c r="C291" s="41">
        <f ca="1">DSUM(BDMvts,C289,A289:C290)</f>
        <v>0</v>
      </c>
    </row>
    <row r="292" spans="1:3" x14ac:dyDescent="0.25">
      <c r="A292" s="30" t="s">
        <v>34</v>
      </c>
      <c r="B292" s="31" t="s">
        <v>36</v>
      </c>
      <c r="C292" s="32" t="s">
        <v>37</v>
      </c>
    </row>
    <row r="293" spans="1:3" hidden="1" x14ac:dyDescent="0.25">
      <c r="A293" s="38">
        <f>A290+1</f>
        <v>98</v>
      </c>
      <c r="B293" s="35"/>
      <c r="C293" s="36"/>
    </row>
    <row r="294" spans="1:3" x14ac:dyDescent="0.25">
      <c r="A294" s="39">
        <f>A293</f>
        <v>98</v>
      </c>
      <c r="B294" s="40">
        <f ca="1">DSUM(BDMvts,B292,A292:C293)</f>
        <v>0</v>
      </c>
      <c r="C294" s="41">
        <f ca="1">DSUM(BDMvts,C292,A292:C293)</f>
        <v>0</v>
      </c>
    </row>
    <row r="295" spans="1:3" x14ac:dyDescent="0.25">
      <c r="A295" s="30" t="s">
        <v>34</v>
      </c>
      <c r="B295" s="31" t="s">
        <v>36</v>
      </c>
      <c r="C295" s="32" t="s">
        <v>37</v>
      </c>
    </row>
    <row r="296" spans="1:3" hidden="1" x14ac:dyDescent="0.25">
      <c r="A296" s="38">
        <f>A293+1</f>
        <v>99</v>
      </c>
      <c r="B296" s="35"/>
      <c r="C296" s="36"/>
    </row>
    <row r="297" spans="1:3" x14ac:dyDescent="0.25">
      <c r="A297" s="39">
        <f>A296</f>
        <v>99</v>
      </c>
      <c r="B297" s="40">
        <f ca="1">DSUM(BDMvts,B295,A295:C296)</f>
        <v>0</v>
      </c>
      <c r="C297" s="41">
        <f ca="1">DSUM(BDMvts,C295,A295:C296)</f>
        <v>0</v>
      </c>
    </row>
    <row r="298" spans="1:3" x14ac:dyDescent="0.25">
      <c r="A298" s="30" t="s">
        <v>34</v>
      </c>
      <c r="B298" s="31" t="s">
        <v>36</v>
      </c>
      <c r="C298" s="32" t="s">
        <v>37</v>
      </c>
    </row>
    <row r="299" spans="1:3" hidden="1" x14ac:dyDescent="0.25">
      <c r="A299" s="38">
        <f>A296+1</f>
        <v>100</v>
      </c>
      <c r="B299" s="35"/>
      <c r="C299" s="36"/>
    </row>
    <row r="300" spans="1:3" x14ac:dyDescent="0.25">
      <c r="A300" s="39">
        <f>A299</f>
        <v>100</v>
      </c>
      <c r="B300" s="40">
        <f ca="1">DSUM(BDMvts,B298,A298:C299)</f>
        <v>0</v>
      </c>
      <c r="C300" s="41">
        <f ca="1">DSUM(BDMvts,C298,A298:C299)</f>
        <v>0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owHSwitch">
                <anchor>
                  <from>
                    <xdr:col>4</xdr:col>
                    <xdr:colOff>657225</xdr:colOff>
                    <xdr:row>3</xdr:row>
                    <xdr:rowOff>19050</xdr:rowOff>
                  </from>
                  <to>
                    <xdr:col>7</xdr:col>
                    <xdr:colOff>409575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Caisse </vt:lpstr>
      <vt:lpstr>Menu</vt:lpstr>
      <vt:lpstr>Boissons</vt:lpstr>
      <vt:lpstr>TCD Conso Jour</vt:lpstr>
      <vt:lpstr>TCDCaisse</vt:lpstr>
      <vt:lpstr>Conso Jour</vt:lpstr>
      <vt:lpstr>Pointage Jour</vt:lpstr>
      <vt:lpstr>Stock</vt:lpstr>
      <vt:lpstr>Mvts</vt:lpstr>
      <vt:lpstr>Param</vt:lpstr>
      <vt:lpstr>Calc</vt:lpstr>
      <vt:lpstr>Stock!Zone_d_impression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2012-09-27T09:40:23Z</cp:lastPrinted>
  <dcterms:created xsi:type="dcterms:W3CDTF">2012-09-27T09:24:48Z</dcterms:created>
  <dcterms:modified xsi:type="dcterms:W3CDTF">2016-10-03T19:09:51Z</dcterms:modified>
</cp:coreProperties>
</file>