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 codeName="{1563B04E-AB91-75FE-B8BC-B18F01832D57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K:\ControleBar\gestion\"/>
    </mc:Choice>
  </mc:AlternateContent>
  <bookViews>
    <workbookView xWindow="0" yWindow="0" windowWidth="24000" windowHeight="9510" activeTab="4"/>
  </bookViews>
  <sheets>
    <sheet name="liste" sheetId="1" r:id="rId1"/>
    <sheet name="bd" sheetId="4" r:id="rId2"/>
    <sheet name="Nouveau" sheetId="5" r:id="rId3"/>
    <sheet name="Consultation" sheetId="6" r:id="rId4"/>
    <sheet name="EtatStock" sheetId="3" r:id="rId5"/>
  </sheets>
  <definedNames>
    <definedName name="Bd_date">OFFSET(bd!$B$1,1,0,COUNTA(bd!$A:$A)-1,1)</definedName>
    <definedName name="bd_entree">OFFSET(bd!$D$1,1,0,COUNTA(bd!$A:$A)-1,1)</definedName>
    <definedName name="BD_produits">OFFSET(bd!$C$1,1,0,COUNTA(bd!$A:$A)-1,1)</definedName>
    <definedName name="bd_sortie">OFFSET(bd!$E$1,1,0,COUNTA(bd!$A:$A)-1,1)</definedName>
    <definedName name="liste_produits">liste!$B$2:$B$20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2" i="3"/>
  <c r="C16" i="3"/>
  <c r="C17" i="3"/>
  <c r="G9" i="6"/>
  <c r="G8" i="6"/>
  <c r="G6" i="6"/>
  <c r="G5" i="6"/>
  <c r="E3" i="3" l="1"/>
  <c r="G3" i="3" s="1"/>
  <c r="E4" i="3"/>
  <c r="G4" i="3" s="1"/>
  <c r="E5" i="3"/>
  <c r="G5" i="3" s="1"/>
  <c r="E6" i="3"/>
  <c r="G6" i="3" s="1"/>
  <c r="E7" i="3"/>
  <c r="G7" i="3" s="1"/>
  <c r="E11" i="3"/>
  <c r="G11" i="3" s="1"/>
  <c r="E14" i="3"/>
  <c r="G14" i="3" s="1"/>
  <c r="B2" i="5"/>
  <c r="E9" i="3" l="1"/>
  <c r="G9" i="3" s="1"/>
  <c r="E15" i="3"/>
  <c r="G15" i="3" s="1"/>
  <c r="E8" i="3"/>
  <c r="G8" i="3" s="1"/>
  <c r="E12" i="3"/>
  <c r="G12" i="3" s="1"/>
  <c r="E10" i="3"/>
  <c r="G10" i="3" s="1"/>
  <c r="E13" i="3"/>
  <c r="G13" i="3" s="1"/>
  <c r="E2" i="3"/>
  <c r="G2" i="3" s="1"/>
  <c r="E2" i="5" l="1"/>
  <c r="D2" i="5"/>
  <c r="C2" i="5"/>
  <c r="A2" i="5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2" i="3"/>
</calcChain>
</file>

<file path=xl/sharedStrings.xml><?xml version="1.0" encoding="utf-8"?>
<sst xmlns="http://schemas.openxmlformats.org/spreadsheetml/2006/main" count="60" uniqueCount="40">
  <si>
    <t>St Nicolas</t>
  </si>
  <si>
    <t>Rosé</t>
  </si>
  <si>
    <t>Blanc</t>
  </si>
  <si>
    <t>Bières</t>
  </si>
  <si>
    <t>Coca</t>
  </si>
  <si>
    <t>Ricqlès</t>
  </si>
  <si>
    <t>Eau Alix</t>
  </si>
  <si>
    <t>Perrier</t>
  </si>
  <si>
    <t>Orangina</t>
  </si>
  <si>
    <t>Mousseux</t>
  </si>
  <si>
    <t>Saumur Tradition</t>
  </si>
  <si>
    <t>Eau 1,5 l</t>
  </si>
  <si>
    <t>Mousseux offert</t>
  </si>
  <si>
    <t>Vin offert</t>
  </si>
  <si>
    <t>Ref</t>
  </si>
  <si>
    <t>Produits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</si>
  <si>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</si>
  <si>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</si>
  <si>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</si>
  <si>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</si>
  <si>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</si>
  <si>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</si>
  <si>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</si>
  <si>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</si>
  <si>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</si>
  <si>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</si>
  <si>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</si>
  <si>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</si>
  <si>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</si>
  <si>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</si>
  <si>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Date</t>
  </si>
  <si>
    <t>Entrée</t>
  </si>
  <si>
    <t>Sortie</t>
  </si>
  <si>
    <t>Article</t>
  </si>
  <si>
    <t>Stock initial</t>
  </si>
  <si>
    <t>Entrées</t>
  </si>
  <si>
    <t>Sorties</t>
  </si>
  <si>
    <t>Stock Final</t>
  </si>
  <si>
    <t>Numero</t>
  </si>
  <si>
    <t>Stock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</si>
</sst>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8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ont>
        <color rgb="FF9C0006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$A$1" fmlaRange="Bd_date" noThreeD="1" sel="2" val="0"/>
</file>

<file path=xl/ctrlProps/ctrlProp3.xml><?xml version="1.0" encoding="utf-8"?>
<formControlPr xmlns="http://schemas.microsoft.com/office/spreadsheetml/2009/9/main" objectType="Drop" dropStyle="combo" dx="16" fmlaLink="$A$1" fmlaRange="BD_produits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</xdr:row>
          <xdr:rowOff>19050</xdr:rowOff>
        </xdr:from>
        <xdr:to>
          <xdr:col>8</xdr:col>
          <xdr:colOff>742950</xdr:colOff>
          <xdr:row>7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9525</xdr:rowOff>
        </xdr:from>
        <xdr:to>
          <xdr:col>9</xdr:col>
          <xdr:colOff>752475</xdr:colOff>
          <xdr:row>5</xdr:row>
          <xdr:rowOff>19050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6</xdr:row>
          <xdr:rowOff>9525</xdr:rowOff>
        </xdr:from>
        <xdr:to>
          <xdr:col>9</xdr:col>
          <xdr:colOff>752475</xdr:colOff>
          <xdr:row>7</xdr:row>
          <xdr:rowOff>19050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"/>
  <sheetViews>
    <sheetView workbookViewId="0">
      <selection activeCell="B1" sqref="B1:B1048576"/>
    </sheetView>
  </sheetViews>
  <sheetFormatPr baseColWidth="10" defaultRowHeight="15" x14ac:dyDescent="0.25"/>
  <cols>
    <col min="2" max="2" width="16.28515625" bestFit="1" customWidth="1"/>
  </cols>
  <sheetData>
    <row r="1" spans="1:2" x14ac:dyDescent="0.25">
      <c r="A1" s="4" t="s">
        <v>14</v>
      </c>
      <c r="B1" s="5" t="s">
        <v>15</v>
      </c>
    </row>
    <row r="2" spans="1:2" x14ac:dyDescent="0.25">
      <c r="A2" s="6" t="s">
        <v>16</v>
      </c>
      <c r="B2" s="7" t="s">
        <v>0</v>
      </c>
    </row>
    <row r="3" spans="1:2" x14ac:dyDescent="0.25">
      <c r="A3" s="6" t="s">
        <v>17</v>
      </c>
      <c r="B3" s="7" t="s">
        <v>1</v>
      </c>
    </row>
    <row r="4" spans="1:2" x14ac:dyDescent="0.25">
      <c r="A4" s="6" t="s">
        <v>18</v>
      </c>
      <c r="B4" s="7" t="s">
        <v>2</v>
      </c>
    </row>
    <row r="5" spans="1:2" x14ac:dyDescent="0.25">
      <c r="A5" s="6" t="s">
        <v>19</v>
      </c>
      <c r="B5" s="7" t="s">
        <v>3</v>
      </c>
    </row>
    <row r="6" spans="1:2" x14ac:dyDescent="0.25">
      <c r="A6" s="6" t="s">
        <v>20</v>
      </c>
      <c r="B6" s="7" t="s">
        <v>4</v>
      </c>
    </row>
    <row r="7" spans="1:2" x14ac:dyDescent="0.25">
      <c r="A7" s="6" t="s">
        <v>21</v>
      </c>
      <c r="B7" s="7" t="s">
        <v>5</v>
      </c>
    </row>
    <row r="8" spans="1:2" x14ac:dyDescent="0.25">
      <c r="A8" s="6" t="s">
        <v>22</v>
      </c>
      <c r="B8" s="7" t="s">
        <v>6</v>
      </c>
    </row>
    <row r="9" spans="1:2" x14ac:dyDescent="0.25">
      <c r="A9" s="6" t="s">
        <v>23</v>
      </c>
      <c r="B9" s="7" t="s">
        <v>7</v>
      </c>
    </row>
    <row r="10" spans="1:2" x14ac:dyDescent="0.25">
      <c r="A10" s="6" t="s">
        <v>24</v>
      </c>
      <c r="B10" s="7" t="s">
        <v>8</v>
      </c>
    </row>
    <row r="11" spans="1:2" x14ac:dyDescent="0.25">
      <c r="A11" s="6" t="s">
        <v>25</v>
      </c>
      <c r="B11" s="7" t="s">
        <v>9</v>
      </c>
    </row>
    <row r="12" spans="1:2" x14ac:dyDescent="0.25">
      <c r="A12" s="6" t="s">
        <v>26</v>
      </c>
      <c r="B12" s="7" t="s">
        <v>10</v>
      </c>
    </row>
    <row r="13" spans="1:2" x14ac:dyDescent="0.25">
      <c r="A13" s="6" t="s">
        <v>27</v>
      </c>
      <c r="B13" s="7" t="s">
        <v>11</v>
      </c>
    </row>
    <row r="14" spans="1:2" x14ac:dyDescent="0.25">
      <c r="A14" s="6" t="s">
        <v>28</v>
      </c>
      <c r="B14" s="7" t="s">
        <v>12</v>
      </c>
    </row>
    <row r="15" spans="1:2" ht="15.75" thickBot="1" x14ac:dyDescent="0.3">
      <c r="A15" s="8" t="s">
        <v>29</v>
      </c>
      <c r="B15" s="9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workbookViewId="0">
      <selection activeCell="A2" sqref="A2:E2"/>
    </sheetView>
  </sheetViews>
  <sheetFormatPr baseColWidth="10" defaultRowHeight="15" x14ac:dyDescent="0.25"/>
  <cols>
    <col min="2" max="2" width="11.42578125" style="11"/>
    <col min="7" max="7" width="21" customWidth="1"/>
    <col min="8" max="8" width="16.85546875" customWidth="1"/>
    <col min="9" max="9" width="16.28515625" customWidth="1"/>
    <col min="10" max="10" width="6.28515625" customWidth="1"/>
    <col min="11" max="11" width="12.5703125" bestFit="1" customWidth="1"/>
  </cols>
  <sheetData>
    <row r="1" spans="1:9" x14ac:dyDescent="0.25">
      <c r="A1" s="1" t="s">
        <v>38</v>
      </c>
      <c r="B1" s="10" t="s">
        <v>30</v>
      </c>
      <c r="C1" s="1" t="s">
        <v>15</v>
      </c>
      <c r="D1" s="1" t="s">
        <v>31</v>
      </c>
      <c r="E1" s="1" t="s">
        <v>32</v>
      </c>
    </row>
    <row r="2" spans="1:9" x14ac:dyDescent="0.25">
      <c r="A2" s="1">
        <v>6</v>
      </c>
      <c r="B2" s="10">
        <v>42509</v>
      </c>
      <c r="C2" s="1" t="s">
        <v>13</v>
      </c>
      <c r="D2" s="1">
        <v>3</v>
      </c>
      <c r="E2" s="1">
        <v>0</v>
      </c>
    </row>
    <row r="3" spans="1:9" x14ac:dyDescent="0.25">
      <c r="A3" s="1">
        <v>5</v>
      </c>
      <c r="B3" s="10">
        <v>42509</v>
      </c>
      <c r="C3" s="1" t="s">
        <v>0</v>
      </c>
      <c r="D3" s="1">
        <v>10</v>
      </c>
      <c r="E3" s="1">
        <v>0</v>
      </c>
    </row>
    <row r="4" spans="1:9" x14ac:dyDescent="0.25">
      <c r="A4" s="1">
        <v>4</v>
      </c>
      <c r="B4" s="10">
        <v>42509</v>
      </c>
      <c r="C4" s="1" t="s">
        <v>4</v>
      </c>
      <c r="D4" s="1">
        <v>10</v>
      </c>
      <c r="E4" s="1">
        <v>0</v>
      </c>
    </row>
    <row r="5" spans="1:9" x14ac:dyDescent="0.25">
      <c r="A5" s="1">
        <v>3</v>
      </c>
      <c r="B5" s="10">
        <v>42509</v>
      </c>
      <c r="C5" s="1" t="s">
        <v>0</v>
      </c>
      <c r="D5" s="1">
        <v>8</v>
      </c>
      <c r="E5" s="1">
        <v>0</v>
      </c>
    </row>
    <row r="6" spans="1:9" x14ac:dyDescent="0.25">
      <c r="A6" s="1">
        <v>2</v>
      </c>
      <c r="B6" s="10">
        <v>42509</v>
      </c>
      <c r="C6" s="1" t="s">
        <v>1</v>
      </c>
      <c r="D6" s="1">
        <v>0</v>
      </c>
      <c r="E6" s="1">
        <v>7</v>
      </c>
    </row>
    <row r="7" spans="1:9" x14ac:dyDescent="0.25">
      <c r="A7" s="1">
        <v>1</v>
      </c>
      <c r="B7" s="10">
        <v>42505</v>
      </c>
      <c r="C7" s="1" t="s">
        <v>1</v>
      </c>
      <c r="D7" s="1">
        <v>17</v>
      </c>
      <c r="E7" s="1">
        <v>0</v>
      </c>
      <c r="G7" s="14"/>
      <c r="H7" s="13"/>
      <c r="I7" s="13"/>
    </row>
    <row r="8" spans="1:9" x14ac:dyDescent="0.25">
      <c r="A8" s="1"/>
      <c r="B8" s="10"/>
      <c r="C8" s="1"/>
      <c r="D8" s="1"/>
      <c r="E8" s="1"/>
      <c r="G8" s="14"/>
      <c r="H8" s="13"/>
      <c r="I8" s="13"/>
    </row>
    <row r="9" spans="1:9" x14ac:dyDescent="0.25">
      <c r="A9" s="1"/>
      <c r="B9" s="10"/>
      <c r="C9" s="1"/>
      <c r="D9" s="1"/>
      <c r="E9" s="1"/>
      <c r="G9" s="14"/>
      <c r="H9" s="13"/>
      <c r="I9" s="13"/>
    </row>
    <row r="10" spans="1:9" x14ac:dyDescent="0.25">
      <c r="A10" s="1"/>
      <c r="B10" s="10"/>
      <c r="C10" s="1"/>
      <c r="D10" s="1"/>
      <c r="E10" s="1"/>
      <c r="G10" s="14"/>
      <c r="H10" s="13"/>
      <c r="I10" s="13"/>
    </row>
    <row r="11" spans="1:9" x14ac:dyDescent="0.25">
      <c r="A11" s="1"/>
      <c r="B11" s="10"/>
      <c r="C11" s="1"/>
      <c r="D11" s="1"/>
      <c r="E11" s="1"/>
    </row>
    <row r="12" spans="1:9" x14ac:dyDescent="0.25">
      <c r="A12" s="1"/>
      <c r="B12" s="10"/>
      <c r="C12" s="1"/>
      <c r="D12" s="1"/>
      <c r="E12" s="1"/>
    </row>
    <row r="13" spans="1:9" x14ac:dyDescent="0.25">
      <c r="A13" s="1"/>
      <c r="B13" s="10"/>
      <c r="C13" s="1"/>
      <c r="D13" s="1"/>
      <c r="E13" s="1"/>
    </row>
    <row r="14" spans="1:9" x14ac:dyDescent="0.25">
      <c r="A14" s="1"/>
      <c r="B14" s="10"/>
      <c r="C14" s="1"/>
      <c r="D14" s="1"/>
      <c r="E14" s="1"/>
    </row>
    <row r="15" spans="1:9" x14ac:dyDescent="0.25">
      <c r="A15" s="1"/>
      <c r="B15" s="10"/>
      <c r="C15" s="1"/>
      <c r="D15" s="1"/>
      <c r="E15" s="1"/>
    </row>
    <row r="16" spans="1:9" x14ac:dyDescent="0.25">
      <c r="A16" s="1"/>
      <c r="B16" s="10"/>
      <c r="C16" s="1"/>
      <c r="D16" s="1"/>
      <c r="E16" s="1"/>
    </row>
    <row r="17" spans="1:5" x14ac:dyDescent="0.25">
      <c r="A17" s="1"/>
      <c r="B17" s="10"/>
      <c r="C17" s="1"/>
      <c r="D17" s="1"/>
      <c r="E17" s="1"/>
    </row>
    <row r="18" spans="1:5" x14ac:dyDescent="0.25">
      <c r="A18" s="1"/>
      <c r="B18" s="10"/>
      <c r="C18" s="1"/>
      <c r="D18" s="1"/>
      <c r="E1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G6" sqref="G6"/>
    </sheetView>
  </sheetViews>
  <sheetFormatPr baseColWidth="10" defaultRowHeight="15" x14ac:dyDescent="0.25"/>
  <cols>
    <col min="2" max="2" width="11.42578125" style="11"/>
  </cols>
  <sheetData>
    <row r="1" spans="1:7" x14ac:dyDescent="0.25">
      <c r="A1" s="1" t="s">
        <v>38</v>
      </c>
      <c r="B1" s="10" t="s">
        <v>30</v>
      </c>
      <c r="C1" s="1" t="s">
        <v>15</v>
      </c>
      <c r="D1" s="1" t="s">
        <v>31</v>
      </c>
      <c r="E1" s="1" t="s">
        <v>32</v>
      </c>
    </row>
    <row r="2" spans="1:7" x14ac:dyDescent="0.25">
      <c r="A2">
        <f>MAX(bd!A:A)+1</f>
        <v>7</v>
      </c>
      <c r="B2" s="11">
        <f>G6</f>
        <v>0</v>
      </c>
      <c r="C2" t="str">
        <f>G7&amp;""</f>
        <v/>
      </c>
      <c r="D2">
        <f>G9</f>
        <v>0</v>
      </c>
      <c r="E2">
        <f>G10</f>
        <v>0</v>
      </c>
    </row>
    <row r="6" spans="1:7" x14ac:dyDescent="0.25">
      <c r="F6" s="1" t="s">
        <v>30</v>
      </c>
      <c r="G6" s="11"/>
    </row>
    <row r="7" spans="1:7" x14ac:dyDescent="0.25">
      <c r="F7" s="1" t="s">
        <v>15</v>
      </c>
    </row>
    <row r="9" spans="1:7" x14ac:dyDescent="0.25">
      <c r="F9" s="1" t="s">
        <v>31</v>
      </c>
    </row>
    <row r="10" spans="1:7" x14ac:dyDescent="0.25">
      <c r="F10" s="1" t="s">
        <v>32</v>
      </c>
    </row>
  </sheetData>
  <dataValidations count="1">
    <dataValidation type="list" allowBlank="1" showInputMessage="1" showErrorMessage="1" sqref="G7">
      <formula1>liste_produits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">
                <anchor moveWithCells="1" sizeWithCells="1">
                  <from>
                    <xdr:col>8</xdr:col>
                    <xdr:colOff>9525</xdr:colOff>
                    <xdr:row>5</xdr:row>
                    <xdr:rowOff>19050</xdr:rowOff>
                  </from>
                  <to>
                    <xdr:col>8</xdr:col>
                    <xdr:colOff>742950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9"/>
  <sheetViews>
    <sheetView workbookViewId="0">
      <selection activeCell="G10" sqref="G10"/>
    </sheetView>
  </sheetViews>
  <sheetFormatPr baseColWidth="10" defaultRowHeight="15" x14ac:dyDescent="0.25"/>
  <sheetData>
    <row r="1" spans="1:7" x14ac:dyDescent="0.25">
      <c r="A1">
        <v>2</v>
      </c>
    </row>
    <row r="5" spans="1:7" x14ac:dyDescent="0.25">
      <c r="F5" s="1" t="s">
        <v>30</v>
      </c>
      <c r="G5" s="11">
        <f ca="1">INDEX(Bd_date,A2)</f>
        <v>42509</v>
      </c>
    </row>
    <row r="6" spans="1:7" x14ac:dyDescent="0.25">
      <c r="F6" s="1" t="s">
        <v>15</v>
      </c>
      <c r="G6" t="str">
        <f ca="1">INDEX(BD_produits,A2)</f>
        <v>Rosé</v>
      </c>
    </row>
    <row r="8" spans="1:7" x14ac:dyDescent="0.25">
      <c r="F8" s="1" t="s">
        <v>31</v>
      </c>
      <c r="G8" t="e">
        <f ca="1">INDEX(bd_entree,A2)</f>
        <v>#VALUE!</v>
      </c>
    </row>
    <row r="9" spans="1:7" x14ac:dyDescent="0.25">
      <c r="F9" s="1" t="s">
        <v>32</v>
      </c>
      <c r="G9" t="e">
        <f ca="1">INDEX(bd_sortie,A2)</f>
        <v>#VALUE!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Drop Down 1">
              <controlPr defaultSize="0" autoLine="0" autoPict="0">
                <anchor moveWithCells="1">
                  <from>
                    <xdr:col>8</xdr:col>
                    <xdr:colOff>0</xdr:colOff>
                    <xdr:row>4</xdr:row>
                    <xdr:rowOff>9525</xdr:rowOff>
                  </from>
                  <to>
                    <xdr:col>9</xdr:col>
                    <xdr:colOff>752475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Drop Down 2">
              <controlPr defaultSize="0" autoLine="0" autoPict="0">
                <anchor moveWithCells="1">
                  <from>
                    <xdr:col>8</xdr:col>
                    <xdr:colOff>0</xdr:colOff>
                    <xdr:row>6</xdr:row>
                    <xdr:rowOff>9525</xdr:rowOff>
                  </from>
                  <to>
                    <xdr:col>9</xdr:col>
                    <xdr:colOff>752475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7"/>
  <sheetViews>
    <sheetView tabSelected="1" workbookViewId="0">
      <selection activeCell="C2" sqref="C2"/>
    </sheetView>
  </sheetViews>
  <sheetFormatPr baseColWidth="10" defaultRowHeight="15" x14ac:dyDescent="0.25"/>
  <cols>
    <col min="1" max="1" width="16.28515625" bestFit="1" customWidth="1"/>
  </cols>
  <sheetData>
    <row r="1" spans="1:7" x14ac:dyDescent="0.25">
      <c r="A1" s="2" t="s">
        <v>33</v>
      </c>
      <c r="B1" s="2" t="s">
        <v>34</v>
      </c>
      <c r="C1" s="2" t="s">
        <v>35</v>
      </c>
      <c r="D1" s="2" t="s">
        <v>36</v>
      </c>
      <c r="E1" s="2" t="s">
        <v>37</v>
      </c>
      <c r="F1" s="12" t="s">
        <v>39</v>
      </c>
    </row>
    <row r="2" spans="1:7" x14ac:dyDescent="0.25">
      <c r="A2" s="3" t="str">
        <f>IF(liste!B2="","",liste!B2)</f>
        <v>St Nicolas</v>
      </c>
      <c r="B2" s="3">
        <v>52</v>
      </c>
      <c r="C2" s="3">
        <f>IF(A2="","",SUMIFS(bd!D$4:D$513,bd!C$4:C$513,A2))</f>
        <v>8</v>
      </c>
      <c r="D2" s="3">
        <f>IF(A2="","",SUMIFS(bd!E$4:E$513,bd!C$4:C$513,A2))</f>
        <v>0</v>
      </c>
      <c r="E2" s="3">
        <f>B2+C2-D2</f>
        <v>60</v>
      </c>
      <c r="F2" s="3">
        <v>40</v>
      </c>
      <c r="G2" t="str">
        <f>IF(F2&gt;E2,"Alerte","Correct")</f>
        <v>Correct</v>
      </c>
    </row>
    <row r="3" spans="1:7" x14ac:dyDescent="0.25">
      <c r="A3" s="3" t="str">
        <f>IF(liste!B3="","",liste!B3)</f>
        <v>Rosé</v>
      </c>
      <c r="B3" s="3">
        <v>69</v>
      </c>
      <c r="C3" s="3">
        <f>IF(A3="","",SUMIFS(bd!D$4:D$513,bd!C$4:C$513,A3))</f>
        <v>17</v>
      </c>
      <c r="D3" s="3">
        <f>IF(A3="","",SUMIFS(bd!E$4:E$513,bd!C$4:C$513,A3))</f>
        <v>7</v>
      </c>
      <c r="E3" s="3">
        <f t="shared" ref="E3:E15" si="0">B3+C3-D3</f>
        <v>79</v>
      </c>
      <c r="F3" s="3">
        <v>40</v>
      </c>
      <c r="G3" t="str">
        <f t="shared" ref="G3:G15" si="1">IF(F3&gt;E3,"Alerte","Correct")</f>
        <v>Correct</v>
      </c>
    </row>
    <row r="4" spans="1:7" x14ac:dyDescent="0.25">
      <c r="A4" s="3" t="str">
        <f>IF(liste!B4="","",liste!B4)</f>
        <v>Blanc</v>
      </c>
      <c r="B4" s="3">
        <v>61</v>
      </c>
      <c r="C4" s="3">
        <f>IF(A4="","",SUMIFS(bd!D$4:D$513,bd!C$4:C$513,A4))</f>
        <v>0</v>
      </c>
      <c r="D4" s="3">
        <f>IF(A4="","",SUMIFS(bd!E$4:E$513,bd!C$4:C$513,A4))</f>
        <v>0</v>
      </c>
      <c r="E4" s="3">
        <f t="shared" si="0"/>
        <v>61</v>
      </c>
      <c r="F4" s="3">
        <v>40</v>
      </c>
      <c r="G4" t="str">
        <f t="shared" si="1"/>
        <v>Correct</v>
      </c>
    </row>
    <row r="5" spans="1:7" x14ac:dyDescent="0.25">
      <c r="A5" s="3" t="str">
        <f>IF(liste!B5="","",liste!B5)</f>
        <v>Bières</v>
      </c>
      <c r="B5" s="3">
        <v>120</v>
      </c>
      <c r="C5" s="3">
        <f>IF(A5="","",SUMIFS(bd!D$4:D$513,bd!C$4:C$513,A5))</f>
        <v>0</v>
      </c>
      <c r="D5" s="3">
        <f>IF(A5="","",SUMIFS(bd!E$4:E$513,bd!C$4:C$513,A5))</f>
        <v>0</v>
      </c>
      <c r="E5" s="3">
        <f t="shared" si="0"/>
        <v>120</v>
      </c>
      <c r="F5" s="3">
        <v>24</v>
      </c>
      <c r="G5" t="str">
        <f t="shared" si="1"/>
        <v>Correct</v>
      </c>
    </row>
    <row r="6" spans="1:7" x14ac:dyDescent="0.25">
      <c r="A6" s="3" t="str">
        <f>IF(liste!B6="","",liste!B6)</f>
        <v>Coca</v>
      </c>
      <c r="B6" s="3">
        <v>0</v>
      </c>
      <c r="C6" s="3">
        <f>IF(A6="","",SUMIFS(bd!D$4:D$513,bd!C$4:C$513,A6))</f>
        <v>10</v>
      </c>
      <c r="D6" s="3">
        <f>IF(A6="","",SUMIFS(bd!E$4:E$513,bd!C$4:C$513,A6))</f>
        <v>0</v>
      </c>
      <c r="E6" s="3">
        <f t="shared" si="0"/>
        <v>10</v>
      </c>
      <c r="F6" s="3">
        <v>24</v>
      </c>
      <c r="G6" t="str">
        <f t="shared" si="1"/>
        <v>Alerte</v>
      </c>
    </row>
    <row r="7" spans="1:7" x14ac:dyDescent="0.25">
      <c r="A7" s="3" t="str">
        <f>IF(liste!B7="","",liste!B7)</f>
        <v>Ricqlès</v>
      </c>
      <c r="B7" s="3">
        <v>0</v>
      </c>
      <c r="C7" s="3">
        <f>IF(A7="","",SUMIFS(bd!D$4:D$513,bd!C$4:C$513,A7))</f>
        <v>0</v>
      </c>
      <c r="D7" s="3">
        <f>IF(A7="","",SUMIFS(bd!E$4:E$513,bd!C$4:C$513,A7))</f>
        <v>0</v>
      </c>
      <c r="E7" s="3">
        <f t="shared" si="0"/>
        <v>0</v>
      </c>
      <c r="F7" s="3">
        <v>24</v>
      </c>
      <c r="G7" t="str">
        <f t="shared" si="1"/>
        <v>Alerte</v>
      </c>
    </row>
    <row r="8" spans="1:7" x14ac:dyDescent="0.25">
      <c r="A8" s="3" t="str">
        <f>IF(liste!B8="","",liste!B8)</f>
        <v>Eau Alix</v>
      </c>
      <c r="B8" s="3">
        <v>58</v>
      </c>
      <c r="C8" s="3">
        <f>IF(A8="","",SUMIFS(bd!D$4:D$513,bd!C$4:C$513,A8))</f>
        <v>0</v>
      </c>
      <c r="D8" s="3">
        <f>IF(A8="","",SUMIFS(bd!E$4:E$513,bd!C$4:C$513,A8))</f>
        <v>0</v>
      </c>
      <c r="E8" s="3">
        <f t="shared" si="0"/>
        <v>58</v>
      </c>
      <c r="F8" s="3">
        <v>24</v>
      </c>
      <c r="G8" t="str">
        <f t="shared" si="1"/>
        <v>Correct</v>
      </c>
    </row>
    <row r="9" spans="1:7" x14ac:dyDescent="0.25">
      <c r="A9" s="3" t="str">
        <f>IF(liste!B9="","",liste!B9)</f>
        <v>Perrier</v>
      </c>
      <c r="B9" s="3">
        <v>120</v>
      </c>
      <c r="C9" s="3">
        <f>IF(A9="","",SUMIFS(bd!D$4:D$513,bd!C$4:C$513,A9))</f>
        <v>0</v>
      </c>
      <c r="D9" s="3">
        <f>IF(A9="","",SUMIFS(bd!E$4:E$513,bd!C$4:C$513,A9))</f>
        <v>0</v>
      </c>
      <c r="E9" s="3">
        <f t="shared" si="0"/>
        <v>120</v>
      </c>
      <c r="F9" s="3">
        <v>24</v>
      </c>
      <c r="G9" t="str">
        <f t="shared" si="1"/>
        <v>Correct</v>
      </c>
    </row>
    <row r="10" spans="1:7" x14ac:dyDescent="0.25">
      <c r="A10" s="3" t="str">
        <f>IF(liste!B10="","",liste!B10)</f>
        <v>Orangina</v>
      </c>
      <c r="B10" s="3">
        <v>74</v>
      </c>
      <c r="C10" s="3">
        <f>IF(A10="","",SUMIFS(bd!D$4:D$513,bd!C$4:C$513,A10))</f>
        <v>0</v>
      </c>
      <c r="D10" s="3">
        <f>IF(A10="","",SUMIFS(bd!E$4:E$513,bd!C$4:C$513,A10))</f>
        <v>0</v>
      </c>
      <c r="E10" s="3">
        <f t="shared" si="0"/>
        <v>74</v>
      </c>
      <c r="F10" s="3">
        <v>24</v>
      </c>
      <c r="G10" t="str">
        <f t="shared" si="1"/>
        <v>Correct</v>
      </c>
    </row>
    <row r="11" spans="1:7" x14ac:dyDescent="0.25">
      <c r="A11" s="3" t="str">
        <f>IF(liste!B11="","",liste!B11)</f>
        <v>Mousseux</v>
      </c>
      <c r="B11" s="3">
        <v>15</v>
      </c>
      <c r="C11" s="3">
        <f>IF(A11="","",SUMIFS(bd!D$4:D$513,bd!C$4:C$513,A11))</f>
        <v>0</v>
      </c>
      <c r="D11" s="3">
        <f>IF(A11="","",SUMIFS(bd!E$4:E$513,bd!C$4:C$513,A11))</f>
        <v>0</v>
      </c>
      <c r="E11" s="3">
        <f t="shared" si="0"/>
        <v>15</v>
      </c>
      <c r="F11" s="3">
        <v>6</v>
      </c>
      <c r="G11" t="str">
        <f t="shared" si="1"/>
        <v>Correct</v>
      </c>
    </row>
    <row r="12" spans="1:7" x14ac:dyDescent="0.25">
      <c r="A12" s="3" t="str">
        <f>IF(liste!B12="","",liste!B12)</f>
        <v>Saumur Tradition</v>
      </c>
      <c r="B12" s="3">
        <v>48</v>
      </c>
      <c r="C12" s="3">
        <f>IF(A12="","",SUMIFS(bd!D$4:D$513,bd!C$4:C$513,A12))</f>
        <v>0</v>
      </c>
      <c r="D12" s="3">
        <f>IF(A12="","",SUMIFS(bd!E$4:E$513,bd!C$4:C$513,A12))</f>
        <v>0</v>
      </c>
      <c r="E12" s="3">
        <f t="shared" si="0"/>
        <v>48</v>
      </c>
      <c r="F12" s="3">
        <v>40</v>
      </c>
      <c r="G12" t="str">
        <f t="shared" si="1"/>
        <v>Correct</v>
      </c>
    </row>
    <row r="13" spans="1:7" x14ac:dyDescent="0.25">
      <c r="A13" s="3" t="str">
        <f>IF(liste!B13="","",liste!B13)</f>
        <v>Eau 1,5 l</v>
      </c>
      <c r="B13" s="3">
        <v>8</v>
      </c>
      <c r="C13" s="3">
        <f>IF(A13="","",SUMIFS(bd!D$4:D$513,bd!C$4:C$513,A13))</f>
        <v>0</v>
      </c>
      <c r="D13" s="3">
        <f>IF(A13="","",SUMIFS(bd!E$4:E$513,bd!C$4:C$513,A13))</f>
        <v>0</v>
      </c>
      <c r="E13" s="3">
        <f t="shared" si="0"/>
        <v>8</v>
      </c>
      <c r="F13" s="3">
        <v>6</v>
      </c>
      <c r="G13" t="str">
        <f t="shared" si="1"/>
        <v>Correct</v>
      </c>
    </row>
    <row r="14" spans="1:7" x14ac:dyDescent="0.25">
      <c r="A14" s="3" t="str">
        <f>IF(liste!B14="","",liste!B14)</f>
        <v>Mousseux offert</v>
      </c>
      <c r="B14" s="3">
        <v>14</v>
      </c>
      <c r="C14" s="3">
        <f>IF(A14="","",SUMIFS(bd!D$4:D$513,bd!C$4:C$513,A14))</f>
        <v>0</v>
      </c>
      <c r="D14" s="3">
        <f>IF(A14="","",SUMIFS(bd!E$4:E$513,bd!C$4:C$513,A14))</f>
        <v>0</v>
      </c>
      <c r="E14" s="3">
        <f t="shared" si="0"/>
        <v>14</v>
      </c>
      <c r="F14" s="3">
        <v>0</v>
      </c>
      <c r="G14" t="str">
        <f t="shared" si="1"/>
        <v>Correct</v>
      </c>
    </row>
    <row r="15" spans="1:7" x14ac:dyDescent="0.25">
      <c r="A15" s="3" t="str">
        <f>IF(liste!B15="","",liste!B15)</f>
        <v>Vin offert</v>
      </c>
      <c r="B15" s="3">
        <v>7</v>
      </c>
      <c r="C15" s="3">
        <f>IF(A15="","",SUMIFS(bd!D$4:D$513,bd!C$4:C$513,A15))</f>
        <v>0</v>
      </c>
      <c r="D15" s="3">
        <f>IF(A15="","",SUMIFS(bd!E$4:E$513,bd!C$4:C$513,A15))</f>
        <v>0</v>
      </c>
      <c r="E15" s="3">
        <f t="shared" si="0"/>
        <v>7</v>
      </c>
      <c r="F15" s="3">
        <v>0</v>
      </c>
      <c r="G15" t="str">
        <f t="shared" si="1"/>
        <v>Correct</v>
      </c>
    </row>
    <row r="16" spans="1:7" x14ac:dyDescent="0.25">
      <c r="A16" s="3" t="str">
        <f>IF(liste!B16="","",liste!B16)</f>
        <v/>
      </c>
      <c r="B16" s="3"/>
      <c r="C16" s="3" t="str">
        <f>IF(A16="","",SUMIFS(bd!D$4:D$513,bd!C$4:C$513,A16))</f>
        <v/>
      </c>
      <c r="D16" s="3" t="str">
        <f>IF(A16="","",SUMIFS(bd!E$4:E$513,bd!C$4:C$513,A16))</f>
        <v/>
      </c>
      <c r="E16" s="3"/>
      <c r="F16" s="3"/>
    </row>
    <row r="17" spans="1:6" x14ac:dyDescent="0.25">
      <c r="A17" s="3"/>
      <c r="B17" s="3"/>
      <c r="C17" s="3" t="str">
        <f>IF(A17="","",SUMIFS(bd!D$4:D$513,bd!C$4:C$513,A17))</f>
        <v/>
      </c>
      <c r="D17" s="3" t="str">
        <f>IF(A17="","",SUMIFS(bd!E$4:E$513,bd!C$4:C$513,A17))</f>
        <v/>
      </c>
      <c r="E17" s="3"/>
      <c r="F17" s="3"/>
    </row>
  </sheetData>
  <conditionalFormatting sqref="G2:G15">
    <cfRule type="containsText" dxfId="2" priority="1" operator="containsText" text="Correct">
      <formula>NOT(ISERROR(SEARCH("Correct",G2)))</formula>
    </cfRule>
    <cfRule type="containsText" dxfId="1" priority="2" operator="containsText" text="Correct">
      <formula>NOT(ISERROR(SEARCH("Correct",G2)))</formula>
    </cfRule>
    <cfRule type="containsText" dxfId="0" priority="3" operator="containsText" text="Alerte">
      <formula>NOT(ISERROR(SEARCH("Alerte",G2)))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</vt:lpstr>
      <vt:lpstr>bd</vt:lpstr>
      <vt:lpstr>Nouveau</vt:lpstr>
      <vt:lpstr>Consultation</vt:lpstr>
      <vt:lpstr>EtatStock</vt:lpstr>
      <vt:lpstr>liste_produits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2016-05-17T19:11:52Z</dcterms:created>
  <dcterms:modified xsi:type="dcterms:W3CDTF">2016-05-19T17:35:06Z</dcterms:modified>
</cp:coreProperties>
</file>