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1785b9b022622fb/Bureau/"/>
    </mc:Choice>
  </mc:AlternateContent>
  <xr:revisionPtr revIDLastSave="21" documentId="8_{ACA6368E-B064-4DB9-88EF-B74E2CCDD64D}" xr6:coauthVersionLast="45" xr6:coauthVersionMax="45" xr10:uidLastSave="{D3AB2D1E-6B47-4796-A52D-6219B7FF83D8}"/>
  <bookViews>
    <workbookView xWindow="-28920" yWindow="-120" windowWidth="29040" windowHeight="15840" tabRatio="894" activeTab="1" xr2:uid="{00000000-000D-0000-FFFF-FFFF00000000}"/>
  </bookViews>
  <sheets>
    <sheet name="All_Données" sheetId="20" r:id="rId1"/>
    <sheet name="DonnéesOptions" sheetId="15" r:id="rId2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W8" i="15" l="1"/>
  <c r="W9" i="15"/>
  <c r="W10" i="15"/>
  <c r="W11" i="15"/>
  <c r="W12" i="15"/>
  <c r="W13" i="15"/>
  <c r="W14" i="15"/>
  <c r="W15" i="15"/>
  <c r="W16" i="15"/>
  <c r="W17" i="15"/>
  <c r="W18" i="15"/>
  <c r="W19" i="15"/>
  <c r="W20" i="15"/>
  <c r="W21" i="15"/>
  <c r="W22" i="15"/>
  <c r="W23" i="15"/>
  <c r="W24" i="15"/>
  <c r="W25" i="15"/>
  <c r="W26" i="15"/>
  <c r="W27" i="15"/>
  <c r="W28" i="15"/>
  <c r="W29" i="15"/>
  <c r="W30" i="15"/>
  <c r="W31" i="15"/>
  <c r="W32" i="15"/>
  <c r="W33" i="15"/>
  <c r="W7" i="15"/>
  <c r="S7" i="15"/>
  <c r="S9" i="15"/>
  <c r="S10" i="15"/>
  <c r="S11" i="15"/>
  <c r="S12" i="15"/>
  <c r="S13" i="15"/>
  <c r="S14" i="15"/>
  <c r="S15" i="15"/>
  <c r="S16" i="15"/>
  <c r="S17" i="15"/>
  <c r="S18" i="15"/>
  <c r="S19" i="15"/>
  <c r="S20" i="15"/>
  <c r="S21" i="15"/>
  <c r="S22" i="15"/>
  <c r="S23" i="15"/>
  <c r="S24" i="15"/>
  <c r="S25" i="15"/>
  <c r="S26" i="15"/>
  <c r="S27" i="15"/>
  <c r="S28" i="15"/>
  <c r="S29" i="15"/>
  <c r="S30" i="15"/>
  <c r="S31" i="15"/>
  <c r="S32" i="15"/>
  <c r="S33" i="15"/>
  <c r="S8" i="15"/>
  <c r="G8" i="15"/>
  <c r="G9" i="15"/>
  <c r="G10" i="15"/>
  <c r="G11" i="15"/>
  <c r="G12" i="15"/>
  <c r="G13" i="15"/>
  <c r="G14" i="15"/>
  <c r="G15" i="15"/>
  <c r="G16" i="15"/>
  <c r="G17" i="15"/>
  <c r="G18" i="15"/>
  <c r="G19" i="15"/>
  <c r="G20" i="15"/>
  <c r="G21" i="15"/>
  <c r="G22" i="15"/>
  <c r="G23" i="15"/>
  <c r="G24" i="15"/>
  <c r="G25" i="15"/>
  <c r="G26" i="15"/>
  <c r="G27" i="15"/>
  <c r="G28" i="15"/>
  <c r="G29" i="15"/>
  <c r="G30" i="15"/>
  <c r="G31" i="15"/>
  <c r="G32" i="15"/>
  <c r="G33" i="15"/>
  <c r="G34" i="15"/>
  <c r="G35" i="15"/>
  <c r="G36" i="15"/>
  <c r="G37" i="15"/>
  <c r="G7" i="15"/>
  <c r="G39" i="15" l="1"/>
  <c r="G38" i="15"/>
  <c r="A1" i="15" l="1" a="1"/>
  <c r="A3" i="15" s="1"/>
  <c r="P46" i="20"/>
  <c r="P45" i="20"/>
  <c r="P44" i="20"/>
  <c r="P43" i="20"/>
  <c r="P42" i="20"/>
  <c r="P41" i="20"/>
  <c r="P40" i="20"/>
  <c r="O40" i="20"/>
  <c r="P39" i="20"/>
  <c r="O39" i="20"/>
  <c r="P38" i="20"/>
  <c r="O38" i="20"/>
  <c r="P37" i="20"/>
  <c r="O37" i="20"/>
  <c r="P36" i="20"/>
  <c r="O36" i="20"/>
  <c r="P35" i="20"/>
  <c r="O35" i="20"/>
  <c r="P34" i="20"/>
  <c r="O34" i="20"/>
  <c r="P33" i="20"/>
  <c r="O33" i="20"/>
  <c r="P32" i="20"/>
  <c r="O32" i="20"/>
  <c r="P31" i="20"/>
  <c r="O31" i="20"/>
  <c r="P30" i="20"/>
  <c r="O30" i="20"/>
  <c r="P29" i="20"/>
  <c r="O29" i="20"/>
  <c r="P28" i="20"/>
  <c r="O28" i="20"/>
  <c r="P27" i="20"/>
  <c r="O27" i="20"/>
  <c r="P26" i="20"/>
  <c r="O26" i="20"/>
  <c r="P25" i="20"/>
  <c r="O25" i="20"/>
  <c r="P24" i="20"/>
  <c r="O24" i="20"/>
  <c r="P23" i="20"/>
  <c r="O23" i="20"/>
  <c r="P22" i="20"/>
  <c r="O22" i="20"/>
  <c r="P21" i="20"/>
  <c r="O21" i="20"/>
  <c r="P20" i="20"/>
  <c r="O20" i="20"/>
  <c r="P19" i="20"/>
  <c r="O19" i="20"/>
  <c r="P18" i="20"/>
  <c r="O18" i="20"/>
  <c r="P17" i="20"/>
  <c r="O17" i="20"/>
  <c r="P16" i="20"/>
  <c r="O16" i="20"/>
  <c r="P15" i="20"/>
  <c r="O15" i="20"/>
  <c r="P14" i="20"/>
  <c r="O14" i="20"/>
  <c r="P13" i="20"/>
  <c r="O13" i="20"/>
  <c r="P12" i="20"/>
  <c r="O12" i="20"/>
  <c r="P11" i="20"/>
  <c r="O11" i="20"/>
  <c r="P10" i="20"/>
  <c r="O10" i="20"/>
  <c r="P9" i="20"/>
  <c r="O9" i="20"/>
  <c r="P8" i="20"/>
  <c r="O8" i="20"/>
  <c r="P7" i="20"/>
  <c r="O7" i="20"/>
  <c r="P6" i="20"/>
  <c r="F12" i="15" s="1"/>
  <c r="O6" i="20"/>
  <c r="P5" i="20"/>
  <c r="F11" i="15" s="1"/>
  <c r="O5" i="20"/>
  <c r="P4" i="20"/>
  <c r="O4" i="20"/>
  <c r="P3" i="20"/>
  <c r="O3" i="20"/>
  <c r="P2" i="20"/>
  <c r="O2" i="20"/>
  <c r="P1" i="20"/>
  <c r="O1" i="20"/>
  <c r="V7" i="15" l="1"/>
  <c r="F7" i="15"/>
  <c r="I12" i="15" s="1"/>
  <c r="R7" i="15"/>
  <c r="R8" i="15"/>
  <c r="V8" i="15"/>
  <c r="F8" i="15"/>
  <c r="V9" i="15"/>
  <c r="F9" i="15"/>
  <c r="R9" i="15"/>
  <c r="R10" i="15"/>
  <c r="V10" i="15"/>
  <c r="F10" i="15"/>
  <c r="A1" i="15"/>
  <c r="A15" i="15"/>
  <c r="A13" i="15"/>
  <c r="A11" i="15"/>
  <c r="A9" i="15"/>
  <c r="A6" i="15"/>
  <c r="A4" i="15"/>
  <c r="A16" i="15"/>
  <c r="A14" i="15"/>
  <c r="A12" i="15"/>
  <c r="A10" i="15"/>
  <c r="A8" i="15"/>
  <c r="A7" i="15" s="1"/>
  <c r="A5" i="15"/>
  <c r="A2" i="15"/>
</calcChain>
</file>

<file path=xl/sharedStrings.xml><?xml version="1.0" encoding="utf-8"?>
<sst xmlns="http://schemas.openxmlformats.org/spreadsheetml/2006/main" count="153" uniqueCount="33">
  <si>
    <t>Type</t>
  </si>
  <si>
    <t>Implied Volatility</t>
  </si>
  <si>
    <t>Timestamp</t>
  </si>
  <si>
    <t>Delta</t>
  </si>
  <si>
    <t>Ticker</t>
  </si>
  <si>
    <t>Strike Date</t>
  </si>
  <si>
    <t>Maturity Date</t>
  </si>
  <si>
    <t>Strike /  Spot</t>
  </si>
  <si>
    <t>Notional in EUR</t>
  </si>
  <si>
    <t>Initial Premium</t>
  </si>
  <si>
    <t>Current Price</t>
  </si>
  <si>
    <t>Performance (%)***</t>
  </si>
  <si>
    <t>Performance (EUR)</t>
  </si>
  <si>
    <t>1-Apr-20</t>
  </si>
  <si>
    <t>3-Feb-20</t>
  </si>
  <si>
    <t>1-Feb-21</t>
  </si>
  <si>
    <t>2-Dec-19</t>
  </si>
  <si>
    <t>1-Dec-20</t>
  </si>
  <si>
    <t>1-Aug-19</t>
  </si>
  <si>
    <t>3-Aug-20</t>
  </si>
  <si>
    <t>2-May-19</t>
  </si>
  <si>
    <t>4-May-20</t>
  </si>
  <si>
    <t>Average Strike</t>
  </si>
  <si>
    <t>Average in %</t>
  </si>
  <si>
    <t>TICKERn°</t>
  </si>
  <si>
    <t>Date</t>
  </si>
  <si>
    <t>1/Comment faire pour récupérer automatiquement les dates à partir de P1 (sans sauter de ligne) sachant qu'il y a toujours 17 cellules d'écart entre les dates en colonne A ( A2; A19, A36, etc… jusqu'à A1000 par exemple)</t>
  </si>
  <si>
    <t>...</t>
  </si>
  <si>
    <t>Put</t>
  </si>
  <si>
    <r>
      <t>Je bloque encore sur 2 choses...1/ Sur une formule dans la</t>
    </r>
    <r>
      <rPr>
        <u/>
        <sz val="11"/>
        <color rgb="FF4A5359"/>
        <rFont val="Roboto"/>
      </rPr>
      <t> feuille « All-Données »</t>
    </r>
    <r>
      <rPr>
        <sz val="11"/>
        <color rgb="FF4A5359"/>
        <rFont val="Roboto"/>
      </rPr>
      <t> un C/L automatisé ; Puis 2/un code pour la </t>
    </r>
    <r>
      <rPr>
        <u/>
        <sz val="11"/>
        <color rgb="FF4A5359"/>
        <rFont val="Roboto"/>
      </rPr>
      <t>feuille « DonnéesOptions »</t>
    </r>
    <r>
      <rPr>
        <sz val="11"/>
        <color rgb="FF4A5359"/>
        <rFont val="Roboto"/>
      </rPr>
      <t> qui doit ressembler à un sommeprod.</t>
    </r>
  </si>
  <si>
    <t>Toukoul m’avait déjà répondu pour le C/L(« Copier/Coller automatisé sous condition » du 05 mai) mais vu que ce ne sont pas des nombres mais des dates que je dois C/L je n’arrive pas à la faire fonctionner.</t>
  </si>
  <si>
    <t>La colonne O utilise une formule (à retenir) qui est AUTONOME      La colonne p a besoin de la conne Q</t>
  </si>
  <si>
    <t>J'ai utilisé ici la même constitution de formule que pour les dates dans "All_Données"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</si>
</sst>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yyyy\-mm\-dd;@"/>
    <numFmt numFmtId="165" formatCode="0.0%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</font>
    <font>
      <b/>
      <sz val="12"/>
      <name val="Calibri"/>
      <family val="2"/>
      <scheme val="minor"/>
    </font>
    <font>
      <sz val="11"/>
      <color rgb="FF4A5359"/>
      <name val="Roboto"/>
    </font>
    <font>
      <u/>
      <sz val="11"/>
      <color rgb="FF4A5359"/>
      <name val="Roboto"/>
    </font>
    <font>
      <sz val="9"/>
      <color rgb="FF0000FF"/>
      <name val="Verdana"/>
      <family val="2"/>
    </font>
    <font>
      <b/>
      <sz val="12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</cellStyleXfs>
  <cellXfs count="27"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10" fontId="0" fillId="0" borderId="0" xfId="0" applyNumberFormat="1"/>
    <xf numFmtId="15" fontId="0" fillId="0" borderId="0" xfId="0" applyNumberFormat="1"/>
    <xf numFmtId="3" fontId="0" fillId="0" borderId="0" xfId="0" applyNumberFormat="1"/>
    <xf numFmtId="4" fontId="0" fillId="0" borderId="0" xfId="0" applyNumberFormat="1"/>
    <xf numFmtId="0" fontId="0" fillId="0" borderId="0" xfId="0"/>
    <xf numFmtId="164" fontId="0" fillId="0" borderId="0" xfId="0" applyNumberFormat="1"/>
    <xf numFmtId="14" fontId="0" fillId="3" borderId="0" xfId="0" applyNumberFormat="1" applyFill="1"/>
    <xf numFmtId="14" fontId="2" fillId="2" borderId="0" xfId="0" applyNumberFormat="1" applyFont="1" applyFill="1"/>
    <xf numFmtId="0" fontId="0" fillId="0" borderId="0" xfId="0" applyAlignment="1">
      <alignment vertical="center"/>
    </xf>
    <xf numFmtId="0" fontId="0" fillId="3" borderId="0" xfId="0" applyFill="1"/>
    <xf numFmtId="0" fontId="3" fillId="3" borderId="0" xfId="0" applyFont="1" applyFill="1" applyAlignment="1">
      <alignment horizontal="center"/>
    </xf>
    <xf numFmtId="165" fontId="0" fillId="3" borderId="0" xfId="1" applyNumberFormat="1" applyFont="1" applyFill="1"/>
    <xf numFmtId="165" fontId="0" fillId="0" borderId="0" xfId="0" applyNumberFormat="1"/>
    <xf numFmtId="14" fontId="0" fillId="0" borderId="0" xfId="0" applyNumberFormat="1" applyFill="1"/>
    <xf numFmtId="0" fontId="3" fillId="0" borderId="0" xfId="0" applyFont="1" applyFill="1" applyAlignment="1">
      <alignment horizontal="center"/>
    </xf>
    <xf numFmtId="1" fontId="0" fillId="0" borderId="0" xfId="0" applyNumberFormat="1"/>
    <xf numFmtId="14" fontId="8" fillId="0" borderId="0" xfId="0" applyNumberFormat="1" applyFont="1"/>
    <xf numFmtId="14" fontId="5" fillId="3" borderId="0" xfId="0" applyNumberFormat="1" applyFont="1" applyFill="1" applyAlignment="1">
      <alignment horizontal="center" vertical="center" wrapText="1"/>
    </xf>
    <xf numFmtId="0" fontId="6" fillId="0" borderId="0" xfId="0" applyFont="1" applyAlignment="1">
      <alignment wrapText="1"/>
    </xf>
    <xf numFmtId="0" fontId="0" fillId="0" borderId="0" xfId="0" applyAlignment="1">
      <alignment wrapText="1"/>
    </xf>
    <xf numFmtId="0" fontId="9" fillId="2" borderId="0" xfId="0" applyFont="1" applyFill="1" applyAlignment="1">
      <alignment horizontal="center" vertical="center" wrapText="1"/>
    </xf>
    <xf numFmtId="0" fontId="10" fillId="0" borderId="0" xfId="0" applyFont="1"/>
    <xf numFmtId="165" fontId="10" fillId="0" borderId="0" xfId="0" applyNumberFormat="1" applyFont="1"/>
  </cellXfs>
  <cellStyles count="5">
    <cellStyle name="Comma 11" xfId="4" xr:uid="{00000000-0005-0000-0000-000000000000}"/>
    <cellStyle name="Hyperlink 2" xfId="3" xr:uid="{00000000-0005-0000-0000-000001000000}"/>
    <cellStyle name="Normal" xfId="0" builtinId="0"/>
    <cellStyle name="Normal 2 2" xfId="2" xr:uid="{00000000-0005-0000-0000-000003000000}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161925</xdr:colOff>
      <xdr:row>5</xdr:row>
      <xdr:rowOff>171450</xdr:rowOff>
    </xdr:from>
    <xdr:to>
      <xdr:col>9</xdr:col>
      <xdr:colOff>666750</xdr:colOff>
      <xdr:row>7</xdr:row>
      <xdr:rowOff>104776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A6C91617-97CA-4A36-A331-6455C2CDC578}"/>
            </a:ext>
          </a:extLst>
        </xdr:cNvPr>
        <xdr:cNvCxnSpPr/>
      </xdr:nvCxnSpPr>
      <xdr:spPr>
        <a:xfrm flipH="1">
          <a:off x="7505700" y="1123950"/>
          <a:ext cx="1266825" cy="3143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228601</xdr:colOff>
      <xdr:row>3</xdr:row>
      <xdr:rowOff>180974</xdr:rowOff>
    </xdr:from>
    <xdr:to>
      <xdr:col>11</xdr:col>
      <xdr:colOff>723901</xdr:colOff>
      <xdr:row>9</xdr:row>
      <xdr:rowOff>28574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2094E341-90B5-49E7-9476-03B8F0B2C511}"/>
            </a:ext>
          </a:extLst>
        </xdr:cNvPr>
        <xdr:cNvSpPr/>
      </xdr:nvSpPr>
      <xdr:spPr>
        <a:xfrm>
          <a:off x="8334376" y="752474"/>
          <a:ext cx="2324100" cy="10382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300" b="1"/>
            <a:t>Exemple</a:t>
          </a:r>
          <a:r>
            <a:rPr lang="fr-FR" sz="1300" b="1" baseline="0"/>
            <a:t> ici au 26/05/2020 où la performance à rechercher est de 46,6%</a:t>
          </a:r>
          <a:endParaRPr lang="fr-FR" sz="13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AA68"/>
  <sheetViews>
    <sheetView zoomScale="85" zoomScaleNormal="85" workbookViewId="0">
      <selection activeCell="H27" sqref="H27"/>
    </sheetView>
  </sheetViews>
  <sheetFormatPr baseColWidth="10" defaultRowHeight="15"/>
  <cols>
    <col min="1" max="1" width="11.42578125" style="1"/>
    <col min="15" max="15" width="11.42578125" style="1"/>
    <col min="16" max="16" width="12.7109375" style="10" customWidth="1"/>
    <col min="17" max="17" width="11.42578125" style="19"/>
    <col min="18" max="18" width="11.42578125" style="1"/>
  </cols>
  <sheetData>
    <row r="1" spans="1:27">
      <c r="B1" t="s">
        <v>0</v>
      </c>
      <c r="C1" t="s">
        <v>4</v>
      </c>
      <c r="D1" t="s">
        <v>5</v>
      </c>
      <c r="E1" t="s">
        <v>6</v>
      </c>
      <c r="G1" t="s">
        <v>7</v>
      </c>
      <c r="H1" t="s">
        <v>3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O1" s="1">
        <f>IF(IF(ROW()=1,A2,INDEX($A$3:$A$1000,(ROW()-2)*17+17))=0,"",IF(ROW()=1,A2,INDEX($A$3:$A$1000,(ROW()-2)*17+17)))</f>
        <v>43976</v>
      </c>
      <c r="P1" s="10">
        <f>IF(INDEX(A$1:B$1000,Q1,1)&lt;&gt;"",INDEX(A$1:B$100,Q1,1),"")</f>
        <v>43976</v>
      </c>
      <c r="Q1" s="19">
        <v>2</v>
      </c>
    </row>
    <row r="2" spans="1:27">
      <c r="A2" s="11">
        <v>43976</v>
      </c>
      <c r="B2" t="s">
        <v>28</v>
      </c>
      <c r="C2">
        <v>1</v>
      </c>
      <c r="D2" t="s">
        <v>13</v>
      </c>
      <c r="E2" s="1">
        <v>44287</v>
      </c>
      <c r="G2" s="4"/>
      <c r="H2" s="4"/>
      <c r="J2" s="4"/>
      <c r="K2" s="4"/>
      <c r="L2" s="16">
        <v>8.0887223972545552E-3</v>
      </c>
      <c r="O2" s="1">
        <f t="shared" ref="O2:O40" si="0">IF(IF(ROW()=1,A3,INDEX($A$3:$A$1000,(ROW()-2)*17+17))=0,"",IF(ROW()=1,A3,INDEX($A$3:$A$1000,(ROW()-2)*17+17)))</f>
        <v>43977</v>
      </c>
      <c r="P2" s="10">
        <f t="shared" ref="P2:P40" si="1">IF(INDEX(A$1:B$1000,Q2,1)&lt;&gt;"",INDEX(A$1:B$100,Q2,1),"")</f>
        <v>43977</v>
      </c>
      <c r="Q2" s="19">
        <v>19</v>
      </c>
      <c r="R2" s="21" t="s">
        <v>26</v>
      </c>
      <c r="S2" s="21"/>
      <c r="T2" s="21"/>
      <c r="U2" s="21"/>
    </row>
    <row r="3" spans="1:27">
      <c r="B3" s="8" t="s">
        <v>28</v>
      </c>
      <c r="C3">
        <v>2</v>
      </c>
      <c r="D3" s="5">
        <v>43892</v>
      </c>
      <c r="E3" s="5">
        <v>44256</v>
      </c>
      <c r="G3" s="4"/>
      <c r="H3" s="4"/>
      <c r="I3" s="6"/>
      <c r="J3" s="4"/>
      <c r="K3" s="4"/>
      <c r="L3" s="16">
        <v>0.94432165731469975</v>
      </c>
      <c r="M3" s="6"/>
      <c r="O3" s="1">
        <f t="shared" si="0"/>
        <v>43978</v>
      </c>
      <c r="P3" s="10">
        <f t="shared" si="1"/>
        <v>43978</v>
      </c>
      <c r="Q3" s="19">
        <v>36</v>
      </c>
      <c r="R3" s="21"/>
      <c r="S3" s="21"/>
      <c r="T3" s="21"/>
      <c r="U3" s="21"/>
    </row>
    <row r="4" spans="1:27">
      <c r="B4" s="8" t="s">
        <v>28</v>
      </c>
      <c r="C4">
        <v>3</v>
      </c>
      <c r="D4" t="s">
        <v>14</v>
      </c>
      <c r="E4" t="s">
        <v>15</v>
      </c>
      <c r="G4" s="4"/>
      <c r="H4" s="4"/>
      <c r="I4" s="6"/>
      <c r="J4" s="4"/>
      <c r="K4" s="4"/>
      <c r="L4" s="16">
        <v>0.5669044783056767</v>
      </c>
      <c r="M4" s="6"/>
      <c r="O4" s="1">
        <f t="shared" si="0"/>
        <v>43979</v>
      </c>
      <c r="P4" s="10">
        <f t="shared" si="1"/>
        <v>43979</v>
      </c>
      <c r="Q4" s="19">
        <v>53</v>
      </c>
      <c r="R4" s="21"/>
      <c r="S4" s="21"/>
      <c r="T4" s="21"/>
      <c r="U4" s="21"/>
    </row>
    <row r="5" spans="1:27">
      <c r="B5" s="8" t="s">
        <v>28</v>
      </c>
      <c r="C5">
        <v>4</v>
      </c>
      <c r="D5" s="5">
        <v>43832</v>
      </c>
      <c r="E5" s="5">
        <v>44200</v>
      </c>
      <c r="G5" s="4"/>
      <c r="H5" s="4"/>
      <c r="I5" s="6"/>
      <c r="J5" s="4"/>
      <c r="K5" s="4"/>
      <c r="L5" s="16">
        <v>0.48214034671440542</v>
      </c>
      <c r="M5" s="6"/>
      <c r="O5" s="1" t="str">
        <f t="shared" si="0"/>
        <v/>
      </c>
      <c r="P5" s="10" t="str">
        <f t="shared" si="1"/>
        <v/>
      </c>
      <c r="Q5" s="19">
        <v>70</v>
      </c>
      <c r="R5" s="21"/>
      <c r="S5" s="21"/>
      <c r="T5" s="21"/>
      <c r="U5" s="21"/>
    </row>
    <row r="6" spans="1:27">
      <c r="B6" s="8" t="s">
        <v>28</v>
      </c>
      <c r="C6">
        <v>5</v>
      </c>
      <c r="D6" t="s">
        <v>16</v>
      </c>
      <c r="E6" t="s">
        <v>17</v>
      </c>
      <c r="G6" s="4"/>
      <c r="H6" s="4"/>
      <c r="I6" s="6"/>
      <c r="J6" s="4"/>
      <c r="K6" s="4"/>
      <c r="L6" s="16">
        <v>0.64150924972523737</v>
      </c>
      <c r="M6" s="6"/>
      <c r="O6" s="1" t="str">
        <f t="shared" si="0"/>
        <v/>
      </c>
      <c r="P6" s="10" t="str">
        <f t="shared" si="1"/>
        <v/>
      </c>
      <c r="Q6" s="19">
        <v>87</v>
      </c>
      <c r="R6" s="21"/>
      <c r="S6" s="21"/>
      <c r="T6" s="21"/>
      <c r="U6" s="21"/>
    </row>
    <row r="7" spans="1:27">
      <c r="B7" s="8" t="s">
        <v>28</v>
      </c>
      <c r="C7">
        <v>6</v>
      </c>
      <c r="D7" s="5">
        <v>43770</v>
      </c>
      <c r="E7" s="5">
        <v>44137</v>
      </c>
      <c r="G7" s="4"/>
      <c r="H7" s="4"/>
      <c r="I7" s="6"/>
      <c r="J7" s="4"/>
      <c r="K7" s="4"/>
      <c r="L7" s="16">
        <v>0.16731439276667459</v>
      </c>
      <c r="M7" s="6"/>
      <c r="O7" s="1" t="str">
        <f t="shared" si="0"/>
        <v/>
      </c>
      <c r="P7" s="10" t="str">
        <f t="shared" si="1"/>
        <v/>
      </c>
      <c r="Q7" s="19">
        <v>104</v>
      </c>
      <c r="R7" s="21"/>
      <c r="S7" s="21"/>
      <c r="T7" s="21"/>
      <c r="U7" s="21"/>
    </row>
    <row r="8" spans="1:27">
      <c r="B8" s="8" t="s">
        <v>28</v>
      </c>
      <c r="C8">
        <v>7</v>
      </c>
      <c r="D8" s="5">
        <v>43739</v>
      </c>
      <c r="E8" s="5">
        <v>44105</v>
      </c>
      <c r="G8" s="4"/>
      <c r="H8" s="4"/>
      <c r="I8" s="6"/>
      <c r="J8" s="4"/>
      <c r="K8" s="4"/>
      <c r="L8" s="16">
        <v>0.65265125156397608</v>
      </c>
      <c r="M8" s="6"/>
      <c r="O8" s="1" t="str">
        <f t="shared" si="0"/>
        <v/>
      </c>
      <c r="P8" s="10" t="str">
        <f t="shared" si="1"/>
        <v/>
      </c>
      <c r="Q8" s="19">
        <v>121</v>
      </c>
      <c r="R8" s="21"/>
      <c r="S8" s="21"/>
      <c r="T8" s="21"/>
      <c r="U8" s="21"/>
    </row>
    <row r="9" spans="1:27">
      <c r="B9" s="8" t="s">
        <v>28</v>
      </c>
      <c r="C9">
        <v>8</v>
      </c>
      <c r="D9" s="5">
        <v>43710</v>
      </c>
      <c r="E9" s="5">
        <v>44075</v>
      </c>
      <c r="G9" s="4"/>
      <c r="H9" s="4"/>
      <c r="I9" s="6"/>
      <c r="J9" s="4"/>
      <c r="K9" s="4"/>
      <c r="L9" s="16">
        <v>0.48753653418002096</v>
      </c>
      <c r="M9" s="6"/>
      <c r="O9" s="1" t="str">
        <f t="shared" si="0"/>
        <v/>
      </c>
      <c r="P9" s="10" t="str">
        <f t="shared" si="1"/>
        <v/>
      </c>
      <c r="Q9" s="19">
        <v>138</v>
      </c>
      <c r="T9" s="1"/>
      <c r="U9" s="1"/>
    </row>
    <row r="10" spans="1:27">
      <c r="B10" s="8" t="s">
        <v>28</v>
      </c>
      <c r="C10">
        <v>9</v>
      </c>
      <c r="D10" t="s">
        <v>18</v>
      </c>
      <c r="E10" t="s">
        <v>19</v>
      </c>
      <c r="G10" s="4"/>
      <c r="H10" s="4"/>
      <c r="I10" s="6"/>
      <c r="J10" s="4"/>
      <c r="K10" s="4"/>
      <c r="L10" s="16">
        <v>0.11193957918856301</v>
      </c>
      <c r="M10" s="6"/>
      <c r="O10" s="1" t="str">
        <f t="shared" si="0"/>
        <v/>
      </c>
      <c r="P10" s="10" t="str">
        <f t="shared" si="1"/>
        <v/>
      </c>
      <c r="Q10" s="19">
        <v>155</v>
      </c>
    </row>
    <row r="11" spans="1:27">
      <c r="B11" s="8" t="s">
        <v>28</v>
      </c>
      <c r="C11">
        <v>10</v>
      </c>
      <c r="D11" s="5">
        <v>43647</v>
      </c>
      <c r="E11" s="5">
        <v>44013</v>
      </c>
      <c r="G11" s="4"/>
      <c r="H11" s="4"/>
      <c r="I11" s="6"/>
      <c r="J11" s="4"/>
      <c r="K11" s="4"/>
      <c r="L11" s="16">
        <v>0.39014873274151929</v>
      </c>
      <c r="M11" s="6"/>
      <c r="O11" s="1" t="str">
        <f t="shared" si="0"/>
        <v/>
      </c>
      <c r="P11" s="10" t="str">
        <f t="shared" si="1"/>
        <v/>
      </c>
      <c r="Q11" s="19">
        <v>172</v>
      </c>
      <c r="S11" s="1"/>
    </row>
    <row r="12" spans="1:27">
      <c r="B12" s="8" t="s">
        <v>28</v>
      </c>
      <c r="C12">
        <v>11</v>
      </c>
      <c r="D12" s="5">
        <v>43619</v>
      </c>
      <c r="E12" s="5">
        <v>43983</v>
      </c>
      <c r="G12" s="4"/>
      <c r="H12" s="4"/>
      <c r="I12" s="6"/>
      <c r="J12" s="4"/>
      <c r="K12" s="4"/>
      <c r="L12" s="16">
        <v>0.38122304718253153</v>
      </c>
      <c r="M12" s="6"/>
      <c r="O12" s="1" t="str">
        <f t="shared" si="0"/>
        <v/>
      </c>
      <c r="P12" s="10" t="str">
        <f t="shared" si="1"/>
        <v/>
      </c>
      <c r="Q12" s="19">
        <v>189</v>
      </c>
      <c r="R12" s="12"/>
      <c r="T12" s="9"/>
    </row>
    <row r="13" spans="1:27">
      <c r="B13" s="8" t="s">
        <v>28</v>
      </c>
      <c r="C13">
        <v>12</v>
      </c>
      <c r="D13" t="s">
        <v>20</v>
      </c>
      <c r="E13" t="s">
        <v>21</v>
      </c>
      <c r="G13" s="4"/>
      <c r="H13" s="4"/>
      <c r="I13" s="6"/>
      <c r="J13" s="4"/>
      <c r="K13" s="4"/>
      <c r="L13" s="16">
        <v>0.69365849549923053</v>
      </c>
      <c r="M13" s="6"/>
      <c r="O13" s="1" t="str">
        <f t="shared" si="0"/>
        <v/>
      </c>
      <c r="P13" s="10" t="str">
        <f t="shared" si="1"/>
        <v/>
      </c>
      <c r="Q13" s="19">
        <v>206</v>
      </c>
    </row>
    <row r="14" spans="1:27">
      <c r="O14" s="1" t="str">
        <f t="shared" si="0"/>
        <v/>
      </c>
      <c r="P14" s="10" t="str">
        <f t="shared" si="1"/>
        <v/>
      </c>
      <c r="Q14" s="19">
        <v>223</v>
      </c>
    </row>
    <row r="15" spans="1:27">
      <c r="O15" s="1" t="str">
        <f t="shared" si="0"/>
        <v/>
      </c>
      <c r="P15" s="10" t="str">
        <f t="shared" si="1"/>
        <v/>
      </c>
      <c r="Q15" s="19">
        <v>240</v>
      </c>
    </row>
    <row r="16" spans="1:27">
      <c r="C16" t="s">
        <v>22</v>
      </c>
      <c r="E16" s="7"/>
      <c r="H16" s="6"/>
      <c r="J16" s="6"/>
      <c r="K16" s="6"/>
      <c r="M16" s="7"/>
      <c r="O16" s="1" t="str">
        <f t="shared" si="0"/>
        <v/>
      </c>
      <c r="P16" s="10" t="str">
        <f t="shared" si="1"/>
        <v/>
      </c>
      <c r="Q16" s="19">
        <v>257</v>
      </c>
      <c r="R16" s="22" t="s">
        <v>29</v>
      </c>
      <c r="S16" s="23"/>
      <c r="T16" s="23"/>
      <c r="U16" s="23"/>
      <c r="V16" s="23"/>
      <c r="W16" s="23"/>
      <c r="X16" s="23"/>
      <c r="Y16" s="23"/>
      <c r="Z16" s="23"/>
      <c r="AA16" s="23"/>
    </row>
    <row r="17" spans="1:27">
      <c r="C17" t="s">
        <v>23</v>
      </c>
      <c r="E17" s="4"/>
      <c r="H17" s="4"/>
      <c r="O17" s="1" t="str">
        <f t="shared" si="0"/>
        <v/>
      </c>
      <c r="P17" s="10" t="str">
        <f t="shared" si="1"/>
        <v/>
      </c>
      <c r="Q17" s="19">
        <v>274</v>
      </c>
      <c r="R17" s="23"/>
      <c r="S17" s="23"/>
      <c r="T17" s="23"/>
      <c r="U17" s="23"/>
      <c r="V17" s="23"/>
      <c r="W17" s="23"/>
      <c r="X17" s="23"/>
      <c r="Y17" s="23"/>
      <c r="Z17" s="23"/>
      <c r="AA17" s="23"/>
    </row>
    <row r="18" spans="1:27">
      <c r="B18" t="s">
        <v>0</v>
      </c>
      <c r="C18" t="s">
        <v>4</v>
      </c>
      <c r="D18" t="s">
        <v>5</v>
      </c>
      <c r="E18" t="s">
        <v>6</v>
      </c>
      <c r="G18" t="s">
        <v>7</v>
      </c>
      <c r="H18" t="s">
        <v>3</v>
      </c>
      <c r="I18" t="s">
        <v>8</v>
      </c>
      <c r="J18" t="s">
        <v>9</v>
      </c>
      <c r="K18" t="s">
        <v>10</v>
      </c>
      <c r="L18" t="s">
        <v>11</v>
      </c>
      <c r="M18" t="s">
        <v>12</v>
      </c>
      <c r="O18" s="1" t="str">
        <f t="shared" si="0"/>
        <v/>
      </c>
      <c r="P18" s="10" t="str">
        <f t="shared" si="1"/>
        <v/>
      </c>
      <c r="Q18" s="19">
        <v>291</v>
      </c>
      <c r="R18" s="22" t="s">
        <v>30</v>
      </c>
      <c r="S18" s="23"/>
      <c r="T18" s="23"/>
      <c r="U18" s="23"/>
      <c r="V18" s="23"/>
      <c r="W18" s="23"/>
      <c r="X18" s="23"/>
      <c r="Y18" s="23"/>
      <c r="Z18" s="23"/>
      <c r="AA18" s="23"/>
    </row>
    <row r="19" spans="1:27">
      <c r="A19" s="11">
        <v>43977</v>
      </c>
      <c r="B19" s="8" t="s">
        <v>28</v>
      </c>
      <c r="C19">
        <v>2</v>
      </c>
      <c r="D19" s="8" t="s">
        <v>13</v>
      </c>
      <c r="E19" s="1">
        <v>44287</v>
      </c>
      <c r="L19" s="16">
        <v>0.23699999999999999</v>
      </c>
      <c r="O19" s="1" t="str">
        <f t="shared" si="0"/>
        <v/>
      </c>
      <c r="P19" s="10" t="str">
        <f t="shared" si="1"/>
        <v/>
      </c>
      <c r="Q19" s="19">
        <v>308</v>
      </c>
      <c r="R19" s="23"/>
      <c r="S19" s="23"/>
      <c r="T19" s="23"/>
      <c r="U19" s="23"/>
      <c r="V19" s="23"/>
      <c r="W19" s="23"/>
      <c r="X19" s="23"/>
      <c r="Y19" s="23"/>
      <c r="Z19" s="23"/>
      <c r="AA19" s="23"/>
    </row>
    <row r="20" spans="1:27" ht="18.75">
      <c r="B20" s="8" t="s">
        <v>28</v>
      </c>
      <c r="C20" s="25">
        <v>1</v>
      </c>
      <c r="D20" s="5">
        <v>43892</v>
      </c>
      <c r="E20" s="5">
        <v>44256</v>
      </c>
      <c r="I20" s="6"/>
      <c r="L20" s="26">
        <v>0.4663867357123912</v>
      </c>
      <c r="O20" s="1" t="str">
        <f t="shared" si="0"/>
        <v/>
      </c>
      <c r="P20" s="10" t="str">
        <f t="shared" si="1"/>
        <v/>
      </c>
      <c r="Q20" s="19">
        <v>325</v>
      </c>
    </row>
    <row r="21" spans="1:27">
      <c r="B21" s="8" t="s">
        <v>28</v>
      </c>
      <c r="C21">
        <v>3</v>
      </c>
      <c r="D21" s="8" t="s">
        <v>14</v>
      </c>
      <c r="E21" s="8" t="s">
        <v>15</v>
      </c>
      <c r="I21" s="6"/>
      <c r="L21" s="16">
        <v>2.9943754525951438E-2</v>
      </c>
      <c r="O21" s="1" t="str">
        <f t="shared" si="0"/>
        <v/>
      </c>
      <c r="P21" s="10" t="str">
        <f t="shared" si="1"/>
        <v/>
      </c>
      <c r="Q21" s="19">
        <v>342</v>
      </c>
    </row>
    <row r="22" spans="1:27">
      <c r="B22" s="8" t="s">
        <v>28</v>
      </c>
      <c r="C22">
        <v>4</v>
      </c>
      <c r="D22" s="5">
        <v>43832</v>
      </c>
      <c r="E22" s="5">
        <v>44200</v>
      </c>
      <c r="I22" s="6"/>
      <c r="L22" s="16">
        <v>0.61140812796957911</v>
      </c>
      <c r="O22" s="1" t="str">
        <f t="shared" si="0"/>
        <v/>
      </c>
      <c r="P22" s="10" t="str">
        <f t="shared" si="1"/>
        <v/>
      </c>
      <c r="Q22" s="19">
        <v>359</v>
      </c>
    </row>
    <row r="23" spans="1:27">
      <c r="B23" s="8" t="s">
        <v>28</v>
      </c>
      <c r="C23">
        <v>5</v>
      </c>
      <c r="D23" s="8" t="s">
        <v>16</v>
      </c>
      <c r="E23" s="8" t="s">
        <v>17</v>
      </c>
      <c r="I23" s="6"/>
      <c r="L23" s="16">
        <v>0.84217112815750761</v>
      </c>
      <c r="O23" s="1" t="str">
        <f t="shared" si="0"/>
        <v/>
      </c>
      <c r="P23" s="10" t="str">
        <f t="shared" si="1"/>
        <v/>
      </c>
      <c r="Q23" s="19">
        <v>376</v>
      </c>
    </row>
    <row r="24" spans="1:27">
      <c r="B24" s="8" t="s">
        <v>28</v>
      </c>
      <c r="C24">
        <v>6</v>
      </c>
      <c r="D24" s="5">
        <v>43770</v>
      </c>
      <c r="E24" s="5">
        <v>44137</v>
      </c>
      <c r="I24" s="6"/>
      <c r="L24" s="16">
        <v>0.93045320054465908</v>
      </c>
      <c r="O24" s="1" t="str">
        <f t="shared" si="0"/>
        <v/>
      </c>
      <c r="P24" s="10" t="str">
        <f t="shared" si="1"/>
        <v/>
      </c>
      <c r="Q24" s="19">
        <v>393</v>
      </c>
      <c r="S24" s="24" t="s">
        <v>31</v>
      </c>
      <c r="T24" s="24"/>
      <c r="U24" s="24"/>
      <c r="V24" s="24"/>
      <c r="W24" s="24"/>
    </row>
    <row r="25" spans="1:27">
      <c r="B25" s="8" t="s">
        <v>28</v>
      </c>
      <c r="C25">
        <v>7</v>
      </c>
      <c r="D25" s="5">
        <v>43739</v>
      </c>
      <c r="E25" s="5">
        <v>44105</v>
      </c>
      <c r="I25" s="6"/>
      <c r="L25" s="16">
        <v>0.70269328357258698</v>
      </c>
      <c r="O25" s="1" t="str">
        <f t="shared" si="0"/>
        <v/>
      </c>
      <c r="P25" s="10" t="str">
        <f t="shared" si="1"/>
        <v/>
      </c>
      <c r="Q25" s="19">
        <v>410</v>
      </c>
      <c r="S25" s="24"/>
      <c r="T25" s="24"/>
      <c r="U25" s="24"/>
      <c r="V25" s="24"/>
      <c r="W25" s="24"/>
    </row>
    <row r="26" spans="1:27">
      <c r="B26" s="8" t="s">
        <v>28</v>
      </c>
      <c r="C26">
        <v>8</v>
      </c>
      <c r="D26" s="5">
        <v>43710</v>
      </c>
      <c r="E26" s="5">
        <v>44075</v>
      </c>
      <c r="I26" s="6"/>
      <c r="L26" s="16">
        <v>9.7603710607542471E-2</v>
      </c>
      <c r="O26" s="1" t="str">
        <f t="shared" si="0"/>
        <v/>
      </c>
      <c r="P26" s="10" t="str">
        <f t="shared" si="1"/>
        <v/>
      </c>
      <c r="Q26" s="19">
        <v>427</v>
      </c>
      <c r="S26" s="24"/>
      <c r="T26" s="24"/>
      <c r="U26" s="24"/>
      <c r="V26" s="24"/>
      <c r="W26" s="24"/>
    </row>
    <row r="27" spans="1:27">
      <c r="B27" s="8" t="s">
        <v>28</v>
      </c>
      <c r="C27">
        <v>9</v>
      </c>
      <c r="D27" s="8" t="s">
        <v>18</v>
      </c>
      <c r="E27" s="8" t="s">
        <v>19</v>
      </c>
      <c r="I27" s="6"/>
      <c r="L27" s="16">
        <v>0.96076038818003717</v>
      </c>
      <c r="O27" s="1" t="str">
        <f t="shared" si="0"/>
        <v/>
      </c>
      <c r="P27" s="10" t="str">
        <f t="shared" si="1"/>
        <v/>
      </c>
      <c r="Q27" s="19">
        <v>444</v>
      </c>
    </row>
    <row r="28" spans="1:27">
      <c r="B28" s="8" t="s">
        <v>28</v>
      </c>
      <c r="C28">
        <v>10</v>
      </c>
      <c r="D28" s="5">
        <v>43647</v>
      </c>
      <c r="E28" s="5">
        <v>44013</v>
      </c>
      <c r="I28" s="6"/>
      <c r="L28" s="16">
        <v>0.99609873138919214</v>
      </c>
      <c r="O28" s="1" t="str">
        <f t="shared" si="0"/>
        <v/>
      </c>
      <c r="P28" s="10" t="str">
        <f t="shared" si="1"/>
        <v/>
      </c>
      <c r="Q28" s="19">
        <v>461</v>
      </c>
    </row>
    <row r="29" spans="1:27">
      <c r="B29" s="8" t="s">
        <v>28</v>
      </c>
      <c r="C29">
        <v>11</v>
      </c>
      <c r="D29" s="5">
        <v>43619</v>
      </c>
      <c r="E29" s="5">
        <v>43983</v>
      </c>
      <c r="I29" s="6"/>
      <c r="L29" s="16">
        <v>0.44527976595509822</v>
      </c>
      <c r="O29" s="1" t="str">
        <f t="shared" si="0"/>
        <v/>
      </c>
      <c r="P29" s="10" t="str">
        <f t="shared" si="1"/>
        <v/>
      </c>
      <c r="Q29" s="19">
        <v>478</v>
      </c>
    </row>
    <row r="30" spans="1:27">
      <c r="B30" s="8" t="s">
        <v>28</v>
      </c>
      <c r="C30">
        <v>12</v>
      </c>
      <c r="D30" s="8" t="s">
        <v>20</v>
      </c>
      <c r="E30" s="8" t="s">
        <v>21</v>
      </c>
      <c r="I30" s="6"/>
      <c r="L30" s="16">
        <v>0.39781786401835584</v>
      </c>
      <c r="O30" s="1" t="str">
        <f t="shared" si="0"/>
        <v/>
      </c>
      <c r="P30" s="10" t="str">
        <f t="shared" si="1"/>
        <v/>
      </c>
      <c r="Q30" s="19">
        <v>495</v>
      </c>
    </row>
    <row r="31" spans="1:27">
      <c r="D31" s="1"/>
      <c r="E31" s="1"/>
      <c r="O31" s="1" t="str">
        <f t="shared" si="0"/>
        <v/>
      </c>
      <c r="P31" s="10" t="str">
        <f t="shared" si="1"/>
        <v/>
      </c>
      <c r="Q31" s="19">
        <v>512</v>
      </c>
    </row>
    <row r="32" spans="1:27" s="8" customFormat="1">
      <c r="A32" s="1"/>
      <c r="D32" s="1"/>
      <c r="E32" s="1"/>
      <c r="O32" s="1" t="str">
        <f t="shared" si="0"/>
        <v/>
      </c>
      <c r="P32" s="10" t="str">
        <f t="shared" si="1"/>
        <v/>
      </c>
      <c r="Q32" s="19">
        <v>529</v>
      </c>
      <c r="R32" s="1"/>
    </row>
    <row r="33" spans="1:18" s="8" customFormat="1">
      <c r="A33" s="1"/>
      <c r="C33" s="8" t="s">
        <v>22</v>
      </c>
      <c r="D33" s="1"/>
      <c r="E33" s="1"/>
      <c r="O33" s="1" t="str">
        <f t="shared" si="0"/>
        <v/>
      </c>
      <c r="P33" s="10" t="str">
        <f t="shared" si="1"/>
        <v/>
      </c>
      <c r="Q33" s="19">
        <v>546</v>
      </c>
      <c r="R33" s="1"/>
    </row>
    <row r="34" spans="1:18" s="8" customFormat="1">
      <c r="A34" s="1"/>
      <c r="C34" s="8" t="s">
        <v>23</v>
      </c>
      <c r="D34" s="1"/>
      <c r="E34" s="1"/>
      <c r="O34" s="1" t="str">
        <f t="shared" si="0"/>
        <v/>
      </c>
      <c r="P34" s="10" t="str">
        <f t="shared" si="1"/>
        <v/>
      </c>
      <c r="Q34" s="19">
        <v>563</v>
      </c>
      <c r="R34" s="1"/>
    </row>
    <row r="35" spans="1:18" s="8" customFormat="1">
      <c r="A35" s="1"/>
      <c r="B35" s="8" t="s">
        <v>0</v>
      </c>
      <c r="C35" s="8" t="s">
        <v>4</v>
      </c>
      <c r="D35" s="1" t="s">
        <v>5</v>
      </c>
      <c r="E35" s="1" t="s">
        <v>6</v>
      </c>
      <c r="G35" s="8" t="s">
        <v>7</v>
      </c>
      <c r="H35" s="8" t="s">
        <v>3</v>
      </c>
      <c r="I35" s="8" t="s">
        <v>8</v>
      </c>
      <c r="J35" s="8" t="s">
        <v>9</v>
      </c>
      <c r="K35" s="8" t="s">
        <v>10</v>
      </c>
      <c r="L35" s="8" t="s">
        <v>11</v>
      </c>
      <c r="M35" s="8" t="s">
        <v>12</v>
      </c>
      <c r="O35" s="1" t="str">
        <f t="shared" si="0"/>
        <v/>
      </c>
      <c r="P35" s="10" t="str">
        <f t="shared" si="1"/>
        <v/>
      </c>
      <c r="Q35" s="19">
        <v>580</v>
      </c>
      <c r="R35" s="1"/>
    </row>
    <row r="36" spans="1:18" s="8" customFormat="1">
      <c r="A36" s="11">
        <v>43978</v>
      </c>
      <c r="B36" s="8" t="s">
        <v>28</v>
      </c>
      <c r="C36" s="8">
        <v>1</v>
      </c>
      <c r="D36" s="8" t="s">
        <v>13</v>
      </c>
      <c r="E36" s="1">
        <v>44287</v>
      </c>
      <c r="L36" s="16">
        <v>0.13673495576442884</v>
      </c>
      <c r="O36" s="1" t="str">
        <f t="shared" si="0"/>
        <v/>
      </c>
      <c r="P36" s="10" t="str">
        <f t="shared" si="1"/>
        <v/>
      </c>
      <c r="Q36" s="19">
        <v>597</v>
      </c>
      <c r="R36" s="1"/>
    </row>
    <row r="37" spans="1:18" s="8" customFormat="1">
      <c r="A37" s="1"/>
      <c r="B37" s="8" t="s">
        <v>28</v>
      </c>
      <c r="C37" s="8">
        <v>2</v>
      </c>
      <c r="D37" s="5">
        <v>43892</v>
      </c>
      <c r="E37" s="5">
        <v>44256</v>
      </c>
      <c r="I37" s="6"/>
      <c r="L37" s="16">
        <v>0.48243735053258741</v>
      </c>
      <c r="O37" s="1" t="str">
        <f t="shared" si="0"/>
        <v/>
      </c>
      <c r="P37" s="10" t="str">
        <f t="shared" si="1"/>
        <v/>
      </c>
      <c r="Q37" s="19">
        <v>614</v>
      </c>
      <c r="R37" s="1"/>
    </row>
    <row r="38" spans="1:18" s="8" customFormat="1">
      <c r="A38" s="1"/>
      <c r="B38" s="8" t="s">
        <v>28</v>
      </c>
      <c r="C38" s="8">
        <v>3</v>
      </c>
      <c r="D38" s="8" t="s">
        <v>14</v>
      </c>
      <c r="E38" s="8" t="s">
        <v>15</v>
      </c>
      <c r="I38" s="6"/>
      <c r="L38" s="16">
        <v>5.0719075566733052E-3</v>
      </c>
      <c r="O38" s="1" t="str">
        <f t="shared" si="0"/>
        <v/>
      </c>
      <c r="P38" s="10" t="str">
        <f t="shared" si="1"/>
        <v/>
      </c>
      <c r="Q38" s="19">
        <v>631</v>
      </c>
      <c r="R38" s="1"/>
    </row>
    <row r="39" spans="1:18" s="8" customFormat="1">
      <c r="A39" s="1"/>
      <c r="B39" s="8" t="s">
        <v>28</v>
      </c>
      <c r="C39" s="8">
        <v>4</v>
      </c>
      <c r="D39" s="5">
        <v>43832</v>
      </c>
      <c r="E39" s="5">
        <v>44200</v>
      </c>
      <c r="I39" s="6"/>
      <c r="L39" s="16">
        <v>0.57841660389455052</v>
      </c>
      <c r="O39" s="1" t="str">
        <f t="shared" si="0"/>
        <v/>
      </c>
      <c r="P39" s="10" t="str">
        <f t="shared" si="1"/>
        <v/>
      </c>
      <c r="Q39" s="19">
        <v>648</v>
      </c>
      <c r="R39" s="1"/>
    </row>
    <row r="40" spans="1:18" s="8" customFormat="1">
      <c r="A40" s="1"/>
      <c r="B40" s="8" t="s">
        <v>28</v>
      </c>
      <c r="C40" s="8">
        <v>5</v>
      </c>
      <c r="D40" s="8" t="s">
        <v>16</v>
      </c>
      <c r="E40" s="8" t="s">
        <v>17</v>
      </c>
      <c r="I40" s="6"/>
      <c r="L40" s="16">
        <v>0.57090162702342273</v>
      </c>
      <c r="O40" s="1" t="str">
        <f t="shared" si="0"/>
        <v/>
      </c>
      <c r="P40" s="10" t="str">
        <f t="shared" si="1"/>
        <v/>
      </c>
      <c r="Q40" s="19">
        <v>665</v>
      </c>
      <c r="R40" s="1"/>
    </row>
    <row r="41" spans="1:18" s="8" customFormat="1">
      <c r="A41" s="1"/>
      <c r="B41" s="8" t="s">
        <v>28</v>
      </c>
      <c r="C41" s="8">
        <v>6</v>
      </c>
      <c r="D41" s="5">
        <v>43770</v>
      </c>
      <c r="E41" s="5">
        <v>44137</v>
      </c>
      <c r="I41" s="6"/>
      <c r="L41" s="16">
        <v>0.87481895172447777</v>
      </c>
      <c r="O41" s="1"/>
      <c r="P41" s="10" t="str">
        <f t="shared" ref="P41:P46" si="2">IF(INDEX(A$1:B$100,Q41,1)&lt;&gt;"",INDEX(A$1:B$100,Q41,1),"")</f>
        <v/>
      </c>
      <c r="Q41" s="19"/>
      <c r="R41" s="1"/>
    </row>
    <row r="42" spans="1:18" s="8" customFormat="1">
      <c r="A42" s="1"/>
      <c r="B42" s="8" t="s">
        <v>28</v>
      </c>
      <c r="C42" s="8">
        <v>7</v>
      </c>
      <c r="D42" s="5">
        <v>43739</v>
      </c>
      <c r="E42" s="5">
        <v>44105</v>
      </c>
      <c r="I42" s="6"/>
      <c r="L42" s="16">
        <v>0.29167115916452369</v>
      </c>
      <c r="O42" s="1"/>
      <c r="P42" s="10" t="str">
        <f t="shared" si="2"/>
        <v/>
      </c>
      <c r="Q42" s="19"/>
      <c r="R42" s="1"/>
    </row>
    <row r="43" spans="1:18" s="8" customFormat="1">
      <c r="A43" s="1"/>
      <c r="B43" s="8" t="s">
        <v>28</v>
      </c>
      <c r="C43" s="8">
        <v>8</v>
      </c>
      <c r="D43" s="5">
        <v>43710</v>
      </c>
      <c r="E43" s="5">
        <v>44075</v>
      </c>
      <c r="I43" s="6"/>
      <c r="L43" s="16">
        <v>0.59719063600085676</v>
      </c>
      <c r="O43" s="1"/>
      <c r="P43" s="10" t="str">
        <f t="shared" si="2"/>
        <v/>
      </c>
      <c r="Q43" s="19"/>
      <c r="R43" s="1"/>
    </row>
    <row r="44" spans="1:18" s="8" customFormat="1">
      <c r="A44" s="1"/>
      <c r="B44" s="8" t="s">
        <v>28</v>
      </c>
      <c r="C44" s="8">
        <v>9</v>
      </c>
      <c r="D44" s="8" t="s">
        <v>18</v>
      </c>
      <c r="E44" s="8" t="s">
        <v>19</v>
      </c>
      <c r="I44" s="6"/>
      <c r="L44" s="16">
        <v>0.47050739291307697</v>
      </c>
      <c r="O44" s="1"/>
      <c r="P44" s="10" t="str">
        <f t="shared" si="2"/>
        <v/>
      </c>
      <c r="Q44" s="19"/>
      <c r="R44" s="1"/>
    </row>
    <row r="45" spans="1:18" s="8" customFormat="1">
      <c r="A45" s="1"/>
      <c r="B45" s="8" t="s">
        <v>28</v>
      </c>
      <c r="C45" s="8">
        <v>10</v>
      </c>
      <c r="D45" s="5">
        <v>43647</v>
      </c>
      <c r="E45" s="5">
        <v>44013</v>
      </c>
      <c r="I45" s="6"/>
      <c r="L45" s="16">
        <v>0.23974541332354926</v>
      </c>
      <c r="O45" s="1"/>
      <c r="P45" s="10" t="str">
        <f t="shared" si="2"/>
        <v/>
      </c>
      <c r="Q45" s="19"/>
      <c r="R45" s="1"/>
    </row>
    <row r="46" spans="1:18" s="8" customFormat="1">
      <c r="A46" s="1"/>
      <c r="B46" s="8" t="s">
        <v>28</v>
      </c>
      <c r="C46" s="8">
        <v>11</v>
      </c>
      <c r="D46" s="5">
        <v>43619</v>
      </c>
      <c r="E46" s="5">
        <v>43983</v>
      </c>
      <c r="I46" s="6"/>
      <c r="L46" s="16">
        <v>0.24744399133477901</v>
      </c>
      <c r="O46" s="1"/>
      <c r="P46" s="10" t="str">
        <f t="shared" si="2"/>
        <v/>
      </c>
      <c r="Q46" s="19"/>
      <c r="R46" s="1"/>
    </row>
    <row r="47" spans="1:18">
      <c r="B47" s="8" t="s">
        <v>28</v>
      </c>
      <c r="C47">
        <v>12</v>
      </c>
      <c r="D47" s="8" t="s">
        <v>20</v>
      </c>
      <c r="E47" s="8" t="s">
        <v>21</v>
      </c>
      <c r="I47" s="6"/>
      <c r="L47" s="16">
        <v>0.23661783066967623</v>
      </c>
    </row>
    <row r="50" spans="1:13">
      <c r="C50" t="s">
        <v>22</v>
      </c>
    </row>
    <row r="51" spans="1:13">
      <c r="C51" t="s">
        <v>23</v>
      </c>
    </row>
    <row r="52" spans="1:13">
      <c r="B52" t="s">
        <v>0</v>
      </c>
      <c r="C52" t="s">
        <v>4</v>
      </c>
      <c r="D52" t="s">
        <v>5</v>
      </c>
      <c r="E52" t="s">
        <v>6</v>
      </c>
      <c r="G52" t="s">
        <v>7</v>
      </c>
      <c r="H52" t="s">
        <v>3</v>
      </c>
      <c r="I52" t="s">
        <v>8</v>
      </c>
      <c r="J52" t="s">
        <v>9</v>
      </c>
      <c r="K52" t="s">
        <v>10</v>
      </c>
      <c r="L52" t="s">
        <v>11</v>
      </c>
      <c r="M52" t="s">
        <v>12</v>
      </c>
    </row>
    <row r="53" spans="1:13">
      <c r="A53" s="11">
        <v>43979</v>
      </c>
      <c r="B53" s="8" t="s">
        <v>28</v>
      </c>
      <c r="C53">
        <v>1</v>
      </c>
      <c r="D53" s="8" t="s">
        <v>13</v>
      </c>
      <c r="E53" s="1">
        <v>44287</v>
      </c>
      <c r="L53" s="16">
        <v>0.17170084969178834</v>
      </c>
    </row>
    <row r="54" spans="1:13">
      <c r="B54" s="8" t="s">
        <v>28</v>
      </c>
      <c r="C54">
        <v>2</v>
      </c>
      <c r="D54" s="5">
        <v>43892</v>
      </c>
      <c r="E54" s="5">
        <v>44256</v>
      </c>
      <c r="I54" s="6"/>
      <c r="L54" s="16">
        <v>0.68026605830627007</v>
      </c>
    </row>
    <row r="55" spans="1:13">
      <c r="B55" s="8" t="s">
        <v>28</v>
      </c>
      <c r="C55" s="8">
        <v>3</v>
      </c>
      <c r="D55" s="8" t="s">
        <v>14</v>
      </c>
      <c r="E55" s="8" t="s">
        <v>15</v>
      </c>
      <c r="I55" s="6"/>
      <c r="L55" s="16">
        <v>0.26618296897523985</v>
      </c>
    </row>
    <row r="56" spans="1:13">
      <c r="B56" s="8" t="s">
        <v>28</v>
      </c>
      <c r="C56" s="8">
        <v>4</v>
      </c>
      <c r="D56" s="5">
        <v>43832</v>
      </c>
      <c r="E56" s="5">
        <v>44200</v>
      </c>
      <c r="I56" s="6"/>
      <c r="L56" s="16">
        <v>0.20667891088838608</v>
      </c>
    </row>
    <row r="57" spans="1:13">
      <c r="B57" s="8" t="s">
        <v>28</v>
      </c>
      <c r="C57" s="8">
        <v>5</v>
      </c>
      <c r="D57" s="8" t="s">
        <v>16</v>
      </c>
      <c r="E57" s="8" t="s">
        <v>17</v>
      </c>
      <c r="I57" s="6"/>
      <c r="L57" s="16">
        <v>0.40408616861358981</v>
      </c>
    </row>
    <row r="58" spans="1:13">
      <c r="B58" s="8" t="s">
        <v>28</v>
      </c>
      <c r="C58" s="8">
        <v>6</v>
      </c>
      <c r="D58" s="5">
        <v>43770</v>
      </c>
      <c r="E58" s="5">
        <v>44137</v>
      </c>
      <c r="I58" s="6"/>
      <c r="L58" s="16">
        <v>0.79949148513313673</v>
      </c>
    </row>
    <row r="59" spans="1:13">
      <c r="B59" s="8" t="s">
        <v>28</v>
      </c>
      <c r="C59" s="8">
        <v>7</v>
      </c>
      <c r="D59" s="5">
        <v>43739</v>
      </c>
      <c r="E59" s="5">
        <v>44105</v>
      </c>
      <c r="I59" s="6"/>
      <c r="L59" s="16">
        <v>0.13298020375162822</v>
      </c>
    </row>
    <row r="60" spans="1:13">
      <c r="B60" s="8" t="s">
        <v>28</v>
      </c>
      <c r="C60" s="8">
        <v>8</v>
      </c>
      <c r="D60" s="5">
        <v>43710</v>
      </c>
      <c r="E60" s="5">
        <v>44075</v>
      </c>
      <c r="I60" s="6"/>
      <c r="L60" s="16">
        <v>0.13731883134270562</v>
      </c>
    </row>
    <row r="61" spans="1:13">
      <c r="B61" s="8" t="s">
        <v>28</v>
      </c>
      <c r="C61" s="8">
        <v>9</v>
      </c>
      <c r="D61" s="8" t="s">
        <v>18</v>
      </c>
      <c r="E61" s="8" t="s">
        <v>19</v>
      </c>
      <c r="I61" s="6"/>
      <c r="L61" s="16">
        <v>0.16791685342683549</v>
      </c>
    </row>
    <row r="62" spans="1:13">
      <c r="B62" s="8" t="s">
        <v>28</v>
      </c>
      <c r="C62" s="8">
        <v>10</v>
      </c>
      <c r="D62" s="5">
        <v>43647</v>
      </c>
      <c r="E62" s="5">
        <v>44013</v>
      </c>
      <c r="I62" s="6"/>
      <c r="L62" s="16">
        <v>5.9122272551637489E-2</v>
      </c>
    </row>
    <row r="63" spans="1:13">
      <c r="B63" s="8" t="s">
        <v>28</v>
      </c>
      <c r="C63" s="8">
        <v>11</v>
      </c>
      <c r="D63" s="5">
        <v>43619</v>
      </c>
      <c r="E63" s="5">
        <v>43983</v>
      </c>
      <c r="I63" s="6"/>
      <c r="L63" s="16">
        <v>0.52597161582398011</v>
      </c>
    </row>
    <row r="64" spans="1:13">
      <c r="B64" s="8" t="s">
        <v>28</v>
      </c>
      <c r="C64" s="8">
        <v>12</v>
      </c>
      <c r="D64" s="8" t="s">
        <v>20</v>
      </c>
      <c r="E64" s="8" t="s">
        <v>21</v>
      </c>
      <c r="I64" s="6"/>
      <c r="L64" s="16">
        <v>0.47163706804182737</v>
      </c>
    </row>
    <row r="67" spans="3:3">
      <c r="C67" t="s">
        <v>22</v>
      </c>
    </row>
    <row r="68" spans="3:3">
      <c r="C68" t="s">
        <v>23</v>
      </c>
    </row>
  </sheetData>
  <mergeCells count="4">
    <mergeCell ref="R2:U8"/>
    <mergeCell ref="R16:AA17"/>
    <mergeCell ref="R18:AA19"/>
    <mergeCell ref="S24:W2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/>
  <dimension ref="A1:W91"/>
  <sheetViews>
    <sheetView tabSelected="1" showWhiteSpace="0" zoomScaleNormal="100" workbookViewId="0">
      <selection activeCell="K14" sqref="K14"/>
    </sheetView>
  </sheetViews>
  <sheetFormatPr baseColWidth="10" defaultRowHeight="15"/>
  <cols>
    <col min="1" max="1" width="21.140625" customWidth="1"/>
    <col min="2" max="2" width="11.42578125" customWidth="1"/>
    <col min="3" max="3" width="16.5703125" customWidth="1"/>
    <col min="4" max="4" width="8.28515625" customWidth="1"/>
    <col min="5" max="5" width="18.42578125" style="8" bestFit="1" customWidth="1"/>
    <col min="6" max="6" width="11.42578125" style="3"/>
    <col min="7" max="7" width="11.42578125" style="13"/>
    <col min="10" max="10" width="16" customWidth="1"/>
  </cols>
  <sheetData>
    <row r="1" spans="1:23">
      <c r="A1">
        <f t="array" ref="A1:A16">ROW($C$2:$C$20)-ROW($C$10)</f>
        <v>-8</v>
      </c>
      <c r="B1" s="8"/>
      <c r="C1" s="8"/>
    </row>
    <row r="2" spans="1:23">
      <c r="A2" s="8">
        <v>-7</v>
      </c>
      <c r="B2" s="2"/>
    </row>
    <row r="3" spans="1:23">
      <c r="A3" s="8">
        <v>-6</v>
      </c>
      <c r="B3" s="2"/>
      <c r="N3" s="8"/>
    </row>
    <row r="4" spans="1:23">
      <c r="A4" s="8">
        <v>-5</v>
      </c>
      <c r="B4" s="8"/>
      <c r="F4" s="18" t="s">
        <v>24</v>
      </c>
      <c r="G4" s="14">
        <v>1</v>
      </c>
      <c r="N4" s="1"/>
      <c r="R4" s="18" t="s">
        <v>24</v>
      </c>
      <c r="S4" s="14">
        <v>2</v>
      </c>
      <c r="U4" t="s">
        <v>27</v>
      </c>
      <c r="V4" s="18" t="s">
        <v>24</v>
      </c>
      <c r="W4" s="14">
        <v>12</v>
      </c>
    </row>
    <row r="5" spans="1:23">
      <c r="A5" s="8">
        <v>-4</v>
      </c>
      <c r="R5" s="3"/>
      <c r="S5" s="13"/>
    </row>
    <row r="6" spans="1:23">
      <c r="A6" s="8">
        <v>-3</v>
      </c>
      <c r="B6" t="s">
        <v>2</v>
      </c>
      <c r="C6" t="s">
        <v>1</v>
      </c>
      <c r="F6" s="3" t="s">
        <v>25</v>
      </c>
      <c r="G6" s="13" t="s">
        <v>11</v>
      </c>
      <c r="N6" s="1"/>
      <c r="R6" s="3" t="s">
        <v>25</v>
      </c>
      <c r="S6" s="13" t="s">
        <v>11</v>
      </c>
      <c r="V6" s="3" t="s">
        <v>25</v>
      </c>
      <c r="W6" s="13" t="s">
        <v>11</v>
      </c>
    </row>
    <row r="7" spans="1:23">
      <c r="A7" s="8">
        <v>-2</v>
      </c>
      <c r="B7" s="1">
        <v>43958</v>
      </c>
      <c r="C7">
        <v>222.56</v>
      </c>
      <c r="F7" s="17">
        <f>All_Données!P1</f>
        <v>43976</v>
      </c>
      <c r="G7" s="15">
        <f>IF(IF(ROW()=7,All_Données!L2,INDEX(All_Données!L$3:L$1000,(ROW()-8)*17+17))=0,"",IF(ROW()=7,All_Données!L2,INDEX(All_Données!L$3:L$1000,(ROW()-8)*17+17)))</f>
        <v>8.0887223972545552E-3</v>
      </c>
      <c r="H7" s="8"/>
      <c r="N7" s="1"/>
      <c r="R7" s="17">
        <f>All_Données!P1</f>
        <v>43976</v>
      </c>
      <c r="S7" s="15">
        <f>IF(IF(ROW()=7,All_Données!L3,INDEX(All_Données!L$3:L$1000,(ROW()-8)*17+18))=0,"",IF(ROW()=7,All_Données!L3,INDEX(All_Données!L$3:L$1000,(ROW()-8)*17+18)))</f>
        <v>0.94432165731469975</v>
      </c>
      <c r="V7" s="17">
        <f>All_Données!P1</f>
        <v>43976</v>
      </c>
      <c r="W7" s="15">
        <f>IF(IF(ROW()=7,All_Données!L13,INDEX(All_Données!L$3:L$1000,(ROW()-8)*17+28))=0,"",IF(ROW()=7,All_Données!L13,INDEX(All_Données!L$3:L$1000,(ROW()-8)*17+28)))</f>
        <v>0.69365849549923053</v>
      </c>
    </row>
    <row r="8" spans="1:23" ht="18.75">
      <c r="A8" s="8">
        <v>-1</v>
      </c>
      <c r="B8" s="1">
        <v>43957</v>
      </c>
      <c r="C8">
        <v>207.32</v>
      </c>
      <c r="F8" s="17">
        <f>All_Données!P2</f>
        <v>43977</v>
      </c>
      <c r="G8" s="15">
        <f>IF(IF(ROW()=7,All_Données!L3,INDEX(All_Données!L$3:L$1000,(ROW()-8)*17+17))=0,"",IF(ROW()=7,All_Données!L3,INDEX(All_Données!L$3:L$1000,(ROW()-8)*17+17)))</f>
        <v>0.23699999999999999</v>
      </c>
      <c r="H8" s="26">
        <v>0.46600000000000003</v>
      </c>
      <c r="R8" s="17">
        <f>All_Données!P2</f>
        <v>43977</v>
      </c>
      <c r="S8" s="15">
        <f>IF(IF(ROW()=7,All_Données!L4,INDEX(All_Données!L$3:L$1000,(ROW()-8)*17+18))=0,"",IF(ROW()=7,All_Données!L4,INDEX(All_Données!L$3:L$1000,(ROW()-8)*17+18)))</f>
        <v>0.4663867357123912</v>
      </c>
      <c r="V8" s="17">
        <f>All_Données!P2</f>
        <v>43977</v>
      </c>
      <c r="W8" s="15">
        <f>IF(IF(ROW()=7,All_Données!L14,INDEX(All_Données!L$3:L$1000,(ROW()-8)*17+28))=0,"",IF(ROW()=7,All_Données!L14,INDEX(All_Données!L$3:L$1000,(ROW()-8)*17+28)))</f>
        <v>0.39781786401835584</v>
      </c>
    </row>
    <row r="9" spans="1:23">
      <c r="A9" s="8">
        <v>0</v>
      </c>
      <c r="B9" s="1">
        <v>43956</v>
      </c>
      <c r="C9">
        <v>198.55</v>
      </c>
      <c r="F9" s="17">
        <f>All_Données!P3</f>
        <v>43978</v>
      </c>
      <c r="G9" s="15">
        <f>IF(IF(ROW()=7,All_Données!L4,INDEX(All_Données!L$3:L$1000,(ROW()-8)*17+17))=0,"",IF(ROW()=7,All_Données!L4,INDEX(All_Données!L$3:L$1000,(ROW()-8)*17+17)))</f>
        <v>0.13673495576442884</v>
      </c>
      <c r="L9" s="8"/>
      <c r="R9" s="17">
        <f>All_Données!P3</f>
        <v>43978</v>
      </c>
      <c r="S9" s="15">
        <f>IF(IF(ROW()=7,All_Données!L5,INDEX(All_Données!L$3:L$1000,(ROW()-8)*17+18))=0,"",IF(ROW()=7,All_Données!L5,INDEX(All_Données!L$3:L$1000,(ROW()-8)*17+18)))</f>
        <v>0.48243735053258741</v>
      </c>
      <c r="V9" s="17">
        <f>All_Données!P3</f>
        <v>43978</v>
      </c>
      <c r="W9" s="15">
        <f>IF(IF(ROW()=7,All_Données!L15,INDEX(All_Données!L$3:L$1000,(ROW()-8)*17+28))=0,"",IF(ROW()=7,All_Données!L15,INDEX(All_Données!L$3:L$1000,(ROW()-8)*17+28)))</f>
        <v>0.23661783066967623</v>
      </c>
    </row>
    <row r="10" spans="1:23">
      <c r="A10" s="8">
        <v>1</v>
      </c>
      <c r="B10" s="1">
        <v>43955</v>
      </c>
      <c r="C10">
        <v>185.63</v>
      </c>
      <c r="F10" s="17">
        <f>All_Données!P4</f>
        <v>43979</v>
      </c>
      <c r="G10" s="15">
        <f>IF(IF(ROW()=7,All_Données!L5,INDEX(All_Données!L$3:L$1000,(ROW()-8)*17+17))=0,"",IF(ROW()=7,All_Données!L5,INDEX(All_Données!L$3:L$1000,(ROW()-8)*17+17)))</f>
        <v>0.17170084969178834</v>
      </c>
      <c r="R10" s="17">
        <f>All_Données!P4</f>
        <v>43979</v>
      </c>
      <c r="S10" s="15">
        <f>IF(IF(ROW()=7,All_Données!L6,INDEX(All_Données!L$3:L$1000,(ROW()-8)*17+18))=0,"",IF(ROW()=7,All_Données!L6,INDEX(All_Données!L$3:L$1000,(ROW()-8)*17+18)))</f>
        <v>0.68026605830627007</v>
      </c>
      <c r="V10" s="17">
        <f>All_Données!P4</f>
        <v>43979</v>
      </c>
      <c r="W10" s="15">
        <f>IF(IF(ROW()=7,All_Données!L16,INDEX(All_Données!L$3:L$1000,(ROW()-8)*17+28))=0,"",IF(ROW()=7,All_Données!L16,INDEX(All_Données!L$3:L$1000,(ROW()-8)*17+28)))</f>
        <v>0.47163706804182737</v>
      </c>
    </row>
    <row r="11" spans="1:23">
      <c r="A11" s="8">
        <v>2</v>
      </c>
      <c r="B11" s="1">
        <v>43951</v>
      </c>
      <c r="C11">
        <v>163.79</v>
      </c>
      <c r="F11" s="17" t="str">
        <f>All_Données!P5</f>
        <v/>
      </c>
      <c r="G11" s="15" t="str">
        <f>IF(IF(ROW()=7,All_Données!L6,INDEX(All_Données!L$3:L$1000,(ROW()-8)*17+17))=0,"",IF(ROW()=7,All_Données!L6,INDEX(All_Données!L$3:L$1000,(ROW()-8)*17+17)))</f>
        <v/>
      </c>
      <c r="S11" s="15" t="str">
        <f>IF(IF(ROW()=7,All_Données!L7,INDEX(All_Données!L$3:L$1000,(ROW()-8)*17+18))=0,"",IF(ROW()=7,All_Données!L7,INDEX(All_Données!L$3:L$1000,(ROW()-8)*17+18)))</f>
        <v/>
      </c>
      <c r="W11" s="15" t="str">
        <f>IF(IF(ROW()=7,All_Données!L17,INDEX(All_Données!L$3:L$1000,(ROW()-8)*17+28))=0,"",IF(ROW()=7,All_Données!L17,INDEX(All_Données!L$3:L$1000,(ROW()-8)*17+28)))</f>
        <v/>
      </c>
    </row>
    <row r="12" spans="1:23">
      <c r="A12" s="8">
        <v>3</v>
      </c>
      <c r="B12" s="1">
        <v>43950</v>
      </c>
      <c r="C12">
        <v>162.11000000000001</v>
      </c>
      <c r="F12" s="17" t="str">
        <f>All_Données!P6</f>
        <v/>
      </c>
      <c r="G12" s="15" t="str">
        <f>IF(IF(ROW()=7,All_Données!L7,INDEX(All_Données!L$3:L$1000,(ROW()-8)*17+17))=0,"",IF(ROW()=7,All_Données!L7,INDEX(All_Données!L$3:L$1000,(ROW()-8)*17+17)))</f>
        <v/>
      </c>
      <c r="I12">
        <f>(VLOOKUP(F7,All_Données!A1:L502,12))</f>
        <v>8.0887223972545552E-3</v>
      </c>
      <c r="S12" s="15" t="str">
        <f>IF(IF(ROW()=7,All_Données!L8,INDEX(All_Données!L$3:L$1000,(ROW()-8)*17+18))=0,"",IF(ROW()=7,All_Données!L8,INDEX(All_Données!L$3:L$1000,(ROW()-8)*17+18)))</f>
        <v/>
      </c>
      <c r="W12" s="15" t="str">
        <f>IF(IF(ROW()=7,All_Données!L18,INDEX(All_Données!L$3:L$1000,(ROW()-8)*17+28))=0,"",IF(ROW()=7,All_Données!L18,INDEX(All_Données!L$3:L$1000,(ROW()-8)*17+28)))</f>
        <v/>
      </c>
    </row>
    <row r="13" spans="1:23">
      <c r="A13" s="8">
        <v>4</v>
      </c>
      <c r="B13" s="1">
        <v>43949</v>
      </c>
      <c r="C13">
        <v>154.13</v>
      </c>
      <c r="F13" s="17"/>
      <c r="G13" s="15" t="str">
        <f>IF(IF(ROW()=7,All_Données!L8,INDEX(All_Données!L$3:L$1000,(ROW()-8)*17+17))=0,"",IF(ROW()=7,All_Données!L8,INDEX(All_Données!L$3:L$1000,(ROW()-8)*17+17)))</f>
        <v/>
      </c>
      <c r="S13" s="15" t="str">
        <f>IF(IF(ROW()=7,All_Données!L9,INDEX(All_Données!L$3:L$1000,(ROW()-8)*17+18))=0,"",IF(ROW()=7,All_Données!L9,INDEX(All_Données!L$3:L$1000,(ROW()-8)*17+18)))</f>
        <v/>
      </c>
      <c r="W13" s="15" t="str">
        <f>IF(IF(ROW()=7,All_Données!L19,INDEX(All_Données!L$3:L$1000,(ROW()-8)*17+28))=0,"",IF(ROW()=7,All_Données!L19,INDEX(All_Données!L$3:L$1000,(ROW()-8)*17+28)))</f>
        <v/>
      </c>
    </row>
    <row r="14" spans="1:23">
      <c r="A14" s="8">
        <v>5</v>
      </c>
      <c r="B14" s="1">
        <v>43948</v>
      </c>
      <c r="C14">
        <v>147.59</v>
      </c>
      <c r="F14" s="17"/>
      <c r="G14" s="15" t="str">
        <f>IF(IF(ROW()=7,All_Données!L9,INDEX(All_Données!L$3:L$1000,(ROW()-8)*17+17))=0,"",IF(ROW()=7,All_Données!L9,INDEX(All_Données!L$3:L$1000,(ROW()-8)*17+17)))</f>
        <v/>
      </c>
      <c r="S14" s="15" t="str">
        <f>IF(IF(ROW()=7,All_Données!L10,INDEX(All_Données!L$3:L$1000,(ROW()-8)*17+18))=0,"",IF(ROW()=7,All_Données!L10,INDEX(All_Données!L$3:L$1000,(ROW()-8)*17+18)))</f>
        <v/>
      </c>
      <c r="W14" s="15" t="str">
        <f>IF(IF(ROW()=7,All_Données!L20,INDEX(All_Données!L$3:L$1000,(ROW()-8)*17+28))=0,"",IF(ROW()=7,All_Données!L20,INDEX(All_Données!L$3:L$1000,(ROW()-8)*17+28)))</f>
        <v/>
      </c>
    </row>
    <row r="15" spans="1:23">
      <c r="A15" s="8">
        <v>6</v>
      </c>
      <c r="B15" s="1">
        <v>43945</v>
      </c>
      <c r="C15">
        <v>133.83000000000001</v>
      </c>
      <c r="F15" s="17"/>
      <c r="G15" s="15" t="str">
        <f>IF(IF(ROW()=7,All_Données!L10,INDEX(All_Données!L$3:L$1000,(ROW()-8)*17+17))=0,"",IF(ROW()=7,All_Données!L10,INDEX(All_Données!L$3:L$1000,(ROW()-8)*17+17)))</f>
        <v/>
      </c>
      <c r="S15" s="15" t="str">
        <f>IF(IF(ROW()=7,All_Données!L11,INDEX(All_Données!L$3:L$1000,(ROW()-8)*17+18))=0,"",IF(ROW()=7,All_Données!L11,INDEX(All_Données!L$3:L$1000,(ROW()-8)*17+18)))</f>
        <v/>
      </c>
      <c r="W15" s="15" t="str">
        <f>IF(IF(ROW()=7,All_Données!L21,INDEX(All_Données!L$3:L$1000,(ROW()-8)*17+28))=0,"",IF(ROW()=7,All_Données!L21,INDEX(All_Données!L$3:L$1000,(ROW()-8)*17+28)))</f>
        <v/>
      </c>
    </row>
    <row r="16" spans="1:23">
      <c r="A16" s="8">
        <v>7</v>
      </c>
      <c r="B16" s="1">
        <v>43944</v>
      </c>
      <c r="C16">
        <v>132.77000000000001</v>
      </c>
      <c r="F16" s="17"/>
      <c r="G16" s="15" t="str">
        <f>IF(IF(ROW()=7,All_Données!L11,INDEX(All_Données!L$3:L$1000,(ROW()-8)*17+17))=0,"",IF(ROW()=7,All_Données!L11,INDEX(All_Données!L$3:L$1000,(ROW()-8)*17+17)))</f>
        <v/>
      </c>
      <c r="S16" s="15" t="str">
        <f>IF(IF(ROW()=7,All_Données!L12,INDEX(All_Données!L$3:L$1000,(ROW()-8)*17+18))=0,"",IF(ROW()=7,All_Données!L12,INDEX(All_Données!L$3:L$1000,(ROW()-8)*17+18)))</f>
        <v/>
      </c>
      <c r="W16" s="15" t="str">
        <f>IF(IF(ROW()=7,All_Données!L22,INDEX(All_Données!L$3:L$1000,(ROW()-8)*17+28))=0,"",IF(ROW()=7,All_Données!L22,INDEX(All_Données!L$3:L$1000,(ROW()-8)*17+28)))</f>
        <v/>
      </c>
    </row>
    <row r="17" spans="2:23">
      <c r="B17" s="1">
        <v>43943</v>
      </c>
      <c r="C17">
        <v>128.91</v>
      </c>
      <c r="F17" s="17"/>
      <c r="G17" s="15" t="str">
        <f>IF(IF(ROW()=7,All_Données!L12,INDEX(All_Données!L$3:L$1000,(ROW()-8)*17+17))=0,"",IF(ROW()=7,All_Données!L12,INDEX(All_Données!L$3:L$1000,(ROW()-8)*17+17)))</f>
        <v/>
      </c>
      <c r="S17" s="15" t="str">
        <f>IF(IF(ROW()=7,All_Données!L13,INDEX(All_Données!L$3:L$1000,(ROW()-8)*17+18))=0,"",IF(ROW()=7,All_Données!L13,INDEX(All_Données!L$3:L$1000,(ROW()-8)*17+18)))</f>
        <v/>
      </c>
      <c r="W17" s="15" t="str">
        <f>IF(IF(ROW()=7,All_Données!L23,INDEX(All_Données!L$3:L$1000,(ROW()-8)*17+28))=0,"",IF(ROW()=7,All_Données!L23,INDEX(All_Données!L$3:L$1000,(ROW()-8)*17+28)))</f>
        <v/>
      </c>
    </row>
    <row r="18" spans="2:23">
      <c r="B18" s="1">
        <v>43942</v>
      </c>
      <c r="C18">
        <v>124.45</v>
      </c>
      <c r="F18" s="17"/>
      <c r="G18" s="15" t="str">
        <f>IF(IF(ROW()=7,All_Données!L13,INDEX(All_Données!L$3:L$1000,(ROW()-8)*17+17))=0,"",IF(ROW()=7,All_Données!L13,INDEX(All_Données!L$3:L$1000,(ROW()-8)*17+17)))</f>
        <v/>
      </c>
      <c r="S18" s="15" t="str">
        <f>IF(IF(ROW()=7,All_Données!L14,INDEX(All_Données!L$3:L$1000,(ROW()-8)*17+18))=0,"",IF(ROW()=7,All_Données!L14,INDEX(All_Données!L$3:L$1000,(ROW()-8)*17+18)))</f>
        <v/>
      </c>
      <c r="W18" s="15" t="str">
        <f>IF(IF(ROW()=7,All_Données!L24,INDEX(All_Données!L$3:L$1000,(ROW()-8)*17+28))=0,"",IF(ROW()=7,All_Données!L24,INDEX(All_Données!L$3:L$1000,(ROW()-8)*17+28)))</f>
        <v/>
      </c>
    </row>
    <row r="19" spans="2:23">
      <c r="B19" s="1">
        <v>43941</v>
      </c>
      <c r="C19">
        <v>126.06</v>
      </c>
      <c r="F19" s="17"/>
      <c r="G19" s="15" t="str">
        <f>IF(IF(ROW()=7,All_Données!L14,INDEX(All_Données!L$3:L$1000,(ROW()-8)*17+17))=0,"",IF(ROW()=7,All_Données!L14,INDEX(All_Données!L$3:L$1000,(ROW()-8)*17+17)))</f>
        <v/>
      </c>
      <c r="J19" s="24" t="s">
        <v>32</v>
      </c>
      <c r="K19" s="24"/>
      <c r="L19" s="24"/>
      <c r="M19" s="24"/>
      <c r="S19" s="15" t="str">
        <f>IF(IF(ROW()=7,All_Données!L15,INDEX(All_Données!L$3:L$1000,(ROW()-8)*17+18))=0,"",IF(ROW()=7,All_Données!L15,INDEX(All_Données!L$3:L$1000,(ROW()-8)*17+18)))</f>
        <v/>
      </c>
      <c r="W19" s="15" t="str">
        <f>IF(IF(ROW()=7,All_Données!L25,INDEX(All_Données!L$3:L$1000,(ROW()-8)*17+28))=0,"",IF(ROW()=7,All_Données!L25,INDEX(All_Données!L$3:L$1000,(ROW()-8)*17+28)))</f>
        <v/>
      </c>
    </row>
    <row r="20" spans="2:23">
      <c r="B20" s="1">
        <v>43938</v>
      </c>
      <c r="C20">
        <v>125.13</v>
      </c>
      <c r="F20" s="17"/>
      <c r="G20" s="15" t="str">
        <f>IF(IF(ROW()=7,All_Données!L15,INDEX(All_Données!L$3:L$1000,(ROW()-8)*17+17))=0,"",IF(ROW()=7,All_Données!L15,INDEX(All_Données!L$3:L$1000,(ROW()-8)*17+17)))</f>
        <v/>
      </c>
      <c r="J20" s="24"/>
      <c r="K20" s="24"/>
      <c r="L20" s="24"/>
      <c r="M20" s="24"/>
      <c r="S20" s="15" t="str">
        <f>IF(IF(ROW()=7,All_Données!L16,INDEX(All_Données!L$3:L$1000,(ROW()-8)*17+18))=0,"",IF(ROW()=7,All_Données!L16,INDEX(All_Données!L$3:L$1000,(ROW()-8)*17+18)))</f>
        <v/>
      </c>
      <c r="W20" s="15" t="str">
        <f>IF(IF(ROW()=7,All_Données!L26,INDEX(All_Données!L$3:L$1000,(ROW()-8)*17+28))=0,"",IF(ROW()=7,All_Données!L26,INDEX(All_Données!L$3:L$1000,(ROW()-8)*17+28)))</f>
        <v/>
      </c>
    </row>
    <row r="21" spans="2:23">
      <c r="B21" s="1">
        <v>43937</v>
      </c>
      <c r="C21">
        <v>120.88</v>
      </c>
      <c r="F21" s="17"/>
      <c r="G21" s="15" t="str">
        <f>IF(IF(ROW()=7,All_Données!L16,INDEX(All_Données!L$3:L$1000,(ROW()-8)*17+17))=0,"",IF(ROW()=7,All_Données!L16,INDEX(All_Données!L$3:L$1000,(ROW()-8)*17+17)))</f>
        <v/>
      </c>
      <c r="S21" s="15" t="str">
        <f>IF(IF(ROW()=7,All_Données!L17,INDEX(All_Données!L$3:L$1000,(ROW()-8)*17+18))=0,"",IF(ROW()=7,All_Données!L17,INDEX(All_Données!L$3:L$1000,(ROW()-8)*17+18)))</f>
        <v/>
      </c>
      <c r="W21" s="15" t="str">
        <f>IF(IF(ROW()=7,All_Données!L27,INDEX(All_Données!L$3:L$1000,(ROW()-8)*17+28))=0,"",IF(ROW()=7,All_Données!L27,INDEX(All_Données!L$3:L$1000,(ROW()-8)*17+28)))</f>
        <v/>
      </c>
    </row>
    <row r="22" spans="2:23">
      <c r="B22" s="1">
        <v>43936</v>
      </c>
      <c r="C22">
        <v>122.54</v>
      </c>
      <c r="F22" s="17"/>
      <c r="G22" s="15" t="str">
        <f>IF(IF(ROW()=7,All_Données!L17,INDEX(All_Données!L$3:L$1000,(ROW()-8)*17+17))=0,"",IF(ROW()=7,All_Données!L17,INDEX(All_Données!L$3:L$1000,(ROW()-8)*17+17)))</f>
        <v/>
      </c>
      <c r="S22" s="15" t="str">
        <f>IF(IF(ROW()=7,All_Données!L18,INDEX(All_Données!L$3:L$1000,(ROW()-8)*17+18))=0,"",IF(ROW()=7,All_Données!L18,INDEX(All_Données!L$3:L$1000,(ROW()-8)*17+18)))</f>
        <v/>
      </c>
      <c r="W22" s="15" t="str">
        <f>IF(IF(ROW()=7,All_Données!L28,INDEX(All_Données!L$3:L$1000,(ROW()-8)*17+28))=0,"",IF(ROW()=7,All_Données!L28,INDEX(All_Données!L$3:L$1000,(ROW()-8)*17+28)))</f>
        <v/>
      </c>
    </row>
    <row r="23" spans="2:23">
      <c r="B23" s="1">
        <v>43935</v>
      </c>
      <c r="C23">
        <v>120.45</v>
      </c>
      <c r="F23" s="17"/>
      <c r="G23" s="15" t="str">
        <f>IF(IF(ROW()=7,All_Données!L18,INDEX(All_Données!L$3:L$1000,(ROW()-8)*17+17))=0,"",IF(ROW()=7,All_Données!L18,INDEX(All_Données!L$3:L$1000,(ROW()-8)*17+17)))</f>
        <v/>
      </c>
      <c r="S23" s="15" t="str">
        <f>IF(IF(ROW()=7,All_Données!L19,INDEX(All_Données!L$3:L$1000,(ROW()-8)*17+18))=0,"",IF(ROW()=7,All_Données!L19,INDEX(All_Données!L$3:L$1000,(ROW()-8)*17+18)))</f>
        <v/>
      </c>
      <c r="W23" s="15" t="str">
        <f>IF(IF(ROW()=7,All_Données!L29,INDEX(All_Données!L$3:L$1000,(ROW()-8)*17+28))=0,"",IF(ROW()=7,All_Données!L29,INDEX(All_Données!L$3:L$1000,(ROW()-8)*17+28)))</f>
        <v/>
      </c>
    </row>
    <row r="24" spans="2:23">
      <c r="B24" s="1">
        <v>43930</v>
      </c>
      <c r="C24">
        <v>114.74</v>
      </c>
      <c r="F24" s="17"/>
      <c r="G24" s="15" t="str">
        <f>IF(IF(ROW()=7,All_Données!L19,INDEX(All_Données!L$3:L$1000,(ROW()-8)*17+17))=0,"",IF(ROW()=7,All_Données!L19,INDEX(All_Données!L$3:L$1000,(ROW()-8)*17+17)))</f>
        <v/>
      </c>
      <c r="S24" s="15" t="str">
        <f>IF(IF(ROW()=7,All_Données!L20,INDEX(All_Données!L$3:L$1000,(ROW()-8)*17+18))=0,"",IF(ROW()=7,All_Données!L20,INDEX(All_Données!L$3:L$1000,(ROW()-8)*17+18)))</f>
        <v/>
      </c>
      <c r="W24" s="15" t="str">
        <f>IF(IF(ROW()=7,All_Données!L30,INDEX(All_Données!L$3:L$1000,(ROW()-8)*17+28))=0,"",IF(ROW()=7,All_Données!L30,INDEX(All_Données!L$3:L$1000,(ROW()-8)*17+28)))</f>
        <v/>
      </c>
    </row>
    <row r="25" spans="2:23">
      <c r="B25" s="1">
        <v>43929</v>
      </c>
      <c r="C25">
        <v>117.15</v>
      </c>
      <c r="F25" s="17"/>
      <c r="G25" s="15" t="str">
        <f>IF(IF(ROW()=7,All_Données!L20,INDEX(All_Données!L$3:L$1000,(ROW()-8)*17+17))=0,"",IF(ROW()=7,All_Données!L20,INDEX(All_Données!L$3:L$1000,(ROW()-8)*17+17)))</f>
        <v/>
      </c>
      <c r="S25" s="15" t="str">
        <f>IF(IF(ROW()=7,All_Données!L21,INDEX(All_Données!L$3:L$1000,(ROW()-8)*17+18))=0,"",IF(ROW()=7,All_Données!L21,INDEX(All_Données!L$3:L$1000,(ROW()-8)*17+18)))</f>
        <v/>
      </c>
      <c r="W25" s="15" t="str">
        <f>IF(IF(ROW()=7,All_Données!L31,INDEX(All_Données!L$3:L$1000,(ROW()-8)*17+28))=0,"",IF(ROW()=7,All_Données!L31,INDEX(All_Données!L$3:L$1000,(ROW()-8)*17+28)))</f>
        <v/>
      </c>
    </row>
    <row r="26" spans="2:23">
      <c r="B26" s="1">
        <v>43928</v>
      </c>
      <c r="C26">
        <v>118.11</v>
      </c>
      <c r="F26" s="17"/>
      <c r="G26" s="15" t="str">
        <f>IF(IF(ROW()=7,All_Données!L21,INDEX(All_Données!L$3:L$1000,(ROW()-8)*17+17))=0,"",IF(ROW()=7,All_Données!L21,INDEX(All_Données!L$3:L$1000,(ROW()-8)*17+17)))</f>
        <v/>
      </c>
      <c r="J26" s="20"/>
      <c r="S26" s="15" t="str">
        <f>IF(IF(ROW()=7,All_Données!L22,INDEX(All_Données!L$3:L$1000,(ROW()-8)*17+18))=0,"",IF(ROW()=7,All_Données!L22,INDEX(All_Données!L$3:L$1000,(ROW()-8)*17+18)))</f>
        <v/>
      </c>
      <c r="W26" s="15" t="str">
        <f>IF(IF(ROW()=7,All_Données!L32,INDEX(All_Données!L$3:L$1000,(ROW()-8)*17+28))=0,"",IF(ROW()=7,All_Données!L32,INDEX(All_Données!L$3:L$1000,(ROW()-8)*17+28)))</f>
        <v/>
      </c>
    </row>
    <row r="27" spans="2:23">
      <c r="B27" s="1">
        <v>43927</v>
      </c>
      <c r="C27">
        <v>110.28</v>
      </c>
      <c r="F27" s="17"/>
      <c r="G27" s="15" t="str">
        <f>IF(IF(ROW()=7,All_Données!L22,INDEX(All_Données!L$3:L$1000,(ROW()-8)*17+17))=0,"",IF(ROW()=7,All_Données!L22,INDEX(All_Données!L$3:L$1000,(ROW()-8)*17+17)))</f>
        <v/>
      </c>
      <c r="S27" s="15" t="str">
        <f>IF(IF(ROW()=7,All_Données!L23,INDEX(All_Données!L$3:L$1000,(ROW()-8)*17+18))=0,"",IF(ROW()=7,All_Données!L23,INDEX(All_Données!L$3:L$1000,(ROW()-8)*17+18)))</f>
        <v/>
      </c>
      <c r="W27" s="15" t="str">
        <f>IF(IF(ROW()=7,All_Données!L33,INDEX(All_Données!L$3:L$1000,(ROW()-8)*17+28))=0,"",IF(ROW()=7,All_Données!L33,INDEX(All_Données!L$3:L$1000,(ROW()-8)*17+28)))</f>
        <v/>
      </c>
    </row>
    <row r="28" spans="2:23">
      <c r="B28" s="1">
        <v>43924</v>
      </c>
      <c r="C28">
        <v>101.8</v>
      </c>
      <c r="F28" s="17"/>
      <c r="G28" s="15" t="str">
        <f>IF(IF(ROW()=7,All_Données!L23,INDEX(All_Données!L$3:L$1000,(ROW()-8)*17+17))=0,"",IF(ROW()=7,All_Données!L23,INDEX(All_Données!L$3:L$1000,(ROW()-8)*17+17)))</f>
        <v/>
      </c>
      <c r="S28" s="15" t="str">
        <f>IF(IF(ROW()=7,All_Données!L24,INDEX(All_Données!L$3:L$1000,(ROW()-8)*17+18))=0,"",IF(ROW()=7,All_Données!L24,INDEX(All_Données!L$3:L$1000,(ROW()-8)*17+18)))</f>
        <v/>
      </c>
      <c r="W28" s="15" t="str">
        <f>IF(IF(ROW()=7,All_Données!L34,INDEX(All_Données!L$3:L$1000,(ROW()-8)*17+28))=0,"",IF(ROW()=7,All_Données!L34,INDEX(All_Données!L$3:L$1000,(ROW()-8)*17+28)))</f>
        <v/>
      </c>
    </row>
    <row r="29" spans="2:23">
      <c r="B29" s="1">
        <v>43923</v>
      </c>
      <c r="C29">
        <v>106.84</v>
      </c>
      <c r="F29" s="17"/>
      <c r="G29" s="15" t="str">
        <f>IF(IF(ROW()=7,All_Données!L24,INDEX(All_Données!L$3:L$1000,(ROW()-8)*17+17))=0,"",IF(ROW()=7,All_Données!L24,INDEX(All_Données!L$3:L$1000,(ROW()-8)*17+17)))</f>
        <v/>
      </c>
      <c r="S29" s="15" t="str">
        <f>IF(IF(ROW()=7,All_Données!L25,INDEX(All_Données!L$3:L$1000,(ROW()-8)*17+18))=0,"",IF(ROW()=7,All_Données!L25,INDEX(All_Données!L$3:L$1000,(ROW()-8)*17+18)))</f>
        <v/>
      </c>
      <c r="W29" s="15" t="str">
        <f>IF(IF(ROW()=7,All_Données!L35,INDEX(All_Données!L$3:L$1000,(ROW()-8)*17+28))=0,"",IF(ROW()=7,All_Données!L35,INDEX(All_Données!L$3:L$1000,(ROW()-8)*17+28)))</f>
        <v/>
      </c>
    </row>
    <row r="30" spans="2:23">
      <c r="B30" s="1">
        <v>43922</v>
      </c>
      <c r="C30">
        <v>105.17</v>
      </c>
      <c r="F30" s="17"/>
      <c r="G30" s="15" t="str">
        <f>IF(IF(ROW()=7,All_Données!L25,INDEX(All_Données!L$3:L$1000,(ROW()-8)*17+17))=0,"",IF(ROW()=7,All_Données!L25,INDEX(All_Données!L$3:L$1000,(ROW()-8)*17+17)))</f>
        <v/>
      </c>
      <c r="S30" s="15" t="str">
        <f>IF(IF(ROW()=7,All_Données!L26,INDEX(All_Données!L$3:L$1000,(ROW()-8)*17+18))=0,"",IF(ROW()=7,All_Données!L26,INDEX(All_Données!L$3:L$1000,(ROW()-8)*17+18)))</f>
        <v/>
      </c>
      <c r="W30" s="15" t="str">
        <f>IF(IF(ROW()=7,All_Données!L36,INDEX(All_Données!L$3:L$1000,(ROW()-8)*17+28))=0,"",IF(ROW()=7,All_Données!L36,INDEX(All_Données!L$3:L$1000,(ROW()-8)*17+28)))</f>
        <v/>
      </c>
    </row>
    <row r="31" spans="2:23">
      <c r="B31" s="1">
        <v>43921</v>
      </c>
      <c r="C31">
        <v>109.38</v>
      </c>
      <c r="F31" s="17"/>
      <c r="G31" s="15" t="str">
        <f>IF(IF(ROW()=7,All_Données!L26,INDEX(All_Données!L$3:L$1000,(ROW()-8)*17+17))=0,"",IF(ROW()=7,All_Données!L26,INDEX(All_Données!L$3:L$1000,(ROW()-8)*17+17)))</f>
        <v/>
      </c>
      <c r="S31" s="15" t="str">
        <f>IF(IF(ROW()=7,All_Données!L27,INDEX(All_Données!L$3:L$1000,(ROW()-8)*17+18))=0,"",IF(ROW()=7,All_Données!L27,INDEX(All_Données!L$3:L$1000,(ROW()-8)*17+18)))</f>
        <v/>
      </c>
      <c r="W31" s="15" t="str">
        <f>IF(IF(ROW()=7,All_Données!L37,INDEX(All_Données!L$3:L$1000,(ROW()-8)*17+28))=0,"",IF(ROW()=7,All_Données!L37,INDEX(All_Données!L$3:L$1000,(ROW()-8)*17+28)))</f>
        <v/>
      </c>
    </row>
    <row r="32" spans="2:23">
      <c r="B32" s="1">
        <v>43920</v>
      </c>
      <c r="C32">
        <v>110.87</v>
      </c>
      <c r="F32" s="17"/>
      <c r="G32" s="15" t="str">
        <f>IF(IF(ROW()=7,All_Données!L27,INDEX(All_Données!L$3:L$1000,(ROW()-8)*17+17))=0,"",IF(ROW()=7,All_Données!L27,INDEX(All_Données!L$3:L$1000,(ROW()-8)*17+17)))</f>
        <v/>
      </c>
      <c r="S32" s="15" t="str">
        <f>IF(IF(ROW()=7,All_Données!L28,INDEX(All_Données!L$3:L$1000,(ROW()-8)*17+18))=0,"",IF(ROW()=7,All_Données!L28,INDEX(All_Données!L$3:L$1000,(ROW()-8)*17+18)))</f>
        <v/>
      </c>
      <c r="W32" s="15" t="str">
        <f>IF(IF(ROW()=7,All_Données!L38,INDEX(All_Données!L$3:L$1000,(ROW()-8)*17+28))=0,"",IF(ROW()=7,All_Données!L38,INDEX(All_Données!L$3:L$1000,(ROW()-8)*17+28)))</f>
        <v/>
      </c>
    </row>
    <row r="33" spans="2:23">
      <c r="B33" s="1">
        <v>43917</v>
      </c>
      <c r="C33">
        <v>108.62</v>
      </c>
      <c r="F33" s="17"/>
      <c r="G33" s="15" t="str">
        <f>IF(IF(ROW()=7,All_Données!L28,INDEX(All_Données!L$3:L$1000,(ROW()-8)*17+17))=0,"",IF(ROW()=7,All_Données!L28,INDEX(All_Données!L$3:L$1000,(ROW()-8)*17+17)))</f>
        <v/>
      </c>
      <c r="S33" s="15" t="str">
        <f>IF(IF(ROW()=7,All_Données!L29,INDEX(All_Données!L$3:L$1000,(ROW()-8)*17+18))=0,"",IF(ROW()=7,All_Données!L29,INDEX(All_Données!L$3:L$1000,(ROW()-8)*17+18)))</f>
        <v/>
      </c>
      <c r="W33" s="15" t="str">
        <f>IF(IF(ROW()=7,All_Données!L39,INDEX(All_Données!L$3:L$1000,(ROW()-8)*17+28))=0,"",IF(ROW()=7,All_Données!L39,INDEX(All_Données!L$3:L$1000,(ROW()-8)*17+28)))</f>
        <v/>
      </c>
    </row>
    <row r="34" spans="2:23">
      <c r="B34" s="1">
        <v>43916</v>
      </c>
      <c r="C34">
        <v>104.67</v>
      </c>
      <c r="F34" s="17"/>
      <c r="G34" s="15" t="str">
        <f>IF(IF(ROW()=7,All_Données!L29,INDEX(All_Données!L$3:L$1000,(ROW()-8)*17+17))=0,"",IF(ROW()=7,All_Données!L29,INDEX(All_Données!L$3:L$1000,(ROW()-8)*17+17)))</f>
        <v/>
      </c>
    </row>
    <row r="35" spans="2:23">
      <c r="B35" s="1">
        <v>43915</v>
      </c>
      <c r="C35">
        <v>108.9</v>
      </c>
      <c r="F35" s="17"/>
      <c r="G35" s="15" t="str">
        <f>IF(IF(ROW()=7,All_Données!L30,INDEX(All_Données!L$3:L$1000,(ROW()-8)*17+17))=0,"",IF(ROW()=7,All_Données!L30,INDEX(All_Données!L$3:L$1000,(ROW()-8)*17+17)))</f>
        <v/>
      </c>
    </row>
    <row r="36" spans="2:23">
      <c r="B36" s="1">
        <v>43914</v>
      </c>
      <c r="C36">
        <v>100.03</v>
      </c>
      <c r="F36" s="17"/>
      <c r="G36" s="15" t="str">
        <f>IF(IF(ROW()=7,All_Données!L31,INDEX(All_Données!L$3:L$1000,(ROW()-8)*17+17))=0,"",IF(ROW()=7,All_Données!L31,INDEX(All_Données!L$3:L$1000,(ROW()-8)*17+17)))</f>
        <v/>
      </c>
    </row>
    <row r="37" spans="2:23">
      <c r="B37" s="1">
        <v>43913</v>
      </c>
      <c r="C37">
        <v>102.09</v>
      </c>
      <c r="F37" s="17"/>
      <c r="G37" s="15" t="str">
        <f>IF(IF(ROW()=7,All_Données!L32,INDEX(All_Données!L$3:L$1000,(ROW()-8)*17+17))=0,"",IF(ROW()=7,All_Données!L32,INDEX(All_Données!L$3:L$1000,(ROW()-8)*17+17)))</f>
        <v/>
      </c>
    </row>
    <row r="38" spans="2:23">
      <c r="B38" s="1">
        <v>43910</v>
      </c>
      <c r="C38">
        <v>106.51</v>
      </c>
      <c r="F38" s="17"/>
      <c r="G38" s="15" t="str">
        <f>IF(ISERROR(VLOOKUP(F38,All_Données!A32:L533,12)),"",VLOOKUP(F38,All_Données!A32:L533,12))</f>
        <v/>
      </c>
    </row>
    <row r="39" spans="2:23">
      <c r="B39" s="1">
        <v>43909</v>
      </c>
      <c r="C39">
        <v>111.69</v>
      </c>
      <c r="F39" s="17"/>
      <c r="G39" s="15" t="str">
        <f>IF(ISERROR(VLOOKUP(F39,All_Données!A33:L534,12)),"",VLOOKUP(F39,All_Données!A33:L534,12))</f>
        <v/>
      </c>
    </row>
    <row r="40" spans="2:23">
      <c r="B40" s="1">
        <v>43908</v>
      </c>
      <c r="C40">
        <v>115.34</v>
      </c>
      <c r="F40" s="17"/>
    </row>
    <row r="41" spans="2:23">
      <c r="B41" s="1">
        <v>43907</v>
      </c>
      <c r="C41">
        <v>107.46</v>
      </c>
      <c r="F41" s="17"/>
    </row>
    <row r="42" spans="2:23">
      <c r="B42" s="1">
        <v>43906</v>
      </c>
      <c r="C42">
        <v>106.12</v>
      </c>
      <c r="F42" s="17"/>
    </row>
    <row r="43" spans="2:23">
      <c r="B43" s="1">
        <v>43903</v>
      </c>
      <c r="C43">
        <v>97.08</v>
      </c>
      <c r="F43" s="17"/>
    </row>
    <row r="44" spans="2:23">
      <c r="B44" s="1">
        <v>43902</v>
      </c>
      <c r="C44">
        <v>96.1</v>
      </c>
      <c r="F44" s="17"/>
    </row>
    <row r="45" spans="2:23">
      <c r="B45" s="1">
        <v>43901</v>
      </c>
      <c r="C45">
        <v>86.99</v>
      </c>
      <c r="F45" s="17"/>
    </row>
    <row r="46" spans="2:23">
      <c r="B46" s="1">
        <v>43900</v>
      </c>
      <c r="C46">
        <v>84.56</v>
      </c>
      <c r="F46" s="17"/>
    </row>
    <row r="47" spans="2:23">
      <c r="B47" s="1">
        <v>43899</v>
      </c>
      <c r="C47">
        <v>85.32</v>
      </c>
      <c r="F47" s="17"/>
    </row>
    <row r="48" spans="2:23">
      <c r="B48" s="1">
        <v>43896</v>
      </c>
      <c r="C48">
        <v>81.430000000000007</v>
      </c>
      <c r="F48" s="17"/>
    </row>
    <row r="49" spans="2:6">
      <c r="B49" s="1"/>
      <c r="F49" s="17"/>
    </row>
    <row r="50" spans="2:6">
      <c r="B50" s="1"/>
      <c r="F50" s="17"/>
    </row>
    <row r="51" spans="2:6">
      <c r="B51" s="1"/>
      <c r="F51" s="17"/>
    </row>
    <row r="52" spans="2:6">
      <c r="B52" s="1"/>
      <c r="F52" s="17"/>
    </row>
    <row r="53" spans="2:6">
      <c r="B53" s="1"/>
      <c r="F53" s="17"/>
    </row>
    <row r="54" spans="2:6">
      <c r="B54" s="1"/>
      <c r="F54" s="17"/>
    </row>
    <row r="55" spans="2:6">
      <c r="B55" s="1"/>
      <c r="F55" s="17"/>
    </row>
    <row r="56" spans="2:6">
      <c r="B56" s="1"/>
      <c r="F56" s="17"/>
    </row>
    <row r="57" spans="2:6">
      <c r="B57" s="1"/>
      <c r="F57" s="17"/>
    </row>
    <row r="58" spans="2:6">
      <c r="B58" s="1"/>
      <c r="F58" s="17"/>
    </row>
    <row r="59" spans="2:6">
      <c r="B59" s="1"/>
      <c r="F59" s="17"/>
    </row>
    <row r="60" spans="2:6">
      <c r="B60" s="1"/>
      <c r="F60" s="17"/>
    </row>
    <row r="61" spans="2:6">
      <c r="B61" s="1"/>
      <c r="F61" s="17"/>
    </row>
    <row r="62" spans="2:6">
      <c r="B62" s="1"/>
      <c r="F62" s="17"/>
    </row>
    <row r="63" spans="2:6">
      <c r="B63" s="1"/>
      <c r="F63" s="17"/>
    </row>
    <row r="64" spans="2:6">
      <c r="B64" s="1"/>
      <c r="F64" s="17"/>
    </row>
    <row r="65" spans="2:6">
      <c r="B65" s="1"/>
      <c r="F65" s="17"/>
    </row>
    <row r="66" spans="2:6">
      <c r="B66" s="1"/>
      <c r="F66" s="17"/>
    </row>
    <row r="67" spans="2:6">
      <c r="B67" s="1"/>
      <c r="F67" s="17"/>
    </row>
    <row r="68" spans="2:6">
      <c r="B68" s="1"/>
      <c r="F68" s="17"/>
    </row>
    <row r="69" spans="2:6">
      <c r="B69" s="1"/>
      <c r="F69" s="17"/>
    </row>
    <row r="70" spans="2:6">
      <c r="B70" s="1"/>
      <c r="F70" s="17"/>
    </row>
    <row r="71" spans="2:6">
      <c r="B71" s="1"/>
      <c r="F71" s="17"/>
    </row>
    <row r="72" spans="2:6">
      <c r="B72" s="1"/>
      <c r="F72" s="17"/>
    </row>
    <row r="73" spans="2:6">
      <c r="B73" s="1"/>
      <c r="F73" s="17"/>
    </row>
    <row r="74" spans="2:6">
      <c r="B74" s="1"/>
      <c r="F74" s="17"/>
    </row>
    <row r="75" spans="2:6">
      <c r="B75" s="1"/>
      <c r="F75" s="17"/>
    </row>
    <row r="76" spans="2:6">
      <c r="B76" s="1"/>
      <c r="F76" s="17"/>
    </row>
    <row r="77" spans="2:6">
      <c r="B77" s="1"/>
      <c r="F77" s="17"/>
    </row>
    <row r="78" spans="2:6">
      <c r="B78" s="1"/>
      <c r="F78" s="17"/>
    </row>
    <row r="79" spans="2:6">
      <c r="B79" s="1"/>
      <c r="F79" s="17"/>
    </row>
    <row r="80" spans="2:6">
      <c r="B80" s="1"/>
      <c r="F80" s="17"/>
    </row>
    <row r="81" spans="2:6">
      <c r="B81" s="1"/>
      <c r="F81" s="17"/>
    </row>
    <row r="82" spans="2:6">
      <c r="B82" s="1"/>
      <c r="F82" s="17"/>
    </row>
    <row r="83" spans="2:6">
      <c r="B83" s="1"/>
      <c r="F83" s="17"/>
    </row>
    <row r="84" spans="2:6">
      <c r="B84" s="1"/>
      <c r="F84" s="17"/>
    </row>
    <row r="85" spans="2:6">
      <c r="B85" s="1"/>
      <c r="F85" s="17"/>
    </row>
    <row r="86" spans="2:6">
      <c r="B86" s="1"/>
      <c r="F86" s="17"/>
    </row>
    <row r="87" spans="2:6">
      <c r="B87" s="1"/>
      <c r="F87" s="17"/>
    </row>
    <row r="88" spans="2:6">
      <c r="B88" s="1"/>
      <c r="F88" s="17"/>
    </row>
    <row r="89" spans="2:6">
      <c r="B89" s="1"/>
      <c r="F89" s="17"/>
    </row>
    <row r="90" spans="2:6">
      <c r="B90" s="1"/>
      <c r="F90" s="17"/>
    </row>
    <row r="91" spans="2:6">
      <c r="B91" s="1"/>
      <c r="F91" s="17"/>
    </row>
  </sheetData>
  <mergeCells count="1">
    <mergeCell ref="J19:M20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All_Données</vt:lpstr>
      <vt:lpstr>DonnéesOptions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U6034061</dc:creator>
  <cp:lastModifiedBy>fabien etcheberry</cp:lastModifiedBy>
  <dcterms:created xsi:type="dcterms:W3CDTF">2020-04-23T16:13:39Z</dcterms:created>
  <dcterms:modified xsi:type="dcterms:W3CDTF">2020-05-10T16:22:19Z</dcterms:modified>
</cp:coreProperties>
</file>