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svr-lamaison\commun\GESTION DOCUMENTAIRE\"/>
    </mc:Choice>
  </mc:AlternateContent>
  <bookViews>
    <workbookView xWindow="0" yWindow="0" windowWidth="23040" windowHeight="9408"/>
  </bookViews>
  <sheets>
    <sheet name="Accueil" sheetId="6" r:id="rId1"/>
    <sheet name="Recherche" sheetId="11" r:id="rId2"/>
    <sheet name="Acces_Referent" sheetId="13" state="hidden" r:id="rId3"/>
    <sheet name="Administrateur_saisie" sheetId="10" state="hidden" r:id="rId4"/>
    <sheet name="Administrateur_TDB" sheetId="20" state="hidden" r:id="rId5"/>
    <sheet name="Liste déroulante" sheetId="17" state="hidden" r:id="rId6"/>
  </sheets>
  <definedNames>
    <definedName name="_xlnm._FilterDatabase" localSheetId="2" hidden="1">Acces_Referent!$B$3:$I$31</definedName>
    <definedName name="_xlnm._FilterDatabase" localSheetId="0" hidden="1">Accueil!$A$2:$E$25</definedName>
    <definedName name="_xlnm._FilterDatabase" localSheetId="1" hidden="1">Recherche!$C$3:$G$31</definedName>
    <definedName name="association_la_maison\">'Liste déroulante'!$D$67:$D$69</definedName>
    <definedName name="categorie">'Liste déroulante'!$F$4:$F$21</definedName>
    <definedName name="choix">'Liste déroulante'!$J$3:$J$4</definedName>
    <definedName name="CRR\">'Liste déroulante'!$C$76:$C$80</definedName>
    <definedName name="cuisine\">'Liste déroulante'!$E$54:$E$55</definedName>
    <definedName name="DIRECTION\">'Liste déroulante'!$C$62:$C$63</definedName>
    <definedName name="domaine">'Liste déroulante'!$B$25:$B$27</definedName>
    <definedName name="etat">'Liste déroulante'!$L$9:$L$10</definedName>
    <definedName name="fonctionnement\">'Liste déroulante'!#REF!</definedName>
    <definedName name="format">'Liste déroulante'!$B$15:$B$21</definedName>
    <definedName name="hygiene\">'Liste déroulante'!$E$39:$E$43</definedName>
    <definedName name="instance\">'Liste déroulante'!$C$67:$C$73</definedName>
    <definedName name="management\">'Liste déroulante'!$C$26:$C$30</definedName>
    <definedName name="organisation\">'Liste déroulante'!$C$33:$C$36</definedName>
    <definedName name="PEC\">'Liste déroulante'!$D$26:$D$28</definedName>
    <definedName name="personnel\">'Liste déroulante'!$C$39:$C$43</definedName>
    <definedName name="pharma_dm\">'Liste déroulante'!$E$33:$E$35</definedName>
    <definedName name="politique\">'Liste déroulante'!$C$91:$C$96</definedName>
    <definedName name="priorité">'Liste déroulante'!$L$3:$L$6</definedName>
    <definedName name="qualite\">'Liste déroulante'!$C$46:$C$51</definedName>
    <definedName name="referent">'Liste déroulante'!$D$4:$D$19</definedName>
    <definedName name="revision">'Liste déroulante'!$H$3:$H$9</definedName>
    <definedName name="risque\">'Liste déroulante'!$C$54:$C$59</definedName>
    <definedName name="SOUTIEN\">'Liste déroulante'!$E$26:$E$29</definedName>
    <definedName name="technique\">'Liste déroulante'!$E$46:$E$47</definedName>
    <definedName name="unite\">'Liste déroulante'!$D$33:$D$38</definedName>
    <definedName name="version">'Liste déroulante'!$B$4:$B$5</definedName>
    <definedName name="vigilance\">'Liste déroulante'!$C$84:$C$88</definedName>
    <definedName name="_xlnm.Print_Area" localSheetId="3">Administrateur_saisie!$A$2:$AO$245</definedName>
  </definedNames>
  <calcPr calcId="162913"/>
</workbook>
</file>

<file path=xl/calcChain.xml><?xml version="1.0" encoding="utf-8"?>
<calcChain xmlns="http://schemas.openxmlformats.org/spreadsheetml/2006/main">
  <c r="C19" i="11" l="1"/>
  <c r="C92" i="11"/>
  <c r="C93" i="11"/>
  <c r="C108" i="11"/>
  <c r="C193" i="11"/>
  <c r="C223" i="11"/>
  <c r="C274" i="11"/>
  <c r="C275" i="11"/>
  <c r="C276" i="11"/>
  <c r="C277" i="11"/>
  <c r="C278" i="11"/>
  <c r="C279" i="11"/>
  <c r="C280" i="11"/>
  <c r="C281" i="11"/>
  <c r="C282" i="11"/>
  <c r="C283" i="11"/>
  <c r="C284" i="11"/>
  <c r="C285" i="11"/>
  <c r="C286" i="11"/>
  <c r="C287" i="11"/>
  <c r="C288" i="11"/>
  <c r="C289" i="11"/>
  <c r="C290" i="11"/>
  <c r="C291" i="11"/>
  <c r="C292" i="11"/>
  <c r="C293" i="11"/>
  <c r="C294" i="11"/>
  <c r="C295" i="11"/>
  <c r="C296" i="11"/>
  <c r="C297" i="11"/>
  <c r="C298" i="11"/>
  <c r="C299" i="11"/>
  <c r="C300" i="11"/>
  <c r="O19" i="10" l="1"/>
  <c r="O92" i="10"/>
  <c r="O93" i="10"/>
  <c r="O108" i="10"/>
  <c r="O193" i="10"/>
  <c r="O223" i="10"/>
  <c r="O274" i="10"/>
  <c r="O275" i="10"/>
  <c r="O276" i="10"/>
  <c r="O277" i="10"/>
  <c r="O278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C3" i="20" l="1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G240" i="20"/>
  <c r="G241" i="20"/>
  <c r="G242" i="20"/>
  <c r="G243" i="20"/>
  <c r="G244" i="20"/>
  <c r="G245" i="20"/>
  <c r="G246" i="20"/>
  <c r="G247" i="20"/>
  <c r="G248" i="20"/>
  <c r="G249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A268" i="11" l="1"/>
  <c r="A269" i="11"/>
  <c r="A270" i="11"/>
  <c r="A271" i="11"/>
  <c r="A272" i="11"/>
  <c r="A273" i="11"/>
  <c r="A274" i="11"/>
  <c r="A275" i="11"/>
  <c r="A276" i="11"/>
  <c r="A277" i="11"/>
  <c r="A278" i="11"/>
  <c r="A279" i="11"/>
  <c r="A280" i="11"/>
  <c r="A281" i="11"/>
  <c r="A282" i="11"/>
  <c r="A283" i="11"/>
  <c r="A284" i="11"/>
  <c r="A285" i="11"/>
  <c r="A286" i="11"/>
  <c r="A287" i="11"/>
  <c r="A288" i="11"/>
  <c r="A289" i="11"/>
  <c r="A290" i="11"/>
  <c r="A291" i="11"/>
  <c r="A292" i="11"/>
  <c r="A293" i="11"/>
  <c r="A294" i="11"/>
  <c r="A295" i="11"/>
  <c r="A296" i="11"/>
  <c r="A297" i="11"/>
  <c r="A298" i="11"/>
  <c r="A299" i="11"/>
  <c r="A300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I268" i="11"/>
  <c r="I269" i="11"/>
  <c r="I270" i="11"/>
  <c r="I271" i="11"/>
  <c r="I272" i="11"/>
  <c r="I273" i="11"/>
  <c r="I274" i="11"/>
  <c r="I275" i="11"/>
  <c r="I276" i="11"/>
  <c r="I277" i="11"/>
  <c r="I278" i="11"/>
  <c r="I279" i="11"/>
  <c r="I280" i="11"/>
  <c r="I281" i="11"/>
  <c r="I282" i="11"/>
  <c r="I283" i="11"/>
  <c r="I284" i="11"/>
  <c r="I285" i="11"/>
  <c r="I286" i="11"/>
  <c r="I287" i="11"/>
  <c r="I288" i="11"/>
  <c r="I289" i="11"/>
  <c r="I290" i="11"/>
  <c r="I291" i="11"/>
  <c r="I292" i="11"/>
  <c r="I293" i="11"/>
  <c r="I294" i="11"/>
  <c r="I295" i="11"/>
  <c r="I296" i="11"/>
  <c r="I297" i="11"/>
  <c r="I298" i="11"/>
  <c r="I299" i="11"/>
  <c r="I300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L268" i="11"/>
  <c r="L269" i="11"/>
  <c r="L270" i="11"/>
  <c r="L271" i="11"/>
  <c r="L272" i="11"/>
  <c r="L273" i="11"/>
  <c r="L274" i="11"/>
  <c r="L275" i="11"/>
  <c r="L276" i="11"/>
  <c r="L277" i="11"/>
  <c r="L278" i="11"/>
  <c r="L279" i="11"/>
  <c r="L280" i="11"/>
  <c r="L281" i="11"/>
  <c r="L282" i="11"/>
  <c r="L283" i="11"/>
  <c r="L284" i="11"/>
  <c r="L285" i="11"/>
  <c r="L286" i="11"/>
  <c r="L287" i="11"/>
  <c r="L288" i="11"/>
  <c r="L289" i="11"/>
  <c r="L290" i="11"/>
  <c r="L291" i="11"/>
  <c r="L292" i="11"/>
  <c r="L293" i="11"/>
  <c r="L294" i="11"/>
  <c r="L295" i="11"/>
  <c r="L296" i="11"/>
  <c r="L297" i="11"/>
  <c r="L298" i="11"/>
  <c r="L299" i="11"/>
  <c r="L300" i="11"/>
  <c r="M268" i="11"/>
  <c r="M269" i="11"/>
  <c r="M270" i="11"/>
  <c r="M271" i="11"/>
  <c r="M272" i="11"/>
  <c r="M273" i="11"/>
  <c r="M274" i="11"/>
  <c r="M275" i="11"/>
  <c r="M276" i="11"/>
  <c r="M277" i="11"/>
  <c r="M278" i="11"/>
  <c r="M279" i="11"/>
  <c r="M280" i="11"/>
  <c r="M281" i="11"/>
  <c r="M282" i="11"/>
  <c r="M283" i="11"/>
  <c r="M284" i="11"/>
  <c r="M285" i="11"/>
  <c r="M286" i="11"/>
  <c r="M287" i="11"/>
  <c r="M288" i="11"/>
  <c r="M289" i="11"/>
  <c r="M290" i="11"/>
  <c r="M291" i="11"/>
  <c r="M292" i="11"/>
  <c r="M293" i="11"/>
  <c r="M294" i="11"/>
  <c r="M295" i="11"/>
  <c r="M296" i="11"/>
  <c r="M297" i="11"/>
  <c r="M298" i="11"/>
  <c r="M299" i="11"/>
  <c r="M300" i="11"/>
  <c r="N268" i="11"/>
  <c r="N269" i="11"/>
  <c r="N270" i="11"/>
  <c r="N271" i="11"/>
  <c r="N272" i="11"/>
  <c r="N273" i="11"/>
  <c r="N274" i="11"/>
  <c r="N275" i="11"/>
  <c r="N276" i="11"/>
  <c r="N277" i="11"/>
  <c r="N278" i="11"/>
  <c r="N279" i="11"/>
  <c r="N280" i="11"/>
  <c r="N281" i="11"/>
  <c r="N282" i="11"/>
  <c r="N283" i="11"/>
  <c r="N284" i="11"/>
  <c r="N285" i="11"/>
  <c r="N286" i="11"/>
  <c r="N287" i="11"/>
  <c r="N288" i="11"/>
  <c r="N289" i="11"/>
  <c r="N290" i="11"/>
  <c r="N291" i="11"/>
  <c r="N292" i="11"/>
  <c r="N293" i="11"/>
  <c r="N294" i="11"/>
  <c r="N295" i="11"/>
  <c r="N296" i="11"/>
  <c r="N297" i="11"/>
  <c r="N298" i="11"/>
  <c r="N299" i="11"/>
  <c r="N300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P268" i="11"/>
  <c r="P269" i="11"/>
  <c r="P270" i="11"/>
  <c r="P271" i="11"/>
  <c r="P272" i="11"/>
  <c r="P273" i="11"/>
  <c r="P274" i="11"/>
  <c r="P275" i="11"/>
  <c r="P276" i="11"/>
  <c r="P277" i="11"/>
  <c r="P278" i="11"/>
  <c r="P279" i="11"/>
  <c r="P280" i="11"/>
  <c r="P281" i="11"/>
  <c r="P282" i="11"/>
  <c r="P283" i="11"/>
  <c r="P284" i="11"/>
  <c r="P285" i="11"/>
  <c r="P286" i="11"/>
  <c r="P287" i="11"/>
  <c r="P288" i="11"/>
  <c r="P289" i="11"/>
  <c r="P290" i="11"/>
  <c r="P291" i="11"/>
  <c r="P292" i="11"/>
  <c r="P293" i="11"/>
  <c r="P294" i="11"/>
  <c r="P295" i="11"/>
  <c r="P296" i="11"/>
  <c r="P297" i="11"/>
  <c r="P298" i="11"/>
  <c r="P299" i="11"/>
  <c r="P300" i="11"/>
  <c r="Q268" i="11"/>
  <c r="Q269" i="11"/>
  <c r="Q270" i="11"/>
  <c r="Q271" i="11"/>
  <c r="Q272" i="11"/>
  <c r="Q273" i="11"/>
  <c r="Q274" i="11"/>
  <c r="Q275" i="11"/>
  <c r="Q276" i="11"/>
  <c r="Q277" i="11"/>
  <c r="Q278" i="11"/>
  <c r="Q279" i="11"/>
  <c r="Q280" i="11"/>
  <c r="Q281" i="11"/>
  <c r="Q282" i="11"/>
  <c r="Q283" i="11"/>
  <c r="Q284" i="11"/>
  <c r="Q285" i="11"/>
  <c r="Q286" i="11"/>
  <c r="Q287" i="11"/>
  <c r="Q288" i="11"/>
  <c r="Q289" i="11"/>
  <c r="Q290" i="11"/>
  <c r="Q291" i="11"/>
  <c r="Q292" i="11"/>
  <c r="Q293" i="11"/>
  <c r="Q294" i="11"/>
  <c r="Q295" i="11"/>
  <c r="Q296" i="11"/>
  <c r="Q297" i="11"/>
  <c r="Q298" i="11"/>
  <c r="Q299" i="11"/>
  <c r="Q300" i="11"/>
  <c r="R268" i="11"/>
  <c r="R269" i="11"/>
  <c r="R270" i="11"/>
  <c r="R271" i="11"/>
  <c r="R272" i="11"/>
  <c r="R273" i="11"/>
  <c r="R274" i="11"/>
  <c r="R275" i="11"/>
  <c r="R276" i="11"/>
  <c r="R277" i="11"/>
  <c r="R278" i="11"/>
  <c r="R279" i="11"/>
  <c r="R280" i="11"/>
  <c r="R281" i="11"/>
  <c r="R282" i="11"/>
  <c r="R283" i="11"/>
  <c r="R284" i="11"/>
  <c r="R285" i="11"/>
  <c r="R286" i="11"/>
  <c r="R287" i="11"/>
  <c r="R288" i="11"/>
  <c r="R289" i="11"/>
  <c r="R290" i="11"/>
  <c r="R291" i="11"/>
  <c r="R292" i="11"/>
  <c r="R293" i="11"/>
  <c r="R294" i="11"/>
  <c r="R295" i="11"/>
  <c r="R296" i="11"/>
  <c r="R297" i="11"/>
  <c r="R298" i="11"/>
  <c r="R299" i="11"/>
  <c r="R300" i="11"/>
  <c r="S268" i="11"/>
  <c r="S269" i="11"/>
  <c r="S270" i="11"/>
  <c r="S271" i="11"/>
  <c r="S272" i="11"/>
  <c r="S273" i="11"/>
  <c r="S274" i="11"/>
  <c r="S275" i="11"/>
  <c r="S276" i="11"/>
  <c r="S277" i="11"/>
  <c r="S278" i="11"/>
  <c r="S279" i="11"/>
  <c r="S280" i="11"/>
  <c r="S281" i="11"/>
  <c r="S282" i="11"/>
  <c r="S283" i="11"/>
  <c r="S284" i="11"/>
  <c r="S285" i="11"/>
  <c r="S286" i="11"/>
  <c r="S287" i="11"/>
  <c r="S288" i="11"/>
  <c r="S289" i="11"/>
  <c r="S290" i="11"/>
  <c r="S291" i="11"/>
  <c r="S292" i="11"/>
  <c r="S293" i="11"/>
  <c r="S294" i="11"/>
  <c r="S295" i="11"/>
  <c r="S296" i="11"/>
  <c r="S297" i="11"/>
  <c r="S298" i="11"/>
  <c r="S299" i="11"/>
  <c r="S300" i="11"/>
  <c r="T268" i="11"/>
  <c r="T269" i="11"/>
  <c r="T270" i="11"/>
  <c r="T271" i="11"/>
  <c r="T272" i="11"/>
  <c r="T273" i="11"/>
  <c r="T274" i="11"/>
  <c r="T275" i="11"/>
  <c r="T276" i="11"/>
  <c r="T277" i="11"/>
  <c r="T278" i="11"/>
  <c r="T279" i="11"/>
  <c r="T280" i="11"/>
  <c r="T281" i="11"/>
  <c r="T282" i="11"/>
  <c r="T283" i="11"/>
  <c r="T284" i="11"/>
  <c r="T285" i="11"/>
  <c r="T286" i="11"/>
  <c r="T287" i="11"/>
  <c r="T288" i="11"/>
  <c r="T289" i="11"/>
  <c r="T290" i="11"/>
  <c r="T291" i="11"/>
  <c r="T292" i="11"/>
  <c r="T293" i="11"/>
  <c r="T294" i="11"/>
  <c r="T295" i="11"/>
  <c r="T296" i="11"/>
  <c r="T297" i="11"/>
  <c r="T298" i="11"/>
  <c r="T299" i="11"/>
  <c r="T300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291" i="11"/>
  <c r="U292" i="11"/>
  <c r="U293" i="11"/>
  <c r="U294" i="11"/>
  <c r="U295" i="11"/>
  <c r="U296" i="11"/>
  <c r="U297" i="11"/>
  <c r="U298" i="11"/>
  <c r="U299" i="11"/>
  <c r="U300" i="11"/>
  <c r="V268" i="11"/>
  <c r="V269" i="11"/>
  <c r="V270" i="11"/>
  <c r="V271" i="11"/>
  <c r="V272" i="11"/>
  <c r="V273" i="11"/>
  <c r="V274" i="11"/>
  <c r="V275" i="11"/>
  <c r="V276" i="11"/>
  <c r="V277" i="11"/>
  <c r="V278" i="11"/>
  <c r="V279" i="11"/>
  <c r="V280" i="11"/>
  <c r="V281" i="11"/>
  <c r="V282" i="11"/>
  <c r="V283" i="11"/>
  <c r="V284" i="11"/>
  <c r="V285" i="11"/>
  <c r="V286" i="11"/>
  <c r="V287" i="11"/>
  <c r="V288" i="11"/>
  <c r="V289" i="11"/>
  <c r="V290" i="11"/>
  <c r="V291" i="11"/>
  <c r="V292" i="11"/>
  <c r="V293" i="11"/>
  <c r="V294" i="11"/>
  <c r="V295" i="11"/>
  <c r="V296" i="11"/>
  <c r="V297" i="11"/>
  <c r="V298" i="11"/>
  <c r="V299" i="11"/>
  <c r="V300" i="11"/>
  <c r="W268" i="11"/>
  <c r="W269" i="11"/>
  <c r="W270" i="11"/>
  <c r="W271" i="11"/>
  <c r="W272" i="11"/>
  <c r="W273" i="11"/>
  <c r="W274" i="11"/>
  <c r="W275" i="11"/>
  <c r="W276" i="11"/>
  <c r="W277" i="11"/>
  <c r="W278" i="11"/>
  <c r="W279" i="11"/>
  <c r="W280" i="11"/>
  <c r="W281" i="11"/>
  <c r="W282" i="11"/>
  <c r="W283" i="11"/>
  <c r="W284" i="11"/>
  <c r="W285" i="11"/>
  <c r="W286" i="11"/>
  <c r="W287" i="11"/>
  <c r="W288" i="11"/>
  <c r="W289" i="11"/>
  <c r="W290" i="11"/>
  <c r="W291" i="11"/>
  <c r="W292" i="11"/>
  <c r="W293" i="11"/>
  <c r="W294" i="11"/>
  <c r="W295" i="11"/>
  <c r="W296" i="11"/>
  <c r="W297" i="11"/>
  <c r="W298" i="11"/>
  <c r="W299" i="11"/>
  <c r="W300" i="11"/>
  <c r="X268" i="11"/>
  <c r="X269" i="11"/>
  <c r="X270" i="11"/>
  <c r="X271" i="11"/>
  <c r="X272" i="11"/>
  <c r="X273" i="11"/>
  <c r="X274" i="11"/>
  <c r="X275" i="11"/>
  <c r="X276" i="11"/>
  <c r="X277" i="11"/>
  <c r="X278" i="11"/>
  <c r="X279" i="11"/>
  <c r="X280" i="11"/>
  <c r="X281" i="11"/>
  <c r="X282" i="11"/>
  <c r="X283" i="11"/>
  <c r="X284" i="11"/>
  <c r="X285" i="11"/>
  <c r="X286" i="11"/>
  <c r="X287" i="11"/>
  <c r="X288" i="11"/>
  <c r="X289" i="11"/>
  <c r="X290" i="11"/>
  <c r="X291" i="11"/>
  <c r="X292" i="11"/>
  <c r="X293" i="11"/>
  <c r="X294" i="11"/>
  <c r="X295" i="11"/>
  <c r="X296" i="11"/>
  <c r="X297" i="11"/>
  <c r="X298" i="11"/>
  <c r="X299" i="11"/>
  <c r="X300" i="11"/>
  <c r="B287" i="10" l="1"/>
  <c r="L287" i="10"/>
  <c r="L214" i="10" l="1"/>
  <c r="B215" i="10"/>
  <c r="B196" i="10"/>
  <c r="L196" i="10"/>
  <c r="B214" i="10"/>
  <c r="B212" i="10"/>
  <c r="O214" i="10" l="1"/>
  <c r="C214" i="11"/>
  <c r="O196" i="10"/>
  <c r="C196" i="11"/>
  <c r="O212" i="10"/>
  <c r="C212" i="11"/>
  <c r="O215" i="10"/>
  <c r="C215" i="11"/>
  <c r="B24" i="10"/>
  <c r="L24" i="10"/>
  <c r="B25" i="10"/>
  <c r="L25" i="10"/>
  <c r="O25" i="10" l="1"/>
  <c r="C25" i="11"/>
  <c r="O24" i="10"/>
  <c r="C24" i="11"/>
  <c r="B16" i="10"/>
  <c r="L16" i="10"/>
  <c r="O16" i="10" l="1"/>
  <c r="C16" i="11"/>
  <c r="B73" i="10"/>
  <c r="L73" i="10"/>
  <c r="G255" i="20" l="1"/>
  <c r="C73" i="11"/>
  <c r="O73" i="10"/>
  <c r="G256" i="20"/>
  <c r="G257" i="20"/>
  <c r="B104" i="10"/>
  <c r="L104" i="10"/>
  <c r="O104" i="10" l="1"/>
  <c r="C104" i="11"/>
  <c r="G258" i="20"/>
  <c r="G259" i="20"/>
  <c r="G260" i="20"/>
  <c r="B281" i="10"/>
  <c r="B282" i="10"/>
  <c r="B275" i="10"/>
  <c r="B276" i="10"/>
  <c r="B277" i="10"/>
  <c r="B278" i="10"/>
  <c r="B279" i="10"/>
  <c r="B18" i="10"/>
  <c r="L18" i="10"/>
  <c r="O18" i="10" l="1"/>
  <c r="C18" i="11"/>
  <c r="F250" i="20"/>
  <c r="B39" i="10"/>
  <c r="C39" i="11" s="1"/>
  <c r="L39" i="10"/>
  <c r="O39" i="10" l="1"/>
  <c r="L151" i="10"/>
  <c r="B213" i="10" l="1"/>
  <c r="B217" i="10"/>
  <c r="L217" i="10"/>
  <c r="B216" i="10"/>
  <c r="C216" i="11" s="1"/>
  <c r="L216" i="10"/>
  <c r="B74" i="10"/>
  <c r="L74" i="10"/>
  <c r="B110" i="10"/>
  <c r="L110" i="10"/>
  <c r="B206" i="10"/>
  <c r="L206" i="10"/>
  <c r="O110" i="10" l="1"/>
  <c r="C110" i="11"/>
  <c r="O206" i="10"/>
  <c r="C206" i="11"/>
  <c r="O74" i="10"/>
  <c r="C74" i="11"/>
  <c r="O217" i="10"/>
  <c r="C217" i="11"/>
  <c r="O213" i="10"/>
  <c r="C213" i="11"/>
  <c r="O216" i="10"/>
  <c r="B201" i="10"/>
  <c r="L201" i="10"/>
  <c r="O201" i="10" l="1"/>
  <c r="C201" i="11"/>
  <c r="L288" i="10"/>
  <c r="L289" i="10"/>
  <c r="L290" i="10"/>
  <c r="B286" i="10"/>
  <c r="B288" i="10"/>
  <c r="B289" i="10"/>
  <c r="B290" i="10"/>
  <c r="B202" i="10" l="1"/>
  <c r="C202" i="11" s="1"/>
  <c r="B272" i="10"/>
  <c r="C272" i="11" s="1"/>
  <c r="O272" i="10" l="1"/>
  <c r="F272" i="20"/>
  <c r="O202" i="10"/>
  <c r="A267" i="11"/>
  <c r="B267" i="11"/>
  <c r="D267" i="11"/>
  <c r="E267" i="11"/>
  <c r="F267" i="11"/>
  <c r="G267" i="11"/>
  <c r="H267" i="11"/>
  <c r="I267" i="11"/>
  <c r="J267" i="11"/>
  <c r="K267" i="11"/>
  <c r="L267" i="11"/>
  <c r="M267" i="11"/>
  <c r="N267" i="11"/>
  <c r="P267" i="11"/>
  <c r="Q267" i="11"/>
  <c r="R267" i="11"/>
  <c r="S267" i="11"/>
  <c r="T267" i="11"/>
  <c r="U267" i="11"/>
  <c r="V267" i="11"/>
  <c r="W267" i="11"/>
  <c r="X267" i="11"/>
  <c r="L48" i="10" l="1"/>
  <c r="B48" i="10"/>
  <c r="C48" i="11" s="1"/>
  <c r="L286" i="10"/>
  <c r="B47" i="10"/>
  <c r="G251" i="20" l="1"/>
  <c r="C47" i="11"/>
  <c r="O47" i="10"/>
  <c r="G252" i="20"/>
  <c r="O48" i="10"/>
  <c r="G253" i="20"/>
  <c r="G254" i="20"/>
  <c r="B133" i="10"/>
  <c r="B132" i="10"/>
  <c r="C132" i="11" s="1"/>
  <c r="O133" i="10" l="1"/>
  <c r="C133" i="11"/>
  <c r="O132" i="10"/>
  <c r="L202" i="10"/>
  <c r="B51" i="10"/>
  <c r="O51" i="10" l="1"/>
  <c r="C51" i="11"/>
  <c r="B191" i="10"/>
  <c r="B140" i="10"/>
  <c r="O140" i="10" l="1"/>
  <c r="C140" i="11"/>
  <c r="O191" i="10"/>
  <c r="C191" i="11"/>
  <c r="B177" i="10"/>
  <c r="O177" i="10" l="1"/>
  <c r="C177" i="11"/>
  <c r="B207" i="10"/>
  <c r="O207" i="10" l="1"/>
  <c r="C207" i="11"/>
  <c r="B180" i="10"/>
  <c r="B230" i="10"/>
  <c r="B106" i="10"/>
  <c r="B168" i="10"/>
  <c r="B136" i="10"/>
  <c r="O168" i="10" l="1"/>
  <c r="C168" i="11"/>
  <c r="O230" i="10"/>
  <c r="C230" i="11"/>
  <c r="O136" i="10"/>
  <c r="C136" i="11"/>
  <c r="O180" i="10"/>
  <c r="C180" i="11"/>
  <c r="O106" i="10"/>
  <c r="C106" i="11"/>
  <c r="B188" i="10"/>
  <c r="B107" i="10"/>
  <c r="L29" i="10"/>
  <c r="L132" i="10"/>
  <c r="L133" i="10"/>
  <c r="B29" i="10"/>
  <c r="L168" i="10"/>
  <c r="L106" i="10"/>
  <c r="L230" i="10"/>
  <c r="L180" i="10"/>
  <c r="B111" i="10"/>
  <c r="B99" i="10"/>
  <c r="B122" i="10"/>
  <c r="O122" i="10" l="1"/>
  <c r="C122" i="11"/>
  <c r="O111" i="10"/>
  <c r="C111" i="11"/>
  <c r="O29" i="10"/>
  <c r="C29" i="11"/>
  <c r="O107" i="10"/>
  <c r="C107" i="11"/>
  <c r="O188" i="10"/>
  <c r="C188" i="11"/>
  <c r="O99" i="10"/>
  <c r="C99" i="11"/>
  <c r="L257" i="10"/>
  <c r="B63" i="10" l="1"/>
  <c r="B65" i="10"/>
  <c r="B62" i="10"/>
  <c r="B68" i="10"/>
  <c r="B17" i="10"/>
  <c r="B7" i="10"/>
  <c r="B211" i="10"/>
  <c r="B56" i="10"/>
  <c r="B59" i="10"/>
  <c r="B60" i="10"/>
  <c r="B66" i="10"/>
  <c r="B67" i="10"/>
  <c r="B61" i="10"/>
  <c r="B69" i="10"/>
  <c r="B8" i="10"/>
  <c r="B9" i="10"/>
  <c r="B12" i="10"/>
  <c r="B13" i="10"/>
  <c r="B14" i="10"/>
  <c r="B15" i="10"/>
  <c r="B19" i="10"/>
  <c r="B20" i="10"/>
  <c r="B21" i="10"/>
  <c r="B22" i="10"/>
  <c r="B171" i="10"/>
  <c r="B23" i="10"/>
  <c r="B273" i="10"/>
  <c r="B26" i="10"/>
  <c r="B27" i="10"/>
  <c r="B28" i="10"/>
  <c r="B30" i="10"/>
  <c r="B33" i="10"/>
  <c r="B32" i="10"/>
  <c r="B34" i="10"/>
  <c r="B35" i="10"/>
  <c r="B36" i="10"/>
  <c r="B37" i="10"/>
  <c r="B40" i="10"/>
  <c r="B41" i="10"/>
  <c r="B42" i="10"/>
  <c r="B44" i="10"/>
  <c r="B45" i="10"/>
  <c r="B46" i="10"/>
  <c r="B50" i="10"/>
  <c r="B52" i="10"/>
  <c r="B53" i="10"/>
  <c r="B54" i="10"/>
  <c r="B95" i="10"/>
  <c r="B55" i="10"/>
  <c r="B57" i="10"/>
  <c r="B58" i="10"/>
  <c r="B64" i="10"/>
  <c r="B70" i="10"/>
  <c r="B71" i="10"/>
  <c r="B72" i="10"/>
  <c r="B31" i="10"/>
  <c r="B75" i="10"/>
  <c r="B76" i="10"/>
  <c r="B77" i="10"/>
  <c r="B78" i="10"/>
  <c r="B79" i="10"/>
  <c r="B80" i="10"/>
  <c r="B81" i="10"/>
  <c r="B82" i="10"/>
  <c r="B83" i="10"/>
  <c r="B84" i="10"/>
  <c r="B85" i="10"/>
  <c r="B253" i="10"/>
  <c r="B86" i="10"/>
  <c r="B87" i="10"/>
  <c r="B88" i="10"/>
  <c r="B89" i="10"/>
  <c r="B90" i="10"/>
  <c r="B91" i="10"/>
  <c r="B113" i="10"/>
  <c r="B10" i="10"/>
  <c r="B92" i="10"/>
  <c r="B93" i="10"/>
  <c r="B94" i="10"/>
  <c r="B96" i="10"/>
  <c r="B97" i="10"/>
  <c r="B98" i="10"/>
  <c r="B100" i="10"/>
  <c r="B257" i="10"/>
  <c r="C257" i="11" s="1"/>
  <c r="B102" i="10"/>
  <c r="B103" i="10"/>
  <c r="B105" i="10"/>
  <c r="B108" i="10"/>
  <c r="B109" i="10"/>
  <c r="B112" i="10"/>
  <c r="B116" i="10"/>
  <c r="B115" i="10"/>
  <c r="B117" i="10"/>
  <c r="B118" i="10"/>
  <c r="B119" i="10"/>
  <c r="B123" i="10"/>
  <c r="B124" i="10"/>
  <c r="B114" i="10"/>
  <c r="B125" i="10"/>
  <c r="B49" i="10"/>
  <c r="B129" i="10"/>
  <c r="B126" i="10"/>
  <c r="B127" i="10"/>
  <c r="B128" i="10"/>
  <c r="B131" i="10"/>
  <c r="B134" i="10"/>
  <c r="B135" i="10"/>
  <c r="B137" i="10"/>
  <c r="B138" i="10"/>
  <c r="B139" i="10"/>
  <c r="B130" i="10"/>
  <c r="B141" i="10"/>
  <c r="B274" i="10"/>
  <c r="B200" i="10"/>
  <c r="B143" i="10"/>
  <c r="B144" i="10"/>
  <c r="B145" i="10"/>
  <c r="B38" i="10"/>
  <c r="B146" i="10"/>
  <c r="B147" i="10"/>
  <c r="B148" i="10"/>
  <c r="B149" i="10"/>
  <c r="B150" i="10"/>
  <c r="B151" i="10"/>
  <c r="B152" i="10"/>
  <c r="B153" i="10"/>
  <c r="B154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9" i="10"/>
  <c r="B170" i="10"/>
  <c r="B172" i="10"/>
  <c r="B173" i="10"/>
  <c r="B174" i="10"/>
  <c r="B178" i="10"/>
  <c r="B142" i="10"/>
  <c r="C142" i="11" s="1"/>
  <c r="B155" i="10"/>
  <c r="C155" i="11" s="1"/>
  <c r="B175" i="10"/>
  <c r="B176" i="10"/>
  <c r="B121" i="10"/>
  <c r="B179" i="10"/>
  <c r="B181" i="10"/>
  <c r="B182" i="10"/>
  <c r="B183" i="10"/>
  <c r="B184" i="10"/>
  <c r="B185" i="10"/>
  <c r="B186" i="10"/>
  <c r="B187" i="10"/>
  <c r="B189" i="10"/>
  <c r="B190" i="10"/>
  <c r="B192" i="10"/>
  <c r="B193" i="10"/>
  <c r="B194" i="10"/>
  <c r="B120" i="10"/>
  <c r="B195" i="10"/>
  <c r="B197" i="10"/>
  <c r="B198" i="10"/>
  <c r="B199" i="10"/>
  <c r="B203" i="10"/>
  <c r="B204" i="10"/>
  <c r="B205" i="10"/>
  <c r="B208" i="10"/>
  <c r="B209" i="10"/>
  <c r="B210" i="10"/>
  <c r="B218" i="10"/>
  <c r="B219" i="10"/>
  <c r="B220" i="10"/>
  <c r="B101" i="10"/>
  <c r="B4" i="10"/>
  <c r="B5" i="10"/>
  <c r="B6" i="10"/>
  <c r="B222" i="10"/>
  <c r="B223" i="10"/>
  <c r="B224" i="10"/>
  <c r="B284" i="10"/>
  <c r="B251" i="10"/>
  <c r="C251" i="11" s="1"/>
  <c r="B285" i="10"/>
  <c r="B225" i="10"/>
  <c r="B226" i="10"/>
  <c r="B227" i="10"/>
  <c r="B228" i="10"/>
  <c r="B229" i="10"/>
  <c r="B11" i="10"/>
  <c r="B231" i="10"/>
  <c r="B232" i="10"/>
  <c r="B233" i="10"/>
  <c r="B234" i="10"/>
  <c r="B235" i="10"/>
  <c r="B236" i="10"/>
  <c r="B237" i="10"/>
  <c r="B238" i="10"/>
  <c r="B280" i="10"/>
  <c r="B239" i="10"/>
  <c r="C239" i="11" s="1"/>
  <c r="B240" i="10"/>
  <c r="B241" i="10"/>
  <c r="B242" i="10"/>
  <c r="B244" i="10"/>
  <c r="B245" i="10"/>
  <c r="B246" i="10"/>
  <c r="B269" i="10"/>
  <c r="C269" i="11" s="1"/>
  <c r="B247" i="10"/>
  <c r="B248" i="10"/>
  <c r="B249" i="10"/>
  <c r="C249" i="11" s="1"/>
  <c r="B250" i="10"/>
  <c r="C250" i="11" s="1"/>
  <c r="B283" i="10"/>
  <c r="B252" i="10"/>
  <c r="C252" i="11" s="1"/>
  <c r="B254" i="10"/>
  <c r="B255" i="10"/>
  <c r="B256" i="10"/>
  <c r="B43" i="10"/>
  <c r="B258" i="10"/>
  <c r="C258" i="11" s="1"/>
  <c r="B259" i="10"/>
  <c r="C259" i="11" s="1"/>
  <c r="B260" i="10"/>
  <c r="C260" i="11" s="1"/>
  <c r="B261" i="10"/>
  <c r="B262" i="10"/>
  <c r="B263" i="10"/>
  <c r="B264" i="10"/>
  <c r="B265" i="10"/>
  <c r="C265" i="11" s="1"/>
  <c r="B266" i="10"/>
  <c r="C266" i="11" s="1"/>
  <c r="B267" i="10"/>
  <c r="C267" i="11" s="1"/>
  <c r="B268" i="10"/>
  <c r="C268" i="11" s="1"/>
  <c r="B270" i="10"/>
  <c r="C270" i="11" s="1"/>
  <c r="B271" i="10"/>
  <c r="C271" i="11" s="1"/>
  <c r="B221" i="10"/>
  <c r="B243" i="10"/>
  <c r="C273" i="11" l="1"/>
  <c r="O273" i="10"/>
  <c r="F273" i="20"/>
  <c r="O261" i="10"/>
  <c r="C261" i="11"/>
  <c r="O43" i="10"/>
  <c r="C43" i="11"/>
  <c r="O248" i="10"/>
  <c r="C248" i="11"/>
  <c r="O245" i="10"/>
  <c r="C245" i="11"/>
  <c r="O240" i="10"/>
  <c r="C240" i="11"/>
  <c r="O237" i="10"/>
  <c r="C237" i="11"/>
  <c r="O233" i="10"/>
  <c r="C233" i="11"/>
  <c r="O229" i="10"/>
  <c r="C229" i="11"/>
  <c r="O225" i="10"/>
  <c r="C225" i="11"/>
  <c r="O224" i="10"/>
  <c r="C224" i="11"/>
  <c r="O5" i="10"/>
  <c r="C5" i="11"/>
  <c r="O219" i="10"/>
  <c r="C219" i="11"/>
  <c r="O208" i="10"/>
  <c r="C208" i="11"/>
  <c r="O199" i="10"/>
  <c r="C199" i="11"/>
  <c r="O120" i="10"/>
  <c r="C120" i="11"/>
  <c r="O190" i="10"/>
  <c r="C190" i="11"/>
  <c r="O185" i="10"/>
  <c r="C185" i="11"/>
  <c r="O181" i="10"/>
  <c r="C181" i="11"/>
  <c r="O175" i="10"/>
  <c r="C175" i="11"/>
  <c r="O174" i="10"/>
  <c r="C174" i="11"/>
  <c r="O169" i="10"/>
  <c r="C169" i="11"/>
  <c r="O164" i="10"/>
  <c r="C164" i="11"/>
  <c r="O160" i="10"/>
  <c r="C160" i="11"/>
  <c r="O156" i="10"/>
  <c r="C156" i="11"/>
  <c r="O151" i="10"/>
  <c r="C151" i="11"/>
  <c r="O147" i="10"/>
  <c r="C147" i="11"/>
  <c r="O144" i="10"/>
  <c r="C144" i="11"/>
  <c r="O141" i="10"/>
  <c r="C141" i="11"/>
  <c r="O137" i="10"/>
  <c r="C137" i="11"/>
  <c r="O128" i="10"/>
  <c r="C128" i="11"/>
  <c r="F253" i="20"/>
  <c r="C49" i="11"/>
  <c r="O123" i="10"/>
  <c r="C123" i="11"/>
  <c r="O115" i="10"/>
  <c r="C115" i="11"/>
  <c r="O96" i="10"/>
  <c r="C96" i="11"/>
  <c r="O10" i="10"/>
  <c r="C10" i="11"/>
  <c r="O89" i="10"/>
  <c r="C89" i="11"/>
  <c r="O253" i="10"/>
  <c r="C253" i="11"/>
  <c r="O82" i="10"/>
  <c r="C82" i="11"/>
  <c r="O78" i="10"/>
  <c r="C78" i="11"/>
  <c r="O31" i="10"/>
  <c r="C31" i="11"/>
  <c r="O64" i="10"/>
  <c r="C64" i="11"/>
  <c r="O95" i="10"/>
  <c r="C95" i="11"/>
  <c r="O50" i="10"/>
  <c r="C50" i="11"/>
  <c r="O42" i="10"/>
  <c r="C42" i="11"/>
  <c r="O36" i="10"/>
  <c r="C36" i="11"/>
  <c r="O33" i="10"/>
  <c r="C33" i="11"/>
  <c r="O26" i="10"/>
  <c r="C26" i="11"/>
  <c r="O22" i="10"/>
  <c r="C22" i="11"/>
  <c r="O15" i="10"/>
  <c r="C15" i="11"/>
  <c r="O9" i="10"/>
  <c r="C9" i="11"/>
  <c r="O67" i="10"/>
  <c r="C67" i="11"/>
  <c r="O56" i="10"/>
  <c r="C56" i="11"/>
  <c r="O68" i="10"/>
  <c r="C68" i="11"/>
  <c r="O264" i="10"/>
  <c r="C264" i="11"/>
  <c r="O256" i="10"/>
  <c r="C256" i="11"/>
  <c r="O247" i="10"/>
  <c r="C247" i="11"/>
  <c r="O244" i="10"/>
  <c r="C244" i="11"/>
  <c r="O236" i="10"/>
  <c r="C236" i="11"/>
  <c r="O232" i="10"/>
  <c r="C232" i="11"/>
  <c r="O228" i="10"/>
  <c r="C228" i="11"/>
  <c r="O4" i="10"/>
  <c r="C4" i="11"/>
  <c r="O218" i="10"/>
  <c r="C218" i="11"/>
  <c r="O205" i="10"/>
  <c r="C205" i="11"/>
  <c r="O198" i="10"/>
  <c r="C198" i="11"/>
  <c r="O194" i="10"/>
  <c r="C194" i="11"/>
  <c r="O189" i="10"/>
  <c r="C189" i="11"/>
  <c r="O184" i="10"/>
  <c r="C184" i="11"/>
  <c r="O179" i="10"/>
  <c r="C179" i="11"/>
  <c r="O173" i="10"/>
  <c r="C173" i="11"/>
  <c r="O167" i="10"/>
  <c r="C167" i="11"/>
  <c r="O163" i="10"/>
  <c r="C163" i="11"/>
  <c r="O159" i="10"/>
  <c r="C159" i="11"/>
  <c r="O154" i="10"/>
  <c r="C154" i="11"/>
  <c r="O150" i="10"/>
  <c r="C150" i="11"/>
  <c r="O146" i="10"/>
  <c r="C146" i="11"/>
  <c r="O143" i="10"/>
  <c r="C143" i="11"/>
  <c r="O130" i="10"/>
  <c r="C130" i="11"/>
  <c r="O135" i="10"/>
  <c r="C135" i="11"/>
  <c r="O127" i="10"/>
  <c r="C127" i="11"/>
  <c r="O125" i="10"/>
  <c r="C125" i="11"/>
  <c r="O119" i="10"/>
  <c r="C119" i="11"/>
  <c r="O116" i="10"/>
  <c r="C116" i="11"/>
  <c r="O105" i="10"/>
  <c r="C105" i="11"/>
  <c r="O100" i="10"/>
  <c r="C100" i="11"/>
  <c r="O94" i="10"/>
  <c r="C94" i="11"/>
  <c r="O113" i="10"/>
  <c r="C113" i="11"/>
  <c r="O88" i="10"/>
  <c r="C88" i="11"/>
  <c r="O85" i="10"/>
  <c r="C85" i="11"/>
  <c r="O81" i="10"/>
  <c r="C81" i="11"/>
  <c r="O77" i="10"/>
  <c r="C77" i="11"/>
  <c r="O72" i="10"/>
  <c r="C72" i="11"/>
  <c r="O58" i="10"/>
  <c r="C58" i="11"/>
  <c r="O54" i="10"/>
  <c r="C54" i="11"/>
  <c r="O46" i="10"/>
  <c r="C46" i="11"/>
  <c r="O41" i="10"/>
  <c r="C41" i="11"/>
  <c r="O35" i="10"/>
  <c r="C35" i="11"/>
  <c r="O30" i="10"/>
  <c r="C30" i="11"/>
  <c r="O21" i="10"/>
  <c r="C21" i="11"/>
  <c r="O14" i="10"/>
  <c r="C14" i="11"/>
  <c r="O8" i="10"/>
  <c r="C8" i="11"/>
  <c r="O66" i="10"/>
  <c r="C66" i="11"/>
  <c r="O211" i="10"/>
  <c r="C211" i="11"/>
  <c r="O62" i="10"/>
  <c r="C62" i="11"/>
  <c r="O263" i="10"/>
  <c r="C263" i="11"/>
  <c r="O255" i="10"/>
  <c r="C255" i="11"/>
  <c r="O242" i="10"/>
  <c r="C242" i="11"/>
  <c r="O235" i="10"/>
  <c r="C235" i="11"/>
  <c r="O231" i="10"/>
  <c r="C231" i="11"/>
  <c r="O227" i="10"/>
  <c r="C227" i="11"/>
  <c r="O222" i="10"/>
  <c r="C222" i="11"/>
  <c r="O101" i="10"/>
  <c r="C101" i="11"/>
  <c r="O210" i="10"/>
  <c r="C210" i="11"/>
  <c r="O204" i="10"/>
  <c r="C204" i="11"/>
  <c r="O197" i="10"/>
  <c r="C197" i="11"/>
  <c r="O187" i="10"/>
  <c r="C187" i="11"/>
  <c r="O183" i="10"/>
  <c r="C183" i="11"/>
  <c r="O121" i="10"/>
  <c r="C121" i="11"/>
  <c r="O172" i="10"/>
  <c r="C172" i="11"/>
  <c r="O166" i="10"/>
  <c r="C166" i="11"/>
  <c r="O162" i="10"/>
  <c r="C162" i="11"/>
  <c r="O158" i="10"/>
  <c r="C158" i="11"/>
  <c r="O153" i="10"/>
  <c r="C153" i="11"/>
  <c r="O149" i="10"/>
  <c r="C149" i="11"/>
  <c r="O38" i="10"/>
  <c r="C38" i="11"/>
  <c r="O200" i="10"/>
  <c r="C200" i="11"/>
  <c r="O139" i="10"/>
  <c r="C139" i="11"/>
  <c r="O134" i="10"/>
  <c r="C134" i="11"/>
  <c r="O126" i="10"/>
  <c r="C126" i="11"/>
  <c r="O114" i="10"/>
  <c r="C114" i="11"/>
  <c r="O118" i="10"/>
  <c r="C118" i="11"/>
  <c r="O112" i="10"/>
  <c r="C112" i="11"/>
  <c r="O103" i="10"/>
  <c r="C103" i="11"/>
  <c r="O98" i="10"/>
  <c r="C98" i="11"/>
  <c r="O91" i="10"/>
  <c r="C91" i="11"/>
  <c r="O87" i="10"/>
  <c r="C87" i="11"/>
  <c r="O84" i="10"/>
  <c r="C84" i="11"/>
  <c r="O80" i="10"/>
  <c r="C80" i="11"/>
  <c r="O76" i="10"/>
  <c r="C76" i="11"/>
  <c r="O71" i="10"/>
  <c r="C71" i="11"/>
  <c r="O57" i="10"/>
  <c r="C57" i="11"/>
  <c r="O53" i="10"/>
  <c r="C53" i="11"/>
  <c r="O45" i="10"/>
  <c r="C45" i="11"/>
  <c r="O40" i="10"/>
  <c r="C40" i="11"/>
  <c r="O34" i="10"/>
  <c r="C34" i="11"/>
  <c r="O28" i="10"/>
  <c r="C28" i="11"/>
  <c r="O23" i="10"/>
  <c r="C23" i="11"/>
  <c r="O20" i="10"/>
  <c r="C20" i="11"/>
  <c r="O13" i="10"/>
  <c r="C13" i="11"/>
  <c r="O69" i="10"/>
  <c r="C69" i="11"/>
  <c r="O60" i="10"/>
  <c r="C60" i="11"/>
  <c r="O7" i="10"/>
  <c r="C7" i="11"/>
  <c r="O65" i="10"/>
  <c r="C65" i="11"/>
  <c r="O243" i="10"/>
  <c r="C243" i="11"/>
  <c r="O221" i="10"/>
  <c r="C221" i="11"/>
  <c r="O262" i="10"/>
  <c r="C262" i="11"/>
  <c r="O254" i="10"/>
  <c r="C254" i="11"/>
  <c r="O246" i="10"/>
  <c r="C246" i="11"/>
  <c r="O241" i="10"/>
  <c r="C241" i="11"/>
  <c r="O238" i="10"/>
  <c r="C238" i="11"/>
  <c r="O234" i="10"/>
  <c r="C234" i="11"/>
  <c r="O11" i="10"/>
  <c r="C11" i="11"/>
  <c r="O226" i="10"/>
  <c r="C226" i="11"/>
  <c r="O6" i="10"/>
  <c r="C6" i="11"/>
  <c r="O220" i="10"/>
  <c r="C220" i="11"/>
  <c r="O209" i="10"/>
  <c r="C209" i="11"/>
  <c r="O203" i="10"/>
  <c r="C203" i="11"/>
  <c r="O195" i="10"/>
  <c r="C195" i="11"/>
  <c r="O192" i="10"/>
  <c r="C192" i="11"/>
  <c r="O186" i="10"/>
  <c r="C186" i="11"/>
  <c r="O182" i="10"/>
  <c r="C182" i="11"/>
  <c r="O176" i="10"/>
  <c r="C176" i="11"/>
  <c r="O178" i="10"/>
  <c r="C178" i="11"/>
  <c r="O170" i="10"/>
  <c r="C170" i="11"/>
  <c r="O165" i="10"/>
  <c r="C165" i="11"/>
  <c r="O161" i="10"/>
  <c r="C161" i="11"/>
  <c r="O157" i="10"/>
  <c r="C157" i="11"/>
  <c r="O152" i="10"/>
  <c r="C152" i="11"/>
  <c r="O148" i="10"/>
  <c r="C148" i="11"/>
  <c r="O145" i="10"/>
  <c r="C145" i="11"/>
  <c r="O138" i="10"/>
  <c r="C138" i="11"/>
  <c r="O131" i="10"/>
  <c r="C131" i="11"/>
  <c r="O129" i="10"/>
  <c r="C129" i="11"/>
  <c r="O124" i="10"/>
  <c r="C124" i="11"/>
  <c r="O117" i="10"/>
  <c r="C117" i="11"/>
  <c r="O109" i="10"/>
  <c r="C109" i="11"/>
  <c r="O102" i="10"/>
  <c r="C102" i="11"/>
  <c r="O97" i="10"/>
  <c r="C97" i="11"/>
  <c r="O90" i="10"/>
  <c r="C90" i="11"/>
  <c r="O86" i="10"/>
  <c r="C86" i="11"/>
  <c r="O83" i="10"/>
  <c r="C83" i="11"/>
  <c r="O79" i="10"/>
  <c r="C79" i="11"/>
  <c r="O75" i="10"/>
  <c r="C75" i="11"/>
  <c r="O70" i="10"/>
  <c r="C70" i="11"/>
  <c r="O55" i="10"/>
  <c r="C55" i="11"/>
  <c r="O52" i="10"/>
  <c r="C52" i="11"/>
  <c r="O44" i="10"/>
  <c r="C44" i="11"/>
  <c r="O37" i="10"/>
  <c r="C37" i="11"/>
  <c r="O32" i="10"/>
  <c r="C32" i="11"/>
  <c r="O27" i="10"/>
  <c r="C27" i="11"/>
  <c r="O171" i="10"/>
  <c r="C171" i="11"/>
  <c r="O12" i="10"/>
  <c r="C12" i="11"/>
  <c r="O61" i="10"/>
  <c r="C61" i="11"/>
  <c r="O59" i="10"/>
  <c r="C59" i="11"/>
  <c r="O17" i="10"/>
  <c r="C17" i="11"/>
  <c r="O63" i="10"/>
  <c r="C63" i="11"/>
  <c r="O252" i="10"/>
  <c r="F252" i="20"/>
  <c r="O257" i="10"/>
  <c r="F257" i="20"/>
  <c r="F261" i="20"/>
  <c r="O265" i="10"/>
  <c r="F265" i="20"/>
  <c r="O239" i="10"/>
  <c r="G239" i="20"/>
  <c r="O259" i="10"/>
  <c r="F259" i="20"/>
  <c r="O250" i="10"/>
  <c r="G250" i="20"/>
  <c r="O251" i="10"/>
  <c r="F251" i="20"/>
  <c r="O270" i="10"/>
  <c r="F270" i="20"/>
  <c r="O268" i="10"/>
  <c r="F268" i="20"/>
  <c r="O260" i="10"/>
  <c r="F260" i="20"/>
  <c r="O267" i="10"/>
  <c r="F267" i="20"/>
  <c r="O269" i="10"/>
  <c r="F269" i="20"/>
  <c r="O271" i="10"/>
  <c r="F271" i="20"/>
  <c r="O266" i="10"/>
  <c r="F266" i="20"/>
  <c r="O258" i="10"/>
  <c r="F258" i="20"/>
  <c r="O249" i="10"/>
  <c r="F249" i="20"/>
  <c r="O49" i="10"/>
  <c r="F254" i="20"/>
  <c r="O142" i="10"/>
  <c r="F246" i="20"/>
  <c r="O155" i="10"/>
  <c r="F262" i="20"/>
  <c r="F263" i="20"/>
  <c r="F255" i="20"/>
  <c r="F247" i="20"/>
  <c r="F274" i="20"/>
  <c r="F241" i="20"/>
  <c r="F243" i="20"/>
  <c r="F248" i="20"/>
  <c r="F244" i="20"/>
  <c r="F245" i="20"/>
  <c r="F275" i="20"/>
  <c r="F242" i="20"/>
  <c r="F264" i="20"/>
  <c r="F240" i="20"/>
  <c r="F256" i="20"/>
  <c r="F239" i="20"/>
  <c r="L189" i="10"/>
  <c r="L17" i="10"/>
  <c r="L243" i="10" l="1"/>
  <c r="L122" i="10"/>
  <c r="L99" i="10"/>
  <c r="L111" i="10"/>
  <c r="L107" i="10"/>
  <c r="L188" i="10"/>
  <c r="L136" i="10"/>
  <c r="L277" i="10"/>
  <c r="L279" i="10"/>
  <c r="L229" i="10"/>
  <c r="L221" i="10"/>
  <c r="L152" i="10"/>
  <c r="A264" i="11"/>
  <c r="A265" i="11"/>
  <c r="A266" i="11"/>
  <c r="B264" i="11"/>
  <c r="B265" i="11"/>
  <c r="B266" i="11"/>
  <c r="D264" i="11"/>
  <c r="D265" i="11"/>
  <c r="D266" i="11"/>
  <c r="E264" i="11"/>
  <c r="E265" i="11"/>
  <c r="E266" i="11"/>
  <c r="F264" i="11"/>
  <c r="F265" i="11"/>
  <c r="F266" i="11"/>
  <c r="G264" i="11"/>
  <c r="G265" i="11"/>
  <c r="G266" i="11"/>
  <c r="H264" i="11"/>
  <c r="H265" i="11"/>
  <c r="H266" i="11"/>
  <c r="I264" i="11"/>
  <c r="I265" i="11"/>
  <c r="I266" i="11"/>
  <c r="J264" i="11"/>
  <c r="J265" i="11"/>
  <c r="J266" i="11"/>
  <c r="K264" i="11"/>
  <c r="K265" i="11"/>
  <c r="K266" i="11"/>
  <c r="L264" i="11"/>
  <c r="L265" i="11"/>
  <c r="L266" i="11"/>
  <c r="M264" i="11"/>
  <c r="M265" i="11"/>
  <c r="M266" i="11"/>
  <c r="N264" i="11"/>
  <c r="N265" i="11"/>
  <c r="N266" i="11"/>
  <c r="O264" i="11"/>
  <c r="O265" i="11"/>
  <c r="O266" i="11"/>
  <c r="P264" i="11"/>
  <c r="P265" i="11"/>
  <c r="P266" i="11"/>
  <c r="Q264" i="11"/>
  <c r="Q265" i="11"/>
  <c r="Q266" i="11"/>
  <c r="R264" i="11"/>
  <c r="R265" i="11"/>
  <c r="R266" i="11"/>
  <c r="S264" i="11"/>
  <c r="S265" i="11"/>
  <c r="S266" i="11"/>
  <c r="T264" i="11"/>
  <c r="T265" i="11"/>
  <c r="T266" i="11"/>
  <c r="U264" i="11"/>
  <c r="U265" i="11"/>
  <c r="U266" i="11"/>
  <c r="V264" i="11"/>
  <c r="V265" i="11"/>
  <c r="V266" i="11"/>
  <c r="W264" i="11"/>
  <c r="W265" i="11"/>
  <c r="W266" i="11"/>
  <c r="X264" i="11"/>
  <c r="X265" i="11"/>
  <c r="X266" i="11"/>
  <c r="A262" i="11"/>
  <c r="A263" i="11"/>
  <c r="B262" i="11"/>
  <c r="B263" i="11"/>
  <c r="D262" i="11"/>
  <c r="D263" i="11"/>
  <c r="E262" i="11"/>
  <c r="E263" i="11"/>
  <c r="F262" i="11"/>
  <c r="F263" i="11"/>
  <c r="G262" i="11"/>
  <c r="G263" i="11"/>
  <c r="H262" i="11"/>
  <c r="H263" i="11"/>
  <c r="I262" i="11"/>
  <c r="I263" i="11"/>
  <c r="J262" i="11"/>
  <c r="J263" i="11"/>
  <c r="K262" i="11"/>
  <c r="K263" i="11"/>
  <c r="L262" i="11"/>
  <c r="L263" i="11"/>
  <c r="M262" i="11"/>
  <c r="M263" i="11"/>
  <c r="N262" i="11"/>
  <c r="N263" i="11"/>
  <c r="O262" i="11"/>
  <c r="O263" i="11"/>
  <c r="P262" i="11"/>
  <c r="P263" i="11"/>
  <c r="Q262" i="11"/>
  <c r="Q263" i="11"/>
  <c r="R262" i="11"/>
  <c r="R263" i="11"/>
  <c r="S262" i="11"/>
  <c r="S263" i="11"/>
  <c r="T262" i="11"/>
  <c r="T263" i="11"/>
  <c r="U262" i="11"/>
  <c r="U263" i="11"/>
  <c r="V262" i="11"/>
  <c r="V263" i="11"/>
  <c r="W262" i="11"/>
  <c r="W263" i="11"/>
  <c r="X262" i="11"/>
  <c r="X263" i="11"/>
  <c r="L33" i="10"/>
  <c r="L131" i="10"/>
  <c r="L253" i="10"/>
  <c r="L182" i="10"/>
  <c r="L265" i="10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4" i="11"/>
  <c r="L77" i="10"/>
  <c r="L92" i="10"/>
  <c r="L93" i="10"/>
  <c r="L276" i="10"/>
  <c r="L278" i="10"/>
  <c r="L101" i="10"/>
  <c r="L275" i="10"/>
  <c r="L30" i="10" l="1"/>
  <c r="L234" i="10"/>
  <c r="L264" i="10"/>
  <c r="L272" i="10"/>
  <c r="A247" i="11"/>
  <c r="A248" i="11"/>
  <c r="A249" i="11"/>
  <c r="A250" i="11"/>
  <c r="A251" i="11"/>
  <c r="A252" i="11"/>
  <c r="A253" i="11"/>
  <c r="A254" i="11"/>
  <c r="A255" i="11"/>
  <c r="A256" i="11"/>
  <c r="A257" i="11"/>
  <c r="A258" i="11"/>
  <c r="A259" i="11"/>
  <c r="A260" i="11"/>
  <c r="A261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L247" i="11"/>
  <c r="L248" i="11"/>
  <c r="L249" i="11"/>
  <c r="L250" i="11"/>
  <c r="L251" i="11"/>
  <c r="L252" i="11"/>
  <c r="L253" i="11"/>
  <c r="L254" i="11"/>
  <c r="L255" i="11"/>
  <c r="L256" i="11"/>
  <c r="L257" i="11"/>
  <c r="L258" i="11"/>
  <c r="L259" i="11"/>
  <c r="L260" i="11"/>
  <c r="L261" i="11"/>
  <c r="M247" i="11"/>
  <c r="M248" i="11"/>
  <c r="M249" i="11"/>
  <c r="M250" i="11"/>
  <c r="M251" i="11"/>
  <c r="M252" i="11"/>
  <c r="M253" i="11"/>
  <c r="M254" i="11"/>
  <c r="M255" i="11"/>
  <c r="M256" i="11"/>
  <c r="M257" i="11"/>
  <c r="M258" i="11"/>
  <c r="M259" i="11"/>
  <c r="M260" i="11"/>
  <c r="M261" i="11"/>
  <c r="N247" i="11"/>
  <c r="N248" i="11"/>
  <c r="N249" i="11"/>
  <c r="N250" i="11"/>
  <c r="N251" i="11"/>
  <c r="N252" i="11"/>
  <c r="N253" i="11"/>
  <c r="N254" i="11"/>
  <c r="N255" i="11"/>
  <c r="N256" i="11"/>
  <c r="N257" i="11"/>
  <c r="N258" i="11"/>
  <c r="N259" i="11"/>
  <c r="N260" i="11"/>
  <c r="N261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P247" i="11"/>
  <c r="P248" i="11"/>
  <c r="P249" i="11"/>
  <c r="P250" i="11"/>
  <c r="P251" i="11"/>
  <c r="P252" i="11"/>
  <c r="P253" i="11"/>
  <c r="P254" i="11"/>
  <c r="P255" i="11"/>
  <c r="P256" i="11"/>
  <c r="P257" i="11"/>
  <c r="P258" i="11"/>
  <c r="P259" i="11"/>
  <c r="P260" i="11"/>
  <c r="P261" i="11"/>
  <c r="Q247" i="11"/>
  <c r="Q248" i="11"/>
  <c r="Q249" i="11"/>
  <c r="Q250" i="11"/>
  <c r="Q251" i="11"/>
  <c r="Q252" i="11"/>
  <c r="Q253" i="11"/>
  <c r="Q254" i="11"/>
  <c r="Q255" i="11"/>
  <c r="Q256" i="11"/>
  <c r="Q257" i="11"/>
  <c r="Q258" i="11"/>
  <c r="Q259" i="11"/>
  <c r="Q260" i="11"/>
  <c r="Q261" i="11"/>
  <c r="R247" i="11"/>
  <c r="R248" i="11"/>
  <c r="R249" i="11"/>
  <c r="R250" i="11"/>
  <c r="R251" i="11"/>
  <c r="R252" i="11"/>
  <c r="R253" i="11"/>
  <c r="R254" i="11"/>
  <c r="R255" i="11"/>
  <c r="R256" i="11"/>
  <c r="R257" i="11"/>
  <c r="R258" i="11"/>
  <c r="R259" i="11"/>
  <c r="R260" i="11"/>
  <c r="R261" i="11"/>
  <c r="S247" i="11"/>
  <c r="S248" i="11"/>
  <c r="S249" i="11"/>
  <c r="S250" i="11"/>
  <c r="S251" i="11"/>
  <c r="S252" i="11"/>
  <c r="S253" i="11"/>
  <c r="S254" i="11"/>
  <c r="S255" i="11"/>
  <c r="S256" i="11"/>
  <c r="S257" i="11"/>
  <c r="S258" i="11"/>
  <c r="S259" i="11"/>
  <c r="S260" i="11"/>
  <c r="S261" i="11"/>
  <c r="T247" i="11"/>
  <c r="T248" i="11"/>
  <c r="T249" i="11"/>
  <c r="T250" i="11"/>
  <c r="T251" i="11"/>
  <c r="T252" i="11"/>
  <c r="T253" i="11"/>
  <c r="T254" i="11"/>
  <c r="T255" i="11"/>
  <c r="T256" i="11"/>
  <c r="T257" i="11"/>
  <c r="T258" i="11"/>
  <c r="T259" i="11"/>
  <c r="T260" i="11"/>
  <c r="T261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V247" i="11"/>
  <c r="V248" i="11"/>
  <c r="V249" i="11"/>
  <c r="V250" i="11"/>
  <c r="V251" i="11"/>
  <c r="V252" i="11"/>
  <c r="V253" i="11"/>
  <c r="V254" i="11"/>
  <c r="V255" i="11"/>
  <c r="V256" i="11"/>
  <c r="V257" i="11"/>
  <c r="V258" i="11"/>
  <c r="V259" i="11"/>
  <c r="V260" i="11"/>
  <c r="V261" i="11"/>
  <c r="W247" i="11"/>
  <c r="W248" i="11"/>
  <c r="W249" i="11"/>
  <c r="W250" i="11"/>
  <c r="W251" i="11"/>
  <c r="W252" i="11"/>
  <c r="W253" i="11"/>
  <c r="W254" i="11"/>
  <c r="W255" i="11"/>
  <c r="W256" i="11"/>
  <c r="W257" i="11"/>
  <c r="W258" i="11"/>
  <c r="W259" i="11"/>
  <c r="W260" i="11"/>
  <c r="W261" i="11"/>
  <c r="X247" i="11"/>
  <c r="X248" i="11"/>
  <c r="X249" i="11"/>
  <c r="X250" i="11"/>
  <c r="X251" i="11"/>
  <c r="X252" i="11"/>
  <c r="X253" i="11"/>
  <c r="X254" i="11"/>
  <c r="X255" i="11"/>
  <c r="X256" i="11"/>
  <c r="X257" i="11"/>
  <c r="X258" i="11"/>
  <c r="X259" i="11"/>
  <c r="X260" i="11"/>
  <c r="X261" i="11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D247" i="13"/>
  <c r="D248" i="13"/>
  <c r="D249" i="13"/>
  <c r="D251" i="13"/>
  <c r="D252" i="13"/>
  <c r="D253" i="13"/>
  <c r="D254" i="13"/>
  <c r="D255" i="13"/>
  <c r="D256" i="13"/>
  <c r="D257" i="13"/>
  <c r="D258" i="13"/>
  <c r="D259" i="13"/>
  <c r="D260" i="13"/>
  <c r="H247" i="13"/>
  <c r="H248" i="13"/>
  <c r="H249" i="13"/>
  <c r="H250" i="13"/>
  <c r="H251" i="13"/>
  <c r="H252" i="13"/>
  <c r="H253" i="13"/>
  <c r="H254" i="13"/>
  <c r="H255" i="13"/>
  <c r="H256" i="13"/>
  <c r="H257" i="13"/>
  <c r="H258" i="13"/>
  <c r="H259" i="13"/>
  <c r="H260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L138" i="10"/>
  <c r="L137" i="10" l="1"/>
  <c r="L240" i="10"/>
  <c r="L260" i="10"/>
  <c r="L54" i="10"/>
  <c r="L35" i="10"/>
  <c r="L199" i="10"/>
  <c r="L236" i="10"/>
  <c r="L124" i="10"/>
  <c r="L84" i="10"/>
  <c r="L208" i="10"/>
  <c r="L197" i="10"/>
  <c r="L184" i="10"/>
  <c r="L185" i="10"/>
  <c r="L183" i="10"/>
  <c r="L87" i="10"/>
  <c r="L34" i="10"/>
  <c r="L13" i="10"/>
  <c r="L8" i="10"/>
  <c r="L114" i="10" l="1"/>
  <c r="A4" i="13" l="1"/>
  <c r="B4" i="13"/>
  <c r="H4" i="13"/>
  <c r="I4" i="13"/>
  <c r="L251" i="10"/>
  <c r="L285" i="10"/>
  <c r="L248" i="10"/>
  <c r="L250" i="10"/>
  <c r="L283" i="10"/>
  <c r="L147" i="10"/>
  <c r="L79" i="10"/>
  <c r="L94" i="10"/>
  <c r="L224" i="10"/>
  <c r="L103" i="10"/>
  <c r="L173" i="10"/>
  <c r="L50" i="10"/>
  <c r="L172" i="10"/>
  <c r="L146" i="10"/>
  <c r="L239" i="10"/>
  <c r="L64" i="10"/>
  <c r="L193" i="10"/>
  <c r="L37" i="10"/>
  <c r="L38" i="10"/>
  <c r="L121" i="10"/>
  <c r="L175" i="10"/>
  <c r="L98" i="10"/>
  <c r="L100" i="10"/>
  <c r="L242" i="10"/>
  <c r="L12" i="10"/>
  <c r="L235" i="10"/>
  <c r="L9" i="10"/>
  <c r="L57" i="10"/>
  <c r="L75" i="10"/>
  <c r="L76" i="10"/>
  <c r="L85" i="10"/>
  <c r="L86" i="10"/>
  <c r="L159" i="10"/>
  <c r="L166" i="10"/>
  <c r="L179" i="10"/>
  <c r="L190" i="10"/>
  <c r="L194" i="10"/>
  <c r="L209" i="10"/>
  <c r="L252" i="10"/>
  <c r="L254" i="10"/>
  <c r="L55" i="10"/>
  <c r="L163" i="10"/>
  <c r="L174" i="10"/>
  <c r="L187" i="10"/>
  <c r="L153" i="10"/>
  <c r="L23" i="10"/>
  <c r="L63" i="10"/>
  <c r="L65" i="10"/>
  <c r="L62" i="10"/>
  <c r="L68" i="10"/>
  <c r="L56" i="10"/>
  <c r="L59" i="10"/>
  <c r="L60" i="10"/>
  <c r="L66" i="10"/>
  <c r="L67" i="10"/>
  <c r="L61" i="10"/>
  <c r="L69" i="10"/>
  <c r="L72" i="10"/>
  <c r="L219" i="10"/>
  <c r="L19" i="10"/>
  <c r="L176" i="10"/>
  <c r="L47" i="10"/>
  <c r="L28" i="10"/>
  <c r="L178" i="10"/>
  <c r="L191" i="10"/>
  <c r="L177" i="10"/>
  <c r="L142" i="10"/>
  <c r="L155" i="10"/>
  <c r="L51" i="10"/>
  <c r="L222" i="10"/>
  <c r="L97" i="10"/>
  <c r="L81" i="10"/>
  <c r="L108" i="10"/>
  <c r="L171" i="10"/>
  <c r="L22" i="10"/>
  <c r="L20" i="10"/>
  <c r="L21" i="10"/>
  <c r="L284" i="10"/>
  <c r="L249" i="10"/>
  <c r="L109" i="10"/>
  <c r="L170" i="10"/>
  <c r="L261" i="10"/>
  <c r="L41" i="10"/>
  <c r="L274" i="10"/>
  <c r="L200" i="10"/>
  <c r="L143" i="10"/>
  <c r="L145" i="10"/>
  <c r="L258" i="10"/>
  <c r="L42" i="10"/>
  <c r="L44" i="10"/>
  <c r="L256" i="10"/>
  <c r="L43" i="10"/>
  <c r="L259" i="10"/>
  <c r="L255" i="10"/>
  <c r="L88" i="10"/>
  <c r="L83" i="10"/>
  <c r="L105" i="10"/>
  <c r="L169" i="10"/>
  <c r="L164" i="10"/>
  <c r="L165" i="10"/>
  <c r="L167" i="10"/>
  <c r="L204" i="10"/>
  <c r="L149" i="10"/>
  <c r="L267" i="10"/>
  <c r="L218" i="10"/>
  <c r="L116" i="10"/>
  <c r="L117" i="10"/>
  <c r="L102" i="10"/>
  <c r="L158" i="10"/>
  <c r="L26" i="10"/>
  <c r="L130" i="10"/>
  <c r="L140" i="10"/>
  <c r="L266" i="10"/>
  <c r="L237" i="10"/>
  <c r="L238" i="10"/>
  <c r="L32" i="10"/>
  <c r="L144" i="10"/>
  <c r="L160" i="10"/>
  <c r="L203" i="10"/>
  <c r="L233" i="10"/>
  <c r="L271" i="10"/>
  <c r="L198" i="10"/>
  <c r="L119" i="10"/>
  <c r="L244" i="10"/>
  <c r="L181" i="10"/>
  <c r="L82" i="10"/>
  <c r="L89" i="10"/>
  <c r="L90" i="10"/>
  <c r="L91" i="10"/>
  <c r="L113" i="10"/>
  <c r="L45" i="10"/>
  <c r="L205" i="10"/>
  <c r="L58" i="10"/>
  <c r="L150" i="10"/>
  <c r="L162" i="10"/>
  <c r="L263" i="10"/>
  <c r="L232" i="10"/>
  <c r="L118" i="10"/>
  <c r="L231" i="10"/>
  <c r="L135" i="10"/>
  <c r="L161" i="10"/>
  <c r="L11" i="10"/>
  <c r="L123" i="10"/>
  <c r="L156" i="10"/>
  <c r="L52" i="10"/>
  <c r="L78" i="10"/>
  <c r="L262" i="10"/>
  <c r="L270" i="10"/>
  <c r="L115" i="10"/>
  <c r="L129" i="10"/>
  <c r="L127" i="10"/>
  <c r="L247" i="10"/>
  <c r="L112" i="10"/>
  <c r="L192" i="10"/>
  <c r="L120" i="10"/>
  <c r="L7" i="10"/>
  <c r="L280" i="10"/>
  <c r="L281" i="10"/>
  <c r="L282" i="10"/>
  <c r="L157" i="10"/>
  <c r="L40" i="10"/>
  <c r="L226" i="10"/>
  <c r="L31" i="10"/>
  <c r="L134" i="10"/>
  <c r="L227" i="10"/>
  <c r="L154" i="10"/>
  <c r="L210" i="10"/>
  <c r="L246" i="10"/>
  <c r="L125" i="10"/>
  <c r="L141" i="10"/>
  <c r="L128" i="10"/>
  <c r="L36" i="10"/>
  <c r="L195" i="10"/>
  <c r="L95" i="10"/>
  <c r="L80" i="10"/>
  <c r="L228" i="10"/>
  <c r="L186" i="10"/>
  <c r="L49" i="10"/>
  <c r="L139" i="10"/>
  <c r="L268" i="10"/>
  <c r="L269" i="10"/>
  <c r="L245" i="10"/>
  <c r="L10" i="10"/>
  <c r="L6" i="10"/>
  <c r="L5" i="10"/>
  <c r="L4" i="10"/>
  <c r="L126" i="10"/>
  <c r="L273" i="10"/>
  <c r="L148" i="10"/>
  <c r="L14" i="10"/>
  <c r="L15" i="10"/>
  <c r="L223" i="10"/>
  <c r="L27" i="10"/>
  <c r="L241" i="10"/>
  <c r="L225" i="10"/>
  <c r="L46" i="10"/>
  <c r="L220" i="10"/>
  <c r="L96" i="10"/>
  <c r="L207" i="10"/>
  <c r="L53" i="10"/>
  <c r="L71" i="10"/>
  <c r="L70" i="10"/>
  <c r="A244" i="11"/>
  <c r="A245" i="11"/>
  <c r="A246" i="11"/>
  <c r="B244" i="11"/>
  <c r="B245" i="11"/>
  <c r="B246" i="11"/>
  <c r="F244" i="11"/>
  <c r="F245" i="11"/>
  <c r="F246" i="11"/>
  <c r="G244" i="11"/>
  <c r="G245" i="11"/>
  <c r="G246" i="11"/>
  <c r="H244" i="11"/>
  <c r="H245" i="11"/>
  <c r="H246" i="11"/>
  <c r="I244" i="11"/>
  <c r="I245" i="11"/>
  <c r="I246" i="11"/>
  <c r="J244" i="11"/>
  <c r="J245" i="11"/>
  <c r="J246" i="11"/>
  <c r="K244" i="11"/>
  <c r="K245" i="11"/>
  <c r="K246" i="11"/>
  <c r="L244" i="11"/>
  <c r="L245" i="11"/>
  <c r="L246" i="11"/>
  <c r="M244" i="11"/>
  <c r="M245" i="11"/>
  <c r="M246" i="11"/>
  <c r="N244" i="11"/>
  <c r="N245" i="11"/>
  <c r="N246" i="11"/>
  <c r="O244" i="11"/>
  <c r="O245" i="11"/>
  <c r="O246" i="11"/>
  <c r="P244" i="11"/>
  <c r="P245" i="11"/>
  <c r="P246" i="11"/>
  <c r="Q244" i="11"/>
  <c r="Q245" i="11"/>
  <c r="Q246" i="11"/>
  <c r="R244" i="11"/>
  <c r="R245" i="11"/>
  <c r="R246" i="11"/>
  <c r="S244" i="11"/>
  <c r="S245" i="11"/>
  <c r="S246" i="11"/>
  <c r="T244" i="11"/>
  <c r="T245" i="11"/>
  <c r="T246" i="11"/>
  <c r="U244" i="11"/>
  <c r="U245" i="11"/>
  <c r="U246" i="11"/>
  <c r="V244" i="11"/>
  <c r="V245" i="11"/>
  <c r="V246" i="11"/>
  <c r="W244" i="11"/>
  <c r="W245" i="11"/>
  <c r="W246" i="11"/>
  <c r="X244" i="11"/>
  <c r="X245" i="11"/>
  <c r="X246" i="11"/>
  <c r="A244" i="13"/>
  <c r="A245" i="13"/>
  <c r="A246" i="13"/>
  <c r="B244" i="13"/>
  <c r="B245" i="13"/>
  <c r="B246" i="13"/>
  <c r="D246" i="13"/>
  <c r="H244" i="13"/>
  <c r="H245" i="13"/>
  <c r="H246" i="13"/>
  <c r="I244" i="13"/>
  <c r="I245" i="13"/>
  <c r="I246" i="13"/>
  <c r="E257" i="13" l="1"/>
  <c r="E259" i="13"/>
  <c r="E258" i="13"/>
  <c r="E260" i="13"/>
  <c r="E256" i="13"/>
  <c r="E255" i="13"/>
  <c r="E65" i="13"/>
  <c r="E66" i="13"/>
  <c r="E67" i="13"/>
  <c r="E45" i="13"/>
  <c r="E245" i="13"/>
  <c r="E75" i="13"/>
  <c r="E68" i="13"/>
  <c r="E247" i="13"/>
  <c r="E251" i="13"/>
  <c r="E252" i="13"/>
  <c r="E253" i="13"/>
  <c r="E250" i="13"/>
  <c r="E249" i="13"/>
  <c r="E241" i="13"/>
  <c r="E254" i="13"/>
  <c r="E240" i="13"/>
  <c r="E82" i="13"/>
  <c r="E78" i="13"/>
  <c r="E88" i="13"/>
  <c r="E56" i="13"/>
  <c r="E238" i="13"/>
  <c r="E79" i="13"/>
  <c r="E59" i="13"/>
  <c r="E55" i="13"/>
  <c r="E50" i="13"/>
  <c r="E48" i="13"/>
  <c r="E243" i="13"/>
  <c r="E248" i="13"/>
  <c r="E97" i="13"/>
  <c r="E95" i="13"/>
  <c r="E93" i="13"/>
  <c r="E91" i="13"/>
  <c r="E89" i="13"/>
  <c r="E87" i="13"/>
  <c r="E85" i="13"/>
  <c r="E83" i="13"/>
  <c r="E81" i="13"/>
  <c r="E77" i="13"/>
  <c r="E73" i="13"/>
  <c r="E69" i="13"/>
  <c r="E63" i="13"/>
  <c r="E61" i="13"/>
  <c r="E57" i="13"/>
  <c r="E53" i="13"/>
  <c r="E51" i="13"/>
  <c r="E49" i="13"/>
  <c r="E47" i="13"/>
  <c r="E239" i="13"/>
  <c r="E96" i="13"/>
  <c r="E94" i="13"/>
  <c r="E92" i="13"/>
  <c r="E90" i="13"/>
  <c r="E86" i="13"/>
  <c r="E84" i="13"/>
  <c r="E80" i="13"/>
  <c r="E76" i="13"/>
  <c r="E74" i="13"/>
  <c r="E72" i="13"/>
  <c r="E64" i="13"/>
  <c r="E62" i="13"/>
  <c r="E60" i="13"/>
  <c r="E58" i="13"/>
  <c r="E54" i="13"/>
  <c r="E52" i="13"/>
  <c r="E46" i="13"/>
  <c r="E242" i="13"/>
  <c r="E70" i="13"/>
  <c r="E71" i="13"/>
  <c r="E41" i="13"/>
  <c r="E39" i="13"/>
  <c r="E37" i="13"/>
  <c r="E35" i="13"/>
  <c r="E33" i="13"/>
  <c r="E31" i="13"/>
  <c r="E29" i="13"/>
  <c r="E27" i="13"/>
  <c r="E25" i="13"/>
  <c r="E23" i="13"/>
  <c r="E21" i="13"/>
  <c r="E19" i="13"/>
  <c r="E17" i="13"/>
  <c r="E15" i="13"/>
  <c r="E13" i="13"/>
  <c r="E11" i="13"/>
  <c r="E9" i="13"/>
  <c r="E7" i="13"/>
  <c r="E5" i="13"/>
  <c r="E44" i="13"/>
  <c r="E40" i="13"/>
  <c r="E38" i="13"/>
  <c r="E36" i="13"/>
  <c r="E34" i="13"/>
  <c r="E32" i="13"/>
  <c r="E30" i="13"/>
  <c r="E28" i="13"/>
  <c r="E26" i="13"/>
  <c r="E24" i="13"/>
  <c r="E22" i="13"/>
  <c r="E20" i="13"/>
  <c r="E18" i="13"/>
  <c r="E16" i="13"/>
  <c r="E14" i="13"/>
  <c r="E12" i="13"/>
  <c r="E10" i="13"/>
  <c r="E8" i="13"/>
  <c r="E6" i="13"/>
  <c r="E237" i="13"/>
  <c r="E235" i="13"/>
  <c r="E233" i="13"/>
  <c r="E231" i="13"/>
  <c r="E229" i="13"/>
  <c r="E227" i="13"/>
  <c r="E225" i="13"/>
  <c r="E223" i="13"/>
  <c r="E221" i="13"/>
  <c r="E219" i="13"/>
  <c r="E217" i="13"/>
  <c r="E215" i="13"/>
  <c r="E213" i="13"/>
  <c r="E211" i="13"/>
  <c r="E209" i="13"/>
  <c r="E207" i="13"/>
  <c r="E205" i="13"/>
  <c r="E203" i="13"/>
  <c r="E201" i="13"/>
  <c r="E199" i="13"/>
  <c r="E197" i="13"/>
  <c r="E195" i="13"/>
  <c r="E193" i="13"/>
  <c r="E191" i="13"/>
  <c r="E189" i="13"/>
  <c r="E187" i="13"/>
  <c r="E185" i="13"/>
  <c r="E183" i="13"/>
  <c r="E181" i="13"/>
  <c r="E179" i="13"/>
  <c r="E177" i="13"/>
  <c r="E175" i="13"/>
  <c r="E163" i="13"/>
  <c r="E161" i="13"/>
  <c r="E159" i="13"/>
  <c r="E157" i="13"/>
  <c r="E155" i="13"/>
  <c r="E153" i="13"/>
  <c r="E151" i="13"/>
  <c r="E147" i="13"/>
  <c r="E236" i="13"/>
  <c r="E234" i="13"/>
  <c r="E232" i="13"/>
  <c r="E230" i="13"/>
  <c r="E228" i="13"/>
  <c r="E226" i="13"/>
  <c r="E224" i="13"/>
  <c r="E222" i="13"/>
  <c r="E220" i="13"/>
  <c r="E218" i="13"/>
  <c r="E216" i="13"/>
  <c r="E214" i="13"/>
  <c r="E212" i="13"/>
  <c r="E210" i="13"/>
  <c r="E208" i="13"/>
  <c r="E206" i="13"/>
  <c r="E204" i="13"/>
  <c r="E202" i="13"/>
  <c r="E200" i="13"/>
  <c r="E198" i="13"/>
  <c r="E196" i="13"/>
  <c r="E194" i="13"/>
  <c r="E192" i="13"/>
  <c r="E190" i="13"/>
  <c r="E188" i="13"/>
  <c r="E186" i="13"/>
  <c r="E184" i="13"/>
  <c r="E182" i="13"/>
  <c r="E180" i="13"/>
  <c r="E178" i="13"/>
  <c r="E176" i="13"/>
  <c r="E174" i="13"/>
  <c r="E172" i="13"/>
  <c r="E164" i="13"/>
  <c r="E162" i="13"/>
  <c r="E160" i="13"/>
  <c r="E158" i="13"/>
  <c r="E156" i="13"/>
  <c r="E154" i="13"/>
  <c r="E152" i="13"/>
  <c r="E150" i="13"/>
  <c r="E148" i="13"/>
  <c r="E173" i="13"/>
  <c r="E149" i="13"/>
  <c r="E128" i="13"/>
  <c r="E124" i="13"/>
  <c r="E129" i="13"/>
  <c r="E137" i="13"/>
  <c r="E138" i="13"/>
  <c r="E146" i="13"/>
  <c r="E130" i="13"/>
  <c r="E125" i="13"/>
  <c r="E106" i="13"/>
  <c r="E110" i="13"/>
  <c r="E246" i="13"/>
  <c r="E107" i="13"/>
  <c r="E105" i="13"/>
  <c r="E101" i="13"/>
  <c r="E133" i="13"/>
  <c r="E127" i="13"/>
  <c r="E131" i="13"/>
  <c r="E123" i="13"/>
  <c r="E126" i="13"/>
  <c r="E118" i="13"/>
  <c r="E122" i="13"/>
  <c r="E114" i="13"/>
  <c r="E98" i="13"/>
  <c r="E134" i="13"/>
  <c r="E132" i="13"/>
  <c r="E104" i="13"/>
  <c r="E102" i="13"/>
  <c r="E100" i="13"/>
  <c r="E103" i="13"/>
  <c r="E99" i="13"/>
  <c r="E170" i="13"/>
  <c r="E168" i="13"/>
  <c r="E166" i="13"/>
  <c r="E42" i="13"/>
  <c r="E171" i="13"/>
  <c r="E169" i="13"/>
  <c r="E167" i="13"/>
  <c r="E165" i="13"/>
  <c r="E143" i="13"/>
  <c r="E121" i="13"/>
  <c r="E120" i="13"/>
  <c r="E119" i="13"/>
  <c r="E117" i="13"/>
  <c r="E115" i="13"/>
  <c r="E116" i="13"/>
  <c r="E244" i="13"/>
  <c r="E144" i="13"/>
  <c r="E142" i="13"/>
  <c r="E145" i="13"/>
  <c r="E141" i="13"/>
  <c r="E139" i="13"/>
  <c r="E135" i="13"/>
  <c r="E43" i="13"/>
  <c r="E140" i="13"/>
  <c r="E136" i="13"/>
  <c r="BB1" i="10"/>
  <c r="E4" i="13"/>
  <c r="E112" i="13"/>
  <c r="E113" i="13"/>
  <c r="E111" i="13"/>
  <c r="E109" i="13"/>
  <c r="E108" i="13"/>
  <c r="BP2" i="10"/>
  <c r="BP1" i="10"/>
  <c r="BN2" i="10"/>
  <c r="BL2" i="10"/>
  <c r="BJ2" i="10"/>
  <c r="BH2" i="10"/>
  <c r="BF2" i="10"/>
  <c r="BD2" i="10"/>
  <c r="BO1" i="10"/>
  <c r="BM1" i="10"/>
  <c r="BK1" i="10"/>
  <c r="BI1" i="10"/>
  <c r="BG1" i="10"/>
  <c r="BE1" i="10"/>
  <c r="BC1" i="10"/>
  <c r="BO2" i="10"/>
  <c r="BM2" i="10"/>
  <c r="BK2" i="10"/>
  <c r="BI2" i="10"/>
  <c r="BG2" i="10"/>
  <c r="BE2" i="10"/>
  <c r="BC2" i="10"/>
  <c r="BN1" i="10"/>
  <c r="BL1" i="10"/>
  <c r="BJ1" i="10"/>
  <c r="BH1" i="10"/>
  <c r="BF1" i="10"/>
  <c r="BD1" i="10"/>
  <c r="BB2" i="10"/>
  <c r="A242" i="13"/>
  <c r="A243" i="13"/>
  <c r="B242" i="13"/>
  <c r="B243" i="13"/>
  <c r="H242" i="13"/>
  <c r="H243" i="13"/>
  <c r="I242" i="13"/>
  <c r="I243" i="13"/>
  <c r="A242" i="11"/>
  <c r="A243" i="11"/>
  <c r="B242" i="11"/>
  <c r="B243" i="11"/>
  <c r="F242" i="11"/>
  <c r="F243" i="11"/>
  <c r="G242" i="11"/>
  <c r="G243" i="11"/>
  <c r="H242" i="11"/>
  <c r="H243" i="11"/>
  <c r="I242" i="11"/>
  <c r="I243" i="11"/>
  <c r="J242" i="11"/>
  <c r="J243" i="11"/>
  <c r="K242" i="11"/>
  <c r="K243" i="11"/>
  <c r="L242" i="11"/>
  <c r="L243" i="11"/>
  <c r="M242" i="11"/>
  <c r="M243" i="11"/>
  <c r="N242" i="11"/>
  <c r="N243" i="11"/>
  <c r="O242" i="11"/>
  <c r="O243" i="11"/>
  <c r="P242" i="11"/>
  <c r="P243" i="11"/>
  <c r="Q242" i="11"/>
  <c r="Q243" i="11"/>
  <c r="R242" i="11"/>
  <c r="R243" i="11"/>
  <c r="S242" i="11"/>
  <c r="S243" i="11"/>
  <c r="T242" i="11"/>
  <c r="T243" i="11"/>
  <c r="U242" i="11"/>
  <c r="U243" i="11"/>
  <c r="V242" i="11"/>
  <c r="V243" i="11"/>
  <c r="W242" i="11"/>
  <c r="W243" i="11"/>
  <c r="X242" i="11"/>
  <c r="X243" i="11"/>
  <c r="A240" i="13"/>
  <c r="A241" i="13"/>
  <c r="B240" i="13"/>
  <c r="B241" i="13"/>
  <c r="H240" i="13"/>
  <c r="H241" i="13"/>
  <c r="I240" i="13"/>
  <c r="I241" i="13"/>
  <c r="A240" i="11"/>
  <c r="A241" i="11"/>
  <c r="B240" i="11"/>
  <c r="B241" i="11"/>
  <c r="F240" i="11"/>
  <c r="F241" i="11"/>
  <c r="G240" i="11"/>
  <c r="G241" i="11"/>
  <c r="H240" i="11"/>
  <c r="H241" i="11"/>
  <c r="I240" i="11"/>
  <c r="I241" i="11"/>
  <c r="J240" i="11"/>
  <c r="J241" i="11"/>
  <c r="K240" i="11"/>
  <c r="K241" i="11"/>
  <c r="L240" i="11"/>
  <c r="L241" i="11"/>
  <c r="M240" i="11"/>
  <c r="M241" i="11"/>
  <c r="N240" i="11"/>
  <c r="N241" i="11"/>
  <c r="O240" i="11"/>
  <c r="O241" i="11"/>
  <c r="P240" i="11"/>
  <c r="P241" i="11"/>
  <c r="Q240" i="11"/>
  <c r="Q241" i="11"/>
  <c r="R240" i="11"/>
  <c r="R241" i="11"/>
  <c r="S240" i="11"/>
  <c r="S241" i="11"/>
  <c r="T240" i="11"/>
  <c r="T241" i="11"/>
  <c r="U240" i="11"/>
  <c r="U241" i="11"/>
  <c r="V240" i="11"/>
  <c r="V241" i="11"/>
  <c r="W240" i="11"/>
  <c r="W241" i="11"/>
  <c r="X240" i="11"/>
  <c r="X241" i="11"/>
  <c r="D244" i="13" l="1"/>
  <c r="D240" i="13"/>
  <c r="D242" i="13"/>
  <c r="D241" i="13"/>
  <c r="D243" i="13"/>
  <c r="A228" i="20"/>
  <c r="A229" i="20"/>
  <c r="A230" i="20"/>
  <c r="A231" i="20"/>
  <c r="A232" i="20"/>
  <c r="A233" i="20"/>
  <c r="A234" i="20"/>
  <c r="A235" i="20"/>
  <c r="A236" i="20"/>
  <c r="A237" i="20"/>
  <c r="A238" i="20"/>
  <c r="B228" i="20"/>
  <c r="B229" i="20"/>
  <c r="B230" i="20"/>
  <c r="B231" i="20"/>
  <c r="B232" i="20"/>
  <c r="B233" i="20"/>
  <c r="B234" i="20"/>
  <c r="B235" i="20"/>
  <c r="B236" i="20"/>
  <c r="B237" i="20"/>
  <c r="B238" i="20"/>
  <c r="C228" i="20"/>
  <c r="C229" i="20"/>
  <c r="C230" i="20"/>
  <c r="C231" i="20"/>
  <c r="C232" i="20"/>
  <c r="C233" i="20"/>
  <c r="C234" i="20"/>
  <c r="C235" i="20"/>
  <c r="C236" i="20"/>
  <c r="C237" i="20"/>
  <c r="C238" i="20"/>
  <c r="D228" i="20"/>
  <c r="D229" i="20"/>
  <c r="D230" i="20"/>
  <c r="D231" i="20"/>
  <c r="D232" i="20"/>
  <c r="D233" i="20"/>
  <c r="D234" i="20"/>
  <c r="D235" i="20"/>
  <c r="D236" i="20"/>
  <c r="D237" i="20"/>
  <c r="D238" i="20"/>
  <c r="E228" i="20"/>
  <c r="E229" i="20"/>
  <c r="E230" i="20"/>
  <c r="E231" i="20"/>
  <c r="E232" i="20"/>
  <c r="E233" i="20"/>
  <c r="E234" i="20"/>
  <c r="E235" i="20"/>
  <c r="E236" i="20"/>
  <c r="E237" i="20"/>
  <c r="E238" i="20"/>
  <c r="H228" i="20"/>
  <c r="H229" i="20"/>
  <c r="H230" i="20"/>
  <c r="H231" i="20"/>
  <c r="H232" i="20"/>
  <c r="H233" i="20"/>
  <c r="H234" i="20"/>
  <c r="H235" i="20"/>
  <c r="H236" i="20"/>
  <c r="H237" i="20"/>
  <c r="H238" i="20"/>
  <c r="I228" i="20"/>
  <c r="I229" i="20"/>
  <c r="I230" i="20"/>
  <c r="I231" i="20"/>
  <c r="I232" i="20"/>
  <c r="I233" i="20"/>
  <c r="I234" i="20"/>
  <c r="I235" i="20"/>
  <c r="I236" i="20"/>
  <c r="I237" i="20"/>
  <c r="I238" i="20"/>
  <c r="A237" i="13"/>
  <c r="A238" i="13"/>
  <c r="A239" i="13"/>
  <c r="B237" i="13"/>
  <c r="B238" i="13"/>
  <c r="B239" i="13"/>
  <c r="H237" i="13"/>
  <c r="H238" i="13"/>
  <c r="H239" i="13"/>
  <c r="I237" i="13"/>
  <c r="I238" i="13"/>
  <c r="I239" i="13"/>
  <c r="A237" i="11"/>
  <c r="A238" i="11"/>
  <c r="A239" i="11"/>
  <c r="B237" i="11"/>
  <c r="B238" i="11"/>
  <c r="B239" i="11"/>
  <c r="F237" i="11"/>
  <c r="F238" i="11"/>
  <c r="F239" i="11"/>
  <c r="G237" i="11"/>
  <c r="G238" i="11"/>
  <c r="G239" i="11"/>
  <c r="H237" i="11"/>
  <c r="H238" i="11"/>
  <c r="H239" i="11"/>
  <c r="I237" i="11"/>
  <c r="I238" i="11"/>
  <c r="I239" i="11"/>
  <c r="J237" i="11"/>
  <c r="J238" i="11"/>
  <c r="J239" i="11"/>
  <c r="K237" i="11"/>
  <c r="K238" i="11"/>
  <c r="K239" i="11"/>
  <c r="L237" i="11"/>
  <c r="L238" i="11"/>
  <c r="L239" i="11"/>
  <c r="M237" i="11"/>
  <c r="M238" i="11"/>
  <c r="M239" i="11"/>
  <c r="N237" i="11"/>
  <c r="N238" i="11"/>
  <c r="N239" i="11"/>
  <c r="O237" i="11"/>
  <c r="O238" i="11"/>
  <c r="O239" i="11"/>
  <c r="P237" i="11"/>
  <c r="P238" i="11"/>
  <c r="P239" i="11"/>
  <c r="Q237" i="11"/>
  <c r="Q238" i="11"/>
  <c r="Q239" i="11"/>
  <c r="R237" i="11"/>
  <c r="R238" i="11"/>
  <c r="R239" i="11"/>
  <c r="S237" i="11"/>
  <c r="S238" i="11"/>
  <c r="S239" i="11"/>
  <c r="T237" i="11"/>
  <c r="T238" i="11"/>
  <c r="T239" i="11"/>
  <c r="U237" i="11"/>
  <c r="U238" i="11"/>
  <c r="U239" i="11"/>
  <c r="V237" i="11"/>
  <c r="V238" i="11"/>
  <c r="V239" i="11"/>
  <c r="W237" i="11"/>
  <c r="W238" i="11"/>
  <c r="W239" i="11"/>
  <c r="X237" i="11"/>
  <c r="X238" i="11"/>
  <c r="X239" i="11"/>
  <c r="A234" i="13" l="1"/>
  <c r="A235" i="13"/>
  <c r="A236" i="13"/>
  <c r="B234" i="13"/>
  <c r="B235" i="13"/>
  <c r="B236" i="13"/>
  <c r="H234" i="13"/>
  <c r="H235" i="13"/>
  <c r="H236" i="13"/>
  <c r="I234" i="13"/>
  <c r="I235" i="13"/>
  <c r="I236" i="13"/>
  <c r="A234" i="11"/>
  <c r="A235" i="11"/>
  <c r="A236" i="11"/>
  <c r="B234" i="11"/>
  <c r="B235" i="11"/>
  <c r="B236" i="11"/>
  <c r="F234" i="11"/>
  <c r="F235" i="11"/>
  <c r="F236" i="11"/>
  <c r="G234" i="11"/>
  <c r="G235" i="11"/>
  <c r="G236" i="11"/>
  <c r="H234" i="11"/>
  <c r="H235" i="11"/>
  <c r="H236" i="11"/>
  <c r="I234" i="11"/>
  <c r="I235" i="11"/>
  <c r="I236" i="11"/>
  <c r="J234" i="11"/>
  <c r="J235" i="11"/>
  <c r="J236" i="11"/>
  <c r="K234" i="11"/>
  <c r="K235" i="11"/>
  <c r="K236" i="11"/>
  <c r="L234" i="11"/>
  <c r="L235" i="11"/>
  <c r="L236" i="11"/>
  <c r="M234" i="11"/>
  <c r="M235" i="11"/>
  <c r="M236" i="11"/>
  <c r="N234" i="11"/>
  <c r="N235" i="11"/>
  <c r="N236" i="11"/>
  <c r="O234" i="11"/>
  <c r="O235" i="11"/>
  <c r="O236" i="11"/>
  <c r="P234" i="11"/>
  <c r="P235" i="11"/>
  <c r="P236" i="11"/>
  <c r="Q234" i="11"/>
  <c r="Q235" i="11"/>
  <c r="Q236" i="11"/>
  <c r="R234" i="11"/>
  <c r="R235" i="11"/>
  <c r="R236" i="11"/>
  <c r="S234" i="11"/>
  <c r="S235" i="11"/>
  <c r="S236" i="11"/>
  <c r="T234" i="11"/>
  <c r="T235" i="11"/>
  <c r="T236" i="11"/>
  <c r="U234" i="11"/>
  <c r="U235" i="11"/>
  <c r="U236" i="11"/>
  <c r="V234" i="11"/>
  <c r="V235" i="11"/>
  <c r="V236" i="11"/>
  <c r="W234" i="11"/>
  <c r="W235" i="11"/>
  <c r="W236" i="11"/>
  <c r="X234" i="11"/>
  <c r="X235" i="11"/>
  <c r="X236" i="11"/>
  <c r="A233" i="13"/>
  <c r="B233" i="13"/>
  <c r="H233" i="13"/>
  <c r="I233" i="13"/>
  <c r="A233" i="11"/>
  <c r="B233" i="11"/>
  <c r="F233" i="11"/>
  <c r="G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V233" i="11"/>
  <c r="W233" i="11"/>
  <c r="X233" i="11"/>
  <c r="A232" i="13"/>
  <c r="B232" i="13"/>
  <c r="H232" i="13"/>
  <c r="I232" i="13"/>
  <c r="A232" i="11"/>
  <c r="B232" i="11"/>
  <c r="F232" i="11"/>
  <c r="G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V232" i="11"/>
  <c r="W232" i="11"/>
  <c r="X232" i="11"/>
  <c r="A229" i="11"/>
  <c r="A230" i="11"/>
  <c r="A231" i="11"/>
  <c r="B229" i="11"/>
  <c r="B230" i="11"/>
  <c r="B231" i="11"/>
  <c r="F229" i="11"/>
  <c r="F230" i="11"/>
  <c r="F231" i="11"/>
  <c r="G229" i="11"/>
  <c r="G230" i="11"/>
  <c r="G231" i="11"/>
  <c r="H229" i="11"/>
  <c r="H230" i="11"/>
  <c r="H231" i="11"/>
  <c r="I229" i="11"/>
  <c r="I230" i="11"/>
  <c r="I231" i="11"/>
  <c r="J229" i="11"/>
  <c r="J230" i="11"/>
  <c r="J231" i="11"/>
  <c r="K229" i="11"/>
  <c r="K230" i="11"/>
  <c r="K231" i="11"/>
  <c r="L229" i="11"/>
  <c r="L230" i="11"/>
  <c r="L231" i="11"/>
  <c r="M229" i="11"/>
  <c r="M230" i="11"/>
  <c r="M231" i="11"/>
  <c r="N229" i="11"/>
  <c r="N230" i="11"/>
  <c r="N231" i="11"/>
  <c r="O229" i="11"/>
  <c r="O230" i="11"/>
  <c r="O231" i="11"/>
  <c r="P229" i="11"/>
  <c r="P230" i="11"/>
  <c r="P231" i="11"/>
  <c r="Q229" i="11"/>
  <c r="Q230" i="11"/>
  <c r="Q231" i="11"/>
  <c r="R229" i="11"/>
  <c r="R230" i="11"/>
  <c r="R231" i="11"/>
  <c r="S229" i="11"/>
  <c r="S230" i="11"/>
  <c r="S231" i="11"/>
  <c r="T229" i="11"/>
  <c r="T230" i="11"/>
  <c r="T231" i="11"/>
  <c r="U229" i="11"/>
  <c r="U230" i="11"/>
  <c r="U231" i="11"/>
  <c r="V229" i="11"/>
  <c r="V230" i="11"/>
  <c r="V231" i="11"/>
  <c r="W229" i="11"/>
  <c r="W230" i="11"/>
  <c r="W231" i="11"/>
  <c r="X229" i="11"/>
  <c r="X230" i="11"/>
  <c r="X231" i="11"/>
  <c r="A229" i="13"/>
  <c r="A230" i="13"/>
  <c r="A231" i="13"/>
  <c r="B229" i="13"/>
  <c r="B230" i="13"/>
  <c r="B231" i="13"/>
  <c r="H229" i="13"/>
  <c r="H230" i="13"/>
  <c r="H231" i="13"/>
  <c r="I229" i="13"/>
  <c r="I230" i="13"/>
  <c r="I231" i="13"/>
  <c r="D4" i="13" l="1"/>
  <c r="X4" i="11" l="1"/>
  <c r="X5" i="11"/>
  <c r="X6" i="11"/>
  <c r="X16" i="11"/>
  <c r="X17" i="11"/>
  <c r="X18" i="11"/>
  <c r="X10" i="11"/>
  <c r="X11" i="11"/>
  <c r="X7" i="11"/>
  <c r="X13" i="11"/>
  <c r="X14" i="11"/>
  <c r="X19" i="11"/>
  <c r="X21" i="11"/>
  <c r="X28" i="11"/>
  <c r="X29" i="11"/>
  <c r="X30" i="11"/>
  <c r="X20" i="11"/>
  <c r="X31" i="11"/>
  <c r="X22" i="11"/>
  <c r="X23" i="11"/>
  <c r="X24" i="11"/>
  <c r="X25" i="11"/>
  <c r="X26" i="11"/>
  <c r="X27" i="11"/>
  <c r="X84" i="11"/>
  <c r="X85" i="11"/>
  <c r="X98" i="11"/>
  <c r="X99" i="11"/>
  <c r="X69" i="11"/>
  <c r="X33" i="11"/>
  <c r="X34" i="11"/>
  <c r="X63" i="11"/>
  <c r="X36" i="11"/>
  <c r="X37" i="11"/>
  <c r="X38" i="11"/>
  <c r="X39" i="11"/>
  <c r="X40" i="11"/>
  <c r="X41" i="11"/>
  <c r="X42" i="11"/>
  <c r="X43" i="11"/>
  <c r="X64" i="11"/>
  <c r="X15" i="11"/>
  <c r="X86" i="11"/>
  <c r="X47" i="11"/>
  <c r="X87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62" i="11"/>
  <c r="X92" i="11"/>
  <c r="X70" i="11"/>
  <c r="X79" i="11"/>
  <c r="X32" i="11"/>
  <c r="X100" i="11"/>
  <c r="X101" i="11"/>
  <c r="X35" i="11"/>
  <c r="X82" i="11"/>
  <c r="X44" i="11"/>
  <c r="X89" i="11"/>
  <c r="X71" i="11"/>
  <c r="X74" i="11"/>
  <c r="X75" i="11"/>
  <c r="X76" i="11"/>
  <c r="X77" i="11"/>
  <c r="X78" i="11"/>
  <c r="X96" i="11"/>
  <c r="X80" i="11"/>
  <c r="X81" i="11"/>
  <c r="X90" i="11"/>
  <c r="X102" i="11"/>
  <c r="X103" i="11"/>
  <c r="X104" i="11"/>
  <c r="X105" i="11"/>
  <c r="X8" i="11"/>
  <c r="X88" i="11"/>
  <c r="X106" i="11"/>
  <c r="X9" i="11"/>
  <c r="X91" i="11"/>
  <c r="X72" i="11"/>
  <c r="X93" i="11"/>
  <c r="X94" i="11"/>
  <c r="X95" i="11"/>
  <c r="X107" i="11"/>
  <c r="X97" i="11"/>
  <c r="X108" i="11"/>
  <c r="X83" i="11"/>
  <c r="X109" i="11"/>
  <c r="X45" i="11"/>
  <c r="X110" i="11"/>
  <c r="X46" i="11"/>
  <c r="X68" i="11"/>
  <c r="X111" i="11"/>
  <c r="X65" i="11"/>
  <c r="X112" i="11"/>
  <c r="X73" i="11"/>
  <c r="X113" i="11"/>
  <c r="X48" i="11"/>
  <c r="X66" i="11"/>
  <c r="X12" i="11"/>
  <c r="X67" i="11"/>
  <c r="X114" i="11"/>
  <c r="X115" i="11"/>
  <c r="X116" i="11"/>
  <c r="X117" i="11"/>
  <c r="X118" i="11"/>
  <c r="X119" i="11"/>
  <c r="X120" i="11"/>
  <c r="X121" i="11"/>
  <c r="X122" i="11"/>
  <c r="X123" i="11"/>
  <c r="X124" i="11"/>
  <c r="X125" i="11"/>
  <c r="X126" i="11"/>
  <c r="X127" i="11"/>
  <c r="X128" i="11"/>
  <c r="X129" i="11"/>
  <c r="X130" i="11"/>
  <c r="X131" i="11"/>
  <c r="X132" i="11"/>
  <c r="X133" i="11"/>
  <c r="X134" i="11"/>
  <c r="X135" i="11"/>
  <c r="X136" i="11"/>
  <c r="X137" i="11"/>
  <c r="X138" i="11"/>
  <c r="X139" i="11"/>
  <c r="X140" i="11"/>
  <c r="X141" i="11"/>
  <c r="X142" i="11"/>
  <c r="X143" i="11"/>
  <c r="X144" i="11"/>
  <c r="X145" i="11"/>
  <c r="X146" i="11"/>
  <c r="X147" i="11"/>
  <c r="X148" i="11"/>
  <c r="X149" i="11"/>
  <c r="X150" i="11"/>
  <c r="X151" i="11"/>
  <c r="X152" i="11"/>
  <c r="X153" i="11"/>
  <c r="X154" i="11"/>
  <c r="X155" i="11"/>
  <c r="X156" i="11"/>
  <c r="X157" i="11"/>
  <c r="X158" i="11"/>
  <c r="X159" i="11"/>
  <c r="X160" i="11"/>
  <c r="X161" i="11"/>
  <c r="X162" i="11"/>
  <c r="X163" i="11"/>
  <c r="X164" i="11"/>
  <c r="X165" i="11"/>
  <c r="X166" i="11"/>
  <c r="X167" i="11"/>
  <c r="X168" i="11"/>
  <c r="X169" i="11"/>
  <c r="X170" i="11"/>
  <c r="X171" i="11"/>
  <c r="X172" i="11"/>
  <c r="X173" i="11"/>
  <c r="X174" i="11"/>
  <c r="X175" i="11"/>
  <c r="X176" i="11"/>
  <c r="X177" i="11"/>
  <c r="X178" i="11"/>
  <c r="X179" i="11"/>
  <c r="X180" i="11"/>
  <c r="X181" i="11"/>
  <c r="X182" i="11"/>
  <c r="X183" i="11"/>
  <c r="X184" i="11"/>
  <c r="X185" i="11"/>
  <c r="X186" i="11"/>
  <c r="X187" i="11"/>
  <c r="X188" i="11"/>
  <c r="X189" i="11"/>
  <c r="X190" i="11"/>
  <c r="X191" i="11"/>
  <c r="X192" i="11"/>
  <c r="X193" i="11"/>
  <c r="X194" i="11"/>
  <c r="X195" i="11"/>
  <c r="X196" i="11"/>
  <c r="X197" i="11"/>
  <c r="X198" i="11"/>
  <c r="X199" i="11"/>
  <c r="X200" i="11"/>
  <c r="X201" i="11"/>
  <c r="X202" i="11"/>
  <c r="X203" i="11"/>
  <c r="X204" i="11"/>
  <c r="X205" i="11"/>
  <c r="X206" i="11"/>
  <c r="X207" i="11"/>
  <c r="X208" i="11"/>
  <c r="X209" i="11"/>
  <c r="X210" i="11"/>
  <c r="X211" i="11"/>
  <c r="X212" i="11"/>
  <c r="X213" i="11"/>
  <c r="X214" i="11"/>
  <c r="X215" i="11"/>
  <c r="X216" i="11"/>
  <c r="X217" i="11"/>
  <c r="X218" i="11"/>
  <c r="X219" i="11"/>
  <c r="X220" i="11"/>
  <c r="X221" i="11"/>
  <c r="X222" i="11"/>
  <c r="X223" i="11"/>
  <c r="X224" i="11"/>
  <c r="X225" i="11"/>
  <c r="X226" i="11"/>
  <c r="X227" i="11"/>
  <c r="X228" i="11"/>
  <c r="C16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4" i="20"/>
  <c r="C205" i="20"/>
  <c r="C206" i="20"/>
  <c r="C4" i="20"/>
  <c r="C5" i="20"/>
  <c r="C6" i="20"/>
  <c r="C223" i="20"/>
  <c r="C224" i="20"/>
  <c r="C7" i="20"/>
  <c r="C225" i="20"/>
  <c r="C8" i="20"/>
  <c r="C9" i="20"/>
  <c r="C10" i="20"/>
  <c r="C11" i="20"/>
  <c r="C12" i="20"/>
  <c r="C17" i="20"/>
  <c r="C18" i="20"/>
  <c r="C19" i="20"/>
  <c r="C13" i="20"/>
  <c r="C220" i="20"/>
  <c r="C20" i="20"/>
  <c r="C212" i="20"/>
  <c r="C21" i="20"/>
  <c r="C22" i="20"/>
  <c r="C23" i="20"/>
  <c r="C24" i="20"/>
  <c r="C25" i="20"/>
  <c r="C26" i="20"/>
  <c r="C213" i="20"/>
  <c r="C214" i="20"/>
  <c r="C226" i="20"/>
  <c r="C227" i="20"/>
  <c r="C207" i="20"/>
  <c r="C221" i="20"/>
  <c r="C215" i="20"/>
  <c r="C222" i="20"/>
  <c r="C216" i="20"/>
  <c r="C209" i="20"/>
  <c r="C210" i="20"/>
  <c r="C29" i="20"/>
  <c r="C30" i="20"/>
  <c r="C208" i="20"/>
  <c r="C31" i="20"/>
  <c r="C217" i="20"/>
  <c r="C211" i="20"/>
  <c r="C218" i="20"/>
  <c r="C219" i="20"/>
  <c r="C14" i="20"/>
  <c r="C15" i="20"/>
  <c r="C34" i="20"/>
  <c r="C37" i="20"/>
  <c r="C38" i="20"/>
  <c r="C39" i="20"/>
  <c r="C32" i="20"/>
  <c r="C33" i="20"/>
  <c r="C49" i="20"/>
  <c r="C35" i="20"/>
  <c r="C40" i="20"/>
  <c r="C36" i="20"/>
  <c r="C41" i="20"/>
  <c r="C46" i="20"/>
  <c r="C47" i="20"/>
  <c r="C48" i="20"/>
  <c r="C42" i="20"/>
  <c r="C45" i="20"/>
  <c r="C43" i="20"/>
  <c r="C44" i="20"/>
  <c r="C27" i="20"/>
  <c r="C28" i="20"/>
  <c r="A227" i="20"/>
  <c r="A207" i="20"/>
  <c r="A221" i="20"/>
  <c r="A215" i="20"/>
  <c r="A222" i="20"/>
  <c r="A216" i="20"/>
  <c r="A209" i="20"/>
  <c r="A210" i="20"/>
  <c r="A29" i="20"/>
  <c r="A30" i="20"/>
  <c r="A208" i="20"/>
  <c r="A31" i="20"/>
  <c r="A217" i="20"/>
  <c r="A211" i="20"/>
  <c r="A218" i="20"/>
  <c r="A219" i="20"/>
  <c r="A14" i="20"/>
  <c r="A15" i="20"/>
  <c r="A34" i="20"/>
  <c r="A37" i="20"/>
  <c r="A38" i="20"/>
  <c r="A39" i="20"/>
  <c r="A32" i="20"/>
  <c r="A33" i="20"/>
  <c r="A49" i="20"/>
  <c r="A35" i="20"/>
  <c r="A40" i="20"/>
  <c r="A36" i="20"/>
  <c r="A41" i="20"/>
  <c r="A46" i="20"/>
  <c r="A47" i="20"/>
  <c r="A48" i="20"/>
  <c r="A42" i="20"/>
  <c r="A45" i="20"/>
  <c r="A43" i="20"/>
  <c r="A44" i="20"/>
  <c r="A27" i="20"/>
  <c r="A28" i="20"/>
  <c r="B227" i="20"/>
  <c r="B207" i="20"/>
  <c r="B221" i="20"/>
  <c r="B215" i="20"/>
  <c r="B222" i="20"/>
  <c r="B216" i="20"/>
  <c r="B209" i="20"/>
  <c r="B210" i="20"/>
  <c r="B29" i="20"/>
  <c r="B30" i="20"/>
  <c r="B208" i="20"/>
  <c r="B31" i="20"/>
  <c r="B217" i="20"/>
  <c r="B211" i="20"/>
  <c r="B218" i="20"/>
  <c r="B219" i="20"/>
  <c r="B14" i="20"/>
  <c r="B15" i="20"/>
  <c r="B34" i="20"/>
  <c r="B37" i="20"/>
  <c r="B38" i="20"/>
  <c r="B39" i="20"/>
  <c r="B32" i="20"/>
  <c r="B33" i="20"/>
  <c r="B49" i="20"/>
  <c r="B35" i="20"/>
  <c r="B40" i="20"/>
  <c r="B36" i="20"/>
  <c r="B41" i="20"/>
  <c r="B46" i="20"/>
  <c r="B47" i="20"/>
  <c r="B48" i="20"/>
  <c r="B42" i="20"/>
  <c r="B45" i="20"/>
  <c r="B43" i="20"/>
  <c r="B44" i="20"/>
  <c r="B27" i="20"/>
  <c r="B28" i="20"/>
  <c r="D227" i="20"/>
  <c r="D207" i="20"/>
  <c r="D221" i="20"/>
  <c r="D215" i="20"/>
  <c r="D222" i="20"/>
  <c r="D216" i="20"/>
  <c r="D209" i="20"/>
  <c r="D210" i="20"/>
  <c r="D29" i="20"/>
  <c r="D30" i="20"/>
  <c r="D208" i="20"/>
  <c r="D31" i="20"/>
  <c r="D217" i="20"/>
  <c r="D211" i="20"/>
  <c r="D218" i="20"/>
  <c r="D219" i="20"/>
  <c r="D14" i="20"/>
  <c r="D15" i="20"/>
  <c r="D34" i="20"/>
  <c r="D37" i="20"/>
  <c r="D38" i="20"/>
  <c r="D39" i="20"/>
  <c r="D32" i="20"/>
  <c r="D33" i="20"/>
  <c r="D49" i="20"/>
  <c r="D35" i="20"/>
  <c r="D40" i="20"/>
  <c r="D36" i="20"/>
  <c r="D41" i="20"/>
  <c r="D46" i="20"/>
  <c r="D47" i="20"/>
  <c r="D48" i="20"/>
  <c r="D42" i="20"/>
  <c r="D45" i="20"/>
  <c r="D43" i="20"/>
  <c r="D44" i="20"/>
  <c r="D27" i="20"/>
  <c r="D28" i="20"/>
  <c r="E227" i="20"/>
  <c r="E207" i="20"/>
  <c r="E221" i="20"/>
  <c r="E215" i="20"/>
  <c r="E222" i="20"/>
  <c r="E216" i="20"/>
  <c r="E209" i="20"/>
  <c r="E210" i="20"/>
  <c r="E29" i="20"/>
  <c r="E30" i="20"/>
  <c r="E208" i="20"/>
  <c r="E31" i="20"/>
  <c r="E217" i="20"/>
  <c r="E211" i="20"/>
  <c r="E218" i="20"/>
  <c r="E219" i="20"/>
  <c r="E14" i="20"/>
  <c r="E15" i="20"/>
  <c r="E34" i="20"/>
  <c r="E37" i="20"/>
  <c r="E38" i="20"/>
  <c r="E39" i="20"/>
  <c r="E32" i="20"/>
  <c r="E33" i="20"/>
  <c r="E49" i="20"/>
  <c r="E35" i="20"/>
  <c r="E40" i="20"/>
  <c r="E36" i="20"/>
  <c r="E41" i="20"/>
  <c r="E46" i="20"/>
  <c r="E47" i="20"/>
  <c r="E48" i="20"/>
  <c r="E42" i="20"/>
  <c r="E45" i="20"/>
  <c r="E43" i="20"/>
  <c r="E44" i="20"/>
  <c r="E27" i="20"/>
  <c r="E28" i="20"/>
  <c r="G209" i="20"/>
  <c r="G29" i="20"/>
  <c r="G49" i="20"/>
  <c r="G35" i="20"/>
  <c r="G36" i="20"/>
  <c r="G46" i="20"/>
  <c r="G48" i="20"/>
  <c r="H227" i="20"/>
  <c r="H207" i="20"/>
  <c r="H221" i="20"/>
  <c r="H215" i="20"/>
  <c r="H222" i="20"/>
  <c r="H216" i="20"/>
  <c r="H209" i="20"/>
  <c r="H210" i="20"/>
  <c r="H29" i="20"/>
  <c r="H30" i="20"/>
  <c r="H208" i="20"/>
  <c r="H31" i="20"/>
  <c r="H217" i="20"/>
  <c r="H211" i="20"/>
  <c r="H218" i="20"/>
  <c r="H219" i="20"/>
  <c r="H14" i="20"/>
  <c r="H15" i="20"/>
  <c r="H34" i="20"/>
  <c r="H37" i="20"/>
  <c r="H38" i="20"/>
  <c r="H39" i="20"/>
  <c r="H32" i="20"/>
  <c r="H33" i="20"/>
  <c r="H49" i="20"/>
  <c r="H35" i="20"/>
  <c r="H40" i="20"/>
  <c r="H36" i="20"/>
  <c r="H41" i="20"/>
  <c r="H46" i="20"/>
  <c r="H47" i="20"/>
  <c r="H48" i="20"/>
  <c r="H42" i="20"/>
  <c r="H45" i="20"/>
  <c r="H43" i="20"/>
  <c r="H44" i="20"/>
  <c r="H27" i="20"/>
  <c r="H28" i="20"/>
  <c r="I227" i="20"/>
  <c r="I207" i="20"/>
  <c r="I221" i="20"/>
  <c r="I215" i="20"/>
  <c r="I222" i="20"/>
  <c r="I216" i="20"/>
  <c r="I209" i="20"/>
  <c r="I210" i="20"/>
  <c r="I29" i="20"/>
  <c r="I30" i="20"/>
  <c r="I208" i="20"/>
  <c r="I31" i="20"/>
  <c r="I217" i="20"/>
  <c r="I211" i="20"/>
  <c r="I218" i="20"/>
  <c r="I219" i="20"/>
  <c r="I14" i="20"/>
  <c r="I15" i="20"/>
  <c r="I34" i="20"/>
  <c r="I37" i="20"/>
  <c r="I38" i="20"/>
  <c r="I39" i="20"/>
  <c r="I32" i="20"/>
  <c r="I33" i="20"/>
  <c r="I49" i="20"/>
  <c r="I35" i="20"/>
  <c r="I40" i="20"/>
  <c r="I36" i="20"/>
  <c r="I41" i="20"/>
  <c r="I46" i="20"/>
  <c r="I47" i="20"/>
  <c r="I48" i="20"/>
  <c r="I42" i="20"/>
  <c r="I45" i="20"/>
  <c r="I43" i="20"/>
  <c r="I44" i="20"/>
  <c r="I27" i="20"/>
  <c r="I28" i="20"/>
  <c r="E129" i="20"/>
  <c r="A186" i="20"/>
  <c r="E135" i="20"/>
  <c r="E87" i="20"/>
  <c r="E25" i="20"/>
  <c r="E12" i="20"/>
  <c r="E106" i="20"/>
  <c r="E10" i="20"/>
  <c r="E132" i="20"/>
  <c r="E144" i="20"/>
  <c r="E178" i="20"/>
  <c r="E195" i="20"/>
  <c r="E220" i="20"/>
  <c r="E113" i="20"/>
  <c r="E71" i="20"/>
  <c r="E81" i="20"/>
  <c r="E59" i="20"/>
  <c r="E165" i="20"/>
  <c r="E111" i="20"/>
  <c r="E214" i="20"/>
  <c r="E114" i="20"/>
  <c r="E3" i="20"/>
  <c r="E82" i="20"/>
  <c r="E155" i="20"/>
  <c r="E107" i="20"/>
  <c r="E68" i="20"/>
  <c r="E80" i="20"/>
  <c r="E143" i="20"/>
  <c r="E225" i="20"/>
  <c r="E75" i="20"/>
  <c r="E108" i="20"/>
  <c r="E56" i="20"/>
  <c r="E99" i="20"/>
  <c r="E183" i="20"/>
  <c r="E152" i="20"/>
  <c r="E84" i="20"/>
  <c r="E174" i="20"/>
  <c r="E66" i="20"/>
  <c r="E169" i="20"/>
  <c r="E146" i="20"/>
  <c r="E112" i="20"/>
  <c r="E185" i="20"/>
  <c r="E140" i="20"/>
  <c r="E224" i="20"/>
  <c r="E172" i="20"/>
  <c r="E19" i="20"/>
  <c r="E190" i="20"/>
  <c r="E95" i="20"/>
  <c r="E6" i="20"/>
  <c r="E63" i="20"/>
  <c r="E53" i="20"/>
  <c r="E120" i="20"/>
  <c r="E20" i="20"/>
  <c r="E226" i="20"/>
  <c r="E154" i="20"/>
  <c r="E212" i="20"/>
  <c r="E24" i="20"/>
  <c r="E141" i="20"/>
  <c r="E166" i="20"/>
  <c r="E50" i="20"/>
  <c r="E13" i="20"/>
  <c r="E203" i="20"/>
  <c r="E58" i="20"/>
  <c r="E159" i="20"/>
  <c r="E194" i="20"/>
  <c r="E204" i="20"/>
  <c r="E167" i="20"/>
  <c r="E206" i="20"/>
  <c r="E92" i="20"/>
  <c r="E184" i="20"/>
  <c r="E26" i="20"/>
  <c r="E100" i="20"/>
  <c r="E65" i="20"/>
  <c r="E151" i="20"/>
  <c r="E187" i="20"/>
  <c r="E137" i="20"/>
  <c r="E168" i="20"/>
  <c r="E55" i="20"/>
  <c r="E156" i="20"/>
  <c r="E188" i="20"/>
  <c r="E213" i="20"/>
  <c r="E176" i="20"/>
  <c r="E97" i="20"/>
  <c r="E191" i="20"/>
  <c r="E163" i="20"/>
  <c r="E182" i="20"/>
  <c r="E189" i="20"/>
  <c r="E179" i="20"/>
  <c r="E72" i="20"/>
  <c r="E104" i="20"/>
  <c r="E186" i="20"/>
  <c r="E128" i="20"/>
  <c r="E69" i="20"/>
  <c r="E18" i="20"/>
  <c r="E115" i="20"/>
  <c r="E52" i="20"/>
  <c r="E98" i="20"/>
  <c r="E79" i="20"/>
  <c r="E60" i="20"/>
  <c r="E164" i="20"/>
  <c r="E62" i="20"/>
  <c r="E61" i="20"/>
  <c r="E110" i="20"/>
  <c r="E96" i="20"/>
  <c r="E145" i="20"/>
  <c r="E54" i="20"/>
  <c r="E161" i="20"/>
  <c r="E205" i="20"/>
  <c r="E21" i="20"/>
  <c r="E8" i="20"/>
  <c r="E180" i="20"/>
  <c r="E199" i="20"/>
  <c r="E200" i="20"/>
  <c r="E201" i="20"/>
  <c r="E193" i="20"/>
  <c r="E147" i="20"/>
  <c r="E136" i="20"/>
  <c r="E171" i="20"/>
  <c r="E198" i="20"/>
  <c r="E202" i="20"/>
  <c r="E23" i="20"/>
  <c r="E11" i="20"/>
  <c r="E181" i="20"/>
  <c r="E125" i="20"/>
  <c r="E73" i="20"/>
  <c r="E86" i="20"/>
  <c r="E90" i="20"/>
  <c r="E130" i="20"/>
  <c r="E150" i="20"/>
  <c r="E93" i="20"/>
  <c r="E157" i="20"/>
  <c r="E133" i="20"/>
  <c r="E121" i="20"/>
  <c r="E153" i="20"/>
  <c r="E4" i="20"/>
  <c r="E134" i="20"/>
  <c r="E91" i="20"/>
  <c r="E177" i="20"/>
  <c r="E122" i="20"/>
  <c r="E70" i="20"/>
  <c r="E123" i="20"/>
  <c r="E124" i="20"/>
  <c r="E67" i="20"/>
  <c r="E196" i="20"/>
  <c r="E101" i="20"/>
  <c r="E158" i="20"/>
  <c r="E131" i="20"/>
  <c r="E173" i="20"/>
  <c r="E138" i="20"/>
  <c r="E94" i="20"/>
  <c r="E85" i="20"/>
  <c r="E126" i="20"/>
  <c r="E170" i="20"/>
  <c r="E192" i="20"/>
  <c r="E16" i="20"/>
  <c r="E103" i="20"/>
  <c r="E77" i="20"/>
  <c r="E88" i="20"/>
  <c r="E116" i="20"/>
  <c r="E51" i="20"/>
  <c r="E109" i="20"/>
  <c r="E89" i="20"/>
  <c r="E142" i="20"/>
  <c r="E223" i="20"/>
  <c r="E162" i="20"/>
  <c r="E57" i="20"/>
  <c r="E117" i="20"/>
  <c r="E175" i="20"/>
  <c r="E197" i="20"/>
  <c r="E148" i="20"/>
  <c r="E22" i="20"/>
  <c r="E76" i="20"/>
  <c r="E78" i="20"/>
  <c r="E139" i="20"/>
  <c r="E102" i="20"/>
  <c r="E9" i="20"/>
  <c r="E74" i="20"/>
  <c r="E149" i="20"/>
  <c r="E127" i="20"/>
  <c r="E83" i="20"/>
  <c r="E105" i="20"/>
  <c r="E7" i="20"/>
  <c r="E119" i="20"/>
  <c r="E118" i="20"/>
  <c r="E17" i="20"/>
  <c r="E160" i="20"/>
  <c r="E64" i="20"/>
  <c r="E5" i="20"/>
  <c r="B208" i="11"/>
  <c r="A191" i="13"/>
  <c r="A192" i="13"/>
  <c r="A193" i="13"/>
  <c r="A194" i="13"/>
  <c r="B191" i="13"/>
  <c r="B192" i="13"/>
  <c r="B193" i="13"/>
  <c r="B194" i="13"/>
  <c r="H191" i="13"/>
  <c r="H192" i="13"/>
  <c r="H193" i="13"/>
  <c r="H194" i="13"/>
  <c r="I191" i="13"/>
  <c r="I192" i="13"/>
  <c r="I193" i="13"/>
  <c r="I194" i="13"/>
  <c r="A226" i="11"/>
  <c r="A227" i="11"/>
  <c r="A228" i="11"/>
  <c r="B226" i="11"/>
  <c r="B227" i="11"/>
  <c r="B228" i="11"/>
  <c r="F226" i="11"/>
  <c r="F227" i="11"/>
  <c r="F228" i="11"/>
  <c r="G226" i="11"/>
  <c r="G227" i="11"/>
  <c r="G228" i="11"/>
  <c r="H226" i="11"/>
  <c r="H227" i="11"/>
  <c r="H228" i="11"/>
  <c r="I226" i="11"/>
  <c r="I227" i="11"/>
  <c r="I228" i="11"/>
  <c r="J226" i="11"/>
  <c r="J227" i="11"/>
  <c r="J228" i="11"/>
  <c r="K226" i="11"/>
  <c r="K227" i="11"/>
  <c r="K228" i="11"/>
  <c r="L226" i="11"/>
  <c r="L227" i="11"/>
  <c r="L228" i="11"/>
  <c r="M226" i="11"/>
  <c r="M227" i="11"/>
  <c r="M228" i="11"/>
  <c r="N226" i="11"/>
  <c r="N227" i="11"/>
  <c r="N228" i="11"/>
  <c r="O226" i="11"/>
  <c r="O227" i="11"/>
  <c r="O228" i="11"/>
  <c r="P226" i="11"/>
  <c r="P227" i="11"/>
  <c r="P228" i="11"/>
  <c r="Q226" i="11"/>
  <c r="Q227" i="11"/>
  <c r="Q228" i="11"/>
  <c r="R226" i="11"/>
  <c r="R227" i="11"/>
  <c r="R228" i="11"/>
  <c r="S226" i="11"/>
  <c r="S227" i="11"/>
  <c r="S228" i="11"/>
  <c r="T226" i="11"/>
  <c r="T227" i="11"/>
  <c r="T228" i="11"/>
  <c r="U226" i="11"/>
  <c r="U227" i="11"/>
  <c r="U228" i="11"/>
  <c r="V226" i="11"/>
  <c r="V227" i="11"/>
  <c r="V228" i="11"/>
  <c r="W226" i="11"/>
  <c r="W227" i="11"/>
  <c r="W228" i="11"/>
  <c r="A225" i="11"/>
  <c r="B225" i="11"/>
  <c r="F225" i="11"/>
  <c r="G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V225" i="11"/>
  <c r="W225" i="11"/>
  <c r="A189" i="13"/>
  <c r="A190" i="13"/>
  <c r="B189" i="13"/>
  <c r="B190" i="13"/>
  <c r="H189" i="13"/>
  <c r="H190" i="13"/>
  <c r="I189" i="13"/>
  <c r="I190" i="13"/>
  <c r="A223" i="11"/>
  <c r="A224" i="11"/>
  <c r="B223" i="11"/>
  <c r="B224" i="11"/>
  <c r="F223" i="11"/>
  <c r="F224" i="11"/>
  <c r="G223" i="11"/>
  <c r="G224" i="11"/>
  <c r="H223" i="11"/>
  <c r="H224" i="11"/>
  <c r="I223" i="11"/>
  <c r="I224" i="11"/>
  <c r="J223" i="11"/>
  <c r="J224" i="11"/>
  <c r="K223" i="11"/>
  <c r="K224" i="11"/>
  <c r="L223" i="11"/>
  <c r="L224" i="11"/>
  <c r="M223" i="11"/>
  <c r="M224" i="11"/>
  <c r="N223" i="11"/>
  <c r="N224" i="11"/>
  <c r="O223" i="11"/>
  <c r="O224" i="11"/>
  <c r="P223" i="11"/>
  <c r="P224" i="11"/>
  <c r="Q223" i="11"/>
  <c r="Q224" i="11"/>
  <c r="R223" i="11"/>
  <c r="R224" i="11"/>
  <c r="S223" i="11"/>
  <c r="S224" i="11"/>
  <c r="T223" i="11"/>
  <c r="T224" i="11"/>
  <c r="U223" i="11"/>
  <c r="U224" i="11"/>
  <c r="V223" i="11"/>
  <c r="V224" i="11"/>
  <c r="W223" i="11"/>
  <c r="W224" i="11"/>
  <c r="A188" i="13"/>
  <c r="B188" i="13"/>
  <c r="H188" i="13"/>
  <c r="I188" i="13"/>
  <c r="A222" i="11"/>
  <c r="B222" i="11"/>
  <c r="F222" i="11"/>
  <c r="G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V222" i="11"/>
  <c r="W222" i="11"/>
  <c r="A185" i="13"/>
  <c r="A186" i="13"/>
  <c r="A187" i="13"/>
  <c r="B185" i="13"/>
  <c r="B186" i="13"/>
  <c r="B187" i="13"/>
  <c r="H185" i="13"/>
  <c r="H186" i="13"/>
  <c r="H187" i="13"/>
  <c r="I185" i="13"/>
  <c r="I186" i="13"/>
  <c r="I187" i="13"/>
  <c r="A219" i="11"/>
  <c r="A220" i="11"/>
  <c r="A221" i="11"/>
  <c r="B219" i="11"/>
  <c r="B220" i="11"/>
  <c r="B221" i="11"/>
  <c r="F219" i="11"/>
  <c r="F220" i="11"/>
  <c r="F221" i="11"/>
  <c r="G219" i="11"/>
  <c r="G220" i="11"/>
  <c r="G221" i="11"/>
  <c r="H219" i="11"/>
  <c r="H220" i="11"/>
  <c r="H221" i="11"/>
  <c r="I219" i="11"/>
  <c r="I220" i="11"/>
  <c r="I221" i="11"/>
  <c r="J219" i="11"/>
  <c r="J220" i="11"/>
  <c r="J221" i="11"/>
  <c r="K219" i="11"/>
  <c r="K220" i="11"/>
  <c r="K221" i="11"/>
  <c r="L219" i="11"/>
  <c r="L220" i="11"/>
  <c r="L221" i="11"/>
  <c r="M219" i="11"/>
  <c r="M220" i="11"/>
  <c r="M221" i="11"/>
  <c r="N219" i="11"/>
  <c r="N220" i="11"/>
  <c r="N221" i="11"/>
  <c r="O219" i="11"/>
  <c r="O220" i="11"/>
  <c r="O221" i="11"/>
  <c r="P219" i="11"/>
  <c r="P220" i="11"/>
  <c r="P221" i="11"/>
  <c r="Q219" i="11"/>
  <c r="Q220" i="11"/>
  <c r="Q221" i="11"/>
  <c r="R219" i="11"/>
  <c r="R220" i="11"/>
  <c r="R221" i="11"/>
  <c r="S219" i="11"/>
  <c r="S220" i="11"/>
  <c r="S221" i="11"/>
  <c r="T219" i="11"/>
  <c r="T220" i="11"/>
  <c r="T221" i="11"/>
  <c r="U219" i="11"/>
  <c r="U220" i="11"/>
  <c r="U221" i="11"/>
  <c r="V219" i="11"/>
  <c r="V220" i="11"/>
  <c r="V221" i="11"/>
  <c r="W219" i="11"/>
  <c r="W220" i="11"/>
  <c r="W221" i="11"/>
  <c r="A184" i="13"/>
  <c r="B184" i="13"/>
  <c r="H184" i="13"/>
  <c r="I184" i="13"/>
  <c r="H9" i="13"/>
  <c r="I9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10" i="13"/>
  <c r="I10" i="13"/>
  <c r="H223" i="13"/>
  <c r="I223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228" i="13"/>
  <c r="I228" i="13"/>
  <c r="H195" i="13"/>
  <c r="I195" i="13"/>
  <c r="H224" i="13"/>
  <c r="I224" i="13"/>
  <c r="H197" i="13"/>
  <c r="I197" i="13"/>
  <c r="H39" i="13"/>
  <c r="I39" i="13"/>
  <c r="H40" i="13"/>
  <c r="I40" i="13"/>
  <c r="H198" i="13"/>
  <c r="I198" i="13"/>
  <c r="H41" i="13"/>
  <c r="I41" i="13"/>
  <c r="H7" i="13"/>
  <c r="I7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6" i="13"/>
  <c r="I6" i="13"/>
  <c r="H220" i="13"/>
  <c r="I220" i="13"/>
  <c r="H221" i="13"/>
  <c r="I221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225" i="13"/>
  <c r="I225" i="13"/>
  <c r="H226" i="13"/>
  <c r="I22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227" i="13"/>
  <c r="I227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H154" i="13"/>
  <c r="I154" i="13"/>
  <c r="H196" i="13"/>
  <c r="I196" i="13"/>
  <c r="H155" i="13"/>
  <c r="I155" i="13"/>
  <c r="H5" i="13"/>
  <c r="I5" i="13"/>
  <c r="H156" i="13"/>
  <c r="I156" i="13"/>
  <c r="H157" i="13"/>
  <c r="I157" i="13"/>
  <c r="H158" i="13"/>
  <c r="I158" i="13"/>
  <c r="H159" i="13"/>
  <c r="I159" i="13"/>
  <c r="H160" i="13"/>
  <c r="I160" i="13"/>
  <c r="H222" i="13"/>
  <c r="I222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A9" i="13"/>
  <c r="B9" i="13"/>
  <c r="A199" i="13"/>
  <c r="B199" i="13"/>
  <c r="A200" i="13"/>
  <c r="B200" i="13"/>
  <c r="A201" i="13"/>
  <c r="B201" i="13"/>
  <c r="A202" i="13"/>
  <c r="B202" i="13"/>
  <c r="A203" i="13"/>
  <c r="B203" i="13"/>
  <c r="A204" i="13"/>
  <c r="B204" i="13"/>
  <c r="A205" i="13"/>
  <c r="B205" i="13"/>
  <c r="A206" i="13"/>
  <c r="B206" i="13"/>
  <c r="A207" i="13"/>
  <c r="B207" i="13"/>
  <c r="A208" i="13"/>
  <c r="B208" i="13"/>
  <c r="A209" i="13"/>
  <c r="B209" i="13"/>
  <c r="D209" i="13"/>
  <c r="A210" i="13"/>
  <c r="B210" i="13"/>
  <c r="D210" i="13"/>
  <c r="A211" i="13"/>
  <c r="B211" i="13"/>
  <c r="A212" i="13"/>
  <c r="B212" i="13"/>
  <c r="A10" i="13"/>
  <c r="B10" i="13"/>
  <c r="A223" i="13"/>
  <c r="B223" i="13"/>
  <c r="A213" i="13"/>
  <c r="B213" i="13"/>
  <c r="A214" i="13"/>
  <c r="B214" i="13"/>
  <c r="A215" i="13"/>
  <c r="B215" i="13"/>
  <c r="A216" i="13"/>
  <c r="B216" i="13"/>
  <c r="A217" i="13"/>
  <c r="B217" i="13"/>
  <c r="A218" i="13"/>
  <c r="B218" i="13"/>
  <c r="A219" i="13"/>
  <c r="B219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D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228" i="13"/>
  <c r="B228" i="13"/>
  <c r="A195" i="13"/>
  <c r="B195" i="13"/>
  <c r="A224" i="13"/>
  <c r="B224" i="13"/>
  <c r="A197" i="13"/>
  <c r="B197" i="13"/>
  <c r="A39" i="13"/>
  <c r="B39" i="13"/>
  <c r="A40" i="13"/>
  <c r="B40" i="13"/>
  <c r="D40" i="13"/>
  <c r="A198" i="13"/>
  <c r="B198" i="13"/>
  <c r="A41" i="13"/>
  <c r="B41" i="13"/>
  <c r="A7" i="13"/>
  <c r="B7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D47" i="13"/>
  <c r="A48" i="13"/>
  <c r="B48" i="13"/>
  <c r="A49" i="13"/>
  <c r="B49" i="13"/>
  <c r="D49" i="13"/>
  <c r="A50" i="13"/>
  <c r="B50" i="13"/>
  <c r="D50" i="13"/>
  <c r="A51" i="13"/>
  <c r="B51" i="13"/>
  <c r="A52" i="13"/>
  <c r="B52" i="13"/>
  <c r="A53" i="13"/>
  <c r="B53" i="13"/>
  <c r="A54" i="13"/>
  <c r="B54" i="13"/>
  <c r="D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D62" i="13"/>
  <c r="A63" i="13"/>
  <c r="B63" i="13"/>
  <c r="A64" i="13"/>
  <c r="B64" i="13"/>
  <c r="A65" i="13"/>
  <c r="B65" i="13"/>
  <c r="A66" i="13"/>
  <c r="B66" i="13"/>
  <c r="D66" i="13"/>
  <c r="A67" i="13"/>
  <c r="B67" i="13"/>
  <c r="A68" i="13"/>
  <c r="B68" i="13"/>
  <c r="A69" i="13"/>
  <c r="B69" i="13"/>
  <c r="A70" i="13"/>
  <c r="B70" i="13"/>
  <c r="A71" i="13"/>
  <c r="B71" i="13"/>
  <c r="D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D81" i="13"/>
  <c r="A82" i="13"/>
  <c r="B82" i="13"/>
  <c r="A83" i="13"/>
  <c r="B83" i="13"/>
  <c r="A84" i="13"/>
  <c r="B84" i="13"/>
  <c r="A85" i="13"/>
  <c r="B85" i="13"/>
  <c r="A6" i="13"/>
  <c r="B6" i="13"/>
  <c r="A220" i="13"/>
  <c r="B220" i="13"/>
  <c r="A221" i="13"/>
  <c r="B221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D92" i="13"/>
  <c r="A93" i="13"/>
  <c r="B93" i="13"/>
  <c r="A94" i="13"/>
  <c r="B94" i="13"/>
  <c r="A95" i="13"/>
  <c r="B95" i="13"/>
  <c r="A96" i="13"/>
  <c r="B96" i="13"/>
  <c r="D96" i="13"/>
  <c r="A225" i="13"/>
  <c r="B225" i="13"/>
  <c r="A226" i="13"/>
  <c r="B226" i="13"/>
  <c r="A97" i="13"/>
  <c r="B97" i="13"/>
  <c r="A98" i="13"/>
  <c r="B98" i="13"/>
  <c r="A99" i="13"/>
  <c r="B99" i="13"/>
  <c r="A100" i="13"/>
  <c r="B100" i="13"/>
  <c r="A101" i="13"/>
  <c r="B101" i="13"/>
  <c r="A102" i="13"/>
  <c r="B102" i="13"/>
  <c r="A103" i="13"/>
  <c r="B103" i="13"/>
  <c r="A104" i="13"/>
  <c r="B104" i="13"/>
  <c r="A105" i="13"/>
  <c r="B105" i="13"/>
  <c r="A106" i="13"/>
  <c r="B106" i="13"/>
  <c r="A107" i="13"/>
  <c r="B107" i="13"/>
  <c r="A108" i="13"/>
  <c r="B108" i="13"/>
  <c r="D108" i="13"/>
  <c r="A109" i="13"/>
  <c r="B109" i="13"/>
  <c r="A110" i="13"/>
  <c r="B110" i="13"/>
  <c r="A111" i="13"/>
  <c r="B111" i="13"/>
  <c r="A112" i="13"/>
  <c r="B112" i="13"/>
  <c r="A113" i="13"/>
  <c r="B113" i="13"/>
  <c r="A114" i="13"/>
  <c r="B114" i="13"/>
  <c r="D114" i="13"/>
  <c r="A115" i="13"/>
  <c r="B115" i="13"/>
  <c r="A116" i="13"/>
  <c r="B116" i="13"/>
  <c r="A117" i="13"/>
  <c r="B117" i="13"/>
  <c r="A118" i="13"/>
  <c r="B118" i="13"/>
  <c r="A119" i="13"/>
  <c r="B119" i="13"/>
  <c r="D119" i="13"/>
  <c r="A120" i="13"/>
  <c r="B120" i="13"/>
  <c r="D120" i="13"/>
  <c r="A121" i="13"/>
  <c r="B121" i="13"/>
  <c r="A122" i="13"/>
  <c r="B122" i="13"/>
  <c r="D122" i="13"/>
  <c r="A123" i="13"/>
  <c r="B123" i="13"/>
  <c r="D123" i="13"/>
  <c r="A124" i="13"/>
  <c r="B124" i="13"/>
  <c r="D124" i="13"/>
  <c r="A125" i="13"/>
  <c r="B125" i="13"/>
  <c r="A126" i="13"/>
  <c r="B126" i="13"/>
  <c r="A127" i="13"/>
  <c r="B127" i="13"/>
  <c r="D127" i="13"/>
  <c r="A128" i="13"/>
  <c r="B128" i="13"/>
  <c r="D128" i="13"/>
  <c r="A129" i="13"/>
  <c r="B129" i="13"/>
  <c r="D129" i="13"/>
  <c r="A130" i="13"/>
  <c r="B130" i="13"/>
  <c r="D130" i="13"/>
  <c r="A131" i="13"/>
  <c r="B131" i="13"/>
  <c r="D131" i="13"/>
  <c r="A132" i="13"/>
  <c r="B132" i="13"/>
  <c r="D132" i="13"/>
  <c r="A133" i="13"/>
  <c r="B133" i="13"/>
  <c r="D133" i="13"/>
  <c r="A134" i="13"/>
  <c r="B134" i="13"/>
  <c r="D134" i="13"/>
  <c r="A135" i="13"/>
  <c r="B135" i="13"/>
  <c r="D135" i="13"/>
  <c r="A136" i="13"/>
  <c r="B136" i="13"/>
  <c r="D136" i="13"/>
  <c r="A137" i="13"/>
  <c r="B137" i="13"/>
  <c r="A138" i="13"/>
  <c r="B138" i="13"/>
  <c r="A139" i="13"/>
  <c r="B139" i="13"/>
  <c r="A140" i="13"/>
  <c r="B140" i="13"/>
  <c r="D140" i="13"/>
  <c r="A227" i="13"/>
  <c r="B227" i="13"/>
  <c r="A141" i="13"/>
  <c r="B141" i="13"/>
  <c r="A142" i="13"/>
  <c r="B142" i="13"/>
  <c r="A143" i="13"/>
  <c r="B143" i="13"/>
  <c r="A144" i="13"/>
  <c r="B144" i="13"/>
  <c r="A145" i="13"/>
  <c r="B145" i="13"/>
  <c r="D145" i="13"/>
  <c r="A146" i="13"/>
  <c r="B146" i="13"/>
  <c r="D146" i="13"/>
  <c r="A147" i="13"/>
  <c r="B147" i="13"/>
  <c r="D147" i="13"/>
  <c r="A148" i="13"/>
  <c r="B148" i="13"/>
  <c r="A149" i="13"/>
  <c r="B149" i="13"/>
  <c r="A150" i="13"/>
  <c r="B150" i="13"/>
  <c r="A151" i="13"/>
  <c r="B151" i="13"/>
  <c r="A152" i="13"/>
  <c r="B152" i="13"/>
  <c r="A153" i="13"/>
  <c r="B153" i="13"/>
  <c r="A154" i="13"/>
  <c r="B154" i="13"/>
  <c r="A196" i="13"/>
  <c r="B196" i="13"/>
  <c r="A155" i="13"/>
  <c r="B155" i="13"/>
  <c r="D155" i="13"/>
  <c r="A5" i="13"/>
  <c r="B5" i="13"/>
  <c r="A156" i="13"/>
  <c r="B156" i="13"/>
  <c r="D156" i="13"/>
  <c r="A157" i="13"/>
  <c r="B157" i="13"/>
  <c r="D157" i="13"/>
  <c r="A158" i="13"/>
  <c r="B158" i="13"/>
  <c r="A159" i="13"/>
  <c r="B159" i="13"/>
  <c r="A160" i="13"/>
  <c r="B160" i="13"/>
  <c r="D160" i="13"/>
  <c r="A222" i="13"/>
  <c r="B222" i="13"/>
  <c r="A161" i="13"/>
  <c r="B161" i="13"/>
  <c r="A162" i="13"/>
  <c r="B162" i="13"/>
  <c r="A163" i="13"/>
  <c r="B163" i="13"/>
  <c r="A164" i="13"/>
  <c r="B164" i="13"/>
  <c r="A165" i="13"/>
  <c r="B165" i="13"/>
  <c r="A166" i="13"/>
  <c r="B166" i="13"/>
  <c r="A167" i="13"/>
  <c r="B167" i="13"/>
  <c r="D167" i="13"/>
  <c r="A168" i="13"/>
  <c r="B168" i="13"/>
  <c r="A169" i="13"/>
  <c r="B169" i="13"/>
  <c r="A170" i="13"/>
  <c r="B170" i="13"/>
  <c r="A171" i="13"/>
  <c r="B171" i="13"/>
  <c r="A172" i="13"/>
  <c r="B172" i="13"/>
  <c r="A173" i="13"/>
  <c r="B173" i="13"/>
  <c r="A174" i="13"/>
  <c r="B174" i="13"/>
  <c r="A175" i="13"/>
  <c r="B175" i="13"/>
  <c r="A176" i="13"/>
  <c r="B176" i="13"/>
  <c r="A177" i="13"/>
  <c r="B177" i="13"/>
  <c r="A178" i="13"/>
  <c r="B178" i="13"/>
  <c r="A179" i="13"/>
  <c r="B179" i="13"/>
  <c r="A180" i="13"/>
  <c r="B180" i="13"/>
  <c r="A181" i="13"/>
  <c r="B181" i="13"/>
  <c r="A182" i="13"/>
  <c r="B182" i="13"/>
  <c r="A183" i="13"/>
  <c r="B183" i="13"/>
  <c r="A218" i="11"/>
  <c r="B218" i="11"/>
  <c r="F218" i="11"/>
  <c r="G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V218" i="11"/>
  <c r="W218" i="11"/>
  <c r="A217" i="11"/>
  <c r="B217" i="11"/>
  <c r="F217" i="11"/>
  <c r="G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V217" i="11"/>
  <c r="W217" i="11"/>
  <c r="A216" i="11"/>
  <c r="B216" i="11"/>
  <c r="D7" i="13"/>
  <c r="A213" i="11"/>
  <c r="A214" i="11"/>
  <c r="A215" i="11"/>
  <c r="B213" i="11"/>
  <c r="B214" i="11"/>
  <c r="B215" i="11"/>
  <c r="F213" i="11"/>
  <c r="F214" i="11"/>
  <c r="F215" i="11"/>
  <c r="F216" i="11"/>
  <c r="G213" i="11"/>
  <c r="G214" i="11"/>
  <c r="G215" i="11"/>
  <c r="G216" i="11"/>
  <c r="H213" i="11"/>
  <c r="H214" i="11"/>
  <c r="H215" i="11"/>
  <c r="H216" i="11"/>
  <c r="I213" i="11"/>
  <c r="I214" i="11"/>
  <c r="I215" i="11"/>
  <c r="I216" i="11"/>
  <c r="J213" i="11"/>
  <c r="J214" i="11"/>
  <c r="J215" i="11"/>
  <c r="J216" i="11"/>
  <c r="K213" i="11"/>
  <c r="K214" i="11"/>
  <c r="K215" i="11"/>
  <c r="K216" i="11"/>
  <c r="L213" i="11"/>
  <c r="L214" i="11"/>
  <c r="L215" i="11"/>
  <c r="L216" i="11"/>
  <c r="M213" i="11"/>
  <c r="M214" i="11"/>
  <c r="M215" i="11"/>
  <c r="M216" i="11"/>
  <c r="N213" i="11"/>
  <c r="N214" i="11"/>
  <c r="N215" i="11"/>
  <c r="N216" i="11"/>
  <c r="O213" i="11"/>
  <c r="O214" i="11"/>
  <c r="O215" i="11"/>
  <c r="O216" i="11"/>
  <c r="P213" i="11"/>
  <c r="P214" i="11"/>
  <c r="P215" i="11"/>
  <c r="P216" i="11"/>
  <c r="Q213" i="11"/>
  <c r="Q214" i="11"/>
  <c r="Q215" i="11"/>
  <c r="Q216" i="11"/>
  <c r="R213" i="11"/>
  <c r="R214" i="11"/>
  <c r="R215" i="11"/>
  <c r="R216" i="11"/>
  <c r="S213" i="11"/>
  <c r="S214" i="11"/>
  <c r="S215" i="11"/>
  <c r="S216" i="11"/>
  <c r="T213" i="11"/>
  <c r="T214" i="11"/>
  <c r="T215" i="11"/>
  <c r="T216" i="11"/>
  <c r="U213" i="11"/>
  <c r="U214" i="11"/>
  <c r="U215" i="11"/>
  <c r="U216" i="11"/>
  <c r="V213" i="11"/>
  <c r="V214" i="11"/>
  <c r="V215" i="11"/>
  <c r="V216" i="11"/>
  <c r="W213" i="11"/>
  <c r="W214" i="11"/>
  <c r="W215" i="11"/>
  <c r="W216" i="11"/>
  <c r="A205" i="11"/>
  <c r="A206" i="11"/>
  <c r="A207" i="11"/>
  <c r="A208" i="11"/>
  <c r="A209" i="11"/>
  <c r="A210" i="11"/>
  <c r="A211" i="11"/>
  <c r="A212" i="11"/>
  <c r="B205" i="11"/>
  <c r="B206" i="11"/>
  <c r="B207" i="11"/>
  <c r="B209" i="11"/>
  <c r="B210" i="11"/>
  <c r="B211" i="11"/>
  <c r="B212" i="11"/>
  <c r="F205" i="11"/>
  <c r="F206" i="11"/>
  <c r="F207" i="11"/>
  <c r="F208" i="11"/>
  <c r="F209" i="11"/>
  <c r="F210" i="11"/>
  <c r="F211" i="11"/>
  <c r="F212" i="11"/>
  <c r="G205" i="11"/>
  <c r="G206" i="11"/>
  <c r="G207" i="11"/>
  <c r="G208" i="11"/>
  <c r="G209" i="11"/>
  <c r="G210" i="11"/>
  <c r="G211" i="11"/>
  <c r="G212" i="11"/>
  <c r="H205" i="11"/>
  <c r="H206" i="11"/>
  <c r="H207" i="11"/>
  <c r="H208" i="11"/>
  <c r="H209" i="11"/>
  <c r="H210" i="11"/>
  <c r="H211" i="11"/>
  <c r="H212" i="11"/>
  <c r="I205" i="11"/>
  <c r="I206" i="11"/>
  <c r="I207" i="11"/>
  <c r="I208" i="11"/>
  <c r="I209" i="11"/>
  <c r="I210" i="11"/>
  <c r="I211" i="11"/>
  <c r="I212" i="11"/>
  <c r="J205" i="11"/>
  <c r="J206" i="11"/>
  <c r="J207" i="11"/>
  <c r="J208" i="11"/>
  <c r="J209" i="11"/>
  <c r="J210" i="11"/>
  <c r="J211" i="11"/>
  <c r="J212" i="11"/>
  <c r="K205" i="11"/>
  <c r="K206" i="11"/>
  <c r="K207" i="11"/>
  <c r="K208" i="11"/>
  <c r="K209" i="11"/>
  <c r="K210" i="11"/>
  <c r="K211" i="11"/>
  <c r="K212" i="11"/>
  <c r="L205" i="11"/>
  <c r="L206" i="11"/>
  <c r="L207" i="11"/>
  <c r="L208" i="11"/>
  <c r="L209" i="11"/>
  <c r="L210" i="11"/>
  <c r="L211" i="11"/>
  <c r="L212" i="11"/>
  <c r="M205" i="11"/>
  <c r="M206" i="11"/>
  <c r="M207" i="11"/>
  <c r="M208" i="11"/>
  <c r="M209" i="11"/>
  <c r="M210" i="11"/>
  <c r="M211" i="11"/>
  <c r="M212" i="11"/>
  <c r="N205" i="11"/>
  <c r="N206" i="11"/>
  <c r="N207" i="11"/>
  <c r="N208" i="11"/>
  <c r="N209" i="11"/>
  <c r="N210" i="11"/>
  <c r="N211" i="11"/>
  <c r="N212" i="11"/>
  <c r="O205" i="11"/>
  <c r="O206" i="11"/>
  <c r="O207" i="11"/>
  <c r="O208" i="11"/>
  <c r="O209" i="11"/>
  <c r="O210" i="11"/>
  <c r="O211" i="11"/>
  <c r="O212" i="11"/>
  <c r="P205" i="11"/>
  <c r="P206" i="11"/>
  <c r="P207" i="11"/>
  <c r="P208" i="11"/>
  <c r="P209" i="11"/>
  <c r="P210" i="11"/>
  <c r="P211" i="11"/>
  <c r="P212" i="11"/>
  <c r="Q205" i="11"/>
  <c r="Q206" i="11"/>
  <c r="Q207" i="11"/>
  <c r="Q208" i="11"/>
  <c r="Q209" i="11"/>
  <c r="Q210" i="11"/>
  <c r="Q211" i="11"/>
  <c r="Q212" i="11"/>
  <c r="R205" i="11"/>
  <c r="R206" i="11"/>
  <c r="R207" i="11"/>
  <c r="R208" i="11"/>
  <c r="R209" i="11"/>
  <c r="R210" i="11"/>
  <c r="R211" i="11"/>
  <c r="R212" i="11"/>
  <c r="S205" i="11"/>
  <c r="S206" i="11"/>
  <c r="S207" i="11"/>
  <c r="S208" i="11"/>
  <c r="S209" i="11"/>
  <c r="S210" i="11"/>
  <c r="S211" i="11"/>
  <c r="S212" i="11"/>
  <c r="T205" i="11"/>
  <c r="T206" i="11"/>
  <c r="T207" i="11"/>
  <c r="T208" i="11"/>
  <c r="T209" i="11"/>
  <c r="T210" i="11"/>
  <c r="T211" i="11"/>
  <c r="T212" i="11"/>
  <c r="U205" i="11"/>
  <c r="U206" i="11"/>
  <c r="U207" i="11"/>
  <c r="U208" i="11"/>
  <c r="U209" i="11"/>
  <c r="U210" i="11"/>
  <c r="U211" i="11"/>
  <c r="U212" i="11"/>
  <c r="V205" i="11"/>
  <c r="V206" i="11"/>
  <c r="V207" i="11"/>
  <c r="V208" i="11"/>
  <c r="V209" i="11"/>
  <c r="V210" i="11"/>
  <c r="V211" i="11"/>
  <c r="V212" i="11"/>
  <c r="W205" i="11"/>
  <c r="W206" i="11"/>
  <c r="W207" i="11"/>
  <c r="W208" i="11"/>
  <c r="W209" i="11"/>
  <c r="W210" i="11"/>
  <c r="W211" i="11"/>
  <c r="W212" i="11"/>
  <c r="D111" i="13"/>
  <c r="G219" i="20"/>
  <c r="D250" i="13"/>
  <c r="C258" i="13"/>
  <c r="D20" i="13"/>
  <c r="D197" i="13"/>
  <c r="D100" i="13"/>
  <c r="A200" i="11"/>
  <c r="A201" i="11"/>
  <c r="A202" i="11"/>
  <c r="A203" i="11"/>
  <c r="A204" i="11"/>
  <c r="B200" i="11"/>
  <c r="B201" i="11"/>
  <c r="B202" i="11"/>
  <c r="B203" i="11"/>
  <c r="B204" i="11"/>
  <c r="F200" i="11"/>
  <c r="F201" i="11"/>
  <c r="F202" i="11"/>
  <c r="F203" i="11"/>
  <c r="F204" i="11"/>
  <c r="G200" i="11"/>
  <c r="G201" i="11"/>
  <c r="G202" i="11"/>
  <c r="G203" i="11"/>
  <c r="G204" i="11"/>
  <c r="H200" i="11"/>
  <c r="H201" i="11"/>
  <c r="H202" i="11"/>
  <c r="H203" i="11"/>
  <c r="H204" i="11"/>
  <c r="I200" i="11"/>
  <c r="I201" i="11"/>
  <c r="I202" i="11"/>
  <c r="I203" i="11"/>
  <c r="I204" i="11"/>
  <c r="J200" i="11"/>
  <c r="J201" i="11"/>
  <c r="J202" i="11"/>
  <c r="J203" i="11"/>
  <c r="J204" i="11"/>
  <c r="K200" i="11"/>
  <c r="K201" i="11"/>
  <c r="K202" i="11"/>
  <c r="K203" i="11"/>
  <c r="K204" i="11"/>
  <c r="L200" i="11"/>
  <c r="L201" i="11"/>
  <c r="L202" i="11"/>
  <c r="L203" i="11"/>
  <c r="L204" i="11"/>
  <c r="M200" i="11"/>
  <c r="M201" i="11"/>
  <c r="M202" i="11"/>
  <c r="M203" i="11"/>
  <c r="M204" i="11"/>
  <c r="N200" i="11"/>
  <c r="N201" i="11"/>
  <c r="N202" i="11"/>
  <c r="N203" i="11"/>
  <c r="N204" i="11"/>
  <c r="O200" i="11"/>
  <c r="O201" i="11"/>
  <c r="O202" i="11"/>
  <c r="O203" i="11"/>
  <c r="O204" i="11"/>
  <c r="P200" i="11"/>
  <c r="P201" i="11"/>
  <c r="P202" i="11"/>
  <c r="P203" i="11"/>
  <c r="P204" i="11"/>
  <c r="Q200" i="11"/>
  <c r="Q201" i="11"/>
  <c r="Q202" i="11"/>
  <c r="Q203" i="11"/>
  <c r="Q204" i="11"/>
  <c r="R200" i="11"/>
  <c r="R201" i="11"/>
  <c r="R202" i="11"/>
  <c r="R203" i="11"/>
  <c r="R204" i="11"/>
  <c r="S200" i="11"/>
  <c r="S201" i="11"/>
  <c r="S202" i="11"/>
  <c r="S203" i="11"/>
  <c r="S204" i="11"/>
  <c r="T200" i="11"/>
  <c r="T201" i="11"/>
  <c r="T202" i="11"/>
  <c r="T203" i="11"/>
  <c r="T204" i="11"/>
  <c r="U200" i="11"/>
  <c r="U201" i="11"/>
  <c r="U202" i="11"/>
  <c r="U203" i="11"/>
  <c r="U204" i="11"/>
  <c r="V200" i="11"/>
  <c r="V201" i="11"/>
  <c r="V202" i="11"/>
  <c r="V203" i="11"/>
  <c r="V204" i="11"/>
  <c r="W200" i="11"/>
  <c r="W201" i="11"/>
  <c r="W202" i="11"/>
  <c r="W203" i="11"/>
  <c r="W204" i="11"/>
  <c r="A195" i="11"/>
  <c r="A196" i="11"/>
  <c r="A197" i="11"/>
  <c r="A198" i="11"/>
  <c r="A199" i="11"/>
  <c r="B195" i="11"/>
  <c r="B196" i="11"/>
  <c r="B197" i="11"/>
  <c r="B198" i="11"/>
  <c r="B199" i="11"/>
  <c r="F195" i="11"/>
  <c r="F196" i="11"/>
  <c r="F197" i="11"/>
  <c r="F198" i="11"/>
  <c r="F199" i="11"/>
  <c r="G195" i="11"/>
  <c r="G196" i="11"/>
  <c r="G197" i="11"/>
  <c r="G198" i="11"/>
  <c r="G199" i="11"/>
  <c r="H195" i="11"/>
  <c r="H196" i="11"/>
  <c r="H197" i="11"/>
  <c r="H198" i="11"/>
  <c r="H199" i="11"/>
  <c r="I195" i="11"/>
  <c r="I196" i="11"/>
  <c r="I197" i="11"/>
  <c r="I198" i="11"/>
  <c r="I199" i="11"/>
  <c r="J195" i="11"/>
  <c r="J196" i="11"/>
  <c r="J197" i="11"/>
  <c r="J198" i="11"/>
  <c r="J199" i="11"/>
  <c r="K195" i="11"/>
  <c r="K196" i="11"/>
  <c r="K197" i="11"/>
  <c r="K198" i="11"/>
  <c r="K199" i="11"/>
  <c r="L195" i="11"/>
  <c r="L196" i="11"/>
  <c r="L197" i="11"/>
  <c r="L198" i="11"/>
  <c r="L199" i="11"/>
  <c r="M195" i="11"/>
  <c r="M196" i="11"/>
  <c r="M197" i="11"/>
  <c r="M198" i="11"/>
  <c r="M199" i="11"/>
  <c r="N195" i="11"/>
  <c r="N196" i="11"/>
  <c r="N197" i="11"/>
  <c r="N198" i="11"/>
  <c r="N199" i="11"/>
  <c r="O195" i="11"/>
  <c r="O196" i="11"/>
  <c r="O197" i="11"/>
  <c r="O198" i="11"/>
  <c r="O199" i="11"/>
  <c r="P195" i="11"/>
  <c r="P196" i="11"/>
  <c r="P197" i="11"/>
  <c r="P198" i="11"/>
  <c r="P199" i="11"/>
  <c r="Q195" i="11"/>
  <c r="Q196" i="11"/>
  <c r="Q197" i="11"/>
  <c r="Q198" i="11"/>
  <c r="Q199" i="11"/>
  <c r="R195" i="11"/>
  <c r="R196" i="11"/>
  <c r="R197" i="11"/>
  <c r="R198" i="11"/>
  <c r="R199" i="11"/>
  <c r="S195" i="11"/>
  <c r="S196" i="11"/>
  <c r="S197" i="11"/>
  <c r="S198" i="11"/>
  <c r="S199" i="11"/>
  <c r="T195" i="11"/>
  <c r="T196" i="11"/>
  <c r="T197" i="11"/>
  <c r="T198" i="11"/>
  <c r="T199" i="11"/>
  <c r="U195" i="11"/>
  <c r="U196" i="11"/>
  <c r="U197" i="11"/>
  <c r="U198" i="11"/>
  <c r="U199" i="11"/>
  <c r="V195" i="11"/>
  <c r="V196" i="11"/>
  <c r="V197" i="11"/>
  <c r="V198" i="11"/>
  <c r="V199" i="11"/>
  <c r="W195" i="11"/>
  <c r="W196" i="11"/>
  <c r="W197" i="11"/>
  <c r="W198" i="11"/>
  <c r="W199" i="11"/>
  <c r="B4" i="11"/>
  <c r="B5" i="11"/>
  <c r="B6" i="11"/>
  <c r="B16" i="11"/>
  <c r="B17" i="11"/>
  <c r="B18" i="11"/>
  <c r="B10" i="11"/>
  <c r="B11" i="11"/>
  <c r="B7" i="11"/>
  <c r="B13" i="11"/>
  <c r="B14" i="11"/>
  <c r="B19" i="11"/>
  <c r="B21" i="11"/>
  <c r="B28" i="11"/>
  <c r="B29" i="11"/>
  <c r="B30" i="11"/>
  <c r="B20" i="11"/>
  <c r="B31" i="11"/>
  <c r="B22" i="11"/>
  <c r="B23" i="11"/>
  <c r="B24" i="11"/>
  <c r="B25" i="11"/>
  <c r="B26" i="11"/>
  <c r="B27" i="11"/>
  <c r="B84" i="11"/>
  <c r="B85" i="11"/>
  <c r="B98" i="11"/>
  <c r="B99" i="11"/>
  <c r="B69" i="11"/>
  <c r="B33" i="11"/>
  <c r="B34" i="11"/>
  <c r="B63" i="11"/>
  <c r="B36" i="11"/>
  <c r="B37" i="11"/>
  <c r="B38" i="11"/>
  <c r="B39" i="11"/>
  <c r="B40" i="11"/>
  <c r="B41" i="11"/>
  <c r="B42" i="11"/>
  <c r="B43" i="11"/>
  <c r="B64" i="11"/>
  <c r="B15" i="11"/>
  <c r="B86" i="11"/>
  <c r="B47" i="11"/>
  <c r="B87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92" i="11"/>
  <c r="B70" i="11"/>
  <c r="B79" i="11"/>
  <c r="B32" i="11"/>
  <c r="B100" i="11"/>
  <c r="B101" i="11"/>
  <c r="B35" i="11"/>
  <c r="B82" i="11"/>
  <c r="B44" i="11"/>
  <c r="B89" i="11"/>
  <c r="B71" i="11"/>
  <c r="B74" i="11"/>
  <c r="B75" i="11"/>
  <c r="B76" i="11"/>
  <c r="B77" i="11"/>
  <c r="B78" i="11"/>
  <c r="B96" i="11"/>
  <c r="B80" i="11"/>
  <c r="B81" i="11"/>
  <c r="B90" i="11"/>
  <c r="B102" i="11"/>
  <c r="B103" i="11"/>
  <c r="B104" i="11"/>
  <c r="B105" i="11"/>
  <c r="B8" i="11"/>
  <c r="B88" i="11"/>
  <c r="B106" i="11"/>
  <c r="B9" i="11"/>
  <c r="B91" i="11"/>
  <c r="B72" i="11"/>
  <c r="B93" i="11"/>
  <c r="B94" i="11"/>
  <c r="B95" i="11"/>
  <c r="B107" i="11"/>
  <c r="B97" i="11"/>
  <c r="B108" i="11"/>
  <c r="B83" i="11"/>
  <c r="B109" i="11"/>
  <c r="B45" i="11"/>
  <c r="B110" i="11"/>
  <c r="B46" i="11"/>
  <c r="B68" i="11"/>
  <c r="B111" i="11"/>
  <c r="B65" i="11"/>
  <c r="B112" i="11"/>
  <c r="B73" i="11"/>
  <c r="B113" i="11"/>
  <c r="B48" i="11"/>
  <c r="B66" i="11"/>
  <c r="B12" i="11"/>
  <c r="B67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8" i="13"/>
  <c r="A194" i="11"/>
  <c r="F194" i="11"/>
  <c r="G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V194" i="11"/>
  <c r="W194" i="11"/>
  <c r="A193" i="11"/>
  <c r="F193" i="11"/>
  <c r="G193" i="11"/>
  <c r="H193" i="11"/>
  <c r="I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V193" i="11"/>
  <c r="W193" i="11"/>
  <c r="G160" i="20"/>
  <c r="A191" i="11"/>
  <c r="A192" i="11"/>
  <c r="F191" i="11"/>
  <c r="F192" i="11"/>
  <c r="G191" i="11"/>
  <c r="G192" i="11"/>
  <c r="H191" i="11"/>
  <c r="H192" i="11"/>
  <c r="I191" i="11"/>
  <c r="I192" i="11"/>
  <c r="J191" i="11"/>
  <c r="J192" i="11"/>
  <c r="K191" i="11"/>
  <c r="K192" i="11"/>
  <c r="L191" i="11"/>
  <c r="L192" i="11"/>
  <c r="M191" i="11"/>
  <c r="M192" i="11"/>
  <c r="N191" i="11"/>
  <c r="N192" i="11"/>
  <c r="O191" i="11"/>
  <c r="O192" i="11"/>
  <c r="P191" i="11"/>
  <c r="P192" i="11"/>
  <c r="Q191" i="11"/>
  <c r="Q192" i="11"/>
  <c r="R191" i="11"/>
  <c r="R192" i="11"/>
  <c r="S191" i="11"/>
  <c r="S192" i="11"/>
  <c r="T191" i="11"/>
  <c r="T192" i="11"/>
  <c r="U191" i="11"/>
  <c r="U192" i="11"/>
  <c r="V191" i="11"/>
  <c r="V192" i="11"/>
  <c r="W191" i="11"/>
  <c r="W192" i="11"/>
  <c r="A17" i="20"/>
  <c r="A160" i="20"/>
  <c r="A64" i="20"/>
  <c r="A5" i="20"/>
  <c r="B17" i="20"/>
  <c r="B160" i="20"/>
  <c r="B64" i="20"/>
  <c r="B5" i="20"/>
  <c r="D17" i="20"/>
  <c r="D160" i="20"/>
  <c r="D64" i="20"/>
  <c r="D5" i="20"/>
  <c r="G17" i="20"/>
  <c r="I17" i="20"/>
  <c r="I160" i="20"/>
  <c r="I64" i="20"/>
  <c r="I5" i="20"/>
  <c r="H17" i="20"/>
  <c r="H160" i="20"/>
  <c r="H64" i="20"/>
  <c r="H5" i="20"/>
  <c r="A187" i="11"/>
  <c r="A188" i="11"/>
  <c r="A189" i="11"/>
  <c r="A190" i="11"/>
  <c r="F187" i="11"/>
  <c r="F188" i="11"/>
  <c r="F189" i="11"/>
  <c r="F190" i="11"/>
  <c r="G187" i="11"/>
  <c r="G188" i="11"/>
  <c r="G189" i="11"/>
  <c r="G190" i="11"/>
  <c r="H187" i="11"/>
  <c r="H188" i="11"/>
  <c r="H189" i="11"/>
  <c r="H190" i="11"/>
  <c r="I187" i="11"/>
  <c r="I188" i="11"/>
  <c r="I189" i="11"/>
  <c r="I190" i="11"/>
  <c r="J187" i="11"/>
  <c r="J188" i="11"/>
  <c r="J189" i="11"/>
  <c r="J190" i="11"/>
  <c r="K187" i="11"/>
  <c r="K188" i="11"/>
  <c r="K189" i="11"/>
  <c r="K190" i="11"/>
  <c r="L187" i="11"/>
  <c r="L188" i="11"/>
  <c r="L189" i="11"/>
  <c r="L190" i="11"/>
  <c r="M187" i="11"/>
  <c r="M188" i="11"/>
  <c r="M189" i="11"/>
  <c r="M190" i="11"/>
  <c r="N187" i="11"/>
  <c r="N188" i="11"/>
  <c r="N189" i="11"/>
  <c r="N190" i="11"/>
  <c r="O187" i="11"/>
  <c r="O188" i="11"/>
  <c r="O189" i="11"/>
  <c r="O190" i="11"/>
  <c r="P187" i="11"/>
  <c r="P188" i="11"/>
  <c r="P189" i="11"/>
  <c r="P190" i="11"/>
  <c r="Q187" i="11"/>
  <c r="Q188" i="11"/>
  <c r="Q189" i="11"/>
  <c r="Q190" i="11"/>
  <c r="R187" i="11"/>
  <c r="R188" i="11"/>
  <c r="R189" i="11"/>
  <c r="R190" i="11"/>
  <c r="S187" i="11"/>
  <c r="S188" i="11"/>
  <c r="S189" i="11"/>
  <c r="S190" i="11"/>
  <c r="T187" i="11"/>
  <c r="T188" i="11"/>
  <c r="T189" i="11"/>
  <c r="T190" i="11"/>
  <c r="U187" i="11"/>
  <c r="U188" i="11"/>
  <c r="U189" i="11"/>
  <c r="U190" i="11"/>
  <c r="V187" i="11"/>
  <c r="V188" i="11"/>
  <c r="V189" i="11"/>
  <c r="V190" i="11"/>
  <c r="W187" i="11"/>
  <c r="W188" i="11"/>
  <c r="W189" i="11"/>
  <c r="W190" i="11"/>
  <c r="A105" i="20"/>
  <c r="A7" i="20"/>
  <c r="A119" i="20"/>
  <c r="A118" i="20"/>
  <c r="B105" i="20"/>
  <c r="B7" i="20"/>
  <c r="B119" i="20"/>
  <c r="B118" i="20"/>
  <c r="D105" i="20"/>
  <c r="D7" i="20"/>
  <c r="D119" i="20"/>
  <c r="D118" i="20"/>
  <c r="G119" i="20"/>
  <c r="G118" i="20"/>
  <c r="I105" i="20"/>
  <c r="I7" i="20"/>
  <c r="I119" i="20"/>
  <c r="I118" i="20"/>
  <c r="H105" i="20"/>
  <c r="H7" i="20"/>
  <c r="H119" i="20"/>
  <c r="H118" i="20"/>
  <c r="A183" i="11"/>
  <c r="A184" i="11"/>
  <c r="A185" i="11"/>
  <c r="A186" i="11"/>
  <c r="F183" i="11"/>
  <c r="F184" i="11"/>
  <c r="F185" i="11"/>
  <c r="F186" i="11"/>
  <c r="G183" i="11"/>
  <c r="G184" i="11"/>
  <c r="G185" i="11"/>
  <c r="G186" i="11"/>
  <c r="H183" i="11"/>
  <c r="H184" i="11"/>
  <c r="H185" i="11"/>
  <c r="H186" i="11"/>
  <c r="I183" i="11"/>
  <c r="I184" i="11"/>
  <c r="I185" i="11"/>
  <c r="I186" i="11"/>
  <c r="J183" i="11"/>
  <c r="J184" i="11"/>
  <c r="J185" i="11"/>
  <c r="J186" i="11"/>
  <c r="K183" i="11"/>
  <c r="K184" i="11"/>
  <c r="K185" i="11"/>
  <c r="K186" i="11"/>
  <c r="L183" i="11"/>
  <c r="L184" i="11"/>
  <c r="L185" i="11"/>
  <c r="L186" i="11"/>
  <c r="M183" i="11"/>
  <c r="M184" i="11"/>
  <c r="M185" i="11"/>
  <c r="M186" i="11"/>
  <c r="N183" i="11"/>
  <c r="N184" i="11"/>
  <c r="N185" i="11"/>
  <c r="N186" i="11"/>
  <c r="O183" i="11"/>
  <c r="O184" i="11"/>
  <c r="O185" i="11"/>
  <c r="O186" i="11"/>
  <c r="P183" i="11"/>
  <c r="P184" i="11"/>
  <c r="P185" i="11"/>
  <c r="P186" i="11"/>
  <c r="Q183" i="11"/>
  <c r="Q184" i="11"/>
  <c r="Q185" i="11"/>
  <c r="Q186" i="11"/>
  <c r="R183" i="11"/>
  <c r="R184" i="11"/>
  <c r="R185" i="11"/>
  <c r="R186" i="11"/>
  <c r="S183" i="11"/>
  <c r="S184" i="11"/>
  <c r="S185" i="11"/>
  <c r="S186" i="11"/>
  <c r="T183" i="11"/>
  <c r="T184" i="11"/>
  <c r="T185" i="11"/>
  <c r="T186" i="11"/>
  <c r="U183" i="11"/>
  <c r="U184" i="11"/>
  <c r="U185" i="11"/>
  <c r="U186" i="11"/>
  <c r="V183" i="11"/>
  <c r="V184" i="11"/>
  <c r="V185" i="11"/>
  <c r="V186" i="11"/>
  <c r="W183" i="11"/>
  <c r="W184" i="11"/>
  <c r="W185" i="11"/>
  <c r="W186" i="11"/>
  <c r="A4" i="11"/>
  <c r="A5" i="11"/>
  <c r="A6" i="11"/>
  <c r="A16" i="11"/>
  <c r="A17" i="11"/>
  <c r="A18" i="11"/>
  <c r="A10" i="11"/>
  <c r="A11" i="11"/>
  <c r="A7" i="11"/>
  <c r="A13" i="11"/>
  <c r="A14" i="11"/>
  <c r="A19" i="11"/>
  <c r="A21" i="11"/>
  <c r="A28" i="11"/>
  <c r="A29" i="11"/>
  <c r="A30" i="11"/>
  <c r="A20" i="11"/>
  <c r="A31" i="11"/>
  <c r="A22" i="11"/>
  <c r="A23" i="11"/>
  <c r="A24" i="11"/>
  <c r="A25" i="11"/>
  <c r="A26" i="11"/>
  <c r="A27" i="11"/>
  <c r="A84" i="11"/>
  <c r="A85" i="11"/>
  <c r="A98" i="11"/>
  <c r="A99" i="11"/>
  <c r="A69" i="11"/>
  <c r="A33" i="11"/>
  <c r="A34" i="11"/>
  <c r="A63" i="11"/>
  <c r="A36" i="11"/>
  <c r="A37" i="11"/>
  <c r="A38" i="11"/>
  <c r="A39" i="11"/>
  <c r="A40" i="11"/>
  <c r="A41" i="11"/>
  <c r="A42" i="11"/>
  <c r="A43" i="11"/>
  <c r="A64" i="11"/>
  <c r="A15" i="11"/>
  <c r="A86" i="11"/>
  <c r="A47" i="11"/>
  <c r="A87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92" i="11"/>
  <c r="A70" i="11"/>
  <c r="A79" i="11"/>
  <c r="A32" i="11"/>
  <c r="A100" i="11"/>
  <c r="A101" i="11"/>
  <c r="A35" i="11"/>
  <c r="A82" i="11"/>
  <c r="A44" i="11"/>
  <c r="A89" i="11"/>
  <c r="A71" i="11"/>
  <c r="A74" i="11"/>
  <c r="A75" i="11"/>
  <c r="A76" i="11"/>
  <c r="A77" i="11"/>
  <c r="A78" i="11"/>
  <c r="A96" i="11"/>
  <c r="A80" i="11"/>
  <c r="A81" i="11"/>
  <c r="A90" i="11"/>
  <c r="A102" i="11"/>
  <c r="A103" i="11"/>
  <c r="A104" i="11"/>
  <c r="A105" i="11"/>
  <c r="A8" i="11"/>
  <c r="A88" i="11"/>
  <c r="A106" i="11"/>
  <c r="A9" i="11"/>
  <c r="A91" i="11"/>
  <c r="A72" i="11"/>
  <c r="A93" i="11"/>
  <c r="A94" i="11"/>
  <c r="A95" i="11"/>
  <c r="A107" i="11"/>
  <c r="A97" i="11"/>
  <c r="A108" i="11"/>
  <c r="A83" i="11"/>
  <c r="A109" i="11"/>
  <c r="A45" i="11"/>
  <c r="A110" i="11"/>
  <c r="A46" i="11"/>
  <c r="A68" i="11"/>
  <c r="A111" i="11"/>
  <c r="A65" i="11"/>
  <c r="A112" i="11"/>
  <c r="A73" i="11"/>
  <c r="A113" i="11"/>
  <c r="A48" i="11"/>
  <c r="A66" i="11"/>
  <c r="A12" i="11"/>
  <c r="A67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D135" i="20"/>
  <c r="D87" i="20"/>
  <c r="D25" i="20"/>
  <c r="D12" i="20"/>
  <c r="D106" i="20"/>
  <c r="D10" i="20"/>
  <c r="D132" i="20"/>
  <c r="D144" i="20"/>
  <c r="D178" i="20"/>
  <c r="D195" i="20"/>
  <c r="D220" i="20"/>
  <c r="D113" i="20"/>
  <c r="D71" i="20"/>
  <c r="D81" i="20"/>
  <c r="D59" i="20"/>
  <c r="D165" i="20"/>
  <c r="D111" i="20"/>
  <c r="D214" i="20"/>
  <c r="D114" i="20"/>
  <c r="D3" i="20"/>
  <c r="D82" i="20"/>
  <c r="D155" i="20"/>
  <c r="D107" i="20"/>
  <c r="D68" i="20"/>
  <c r="D80" i="20"/>
  <c r="D143" i="20"/>
  <c r="D225" i="20"/>
  <c r="D75" i="20"/>
  <c r="D108" i="20"/>
  <c r="D56" i="20"/>
  <c r="D99" i="20"/>
  <c r="D183" i="20"/>
  <c r="D152" i="20"/>
  <c r="D84" i="20"/>
  <c r="D174" i="20"/>
  <c r="D66" i="20"/>
  <c r="D169" i="20"/>
  <c r="D146" i="20"/>
  <c r="D112" i="20"/>
  <c r="D185" i="20"/>
  <c r="D140" i="20"/>
  <c r="D224" i="20"/>
  <c r="D172" i="20"/>
  <c r="D19" i="20"/>
  <c r="D190" i="20"/>
  <c r="D95" i="20"/>
  <c r="D6" i="20"/>
  <c r="D63" i="20"/>
  <c r="D53" i="20"/>
  <c r="D120" i="20"/>
  <c r="D20" i="20"/>
  <c r="D226" i="20"/>
  <c r="D154" i="20"/>
  <c r="D212" i="20"/>
  <c r="D24" i="20"/>
  <c r="D141" i="20"/>
  <c r="D166" i="20"/>
  <c r="D50" i="20"/>
  <c r="D13" i="20"/>
  <c r="D203" i="20"/>
  <c r="D58" i="20"/>
  <c r="D159" i="20"/>
  <c r="D194" i="20"/>
  <c r="D204" i="20"/>
  <c r="D167" i="20"/>
  <c r="D206" i="20"/>
  <c r="D92" i="20"/>
  <c r="D184" i="20"/>
  <c r="D26" i="20"/>
  <c r="D100" i="20"/>
  <c r="D65" i="20"/>
  <c r="D151" i="20"/>
  <c r="D187" i="20"/>
  <c r="D137" i="20"/>
  <c r="D168" i="20"/>
  <c r="D55" i="20"/>
  <c r="D156" i="20"/>
  <c r="D188" i="20"/>
  <c r="D213" i="20"/>
  <c r="D176" i="20"/>
  <c r="D97" i="20"/>
  <c r="D191" i="20"/>
  <c r="D163" i="20"/>
  <c r="D182" i="20"/>
  <c r="D189" i="20"/>
  <c r="D179" i="20"/>
  <c r="D72" i="20"/>
  <c r="D104" i="20"/>
  <c r="D186" i="20"/>
  <c r="D128" i="20"/>
  <c r="D129" i="20"/>
  <c r="D69" i="20"/>
  <c r="D18" i="20"/>
  <c r="D115" i="20"/>
  <c r="D52" i="20"/>
  <c r="D98" i="20"/>
  <c r="D79" i="20"/>
  <c r="D60" i="20"/>
  <c r="D164" i="20"/>
  <c r="D62" i="20"/>
  <c r="D61" i="20"/>
  <c r="D110" i="20"/>
  <c r="D96" i="20"/>
  <c r="D145" i="20"/>
  <c r="D54" i="20"/>
  <c r="D161" i="20"/>
  <c r="D205" i="20"/>
  <c r="D21" i="20"/>
  <c r="D8" i="20"/>
  <c r="D180" i="20"/>
  <c r="D199" i="20"/>
  <c r="D200" i="20"/>
  <c r="D201" i="20"/>
  <c r="D193" i="20"/>
  <c r="D147" i="20"/>
  <c r="D136" i="20"/>
  <c r="D171" i="20"/>
  <c r="D198" i="20"/>
  <c r="D202" i="20"/>
  <c r="D23" i="20"/>
  <c r="D11" i="20"/>
  <c r="D181" i="20"/>
  <c r="D125" i="20"/>
  <c r="D73" i="20"/>
  <c r="D86" i="20"/>
  <c r="D90" i="20"/>
  <c r="D130" i="20"/>
  <c r="D150" i="20"/>
  <c r="D93" i="20"/>
  <c r="D157" i="20"/>
  <c r="D133" i="20"/>
  <c r="D121" i="20"/>
  <c r="D153" i="20"/>
  <c r="D4" i="20"/>
  <c r="D134" i="20"/>
  <c r="D91" i="20"/>
  <c r="D177" i="20"/>
  <c r="D122" i="20"/>
  <c r="D70" i="20"/>
  <c r="D123" i="20"/>
  <c r="D124" i="20"/>
  <c r="D67" i="20"/>
  <c r="D196" i="20"/>
  <c r="D101" i="20"/>
  <c r="D158" i="20"/>
  <c r="D131" i="20"/>
  <c r="D173" i="20"/>
  <c r="D138" i="20"/>
  <c r="D94" i="20"/>
  <c r="D85" i="20"/>
  <c r="D126" i="20"/>
  <c r="D170" i="20"/>
  <c r="D192" i="20"/>
  <c r="D16" i="20"/>
  <c r="D103" i="20"/>
  <c r="D77" i="20"/>
  <c r="D88" i="20"/>
  <c r="D116" i="20"/>
  <c r="D51" i="20"/>
  <c r="D109" i="20"/>
  <c r="D89" i="20"/>
  <c r="D142" i="20"/>
  <c r="D223" i="20"/>
  <c r="D162" i="20"/>
  <c r="D57" i="20"/>
  <c r="D117" i="20"/>
  <c r="D175" i="20"/>
  <c r="D197" i="20"/>
  <c r="D148" i="20"/>
  <c r="D22" i="20"/>
  <c r="D76" i="20"/>
  <c r="D78" i="20"/>
  <c r="D139" i="20"/>
  <c r="D102" i="20"/>
  <c r="D9" i="20"/>
  <c r="D74" i="20"/>
  <c r="D149" i="20"/>
  <c r="D127" i="20"/>
  <c r="A102" i="20"/>
  <c r="A9" i="20"/>
  <c r="A74" i="20"/>
  <c r="A149" i="20"/>
  <c r="A127" i="20"/>
  <c r="A83" i="20"/>
  <c r="B102" i="20"/>
  <c r="B9" i="20"/>
  <c r="B74" i="20"/>
  <c r="B149" i="20"/>
  <c r="B127" i="20"/>
  <c r="B83" i="20"/>
  <c r="D83" i="20"/>
  <c r="G102" i="20"/>
  <c r="G149" i="20"/>
  <c r="G127" i="20"/>
  <c r="I102" i="20"/>
  <c r="I9" i="20"/>
  <c r="I74" i="20"/>
  <c r="I149" i="20"/>
  <c r="I127" i="20"/>
  <c r="I83" i="20"/>
  <c r="H102" i="20"/>
  <c r="H9" i="20"/>
  <c r="H74" i="20"/>
  <c r="H149" i="20"/>
  <c r="H127" i="20"/>
  <c r="H83" i="20"/>
  <c r="F177" i="11"/>
  <c r="F178" i="11"/>
  <c r="F179" i="11"/>
  <c r="F180" i="11"/>
  <c r="F181" i="11"/>
  <c r="F182" i="11"/>
  <c r="G177" i="11"/>
  <c r="G178" i="11"/>
  <c r="G179" i="11"/>
  <c r="G180" i="11"/>
  <c r="G181" i="11"/>
  <c r="G182" i="11"/>
  <c r="H177" i="11"/>
  <c r="H178" i="11"/>
  <c r="H179" i="11"/>
  <c r="H180" i="11"/>
  <c r="H181" i="11"/>
  <c r="H182" i="11"/>
  <c r="I177" i="11"/>
  <c r="I178" i="11"/>
  <c r="I179" i="11"/>
  <c r="I180" i="11"/>
  <c r="I181" i="11"/>
  <c r="I182" i="11"/>
  <c r="J177" i="11"/>
  <c r="J178" i="11"/>
  <c r="J179" i="11"/>
  <c r="J180" i="11"/>
  <c r="J181" i="11"/>
  <c r="J182" i="11"/>
  <c r="K177" i="11"/>
  <c r="K178" i="11"/>
  <c r="K179" i="11"/>
  <c r="K180" i="11"/>
  <c r="K181" i="11"/>
  <c r="K182" i="11"/>
  <c r="L177" i="11"/>
  <c r="L178" i="11"/>
  <c r="L179" i="11"/>
  <c r="L180" i="11"/>
  <c r="L181" i="11"/>
  <c r="L182" i="11"/>
  <c r="M177" i="11"/>
  <c r="M178" i="11"/>
  <c r="M179" i="11"/>
  <c r="M180" i="11"/>
  <c r="M181" i="11"/>
  <c r="M182" i="11"/>
  <c r="N177" i="11"/>
  <c r="N178" i="11"/>
  <c r="N179" i="11"/>
  <c r="N180" i="11"/>
  <c r="N181" i="11"/>
  <c r="N182" i="11"/>
  <c r="O177" i="11"/>
  <c r="O178" i="11"/>
  <c r="O179" i="11"/>
  <c r="O180" i="11"/>
  <c r="O181" i="11"/>
  <c r="O182" i="11"/>
  <c r="P177" i="11"/>
  <c r="P178" i="11"/>
  <c r="P179" i="11"/>
  <c r="P180" i="11"/>
  <c r="P181" i="11"/>
  <c r="P182" i="11"/>
  <c r="Q177" i="11"/>
  <c r="Q178" i="11"/>
  <c r="Q179" i="11"/>
  <c r="Q180" i="11"/>
  <c r="Q181" i="11"/>
  <c r="Q182" i="11"/>
  <c r="R177" i="11"/>
  <c r="R178" i="11"/>
  <c r="R179" i="11"/>
  <c r="R180" i="11"/>
  <c r="R181" i="11"/>
  <c r="R182" i="11"/>
  <c r="S177" i="11"/>
  <c r="S178" i="11"/>
  <c r="S179" i="11"/>
  <c r="S180" i="11"/>
  <c r="S181" i="11"/>
  <c r="S182" i="11"/>
  <c r="T177" i="11"/>
  <c r="T178" i="11"/>
  <c r="T179" i="11"/>
  <c r="T180" i="11"/>
  <c r="T181" i="11"/>
  <c r="T182" i="11"/>
  <c r="U177" i="11"/>
  <c r="U178" i="11"/>
  <c r="U179" i="11"/>
  <c r="U180" i="11"/>
  <c r="U181" i="11"/>
  <c r="U182" i="11"/>
  <c r="V177" i="11"/>
  <c r="V178" i="11"/>
  <c r="V179" i="11"/>
  <c r="V180" i="11"/>
  <c r="V181" i="11"/>
  <c r="V182" i="11"/>
  <c r="W177" i="11"/>
  <c r="W178" i="11"/>
  <c r="W179" i="11"/>
  <c r="W180" i="11"/>
  <c r="W181" i="11"/>
  <c r="W182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L145" i="11"/>
  <c r="L146" i="11"/>
  <c r="L147" i="11"/>
  <c r="L148" i="11"/>
  <c r="L149" i="11"/>
  <c r="L150" i="11"/>
  <c r="L151" i="11"/>
  <c r="L152" i="11"/>
  <c r="L153" i="11"/>
  <c r="L154" i="11"/>
  <c r="L155" i="11"/>
  <c r="L156" i="11"/>
  <c r="L157" i="11"/>
  <c r="L158" i="11"/>
  <c r="L159" i="11"/>
  <c r="L160" i="11"/>
  <c r="L161" i="11"/>
  <c r="L162" i="11"/>
  <c r="L163" i="11"/>
  <c r="L164" i="11"/>
  <c r="L165" i="11"/>
  <c r="L166" i="11"/>
  <c r="L167" i="11"/>
  <c r="L168" i="11"/>
  <c r="L169" i="11"/>
  <c r="L170" i="11"/>
  <c r="L171" i="11"/>
  <c r="L172" i="11"/>
  <c r="L173" i="11"/>
  <c r="L174" i="11"/>
  <c r="L175" i="11"/>
  <c r="L176" i="11"/>
  <c r="M145" i="11"/>
  <c r="M146" i="11"/>
  <c r="M147" i="11"/>
  <c r="M148" i="11"/>
  <c r="M149" i="11"/>
  <c r="M150" i="11"/>
  <c r="M151" i="11"/>
  <c r="M152" i="11"/>
  <c r="M153" i="11"/>
  <c r="M154" i="11"/>
  <c r="M155" i="11"/>
  <c r="M156" i="11"/>
  <c r="M157" i="11"/>
  <c r="M158" i="11"/>
  <c r="M159" i="11"/>
  <c r="M160" i="11"/>
  <c r="M161" i="11"/>
  <c r="M162" i="11"/>
  <c r="M163" i="11"/>
  <c r="M164" i="11"/>
  <c r="M165" i="11"/>
  <c r="M166" i="11"/>
  <c r="M167" i="11"/>
  <c r="M168" i="11"/>
  <c r="M169" i="11"/>
  <c r="M170" i="11"/>
  <c r="M171" i="11"/>
  <c r="M172" i="11"/>
  <c r="M173" i="11"/>
  <c r="M174" i="11"/>
  <c r="M175" i="11"/>
  <c r="M176" i="11"/>
  <c r="N145" i="11"/>
  <c r="N146" i="11"/>
  <c r="N147" i="11"/>
  <c r="N148" i="11"/>
  <c r="N149" i="11"/>
  <c r="N150" i="11"/>
  <c r="N151" i="11"/>
  <c r="N152" i="11"/>
  <c r="N153" i="11"/>
  <c r="N154" i="11"/>
  <c r="N155" i="11"/>
  <c r="N156" i="11"/>
  <c r="N157" i="11"/>
  <c r="N158" i="11"/>
  <c r="N159" i="11"/>
  <c r="N160" i="11"/>
  <c r="N161" i="11"/>
  <c r="N162" i="11"/>
  <c r="N163" i="11"/>
  <c r="N164" i="11"/>
  <c r="N165" i="11"/>
  <c r="N166" i="11"/>
  <c r="N167" i="11"/>
  <c r="N168" i="11"/>
  <c r="N169" i="11"/>
  <c r="N170" i="11"/>
  <c r="N171" i="11"/>
  <c r="N172" i="11"/>
  <c r="N173" i="11"/>
  <c r="N174" i="11"/>
  <c r="N175" i="11"/>
  <c r="N176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P145" i="11"/>
  <c r="P146" i="11"/>
  <c r="P147" i="11"/>
  <c r="P148" i="11"/>
  <c r="P149" i="11"/>
  <c r="P150" i="11"/>
  <c r="P151" i="11"/>
  <c r="P152" i="11"/>
  <c r="P153" i="11"/>
  <c r="P154" i="11"/>
  <c r="P155" i="11"/>
  <c r="P156" i="11"/>
  <c r="P157" i="11"/>
  <c r="P158" i="11"/>
  <c r="P159" i="11"/>
  <c r="P160" i="11"/>
  <c r="P161" i="11"/>
  <c r="P162" i="11"/>
  <c r="P163" i="11"/>
  <c r="P164" i="11"/>
  <c r="P165" i="11"/>
  <c r="P166" i="11"/>
  <c r="P167" i="11"/>
  <c r="P168" i="11"/>
  <c r="P169" i="11"/>
  <c r="P170" i="11"/>
  <c r="P171" i="11"/>
  <c r="P172" i="11"/>
  <c r="P173" i="11"/>
  <c r="P174" i="11"/>
  <c r="P175" i="11"/>
  <c r="P176" i="11"/>
  <c r="Q145" i="11"/>
  <c r="Q146" i="11"/>
  <c r="Q147" i="11"/>
  <c r="Q148" i="11"/>
  <c r="Q149" i="11"/>
  <c r="Q150" i="11"/>
  <c r="Q151" i="11"/>
  <c r="Q152" i="11"/>
  <c r="Q153" i="11"/>
  <c r="Q154" i="11"/>
  <c r="Q155" i="11"/>
  <c r="Q156" i="11"/>
  <c r="Q157" i="11"/>
  <c r="Q158" i="11"/>
  <c r="Q159" i="11"/>
  <c r="Q160" i="11"/>
  <c r="Q161" i="11"/>
  <c r="Q162" i="11"/>
  <c r="Q163" i="11"/>
  <c r="Q164" i="11"/>
  <c r="Q165" i="11"/>
  <c r="Q166" i="11"/>
  <c r="Q167" i="11"/>
  <c r="Q168" i="11"/>
  <c r="Q169" i="11"/>
  <c r="Q170" i="11"/>
  <c r="Q171" i="11"/>
  <c r="Q172" i="11"/>
  <c r="Q173" i="11"/>
  <c r="Q174" i="11"/>
  <c r="Q175" i="11"/>
  <c r="Q176" i="11"/>
  <c r="R145" i="11"/>
  <c r="R146" i="11"/>
  <c r="R147" i="11"/>
  <c r="R148" i="11"/>
  <c r="R149" i="11"/>
  <c r="R150" i="11"/>
  <c r="R151" i="11"/>
  <c r="R152" i="11"/>
  <c r="R153" i="11"/>
  <c r="R154" i="11"/>
  <c r="R155" i="11"/>
  <c r="R156" i="11"/>
  <c r="R157" i="11"/>
  <c r="R158" i="11"/>
  <c r="R159" i="11"/>
  <c r="R160" i="11"/>
  <c r="R161" i="11"/>
  <c r="R162" i="11"/>
  <c r="R163" i="11"/>
  <c r="R164" i="11"/>
  <c r="R165" i="11"/>
  <c r="R166" i="11"/>
  <c r="R167" i="11"/>
  <c r="R168" i="11"/>
  <c r="R169" i="11"/>
  <c r="R170" i="11"/>
  <c r="R171" i="11"/>
  <c r="R172" i="11"/>
  <c r="R173" i="11"/>
  <c r="R174" i="11"/>
  <c r="R175" i="11"/>
  <c r="R176" i="11"/>
  <c r="S145" i="11"/>
  <c r="S146" i="11"/>
  <c r="S147" i="11"/>
  <c r="S148" i="11"/>
  <c r="S149" i="11"/>
  <c r="S150" i="11"/>
  <c r="S151" i="11"/>
  <c r="S152" i="11"/>
  <c r="S153" i="11"/>
  <c r="S154" i="11"/>
  <c r="S155" i="11"/>
  <c r="S156" i="11"/>
  <c r="S157" i="11"/>
  <c r="S158" i="11"/>
  <c r="S159" i="11"/>
  <c r="S160" i="11"/>
  <c r="S161" i="11"/>
  <c r="S162" i="11"/>
  <c r="S163" i="11"/>
  <c r="S164" i="11"/>
  <c r="S165" i="11"/>
  <c r="S166" i="11"/>
  <c r="S167" i="11"/>
  <c r="S168" i="11"/>
  <c r="S169" i="11"/>
  <c r="S170" i="11"/>
  <c r="S171" i="11"/>
  <c r="S172" i="11"/>
  <c r="S173" i="11"/>
  <c r="S174" i="11"/>
  <c r="S175" i="11"/>
  <c r="S176" i="11"/>
  <c r="T145" i="11"/>
  <c r="T146" i="11"/>
  <c r="T147" i="11"/>
  <c r="T148" i="11"/>
  <c r="T149" i="11"/>
  <c r="T150" i="11"/>
  <c r="T151" i="11"/>
  <c r="T152" i="11"/>
  <c r="T153" i="11"/>
  <c r="T154" i="11"/>
  <c r="T155" i="11"/>
  <c r="T156" i="11"/>
  <c r="T157" i="11"/>
  <c r="T158" i="11"/>
  <c r="T159" i="11"/>
  <c r="T160" i="11"/>
  <c r="T161" i="11"/>
  <c r="T162" i="11"/>
  <c r="T163" i="11"/>
  <c r="T164" i="11"/>
  <c r="T165" i="11"/>
  <c r="T166" i="11"/>
  <c r="T167" i="11"/>
  <c r="T168" i="11"/>
  <c r="T169" i="11"/>
  <c r="T170" i="11"/>
  <c r="T171" i="11"/>
  <c r="T172" i="11"/>
  <c r="T173" i="11"/>
  <c r="T174" i="11"/>
  <c r="T175" i="11"/>
  <c r="T176" i="11"/>
  <c r="U145" i="11"/>
  <c r="U146" i="11"/>
  <c r="U147" i="11"/>
  <c r="U148" i="11"/>
  <c r="U149" i="11"/>
  <c r="U150" i="11"/>
  <c r="U151" i="11"/>
  <c r="U152" i="11"/>
  <c r="U153" i="11"/>
  <c r="U154" i="11"/>
  <c r="U155" i="11"/>
  <c r="U156" i="11"/>
  <c r="U157" i="11"/>
  <c r="U158" i="11"/>
  <c r="U159" i="11"/>
  <c r="U160" i="11"/>
  <c r="U161" i="11"/>
  <c r="U162" i="11"/>
  <c r="U163" i="11"/>
  <c r="U164" i="11"/>
  <c r="U165" i="11"/>
  <c r="U166" i="11"/>
  <c r="U167" i="11"/>
  <c r="U168" i="11"/>
  <c r="U169" i="11"/>
  <c r="U170" i="11"/>
  <c r="U171" i="11"/>
  <c r="U172" i="11"/>
  <c r="U173" i="11"/>
  <c r="U174" i="11"/>
  <c r="U175" i="11"/>
  <c r="U176" i="11"/>
  <c r="V145" i="11"/>
  <c r="V146" i="11"/>
  <c r="V147" i="11"/>
  <c r="V148" i="11"/>
  <c r="V149" i="11"/>
  <c r="V150" i="11"/>
  <c r="V151" i="11"/>
  <c r="V152" i="11"/>
  <c r="V153" i="11"/>
  <c r="V154" i="11"/>
  <c r="V155" i="11"/>
  <c r="V156" i="11"/>
  <c r="V157" i="11"/>
  <c r="V158" i="11"/>
  <c r="V159" i="11"/>
  <c r="V160" i="11"/>
  <c r="V161" i="11"/>
  <c r="V162" i="11"/>
  <c r="V163" i="11"/>
  <c r="V164" i="11"/>
  <c r="V165" i="11"/>
  <c r="V166" i="11"/>
  <c r="V167" i="11"/>
  <c r="V168" i="11"/>
  <c r="V169" i="11"/>
  <c r="V170" i="11"/>
  <c r="V171" i="11"/>
  <c r="V172" i="11"/>
  <c r="V173" i="11"/>
  <c r="V174" i="11"/>
  <c r="V175" i="11"/>
  <c r="V176" i="11"/>
  <c r="W145" i="11"/>
  <c r="W146" i="11"/>
  <c r="W147" i="11"/>
  <c r="W148" i="11"/>
  <c r="W149" i="11"/>
  <c r="W150" i="11"/>
  <c r="W151" i="11"/>
  <c r="W152" i="11"/>
  <c r="W153" i="11"/>
  <c r="W154" i="11"/>
  <c r="W155" i="11"/>
  <c r="W156" i="11"/>
  <c r="W157" i="11"/>
  <c r="W158" i="11"/>
  <c r="W159" i="11"/>
  <c r="W160" i="11"/>
  <c r="W161" i="11"/>
  <c r="W162" i="11"/>
  <c r="W163" i="11"/>
  <c r="W164" i="11"/>
  <c r="W165" i="11"/>
  <c r="W166" i="11"/>
  <c r="W167" i="11"/>
  <c r="W168" i="11"/>
  <c r="W169" i="11"/>
  <c r="W170" i="11"/>
  <c r="W171" i="11"/>
  <c r="W172" i="11"/>
  <c r="W173" i="11"/>
  <c r="W174" i="11"/>
  <c r="W175" i="11"/>
  <c r="W176" i="11"/>
  <c r="F4" i="11"/>
  <c r="F5" i="11"/>
  <c r="F6" i="11"/>
  <c r="F16" i="11"/>
  <c r="F17" i="11"/>
  <c r="F18" i="11"/>
  <c r="F10" i="11"/>
  <c r="F11" i="11"/>
  <c r="F7" i="11"/>
  <c r="F13" i="11"/>
  <c r="F14" i="11"/>
  <c r="F19" i="11"/>
  <c r="F21" i="11"/>
  <c r="F28" i="11"/>
  <c r="F29" i="11"/>
  <c r="F30" i="11"/>
  <c r="F20" i="11"/>
  <c r="F31" i="11"/>
  <c r="F22" i="11"/>
  <c r="F23" i="11"/>
  <c r="F24" i="11"/>
  <c r="F25" i="11"/>
  <c r="F26" i="11"/>
  <c r="F27" i="11"/>
  <c r="F84" i="11"/>
  <c r="F85" i="11"/>
  <c r="F98" i="11"/>
  <c r="F99" i="11"/>
  <c r="F69" i="11"/>
  <c r="F33" i="11"/>
  <c r="F34" i="11"/>
  <c r="F63" i="11"/>
  <c r="F36" i="11"/>
  <c r="F37" i="11"/>
  <c r="F38" i="11"/>
  <c r="F39" i="11"/>
  <c r="F40" i="11"/>
  <c r="F41" i="11"/>
  <c r="F42" i="11"/>
  <c r="F43" i="11"/>
  <c r="F64" i="11"/>
  <c r="F15" i="11"/>
  <c r="F86" i="11"/>
  <c r="F47" i="11"/>
  <c r="F87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92" i="11"/>
  <c r="F70" i="11"/>
  <c r="F79" i="11"/>
  <c r="F32" i="11"/>
  <c r="F100" i="11"/>
  <c r="F101" i="11"/>
  <c r="F35" i="11"/>
  <c r="F82" i="11"/>
  <c r="F44" i="11"/>
  <c r="F89" i="11"/>
  <c r="F71" i="11"/>
  <c r="F74" i="11"/>
  <c r="F75" i="11"/>
  <c r="F76" i="11"/>
  <c r="F77" i="11"/>
  <c r="F78" i="11"/>
  <c r="F96" i="11"/>
  <c r="F80" i="11"/>
  <c r="F81" i="11"/>
  <c r="F90" i="11"/>
  <c r="F102" i="11"/>
  <c r="F103" i="11"/>
  <c r="F104" i="11"/>
  <c r="F105" i="11"/>
  <c r="F8" i="11"/>
  <c r="F88" i="11"/>
  <c r="F106" i="11"/>
  <c r="F9" i="11"/>
  <c r="F91" i="11"/>
  <c r="F72" i="11"/>
  <c r="F93" i="11"/>
  <c r="F94" i="11"/>
  <c r="F95" i="11"/>
  <c r="F107" i="11"/>
  <c r="F97" i="11"/>
  <c r="F108" i="11"/>
  <c r="F83" i="11"/>
  <c r="F109" i="11"/>
  <c r="F45" i="11"/>
  <c r="F110" i="11"/>
  <c r="F46" i="11"/>
  <c r="F68" i="11"/>
  <c r="F111" i="11"/>
  <c r="F65" i="11"/>
  <c r="F112" i="11"/>
  <c r="F73" i="11"/>
  <c r="F113" i="11"/>
  <c r="F48" i="11"/>
  <c r="F66" i="11"/>
  <c r="F12" i="11"/>
  <c r="F67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W4" i="11"/>
  <c r="W5" i="11"/>
  <c r="W6" i="11"/>
  <c r="W16" i="11"/>
  <c r="W17" i="11"/>
  <c r="W18" i="11"/>
  <c r="W10" i="11"/>
  <c r="W11" i="11"/>
  <c r="W7" i="11"/>
  <c r="W13" i="11"/>
  <c r="W14" i="11"/>
  <c r="W19" i="11"/>
  <c r="W21" i="11"/>
  <c r="W28" i="11"/>
  <c r="W29" i="11"/>
  <c r="W30" i="11"/>
  <c r="W20" i="11"/>
  <c r="W31" i="11"/>
  <c r="W22" i="11"/>
  <c r="W23" i="11"/>
  <c r="W24" i="11"/>
  <c r="W25" i="11"/>
  <c r="W26" i="11"/>
  <c r="W27" i="11"/>
  <c r="W84" i="11"/>
  <c r="W85" i="11"/>
  <c r="W98" i="11"/>
  <c r="W99" i="11"/>
  <c r="W69" i="11"/>
  <c r="W33" i="11"/>
  <c r="W34" i="11"/>
  <c r="W63" i="11"/>
  <c r="W36" i="11"/>
  <c r="W37" i="11"/>
  <c r="W38" i="11"/>
  <c r="W39" i="11"/>
  <c r="W40" i="11"/>
  <c r="W41" i="11"/>
  <c r="W42" i="11"/>
  <c r="W43" i="11"/>
  <c r="W64" i="11"/>
  <c r="W15" i="11"/>
  <c r="W86" i="11"/>
  <c r="W47" i="11"/>
  <c r="W87" i="11"/>
  <c r="W49" i="11"/>
  <c r="W50" i="11"/>
  <c r="W51" i="11"/>
  <c r="W52" i="11"/>
  <c r="W53" i="11"/>
  <c r="W54" i="11"/>
  <c r="W55" i="11"/>
  <c r="W56" i="11"/>
  <c r="W57" i="11"/>
  <c r="W58" i="11"/>
  <c r="W59" i="11"/>
  <c r="W60" i="11"/>
  <c r="W61" i="11"/>
  <c r="W62" i="11"/>
  <c r="W92" i="11"/>
  <c r="W70" i="11"/>
  <c r="W79" i="11"/>
  <c r="W32" i="11"/>
  <c r="W100" i="11"/>
  <c r="W101" i="11"/>
  <c r="W35" i="11"/>
  <c r="W82" i="11"/>
  <c r="W44" i="11"/>
  <c r="W89" i="11"/>
  <c r="W71" i="11"/>
  <c r="W74" i="11"/>
  <c r="W75" i="11"/>
  <c r="W76" i="11"/>
  <c r="W77" i="11"/>
  <c r="W78" i="11"/>
  <c r="W96" i="11"/>
  <c r="W80" i="11"/>
  <c r="W81" i="11"/>
  <c r="W90" i="11"/>
  <c r="W102" i="11"/>
  <c r="W103" i="11"/>
  <c r="W104" i="11"/>
  <c r="W105" i="11"/>
  <c r="W8" i="11"/>
  <c r="W88" i="11"/>
  <c r="W106" i="11"/>
  <c r="W9" i="11"/>
  <c r="W91" i="11"/>
  <c r="W72" i="11"/>
  <c r="W93" i="11"/>
  <c r="W94" i="11"/>
  <c r="W95" i="11"/>
  <c r="W107" i="11"/>
  <c r="W97" i="11"/>
  <c r="W108" i="11"/>
  <c r="W83" i="11"/>
  <c r="W109" i="11"/>
  <c r="W45" i="11"/>
  <c r="W110" i="11"/>
  <c r="W46" i="11"/>
  <c r="W68" i="11"/>
  <c r="W111" i="11"/>
  <c r="W65" i="11"/>
  <c r="W112" i="11"/>
  <c r="W73" i="11"/>
  <c r="W113" i="11"/>
  <c r="W48" i="11"/>
  <c r="W66" i="11"/>
  <c r="W12" i="11"/>
  <c r="W67" i="11"/>
  <c r="W114" i="11"/>
  <c r="W115" i="11"/>
  <c r="W116" i="11"/>
  <c r="W117" i="11"/>
  <c r="W118" i="11"/>
  <c r="W119" i="11"/>
  <c r="W120" i="11"/>
  <c r="W121" i="11"/>
  <c r="W122" i="11"/>
  <c r="W123" i="11"/>
  <c r="W124" i="11"/>
  <c r="W125" i="11"/>
  <c r="W126" i="11"/>
  <c r="W127" i="11"/>
  <c r="W128" i="11"/>
  <c r="W129" i="11"/>
  <c r="W130" i="11"/>
  <c r="W131" i="11"/>
  <c r="W132" i="11"/>
  <c r="W133" i="11"/>
  <c r="W134" i="11"/>
  <c r="W135" i="11"/>
  <c r="W136" i="11"/>
  <c r="W137" i="11"/>
  <c r="W138" i="11"/>
  <c r="W139" i="11"/>
  <c r="W140" i="11"/>
  <c r="W141" i="11"/>
  <c r="W142" i="11"/>
  <c r="W143" i="11"/>
  <c r="W144" i="11"/>
  <c r="V4" i="11"/>
  <c r="V5" i="11"/>
  <c r="V6" i="11"/>
  <c r="V16" i="11"/>
  <c r="V17" i="11"/>
  <c r="V18" i="11"/>
  <c r="V10" i="11"/>
  <c r="V11" i="11"/>
  <c r="V7" i="11"/>
  <c r="V13" i="11"/>
  <c r="V14" i="11"/>
  <c r="V19" i="11"/>
  <c r="V21" i="11"/>
  <c r="V28" i="11"/>
  <c r="V29" i="11"/>
  <c r="V30" i="11"/>
  <c r="V20" i="11"/>
  <c r="V31" i="11"/>
  <c r="V22" i="11"/>
  <c r="V23" i="11"/>
  <c r="V24" i="11"/>
  <c r="V25" i="11"/>
  <c r="V26" i="11"/>
  <c r="V27" i="11"/>
  <c r="V84" i="11"/>
  <c r="V85" i="11"/>
  <c r="V98" i="11"/>
  <c r="V99" i="11"/>
  <c r="V69" i="11"/>
  <c r="V33" i="11"/>
  <c r="V34" i="11"/>
  <c r="V63" i="11"/>
  <c r="V36" i="11"/>
  <c r="V37" i="11"/>
  <c r="V38" i="11"/>
  <c r="V39" i="11"/>
  <c r="V40" i="11"/>
  <c r="V41" i="11"/>
  <c r="V42" i="11"/>
  <c r="V43" i="11"/>
  <c r="V64" i="11"/>
  <c r="V15" i="11"/>
  <c r="V86" i="11"/>
  <c r="V47" i="11"/>
  <c r="V87" i="11"/>
  <c r="V49" i="11"/>
  <c r="V50" i="11"/>
  <c r="V51" i="11"/>
  <c r="V52" i="11"/>
  <c r="V53" i="11"/>
  <c r="V54" i="11"/>
  <c r="V55" i="11"/>
  <c r="V56" i="11"/>
  <c r="V57" i="11"/>
  <c r="V58" i="11"/>
  <c r="V59" i="11"/>
  <c r="V60" i="11"/>
  <c r="V61" i="11"/>
  <c r="V62" i="11"/>
  <c r="V92" i="11"/>
  <c r="V70" i="11"/>
  <c r="V79" i="11"/>
  <c r="V32" i="11"/>
  <c r="V100" i="11"/>
  <c r="V101" i="11"/>
  <c r="V35" i="11"/>
  <c r="V82" i="11"/>
  <c r="V44" i="11"/>
  <c r="V89" i="11"/>
  <c r="V71" i="11"/>
  <c r="V74" i="11"/>
  <c r="V75" i="11"/>
  <c r="V76" i="11"/>
  <c r="V77" i="11"/>
  <c r="V78" i="11"/>
  <c r="V96" i="11"/>
  <c r="V80" i="11"/>
  <c r="V81" i="11"/>
  <c r="V90" i="11"/>
  <c r="V102" i="11"/>
  <c r="V103" i="11"/>
  <c r="V104" i="11"/>
  <c r="V105" i="11"/>
  <c r="V8" i="11"/>
  <c r="V88" i="11"/>
  <c r="V106" i="11"/>
  <c r="V9" i="11"/>
  <c r="V91" i="11"/>
  <c r="V72" i="11"/>
  <c r="V93" i="11"/>
  <c r="V94" i="11"/>
  <c r="V95" i="11"/>
  <c r="V107" i="11"/>
  <c r="V97" i="11"/>
  <c r="V108" i="11"/>
  <c r="V83" i="11"/>
  <c r="V109" i="11"/>
  <c r="V45" i="11"/>
  <c r="V110" i="11"/>
  <c r="V46" i="11"/>
  <c r="V68" i="11"/>
  <c r="V111" i="11"/>
  <c r="V65" i="11"/>
  <c r="V112" i="11"/>
  <c r="V73" i="11"/>
  <c r="V113" i="11"/>
  <c r="V48" i="11"/>
  <c r="V66" i="11"/>
  <c r="V12" i="11"/>
  <c r="V67" i="11"/>
  <c r="V114" i="11"/>
  <c r="V115" i="11"/>
  <c r="V116" i="11"/>
  <c r="V117" i="11"/>
  <c r="V118" i="11"/>
  <c r="V119" i="11"/>
  <c r="V120" i="11"/>
  <c r="V121" i="11"/>
  <c r="V122" i="11"/>
  <c r="V123" i="11"/>
  <c r="V124" i="11"/>
  <c r="V125" i="11"/>
  <c r="V126" i="11"/>
  <c r="V127" i="11"/>
  <c r="V128" i="11"/>
  <c r="V129" i="11"/>
  <c r="V130" i="11"/>
  <c r="V131" i="11"/>
  <c r="V132" i="11"/>
  <c r="V133" i="11"/>
  <c r="V134" i="11"/>
  <c r="V135" i="11"/>
  <c r="V136" i="11"/>
  <c r="V137" i="11"/>
  <c r="V138" i="11"/>
  <c r="V139" i="11"/>
  <c r="V140" i="11"/>
  <c r="V141" i="11"/>
  <c r="V142" i="11"/>
  <c r="V143" i="11"/>
  <c r="V144" i="11"/>
  <c r="U4" i="11"/>
  <c r="U5" i="11"/>
  <c r="U6" i="11"/>
  <c r="U16" i="11"/>
  <c r="U17" i="11"/>
  <c r="U18" i="11"/>
  <c r="U10" i="11"/>
  <c r="U11" i="11"/>
  <c r="U7" i="11"/>
  <c r="U13" i="11"/>
  <c r="U14" i="11"/>
  <c r="U19" i="11"/>
  <c r="U21" i="11"/>
  <c r="U28" i="11"/>
  <c r="U29" i="11"/>
  <c r="U30" i="11"/>
  <c r="U20" i="11"/>
  <c r="U31" i="11"/>
  <c r="U22" i="11"/>
  <c r="U23" i="11"/>
  <c r="U24" i="11"/>
  <c r="U25" i="11"/>
  <c r="U26" i="11"/>
  <c r="U27" i="11"/>
  <c r="U84" i="11"/>
  <c r="U85" i="11"/>
  <c r="U98" i="11"/>
  <c r="U99" i="11"/>
  <c r="U69" i="11"/>
  <c r="U33" i="11"/>
  <c r="U34" i="11"/>
  <c r="U63" i="11"/>
  <c r="U36" i="11"/>
  <c r="U37" i="11"/>
  <c r="U38" i="11"/>
  <c r="U39" i="11"/>
  <c r="U40" i="11"/>
  <c r="U41" i="11"/>
  <c r="U42" i="11"/>
  <c r="U43" i="11"/>
  <c r="U64" i="11"/>
  <c r="U15" i="11"/>
  <c r="U86" i="11"/>
  <c r="U47" i="11"/>
  <c r="U87" i="11"/>
  <c r="U49" i="11"/>
  <c r="U50" i="11"/>
  <c r="U51" i="11"/>
  <c r="U52" i="11"/>
  <c r="U53" i="11"/>
  <c r="U54" i="11"/>
  <c r="U55" i="11"/>
  <c r="U56" i="11"/>
  <c r="U57" i="11"/>
  <c r="U58" i="11"/>
  <c r="U59" i="11"/>
  <c r="U60" i="11"/>
  <c r="U61" i="11"/>
  <c r="U62" i="11"/>
  <c r="U92" i="11"/>
  <c r="U70" i="11"/>
  <c r="U79" i="11"/>
  <c r="U32" i="11"/>
  <c r="U100" i="11"/>
  <c r="U101" i="11"/>
  <c r="U35" i="11"/>
  <c r="U82" i="11"/>
  <c r="U44" i="11"/>
  <c r="U89" i="11"/>
  <c r="U71" i="11"/>
  <c r="U74" i="11"/>
  <c r="U75" i="11"/>
  <c r="U76" i="11"/>
  <c r="U77" i="11"/>
  <c r="U78" i="11"/>
  <c r="U96" i="11"/>
  <c r="U80" i="11"/>
  <c r="U81" i="11"/>
  <c r="U90" i="11"/>
  <c r="U102" i="11"/>
  <c r="U103" i="11"/>
  <c r="U104" i="11"/>
  <c r="U105" i="11"/>
  <c r="U8" i="11"/>
  <c r="U88" i="11"/>
  <c r="U106" i="11"/>
  <c r="U9" i="11"/>
  <c r="U91" i="11"/>
  <c r="U72" i="11"/>
  <c r="U93" i="11"/>
  <c r="U94" i="11"/>
  <c r="U95" i="11"/>
  <c r="U107" i="11"/>
  <c r="U97" i="11"/>
  <c r="U108" i="11"/>
  <c r="U83" i="11"/>
  <c r="U109" i="11"/>
  <c r="U45" i="11"/>
  <c r="U110" i="11"/>
  <c r="U46" i="11"/>
  <c r="U68" i="11"/>
  <c r="U111" i="11"/>
  <c r="U65" i="11"/>
  <c r="U112" i="11"/>
  <c r="U73" i="11"/>
  <c r="U113" i="11"/>
  <c r="U48" i="11"/>
  <c r="U66" i="11"/>
  <c r="U12" i="11"/>
  <c r="U67" i="11"/>
  <c r="U114" i="11"/>
  <c r="U115" i="11"/>
  <c r="U116" i="11"/>
  <c r="U117" i="11"/>
  <c r="U118" i="11"/>
  <c r="U119" i="11"/>
  <c r="U120" i="11"/>
  <c r="U121" i="11"/>
  <c r="U122" i="11"/>
  <c r="U123" i="11"/>
  <c r="U124" i="11"/>
  <c r="U125" i="11"/>
  <c r="U126" i="11"/>
  <c r="U127" i="11"/>
  <c r="U128" i="11"/>
  <c r="U129" i="11"/>
  <c r="U130" i="11"/>
  <c r="U131" i="11"/>
  <c r="U132" i="11"/>
  <c r="U133" i="11"/>
  <c r="U134" i="11"/>
  <c r="U135" i="11"/>
  <c r="U136" i="11"/>
  <c r="U137" i="11"/>
  <c r="U138" i="11"/>
  <c r="U139" i="11"/>
  <c r="U140" i="11"/>
  <c r="U141" i="11"/>
  <c r="U142" i="11"/>
  <c r="U143" i="11"/>
  <c r="U144" i="11"/>
  <c r="T4" i="11"/>
  <c r="T5" i="11"/>
  <c r="T6" i="11"/>
  <c r="T16" i="11"/>
  <c r="T17" i="11"/>
  <c r="T18" i="11"/>
  <c r="T10" i="11"/>
  <c r="T11" i="11"/>
  <c r="T7" i="11"/>
  <c r="T13" i="11"/>
  <c r="T14" i="11"/>
  <c r="T19" i="11"/>
  <c r="T21" i="11"/>
  <c r="T28" i="11"/>
  <c r="T29" i="11"/>
  <c r="T30" i="11"/>
  <c r="T20" i="11"/>
  <c r="T31" i="11"/>
  <c r="T22" i="11"/>
  <c r="T23" i="11"/>
  <c r="T24" i="11"/>
  <c r="T25" i="11"/>
  <c r="T26" i="11"/>
  <c r="T27" i="11"/>
  <c r="T84" i="11"/>
  <c r="T85" i="11"/>
  <c r="T98" i="11"/>
  <c r="T99" i="11"/>
  <c r="T69" i="11"/>
  <c r="T33" i="11"/>
  <c r="T34" i="11"/>
  <c r="T63" i="11"/>
  <c r="T36" i="11"/>
  <c r="T37" i="11"/>
  <c r="T38" i="11"/>
  <c r="T39" i="11"/>
  <c r="T40" i="11"/>
  <c r="T41" i="11"/>
  <c r="T42" i="11"/>
  <c r="T43" i="11"/>
  <c r="T64" i="11"/>
  <c r="T15" i="11"/>
  <c r="T86" i="11"/>
  <c r="T47" i="11"/>
  <c r="T87" i="11"/>
  <c r="T49" i="11"/>
  <c r="T50" i="11"/>
  <c r="T51" i="11"/>
  <c r="T52" i="11"/>
  <c r="T53" i="11"/>
  <c r="T54" i="11"/>
  <c r="T55" i="11"/>
  <c r="T56" i="11"/>
  <c r="T57" i="11"/>
  <c r="T58" i="11"/>
  <c r="T59" i="11"/>
  <c r="T60" i="11"/>
  <c r="T61" i="11"/>
  <c r="T62" i="11"/>
  <c r="T92" i="11"/>
  <c r="T70" i="11"/>
  <c r="T79" i="11"/>
  <c r="T32" i="11"/>
  <c r="T100" i="11"/>
  <c r="T101" i="11"/>
  <c r="T35" i="11"/>
  <c r="T82" i="11"/>
  <c r="T44" i="11"/>
  <c r="T89" i="11"/>
  <c r="T71" i="11"/>
  <c r="T74" i="11"/>
  <c r="T75" i="11"/>
  <c r="T76" i="11"/>
  <c r="T77" i="11"/>
  <c r="T78" i="11"/>
  <c r="T96" i="11"/>
  <c r="T80" i="11"/>
  <c r="T81" i="11"/>
  <c r="T90" i="11"/>
  <c r="T102" i="11"/>
  <c r="T103" i="11"/>
  <c r="T104" i="11"/>
  <c r="T105" i="11"/>
  <c r="T8" i="11"/>
  <c r="T88" i="11"/>
  <c r="T106" i="11"/>
  <c r="T9" i="11"/>
  <c r="T91" i="11"/>
  <c r="T72" i="11"/>
  <c r="T93" i="11"/>
  <c r="T94" i="11"/>
  <c r="T95" i="11"/>
  <c r="T107" i="11"/>
  <c r="T97" i="11"/>
  <c r="T108" i="11"/>
  <c r="T83" i="11"/>
  <c r="T109" i="11"/>
  <c r="T45" i="11"/>
  <c r="T110" i="11"/>
  <c r="T46" i="11"/>
  <c r="T68" i="11"/>
  <c r="T111" i="11"/>
  <c r="T65" i="11"/>
  <c r="T112" i="11"/>
  <c r="T73" i="11"/>
  <c r="T113" i="11"/>
  <c r="T48" i="11"/>
  <c r="T66" i="11"/>
  <c r="T12" i="11"/>
  <c r="T67" i="11"/>
  <c r="T114" i="11"/>
  <c r="T115" i="11"/>
  <c r="T116" i="11"/>
  <c r="T117" i="11"/>
  <c r="T118" i="11"/>
  <c r="T119" i="11"/>
  <c r="T120" i="11"/>
  <c r="T121" i="11"/>
  <c r="T122" i="11"/>
  <c r="T123" i="11"/>
  <c r="T124" i="11"/>
  <c r="T125" i="11"/>
  <c r="T126" i="11"/>
  <c r="T127" i="11"/>
  <c r="T128" i="11"/>
  <c r="T129" i="11"/>
  <c r="T130" i="11"/>
  <c r="T131" i="11"/>
  <c r="T132" i="11"/>
  <c r="T133" i="11"/>
  <c r="T134" i="11"/>
  <c r="T135" i="11"/>
  <c r="T136" i="11"/>
  <c r="T137" i="11"/>
  <c r="T138" i="11"/>
  <c r="T139" i="11"/>
  <c r="T140" i="11"/>
  <c r="T141" i="11"/>
  <c r="T142" i="11"/>
  <c r="T143" i="11"/>
  <c r="T144" i="11"/>
  <c r="S4" i="11"/>
  <c r="S5" i="11"/>
  <c r="S6" i="11"/>
  <c r="S16" i="11"/>
  <c r="S17" i="11"/>
  <c r="S18" i="11"/>
  <c r="S10" i="11"/>
  <c r="S11" i="11"/>
  <c r="S7" i="11"/>
  <c r="S13" i="11"/>
  <c r="S14" i="11"/>
  <c r="S19" i="11"/>
  <c r="S21" i="11"/>
  <c r="S28" i="11"/>
  <c r="S29" i="11"/>
  <c r="S30" i="11"/>
  <c r="S20" i="11"/>
  <c r="S31" i="11"/>
  <c r="S22" i="11"/>
  <c r="S23" i="11"/>
  <c r="S24" i="11"/>
  <c r="S25" i="11"/>
  <c r="S26" i="11"/>
  <c r="S27" i="11"/>
  <c r="S84" i="11"/>
  <c r="S85" i="11"/>
  <c r="S98" i="11"/>
  <c r="S99" i="11"/>
  <c r="S69" i="11"/>
  <c r="S33" i="11"/>
  <c r="S34" i="11"/>
  <c r="S63" i="11"/>
  <c r="S36" i="11"/>
  <c r="S37" i="11"/>
  <c r="S38" i="11"/>
  <c r="S39" i="11"/>
  <c r="S40" i="11"/>
  <c r="S41" i="11"/>
  <c r="S42" i="11"/>
  <c r="S43" i="11"/>
  <c r="S64" i="11"/>
  <c r="S15" i="11"/>
  <c r="S86" i="11"/>
  <c r="S47" i="11"/>
  <c r="S87" i="11"/>
  <c r="S49" i="11"/>
  <c r="S50" i="11"/>
  <c r="S51" i="11"/>
  <c r="S52" i="11"/>
  <c r="S53" i="11"/>
  <c r="S54" i="11"/>
  <c r="S55" i="11"/>
  <c r="S56" i="11"/>
  <c r="S57" i="11"/>
  <c r="S58" i="11"/>
  <c r="S59" i="11"/>
  <c r="S60" i="11"/>
  <c r="S61" i="11"/>
  <c r="S62" i="11"/>
  <c r="S92" i="11"/>
  <c r="S70" i="11"/>
  <c r="S79" i="11"/>
  <c r="S32" i="11"/>
  <c r="S100" i="11"/>
  <c r="S101" i="11"/>
  <c r="S35" i="11"/>
  <c r="S82" i="11"/>
  <c r="S44" i="11"/>
  <c r="S89" i="11"/>
  <c r="S71" i="11"/>
  <c r="S74" i="11"/>
  <c r="S75" i="11"/>
  <c r="S76" i="11"/>
  <c r="S77" i="11"/>
  <c r="S78" i="11"/>
  <c r="S96" i="11"/>
  <c r="S80" i="11"/>
  <c r="S81" i="11"/>
  <c r="S90" i="11"/>
  <c r="S102" i="11"/>
  <c r="S103" i="11"/>
  <c r="S104" i="11"/>
  <c r="S105" i="11"/>
  <c r="S8" i="11"/>
  <c r="S88" i="11"/>
  <c r="S106" i="11"/>
  <c r="S9" i="11"/>
  <c r="S91" i="11"/>
  <c r="S72" i="11"/>
  <c r="S93" i="11"/>
  <c r="S94" i="11"/>
  <c r="S95" i="11"/>
  <c r="S107" i="11"/>
  <c r="S97" i="11"/>
  <c r="S108" i="11"/>
  <c r="S83" i="11"/>
  <c r="S109" i="11"/>
  <c r="S45" i="11"/>
  <c r="S110" i="11"/>
  <c r="S46" i="11"/>
  <c r="S68" i="11"/>
  <c r="S111" i="11"/>
  <c r="S65" i="11"/>
  <c r="S112" i="11"/>
  <c r="S73" i="11"/>
  <c r="S113" i="11"/>
  <c r="S48" i="11"/>
  <c r="S66" i="11"/>
  <c r="S12" i="11"/>
  <c r="S67" i="11"/>
  <c r="S114" i="11"/>
  <c r="S115" i="11"/>
  <c r="S116" i="11"/>
  <c r="S117" i="11"/>
  <c r="S118" i="11"/>
  <c r="S119" i="11"/>
  <c r="S120" i="11"/>
  <c r="S121" i="11"/>
  <c r="S122" i="11"/>
  <c r="S123" i="11"/>
  <c r="S124" i="11"/>
  <c r="S125" i="11"/>
  <c r="S126" i="11"/>
  <c r="S127" i="11"/>
  <c r="S128" i="11"/>
  <c r="S129" i="11"/>
  <c r="S130" i="11"/>
  <c r="S131" i="11"/>
  <c r="S132" i="11"/>
  <c r="S133" i="11"/>
  <c r="S134" i="11"/>
  <c r="S135" i="11"/>
  <c r="S136" i="11"/>
  <c r="S137" i="11"/>
  <c r="S138" i="11"/>
  <c r="S139" i="11"/>
  <c r="S140" i="11"/>
  <c r="S141" i="11"/>
  <c r="S142" i="11"/>
  <c r="S143" i="11"/>
  <c r="S144" i="11"/>
  <c r="R4" i="11"/>
  <c r="R5" i="11"/>
  <c r="R6" i="11"/>
  <c r="R16" i="11"/>
  <c r="R17" i="11"/>
  <c r="R18" i="11"/>
  <c r="R10" i="11"/>
  <c r="R11" i="11"/>
  <c r="R7" i="11"/>
  <c r="R13" i="11"/>
  <c r="R14" i="11"/>
  <c r="R19" i="11"/>
  <c r="R21" i="11"/>
  <c r="R28" i="11"/>
  <c r="R29" i="11"/>
  <c r="R30" i="11"/>
  <c r="R20" i="11"/>
  <c r="R31" i="11"/>
  <c r="R22" i="11"/>
  <c r="R23" i="11"/>
  <c r="R24" i="11"/>
  <c r="R25" i="11"/>
  <c r="R26" i="11"/>
  <c r="R27" i="11"/>
  <c r="R84" i="11"/>
  <c r="R85" i="11"/>
  <c r="R98" i="11"/>
  <c r="R99" i="11"/>
  <c r="R69" i="11"/>
  <c r="R33" i="11"/>
  <c r="R34" i="11"/>
  <c r="R63" i="11"/>
  <c r="R36" i="11"/>
  <c r="R37" i="11"/>
  <c r="R38" i="11"/>
  <c r="R39" i="11"/>
  <c r="R40" i="11"/>
  <c r="R41" i="11"/>
  <c r="R42" i="11"/>
  <c r="R43" i="11"/>
  <c r="R64" i="11"/>
  <c r="R15" i="11"/>
  <c r="R86" i="11"/>
  <c r="R47" i="11"/>
  <c r="R87" i="11"/>
  <c r="R49" i="11"/>
  <c r="R50" i="11"/>
  <c r="R51" i="11"/>
  <c r="R52" i="11"/>
  <c r="R53" i="11"/>
  <c r="R54" i="11"/>
  <c r="R55" i="11"/>
  <c r="R56" i="11"/>
  <c r="R57" i="11"/>
  <c r="R58" i="11"/>
  <c r="R59" i="11"/>
  <c r="R60" i="11"/>
  <c r="R61" i="11"/>
  <c r="R62" i="11"/>
  <c r="R92" i="11"/>
  <c r="R70" i="11"/>
  <c r="R79" i="11"/>
  <c r="R32" i="11"/>
  <c r="R100" i="11"/>
  <c r="R101" i="11"/>
  <c r="R35" i="11"/>
  <c r="R82" i="11"/>
  <c r="R44" i="11"/>
  <c r="R89" i="11"/>
  <c r="R71" i="11"/>
  <c r="R74" i="11"/>
  <c r="R75" i="11"/>
  <c r="R76" i="11"/>
  <c r="R77" i="11"/>
  <c r="R78" i="11"/>
  <c r="R96" i="11"/>
  <c r="R80" i="11"/>
  <c r="R81" i="11"/>
  <c r="R90" i="11"/>
  <c r="R102" i="11"/>
  <c r="R103" i="11"/>
  <c r="R104" i="11"/>
  <c r="R105" i="11"/>
  <c r="R8" i="11"/>
  <c r="R88" i="11"/>
  <c r="R106" i="11"/>
  <c r="R9" i="11"/>
  <c r="R91" i="11"/>
  <c r="R72" i="11"/>
  <c r="R93" i="11"/>
  <c r="R94" i="11"/>
  <c r="R95" i="11"/>
  <c r="R107" i="11"/>
  <c r="R97" i="11"/>
  <c r="R108" i="11"/>
  <c r="R83" i="11"/>
  <c r="R109" i="11"/>
  <c r="R45" i="11"/>
  <c r="R110" i="11"/>
  <c r="R46" i="11"/>
  <c r="R68" i="11"/>
  <c r="R111" i="11"/>
  <c r="R65" i="11"/>
  <c r="R112" i="11"/>
  <c r="R73" i="11"/>
  <c r="R113" i="11"/>
  <c r="R48" i="11"/>
  <c r="R66" i="11"/>
  <c r="R12" i="11"/>
  <c r="R67" i="11"/>
  <c r="R114" i="11"/>
  <c r="R115" i="11"/>
  <c r="R116" i="11"/>
  <c r="R117" i="11"/>
  <c r="R118" i="11"/>
  <c r="R119" i="11"/>
  <c r="R120" i="11"/>
  <c r="R121" i="11"/>
  <c r="R122" i="11"/>
  <c r="R123" i="11"/>
  <c r="R124" i="11"/>
  <c r="R125" i="11"/>
  <c r="R126" i="11"/>
  <c r="R127" i="11"/>
  <c r="R128" i="11"/>
  <c r="R129" i="11"/>
  <c r="R130" i="11"/>
  <c r="R131" i="11"/>
  <c r="R132" i="11"/>
  <c r="R133" i="11"/>
  <c r="R134" i="11"/>
  <c r="R135" i="11"/>
  <c r="R136" i="11"/>
  <c r="R137" i="11"/>
  <c r="R138" i="11"/>
  <c r="R139" i="11"/>
  <c r="R140" i="11"/>
  <c r="R141" i="11"/>
  <c r="R142" i="11"/>
  <c r="R143" i="11"/>
  <c r="R144" i="11"/>
  <c r="Q4" i="11"/>
  <c r="Q5" i="11"/>
  <c r="Q6" i="11"/>
  <c r="Q16" i="11"/>
  <c r="Q17" i="11"/>
  <c r="Q18" i="11"/>
  <c r="Q10" i="11"/>
  <c r="Q11" i="11"/>
  <c r="Q7" i="11"/>
  <c r="Q13" i="11"/>
  <c r="Q14" i="11"/>
  <c r="Q19" i="11"/>
  <c r="Q21" i="11"/>
  <c r="Q28" i="11"/>
  <c r="Q29" i="11"/>
  <c r="Q30" i="11"/>
  <c r="Q20" i="11"/>
  <c r="Q31" i="11"/>
  <c r="Q22" i="11"/>
  <c r="Q23" i="11"/>
  <c r="Q24" i="11"/>
  <c r="Q25" i="11"/>
  <c r="Q26" i="11"/>
  <c r="Q27" i="11"/>
  <c r="Q84" i="11"/>
  <c r="Q85" i="11"/>
  <c r="Q98" i="11"/>
  <c r="Q99" i="11"/>
  <c r="Q69" i="11"/>
  <c r="Q33" i="11"/>
  <c r="Q34" i="11"/>
  <c r="Q63" i="11"/>
  <c r="Q36" i="11"/>
  <c r="Q37" i="11"/>
  <c r="Q38" i="11"/>
  <c r="Q39" i="11"/>
  <c r="Q40" i="11"/>
  <c r="Q41" i="11"/>
  <c r="Q42" i="11"/>
  <c r="Q43" i="11"/>
  <c r="Q64" i="11"/>
  <c r="Q15" i="11"/>
  <c r="Q86" i="11"/>
  <c r="Q47" i="11"/>
  <c r="Q87" i="11"/>
  <c r="Q49" i="11"/>
  <c r="Q50" i="11"/>
  <c r="Q51" i="11"/>
  <c r="Q52" i="11"/>
  <c r="Q53" i="11"/>
  <c r="Q54" i="11"/>
  <c r="Q55" i="11"/>
  <c r="Q56" i="11"/>
  <c r="Q57" i="11"/>
  <c r="Q58" i="11"/>
  <c r="Q59" i="11"/>
  <c r="Q60" i="11"/>
  <c r="Q61" i="11"/>
  <c r="Q62" i="11"/>
  <c r="Q92" i="11"/>
  <c r="Q70" i="11"/>
  <c r="Q79" i="11"/>
  <c r="Q32" i="11"/>
  <c r="Q100" i="11"/>
  <c r="Q101" i="11"/>
  <c r="Q35" i="11"/>
  <c r="Q82" i="11"/>
  <c r="Q44" i="11"/>
  <c r="Q89" i="11"/>
  <c r="Q71" i="11"/>
  <c r="Q74" i="11"/>
  <c r="Q75" i="11"/>
  <c r="Q76" i="11"/>
  <c r="Q77" i="11"/>
  <c r="Q78" i="11"/>
  <c r="Q96" i="11"/>
  <c r="Q80" i="11"/>
  <c r="Q81" i="11"/>
  <c r="Q90" i="11"/>
  <c r="Q102" i="11"/>
  <c r="Q103" i="11"/>
  <c r="Q104" i="11"/>
  <c r="Q105" i="11"/>
  <c r="Q8" i="11"/>
  <c r="Q88" i="11"/>
  <c r="Q106" i="11"/>
  <c r="Q9" i="11"/>
  <c r="Q91" i="11"/>
  <c r="Q72" i="11"/>
  <c r="Q93" i="11"/>
  <c r="Q94" i="11"/>
  <c r="Q95" i="11"/>
  <c r="Q107" i="11"/>
  <c r="Q97" i="11"/>
  <c r="Q108" i="11"/>
  <c r="Q83" i="11"/>
  <c r="Q109" i="11"/>
  <c r="Q45" i="11"/>
  <c r="Q110" i="11"/>
  <c r="Q46" i="11"/>
  <c r="Q68" i="11"/>
  <c r="Q111" i="11"/>
  <c r="Q65" i="11"/>
  <c r="Q112" i="11"/>
  <c r="Q73" i="11"/>
  <c r="Q113" i="11"/>
  <c r="Q48" i="11"/>
  <c r="Q66" i="11"/>
  <c r="Q12" i="11"/>
  <c r="Q67" i="11"/>
  <c r="Q114" i="11"/>
  <c r="Q115" i="11"/>
  <c r="Q116" i="11"/>
  <c r="Q117" i="11"/>
  <c r="Q118" i="11"/>
  <c r="Q119" i="11"/>
  <c r="Q120" i="11"/>
  <c r="Q121" i="11"/>
  <c r="Q122" i="11"/>
  <c r="Q123" i="11"/>
  <c r="Q124" i="11"/>
  <c r="Q125" i="11"/>
  <c r="Q126" i="11"/>
  <c r="Q127" i="11"/>
  <c r="Q128" i="11"/>
  <c r="Q129" i="11"/>
  <c r="Q130" i="11"/>
  <c r="Q131" i="11"/>
  <c r="Q132" i="11"/>
  <c r="Q133" i="11"/>
  <c r="Q134" i="11"/>
  <c r="Q135" i="11"/>
  <c r="Q136" i="11"/>
  <c r="Q137" i="11"/>
  <c r="Q138" i="11"/>
  <c r="Q139" i="11"/>
  <c r="Q140" i="11"/>
  <c r="Q141" i="11"/>
  <c r="Q142" i="11"/>
  <c r="Q143" i="11"/>
  <c r="Q144" i="11"/>
  <c r="P4" i="11"/>
  <c r="P5" i="11"/>
  <c r="P6" i="11"/>
  <c r="P16" i="11"/>
  <c r="P17" i="11"/>
  <c r="P18" i="11"/>
  <c r="P10" i="11"/>
  <c r="P11" i="11"/>
  <c r="P7" i="11"/>
  <c r="P13" i="11"/>
  <c r="P14" i="11"/>
  <c r="P19" i="11"/>
  <c r="P21" i="11"/>
  <c r="P28" i="11"/>
  <c r="P29" i="11"/>
  <c r="P30" i="11"/>
  <c r="P20" i="11"/>
  <c r="P31" i="11"/>
  <c r="P22" i="11"/>
  <c r="P23" i="11"/>
  <c r="P24" i="11"/>
  <c r="P25" i="11"/>
  <c r="P26" i="11"/>
  <c r="P27" i="11"/>
  <c r="P84" i="11"/>
  <c r="P85" i="11"/>
  <c r="P98" i="11"/>
  <c r="P99" i="11"/>
  <c r="P69" i="11"/>
  <c r="P33" i="11"/>
  <c r="P34" i="11"/>
  <c r="P63" i="11"/>
  <c r="P36" i="11"/>
  <c r="P37" i="11"/>
  <c r="P38" i="11"/>
  <c r="P39" i="11"/>
  <c r="P40" i="11"/>
  <c r="P41" i="11"/>
  <c r="P42" i="11"/>
  <c r="P43" i="11"/>
  <c r="P64" i="11"/>
  <c r="P15" i="11"/>
  <c r="P86" i="11"/>
  <c r="P47" i="11"/>
  <c r="P87" i="11"/>
  <c r="P49" i="11"/>
  <c r="P50" i="11"/>
  <c r="P51" i="11"/>
  <c r="P52" i="11"/>
  <c r="P53" i="11"/>
  <c r="P54" i="11"/>
  <c r="P55" i="11"/>
  <c r="P56" i="11"/>
  <c r="P57" i="11"/>
  <c r="P58" i="11"/>
  <c r="P59" i="11"/>
  <c r="P60" i="11"/>
  <c r="P61" i="11"/>
  <c r="P62" i="11"/>
  <c r="P92" i="11"/>
  <c r="P70" i="11"/>
  <c r="P79" i="11"/>
  <c r="P32" i="11"/>
  <c r="P100" i="11"/>
  <c r="P101" i="11"/>
  <c r="P35" i="11"/>
  <c r="P82" i="11"/>
  <c r="P44" i="11"/>
  <c r="P89" i="11"/>
  <c r="P71" i="11"/>
  <c r="P74" i="11"/>
  <c r="P75" i="11"/>
  <c r="P76" i="11"/>
  <c r="P77" i="11"/>
  <c r="P78" i="11"/>
  <c r="P96" i="11"/>
  <c r="P80" i="11"/>
  <c r="P81" i="11"/>
  <c r="P90" i="11"/>
  <c r="P102" i="11"/>
  <c r="P103" i="11"/>
  <c r="P104" i="11"/>
  <c r="P105" i="11"/>
  <c r="P8" i="11"/>
  <c r="P88" i="11"/>
  <c r="P106" i="11"/>
  <c r="P9" i="11"/>
  <c r="P91" i="11"/>
  <c r="P72" i="11"/>
  <c r="P93" i="11"/>
  <c r="P94" i="11"/>
  <c r="P95" i="11"/>
  <c r="P107" i="11"/>
  <c r="P97" i="11"/>
  <c r="P108" i="11"/>
  <c r="P83" i="11"/>
  <c r="P109" i="11"/>
  <c r="P45" i="11"/>
  <c r="P110" i="11"/>
  <c r="P46" i="11"/>
  <c r="P68" i="11"/>
  <c r="P111" i="11"/>
  <c r="P65" i="11"/>
  <c r="P112" i="11"/>
  <c r="P73" i="11"/>
  <c r="P113" i="11"/>
  <c r="P48" i="11"/>
  <c r="P66" i="11"/>
  <c r="P12" i="11"/>
  <c r="P67" i="11"/>
  <c r="P114" i="11"/>
  <c r="P115" i="11"/>
  <c r="P116" i="11"/>
  <c r="P117" i="11"/>
  <c r="P118" i="11"/>
  <c r="P119" i="11"/>
  <c r="P120" i="11"/>
  <c r="P121" i="11"/>
  <c r="P122" i="11"/>
  <c r="P123" i="11"/>
  <c r="P124" i="11"/>
  <c r="P125" i="11"/>
  <c r="P126" i="11"/>
  <c r="P127" i="11"/>
  <c r="P128" i="11"/>
  <c r="P129" i="11"/>
  <c r="P130" i="11"/>
  <c r="P131" i="11"/>
  <c r="P132" i="11"/>
  <c r="P133" i="11"/>
  <c r="P134" i="11"/>
  <c r="P135" i="11"/>
  <c r="P136" i="11"/>
  <c r="P137" i="11"/>
  <c r="P138" i="11"/>
  <c r="P139" i="11"/>
  <c r="P140" i="11"/>
  <c r="P141" i="11"/>
  <c r="P142" i="11"/>
  <c r="P143" i="11"/>
  <c r="P144" i="11"/>
  <c r="O4" i="11"/>
  <c r="O5" i="11"/>
  <c r="O6" i="11"/>
  <c r="O16" i="11"/>
  <c r="O17" i="11"/>
  <c r="O18" i="11"/>
  <c r="O10" i="11"/>
  <c r="O11" i="11"/>
  <c r="O7" i="11"/>
  <c r="O13" i="11"/>
  <c r="O14" i="11"/>
  <c r="O19" i="11"/>
  <c r="O21" i="11"/>
  <c r="O28" i="11"/>
  <c r="O29" i="11"/>
  <c r="O30" i="11"/>
  <c r="O20" i="11"/>
  <c r="O31" i="11"/>
  <c r="O22" i="11"/>
  <c r="O23" i="11"/>
  <c r="O24" i="11"/>
  <c r="O25" i="11"/>
  <c r="O26" i="11"/>
  <c r="O27" i="11"/>
  <c r="O84" i="11"/>
  <c r="O85" i="11"/>
  <c r="O98" i="11"/>
  <c r="O99" i="11"/>
  <c r="O69" i="11"/>
  <c r="O33" i="11"/>
  <c r="O34" i="11"/>
  <c r="O63" i="11"/>
  <c r="O36" i="11"/>
  <c r="O37" i="11"/>
  <c r="O38" i="11"/>
  <c r="O39" i="11"/>
  <c r="O40" i="11"/>
  <c r="O41" i="11"/>
  <c r="O42" i="11"/>
  <c r="O43" i="11"/>
  <c r="O64" i="11"/>
  <c r="O15" i="11"/>
  <c r="O86" i="11"/>
  <c r="O47" i="11"/>
  <c r="O87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92" i="11"/>
  <c r="O70" i="11"/>
  <c r="O79" i="11"/>
  <c r="O32" i="11"/>
  <c r="O100" i="11"/>
  <c r="O101" i="11"/>
  <c r="O35" i="11"/>
  <c r="O82" i="11"/>
  <c r="O44" i="11"/>
  <c r="O89" i="11"/>
  <c r="O71" i="11"/>
  <c r="O74" i="11"/>
  <c r="O75" i="11"/>
  <c r="O76" i="11"/>
  <c r="O77" i="11"/>
  <c r="O78" i="11"/>
  <c r="O96" i="11"/>
  <c r="O80" i="11"/>
  <c r="O81" i="11"/>
  <c r="O90" i="11"/>
  <c r="O102" i="11"/>
  <c r="O103" i="11"/>
  <c r="O104" i="11"/>
  <c r="O105" i="11"/>
  <c r="O8" i="11"/>
  <c r="O88" i="11"/>
  <c r="O106" i="11"/>
  <c r="O9" i="11"/>
  <c r="O91" i="11"/>
  <c r="O72" i="11"/>
  <c r="O93" i="11"/>
  <c r="O94" i="11"/>
  <c r="O95" i="11"/>
  <c r="O107" i="11"/>
  <c r="O97" i="11"/>
  <c r="O108" i="11"/>
  <c r="O83" i="11"/>
  <c r="O109" i="11"/>
  <c r="O45" i="11"/>
  <c r="O110" i="11"/>
  <c r="O46" i="11"/>
  <c r="O68" i="11"/>
  <c r="O111" i="11"/>
  <c r="O65" i="11"/>
  <c r="O112" i="11"/>
  <c r="O73" i="11"/>
  <c r="O113" i="11"/>
  <c r="O48" i="11"/>
  <c r="O66" i="11"/>
  <c r="O12" i="11"/>
  <c r="O67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N4" i="11"/>
  <c r="N5" i="11"/>
  <c r="N6" i="11"/>
  <c r="N16" i="11"/>
  <c r="N17" i="11"/>
  <c r="N18" i="11"/>
  <c r="N10" i="11"/>
  <c r="N11" i="11"/>
  <c r="N7" i="11"/>
  <c r="N13" i="11"/>
  <c r="N14" i="11"/>
  <c r="N19" i="11"/>
  <c r="N21" i="11"/>
  <c r="N28" i="11"/>
  <c r="N29" i="11"/>
  <c r="N30" i="11"/>
  <c r="N20" i="11"/>
  <c r="N31" i="11"/>
  <c r="N22" i="11"/>
  <c r="N23" i="11"/>
  <c r="N24" i="11"/>
  <c r="N25" i="11"/>
  <c r="N26" i="11"/>
  <c r="N27" i="11"/>
  <c r="N84" i="11"/>
  <c r="N85" i="11"/>
  <c r="N98" i="11"/>
  <c r="N99" i="11"/>
  <c r="N69" i="11"/>
  <c r="N33" i="11"/>
  <c r="N34" i="11"/>
  <c r="N63" i="11"/>
  <c r="N36" i="11"/>
  <c r="N37" i="11"/>
  <c r="N38" i="11"/>
  <c r="N39" i="11"/>
  <c r="N40" i="11"/>
  <c r="N41" i="11"/>
  <c r="N42" i="11"/>
  <c r="N43" i="11"/>
  <c r="N64" i="11"/>
  <c r="N15" i="11"/>
  <c r="N86" i="11"/>
  <c r="N47" i="11"/>
  <c r="N87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92" i="11"/>
  <c r="N70" i="11"/>
  <c r="N79" i="11"/>
  <c r="N32" i="11"/>
  <c r="N100" i="11"/>
  <c r="N101" i="11"/>
  <c r="N35" i="11"/>
  <c r="N82" i="11"/>
  <c r="N44" i="11"/>
  <c r="N89" i="11"/>
  <c r="N71" i="11"/>
  <c r="N74" i="11"/>
  <c r="N75" i="11"/>
  <c r="N76" i="11"/>
  <c r="N77" i="11"/>
  <c r="N78" i="11"/>
  <c r="N96" i="11"/>
  <c r="N80" i="11"/>
  <c r="N81" i="11"/>
  <c r="N90" i="11"/>
  <c r="N102" i="11"/>
  <c r="N103" i="11"/>
  <c r="N104" i="11"/>
  <c r="N105" i="11"/>
  <c r="N8" i="11"/>
  <c r="N88" i="11"/>
  <c r="N106" i="11"/>
  <c r="N9" i="11"/>
  <c r="N91" i="11"/>
  <c r="N72" i="11"/>
  <c r="N93" i="11"/>
  <c r="N94" i="11"/>
  <c r="N95" i="11"/>
  <c r="N107" i="11"/>
  <c r="N97" i="11"/>
  <c r="N108" i="11"/>
  <c r="N83" i="11"/>
  <c r="N109" i="11"/>
  <c r="N45" i="11"/>
  <c r="N110" i="11"/>
  <c r="N46" i="11"/>
  <c r="N68" i="11"/>
  <c r="N111" i="11"/>
  <c r="N65" i="11"/>
  <c r="N112" i="11"/>
  <c r="N73" i="11"/>
  <c r="N113" i="11"/>
  <c r="N48" i="11"/>
  <c r="N66" i="11"/>
  <c r="N12" i="11"/>
  <c r="N67" i="11"/>
  <c r="N114" i="11"/>
  <c r="N115" i="11"/>
  <c r="N116" i="11"/>
  <c r="N117" i="11"/>
  <c r="N118" i="11"/>
  <c r="N119" i="11"/>
  <c r="N120" i="11"/>
  <c r="N121" i="11"/>
  <c r="N122" i="11"/>
  <c r="N123" i="11"/>
  <c r="N124" i="11"/>
  <c r="N125" i="11"/>
  <c r="N126" i="11"/>
  <c r="N127" i="11"/>
  <c r="N128" i="11"/>
  <c r="N129" i="11"/>
  <c r="N130" i="11"/>
  <c r="N131" i="11"/>
  <c r="N132" i="11"/>
  <c r="N133" i="11"/>
  <c r="N134" i="11"/>
  <c r="N135" i="11"/>
  <c r="N136" i="11"/>
  <c r="N137" i="11"/>
  <c r="N138" i="11"/>
  <c r="N139" i="11"/>
  <c r="N140" i="11"/>
  <c r="N141" i="11"/>
  <c r="N142" i="11"/>
  <c r="N143" i="11"/>
  <c r="N144" i="11"/>
  <c r="M4" i="11"/>
  <c r="M5" i="11"/>
  <c r="M6" i="11"/>
  <c r="M16" i="11"/>
  <c r="M17" i="11"/>
  <c r="M18" i="11"/>
  <c r="M10" i="11"/>
  <c r="M11" i="11"/>
  <c r="M7" i="11"/>
  <c r="M13" i="11"/>
  <c r="M14" i="11"/>
  <c r="M19" i="11"/>
  <c r="M21" i="11"/>
  <c r="M28" i="11"/>
  <c r="M29" i="11"/>
  <c r="M30" i="11"/>
  <c r="M20" i="11"/>
  <c r="M31" i="11"/>
  <c r="M22" i="11"/>
  <c r="M23" i="11"/>
  <c r="M24" i="11"/>
  <c r="M25" i="11"/>
  <c r="M26" i="11"/>
  <c r="M27" i="11"/>
  <c r="M84" i="11"/>
  <c r="M85" i="11"/>
  <c r="M98" i="11"/>
  <c r="M99" i="11"/>
  <c r="M69" i="11"/>
  <c r="M33" i="11"/>
  <c r="M34" i="11"/>
  <c r="M63" i="11"/>
  <c r="M36" i="11"/>
  <c r="M37" i="11"/>
  <c r="M38" i="11"/>
  <c r="M39" i="11"/>
  <c r="M40" i="11"/>
  <c r="M41" i="11"/>
  <c r="M42" i="11"/>
  <c r="M43" i="11"/>
  <c r="M64" i="11"/>
  <c r="M15" i="11"/>
  <c r="M86" i="11"/>
  <c r="M47" i="11"/>
  <c r="M87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92" i="11"/>
  <c r="M70" i="11"/>
  <c r="M79" i="11"/>
  <c r="M32" i="11"/>
  <c r="M100" i="11"/>
  <c r="M101" i="11"/>
  <c r="M35" i="11"/>
  <c r="M82" i="11"/>
  <c r="M44" i="11"/>
  <c r="M89" i="11"/>
  <c r="M71" i="11"/>
  <c r="M74" i="11"/>
  <c r="M75" i="11"/>
  <c r="M76" i="11"/>
  <c r="M77" i="11"/>
  <c r="M78" i="11"/>
  <c r="M96" i="11"/>
  <c r="M80" i="11"/>
  <c r="M81" i="11"/>
  <c r="M90" i="11"/>
  <c r="M102" i="11"/>
  <c r="M103" i="11"/>
  <c r="M104" i="11"/>
  <c r="M105" i="11"/>
  <c r="M8" i="11"/>
  <c r="M88" i="11"/>
  <c r="M106" i="11"/>
  <c r="M9" i="11"/>
  <c r="M91" i="11"/>
  <c r="M72" i="11"/>
  <c r="M93" i="11"/>
  <c r="M94" i="11"/>
  <c r="M95" i="11"/>
  <c r="M107" i="11"/>
  <c r="M97" i="11"/>
  <c r="M108" i="11"/>
  <c r="M83" i="11"/>
  <c r="M109" i="11"/>
  <c r="M45" i="11"/>
  <c r="M110" i="11"/>
  <c r="M46" i="11"/>
  <c r="M68" i="11"/>
  <c r="M111" i="11"/>
  <c r="M65" i="11"/>
  <c r="M112" i="11"/>
  <c r="M73" i="11"/>
  <c r="M113" i="11"/>
  <c r="M48" i="11"/>
  <c r="M66" i="11"/>
  <c r="M12" i="11"/>
  <c r="M67" i="11"/>
  <c r="M114" i="11"/>
  <c r="M115" i="11"/>
  <c r="M116" i="11"/>
  <c r="M117" i="11"/>
  <c r="M118" i="11"/>
  <c r="M119" i="11"/>
  <c r="M120" i="11"/>
  <c r="M121" i="11"/>
  <c r="M122" i="11"/>
  <c r="M123" i="11"/>
  <c r="M124" i="11"/>
  <c r="M125" i="11"/>
  <c r="M126" i="11"/>
  <c r="M127" i="11"/>
  <c r="M128" i="11"/>
  <c r="M129" i="11"/>
  <c r="M130" i="11"/>
  <c r="M131" i="11"/>
  <c r="M132" i="11"/>
  <c r="M133" i="11"/>
  <c r="M134" i="11"/>
  <c r="M135" i="11"/>
  <c r="M136" i="11"/>
  <c r="M137" i="11"/>
  <c r="M138" i="11"/>
  <c r="M139" i="11"/>
  <c r="M140" i="11"/>
  <c r="M141" i="11"/>
  <c r="M142" i="11"/>
  <c r="M143" i="11"/>
  <c r="M144" i="11"/>
  <c r="L4" i="11"/>
  <c r="L5" i="11"/>
  <c r="L6" i="11"/>
  <c r="L16" i="11"/>
  <c r="L17" i="11"/>
  <c r="L18" i="11"/>
  <c r="L10" i="11"/>
  <c r="L11" i="11"/>
  <c r="L7" i="11"/>
  <c r="L13" i="11"/>
  <c r="L14" i="11"/>
  <c r="L19" i="11"/>
  <c r="L21" i="11"/>
  <c r="L28" i="11"/>
  <c r="L29" i="11"/>
  <c r="L30" i="11"/>
  <c r="L20" i="11"/>
  <c r="L31" i="11"/>
  <c r="L22" i="11"/>
  <c r="L23" i="11"/>
  <c r="L24" i="11"/>
  <c r="L25" i="11"/>
  <c r="L26" i="11"/>
  <c r="L27" i="11"/>
  <c r="L84" i="11"/>
  <c r="L85" i="11"/>
  <c r="L98" i="11"/>
  <c r="L99" i="11"/>
  <c r="L69" i="11"/>
  <c r="L33" i="11"/>
  <c r="L34" i="11"/>
  <c r="L63" i="11"/>
  <c r="L36" i="11"/>
  <c r="L37" i="11"/>
  <c r="L38" i="11"/>
  <c r="L39" i="11"/>
  <c r="L40" i="11"/>
  <c r="L41" i="11"/>
  <c r="L42" i="11"/>
  <c r="L43" i="11"/>
  <c r="L64" i="11"/>
  <c r="L15" i="11"/>
  <c r="L86" i="11"/>
  <c r="L47" i="11"/>
  <c r="L87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92" i="11"/>
  <c r="L70" i="11"/>
  <c r="L79" i="11"/>
  <c r="L32" i="11"/>
  <c r="L100" i="11"/>
  <c r="L101" i="11"/>
  <c r="L35" i="11"/>
  <c r="L82" i="11"/>
  <c r="L44" i="11"/>
  <c r="L89" i="11"/>
  <c r="L71" i="11"/>
  <c r="L74" i="11"/>
  <c r="L75" i="11"/>
  <c r="L76" i="11"/>
  <c r="L77" i="11"/>
  <c r="L78" i="11"/>
  <c r="L96" i="11"/>
  <c r="L80" i="11"/>
  <c r="L81" i="11"/>
  <c r="L90" i="11"/>
  <c r="L102" i="11"/>
  <c r="L103" i="11"/>
  <c r="L104" i="11"/>
  <c r="L105" i="11"/>
  <c r="L8" i="11"/>
  <c r="L88" i="11"/>
  <c r="L106" i="11"/>
  <c r="L9" i="11"/>
  <c r="L91" i="11"/>
  <c r="L72" i="11"/>
  <c r="L93" i="11"/>
  <c r="L94" i="11"/>
  <c r="L95" i="11"/>
  <c r="L107" i="11"/>
  <c r="L97" i="11"/>
  <c r="L108" i="11"/>
  <c r="L83" i="11"/>
  <c r="L109" i="11"/>
  <c r="L45" i="11"/>
  <c r="L110" i="11"/>
  <c r="L46" i="11"/>
  <c r="L68" i="11"/>
  <c r="L111" i="11"/>
  <c r="L65" i="11"/>
  <c r="L112" i="11"/>
  <c r="L73" i="11"/>
  <c r="L113" i="11"/>
  <c r="L48" i="11"/>
  <c r="L66" i="11"/>
  <c r="L12" i="11"/>
  <c r="L67" i="11"/>
  <c r="L114" i="11"/>
  <c r="L115" i="11"/>
  <c r="L116" i="11"/>
  <c r="L117" i="11"/>
  <c r="L118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K4" i="11"/>
  <c r="K5" i="11"/>
  <c r="K6" i="11"/>
  <c r="K16" i="11"/>
  <c r="K17" i="11"/>
  <c r="K18" i="11"/>
  <c r="K10" i="11"/>
  <c r="K11" i="11"/>
  <c r="K7" i="11"/>
  <c r="K13" i="11"/>
  <c r="K14" i="11"/>
  <c r="K19" i="11"/>
  <c r="K21" i="11"/>
  <c r="K28" i="11"/>
  <c r="K29" i="11"/>
  <c r="K30" i="11"/>
  <c r="K20" i="11"/>
  <c r="K31" i="11"/>
  <c r="K22" i="11"/>
  <c r="K23" i="11"/>
  <c r="K24" i="11"/>
  <c r="K25" i="11"/>
  <c r="K26" i="11"/>
  <c r="K27" i="11"/>
  <c r="K84" i="11"/>
  <c r="K85" i="11"/>
  <c r="K98" i="11"/>
  <c r="K99" i="11"/>
  <c r="K69" i="11"/>
  <c r="K33" i="11"/>
  <c r="K34" i="11"/>
  <c r="K63" i="11"/>
  <c r="K36" i="11"/>
  <c r="K37" i="11"/>
  <c r="K38" i="11"/>
  <c r="K39" i="11"/>
  <c r="K40" i="11"/>
  <c r="K41" i="11"/>
  <c r="K42" i="11"/>
  <c r="K43" i="11"/>
  <c r="K64" i="11"/>
  <c r="K15" i="11"/>
  <c r="K86" i="11"/>
  <c r="K47" i="11"/>
  <c r="K87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92" i="11"/>
  <c r="K70" i="11"/>
  <c r="K79" i="11"/>
  <c r="K32" i="11"/>
  <c r="K100" i="11"/>
  <c r="K101" i="11"/>
  <c r="K35" i="11"/>
  <c r="K82" i="11"/>
  <c r="K44" i="11"/>
  <c r="K89" i="11"/>
  <c r="K71" i="11"/>
  <c r="K74" i="11"/>
  <c r="K75" i="11"/>
  <c r="K76" i="11"/>
  <c r="K77" i="11"/>
  <c r="K78" i="11"/>
  <c r="K96" i="11"/>
  <c r="K80" i="11"/>
  <c r="K81" i="11"/>
  <c r="K90" i="11"/>
  <c r="K102" i="11"/>
  <c r="K103" i="11"/>
  <c r="K104" i="11"/>
  <c r="K105" i="11"/>
  <c r="K8" i="11"/>
  <c r="K88" i="11"/>
  <c r="K106" i="11"/>
  <c r="K9" i="11"/>
  <c r="K91" i="11"/>
  <c r="K72" i="11"/>
  <c r="K93" i="11"/>
  <c r="K94" i="11"/>
  <c r="K95" i="11"/>
  <c r="K107" i="11"/>
  <c r="K97" i="11"/>
  <c r="K108" i="11"/>
  <c r="K83" i="11"/>
  <c r="K109" i="11"/>
  <c r="K45" i="11"/>
  <c r="K110" i="11"/>
  <c r="K46" i="11"/>
  <c r="K68" i="11"/>
  <c r="K111" i="11"/>
  <c r="K65" i="11"/>
  <c r="K112" i="11"/>
  <c r="K73" i="11"/>
  <c r="K113" i="11"/>
  <c r="K48" i="11"/>
  <c r="K66" i="11"/>
  <c r="K12" i="11"/>
  <c r="K67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J4" i="11"/>
  <c r="J5" i="11"/>
  <c r="J6" i="11"/>
  <c r="J16" i="11"/>
  <c r="J17" i="11"/>
  <c r="J18" i="11"/>
  <c r="J10" i="11"/>
  <c r="J11" i="11"/>
  <c r="J7" i="11"/>
  <c r="J13" i="11"/>
  <c r="J14" i="11"/>
  <c r="J19" i="11"/>
  <c r="J21" i="11"/>
  <c r="J28" i="11"/>
  <c r="J29" i="11"/>
  <c r="J30" i="11"/>
  <c r="J20" i="11"/>
  <c r="J31" i="11"/>
  <c r="J22" i="11"/>
  <c r="J23" i="11"/>
  <c r="J24" i="11"/>
  <c r="J25" i="11"/>
  <c r="J26" i="11"/>
  <c r="J27" i="11"/>
  <c r="J84" i="11"/>
  <c r="J85" i="11"/>
  <c r="J98" i="11"/>
  <c r="J99" i="11"/>
  <c r="J69" i="11"/>
  <c r="J33" i="11"/>
  <c r="J34" i="11"/>
  <c r="J63" i="11"/>
  <c r="J36" i="11"/>
  <c r="J37" i="11"/>
  <c r="J38" i="11"/>
  <c r="J39" i="11"/>
  <c r="J40" i="11"/>
  <c r="J41" i="11"/>
  <c r="J42" i="11"/>
  <c r="J43" i="11"/>
  <c r="J64" i="11"/>
  <c r="J15" i="11"/>
  <c r="J86" i="11"/>
  <c r="J47" i="11"/>
  <c r="J87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92" i="11"/>
  <c r="J70" i="11"/>
  <c r="J79" i="11"/>
  <c r="J32" i="11"/>
  <c r="J100" i="11"/>
  <c r="J101" i="11"/>
  <c r="J35" i="11"/>
  <c r="J82" i="11"/>
  <c r="J44" i="11"/>
  <c r="J89" i="11"/>
  <c r="J71" i="11"/>
  <c r="J74" i="11"/>
  <c r="J75" i="11"/>
  <c r="J76" i="11"/>
  <c r="J77" i="11"/>
  <c r="J78" i="11"/>
  <c r="J96" i="11"/>
  <c r="J80" i="11"/>
  <c r="J81" i="11"/>
  <c r="J90" i="11"/>
  <c r="J102" i="11"/>
  <c r="J103" i="11"/>
  <c r="J104" i="11"/>
  <c r="J105" i="11"/>
  <c r="J8" i="11"/>
  <c r="J88" i="11"/>
  <c r="J106" i="11"/>
  <c r="J9" i="11"/>
  <c r="J91" i="11"/>
  <c r="J72" i="11"/>
  <c r="J93" i="11"/>
  <c r="J94" i="11"/>
  <c r="J95" i="11"/>
  <c r="J107" i="11"/>
  <c r="J97" i="11"/>
  <c r="J108" i="11"/>
  <c r="J83" i="11"/>
  <c r="J109" i="11"/>
  <c r="J45" i="11"/>
  <c r="J110" i="11"/>
  <c r="J46" i="11"/>
  <c r="J68" i="11"/>
  <c r="J111" i="11"/>
  <c r="J65" i="11"/>
  <c r="J112" i="11"/>
  <c r="J73" i="11"/>
  <c r="J113" i="11"/>
  <c r="J48" i="11"/>
  <c r="J66" i="11"/>
  <c r="J12" i="11"/>
  <c r="J67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I4" i="11"/>
  <c r="I5" i="11"/>
  <c r="I6" i="11"/>
  <c r="I16" i="11"/>
  <c r="I17" i="11"/>
  <c r="I18" i="11"/>
  <c r="I10" i="11"/>
  <c r="I11" i="11"/>
  <c r="I7" i="11"/>
  <c r="I13" i="11"/>
  <c r="I14" i="11"/>
  <c r="I19" i="11"/>
  <c r="I21" i="11"/>
  <c r="I28" i="11"/>
  <c r="I29" i="11"/>
  <c r="I30" i="11"/>
  <c r="I20" i="11"/>
  <c r="I31" i="11"/>
  <c r="I22" i="11"/>
  <c r="I23" i="11"/>
  <c r="I24" i="11"/>
  <c r="I25" i="11"/>
  <c r="I26" i="11"/>
  <c r="I27" i="11"/>
  <c r="I84" i="11"/>
  <c r="I85" i="11"/>
  <c r="I98" i="11"/>
  <c r="I99" i="11"/>
  <c r="I69" i="11"/>
  <c r="I33" i="11"/>
  <c r="I34" i="11"/>
  <c r="I63" i="11"/>
  <c r="I36" i="11"/>
  <c r="I37" i="11"/>
  <c r="I38" i="11"/>
  <c r="I39" i="11"/>
  <c r="I40" i="11"/>
  <c r="I41" i="11"/>
  <c r="I42" i="11"/>
  <c r="I43" i="11"/>
  <c r="I64" i="11"/>
  <c r="I15" i="11"/>
  <c r="I86" i="11"/>
  <c r="I47" i="11"/>
  <c r="I87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92" i="11"/>
  <c r="I70" i="11"/>
  <c r="I79" i="11"/>
  <c r="I32" i="11"/>
  <c r="I100" i="11"/>
  <c r="I101" i="11"/>
  <c r="I35" i="11"/>
  <c r="I82" i="11"/>
  <c r="I44" i="11"/>
  <c r="I89" i="11"/>
  <c r="I71" i="11"/>
  <c r="I74" i="11"/>
  <c r="I75" i="11"/>
  <c r="I76" i="11"/>
  <c r="I77" i="11"/>
  <c r="I78" i="11"/>
  <c r="I96" i="11"/>
  <c r="I80" i="11"/>
  <c r="I81" i="11"/>
  <c r="I90" i="11"/>
  <c r="I102" i="11"/>
  <c r="I103" i="11"/>
  <c r="I104" i="11"/>
  <c r="I105" i="11"/>
  <c r="I8" i="11"/>
  <c r="I88" i="11"/>
  <c r="I106" i="11"/>
  <c r="I9" i="11"/>
  <c r="I91" i="11"/>
  <c r="I72" i="11"/>
  <c r="I93" i="11"/>
  <c r="I94" i="11"/>
  <c r="I95" i="11"/>
  <c r="I107" i="11"/>
  <c r="I97" i="11"/>
  <c r="I108" i="11"/>
  <c r="I83" i="11"/>
  <c r="I109" i="11"/>
  <c r="I45" i="11"/>
  <c r="I110" i="11"/>
  <c r="I46" i="11"/>
  <c r="I68" i="11"/>
  <c r="I111" i="11"/>
  <c r="I65" i="11"/>
  <c r="I112" i="11"/>
  <c r="I73" i="11"/>
  <c r="I113" i="11"/>
  <c r="I48" i="11"/>
  <c r="I66" i="11"/>
  <c r="I12" i="11"/>
  <c r="I67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H4" i="11"/>
  <c r="H5" i="11"/>
  <c r="H6" i="11"/>
  <c r="H16" i="11"/>
  <c r="H17" i="11"/>
  <c r="H18" i="11"/>
  <c r="H10" i="11"/>
  <c r="H11" i="11"/>
  <c r="H7" i="11"/>
  <c r="H13" i="11"/>
  <c r="H14" i="11"/>
  <c r="H19" i="11"/>
  <c r="H21" i="11"/>
  <c r="H28" i="11"/>
  <c r="H29" i="11"/>
  <c r="H30" i="11"/>
  <c r="H20" i="11"/>
  <c r="H31" i="11"/>
  <c r="H22" i="11"/>
  <c r="H23" i="11"/>
  <c r="H24" i="11"/>
  <c r="H25" i="11"/>
  <c r="H26" i="11"/>
  <c r="H27" i="11"/>
  <c r="H84" i="11"/>
  <c r="H85" i="11"/>
  <c r="H98" i="11"/>
  <c r="H99" i="11"/>
  <c r="H69" i="11"/>
  <c r="H33" i="11"/>
  <c r="H34" i="11"/>
  <c r="H63" i="11"/>
  <c r="H36" i="11"/>
  <c r="H37" i="11"/>
  <c r="H38" i="11"/>
  <c r="H39" i="11"/>
  <c r="H40" i="11"/>
  <c r="H41" i="11"/>
  <c r="H42" i="11"/>
  <c r="H43" i="11"/>
  <c r="H64" i="11"/>
  <c r="H15" i="11"/>
  <c r="H86" i="11"/>
  <c r="H47" i="11"/>
  <c r="H87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92" i="11"/>
  <c r="H70" i="11"/>
  <c r="H79" i="11"/>
  <c r="H32" i="11"/>
  <c r="H100" i="11"/>
  <c r="H101" i="11"/>
  <c r="H35" i="11"/>
  <c r="H82" i="11"/>
  <c r="H44" i="11"/>
  <c r="H89" i="11"/>
  <c r="H71" i="11"/>
  <c r="H74" i="11"/>
  <c r="H75" i="11"/>
  <c r="H76" i="11"/>
  <c r="H77" i="11"/>
  <c r="H78" i="11"/>
  <c r="H96" i="11"/>
  <c r="H80" i="11"/>
  <c r="H81" i="11"/>
  <c r="H90" i="11"/>
  <c r="H102" i="11"/>
  <c r="H103" i="11"/>
  <c r="H104" i="11"/>
  <c r="H105" i="11"/>
  <c r="H8" i="11"/>
  <c r="H88" i="11"/>
  <c r="H106" i="11"/>
  <c r="H9" i="11"/>
  <c r="H91" i="11"/>
  <c r="H72" i="11"/>
  <c r="H93" i="11"/>
  <c r="H94" i="11"/>
  <c r="H95" i="11"/>
  <c r="H107" i="11"/>
  <c r="H97" i="11"/>
  <c r="H108" i="11"/>
  <c r="H83" i="11"/>
  <c r="H109" i="11"/>
  <c r="H45" i="11"/>
  <c r="H110" i="11"/>
  <c r="H46" i="11"/>
  <c r="H68" i="11"/>
  <c r="H111" i="11"/>
  <c r="H65" i="11"/>
  <c r="H112" i="11"/>
  <c r="H73" i="11"/>
  <c r="H113" i="11"/>
  <c r="H48" i="11"/>
  <c r="H66" i="11"/>
  <c r="H12" i="11"/>
  <c r="H67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G4" i="11"/>
  <c r="G5" i="11"/>
  <c r="G6" i="11"/>
  <c r="G16" i="11"/>
  <c r="G17" i="11"/>
  <c r="G18" i="11"/>
  <c r="G10" i="11"/>
  <c r="G11" i="11"/>
  <c r="G7" i="11"/>
  <c r="G13" i="11"/>
  <c r="G14" i="11"/>
  <c r="G19" i="11"/>
  <c r="G21" i="11"/>
  <c r="G28" i="11"/>
  <c r="G29" i="11"/>
  <c r="G30" i="11"/>
  <c r="G20" i="11"/>
  <c r="G31" i="11"/>
  <c r="G22" i="11"/>
  <c r="G23" i="11"/>
  <c r="G24" i="11"/>
  <c r="G25" i="11"/>
  <c r="G26" i="11"/>
  <c r="G27" i="11"/>
  <c r="G84" i="11"/>
  <c r="G85" i="11"/>
  <c r="G98" i="11"/>
  <c r="G99" i="11"/>
  <c r="G69" i="11"/>
  <c r="G33" i="11"/>
  <c r="G34" i="11"/>
  <c r="G63" i="11"/>
  <c r="G36" i="11"/>
  <c r="G37" i="11"/>
  <c r="G38" i="11"/>
  <c r="G39" i="11"/>
  <c r="G40" i="11"/>
  <c r="G41" i="11"/>
  <c r="G42" i="11"/>
  <c r="G43" i="11"/>
  <c r="G64" i="11"/>
  <c r="G15" i="11"/>
  <c r="G86" i="11"/>
  <c r="G47" i="11"/>
  <c r="G87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92" i="11"/>
  <c r="G70" i="11"/>
  <c r="G79" i="11"/>
  <c r="G32" i="11"/>
  <c r="G100" i="11"/>
  <c r="G101" i="11"/>
  <c r="G35" i="11"/>
  <c r="G82" i="11"/>
  <c r="G44" i="11"/>
  <c r="G89" i="11"/>
  <c r="G71" i="11"/>
  <c r="G74" i="11"/>
  <c r="G75" i="11"/>
  <c r="G76" i="11"/>
  <c r="G77" i="11"/>
  <c r="G78" i="11"/>
  <c r="G96" i="11"/>
  <c r="G80" i="11"/>
  <c r="G81" i="11"/>
  <c r="G90" i="11"/>
  <c r="G102" i="11"/>
  <c r="G103" i="11"/>
  <c r="G104" i="11"/>
  <c r="G105" i="11"/>
  <c r="G8" i="11"/>
  <c r="G88" i="11"/>
  <c r="G106" i="11"/>
  <c r="G9" i="11"/>
  <c r="G91" i="11"/>
  <c r="G72" i="11"/>
  <c r="G93" i="11"/>
  <c r="G94" i="11"/>
  <c r="G95" i="11"/>
  <c r="G107" i="11"/>
  <c r="G97" i="11"/>
  <c r="G108" i="11"/>
  <c r="G83" i="11"/>
  <c r="G109" i="11"/>
  <c r="G45" i="11"/>
  <c r="G110" i="11"/>
  <c r="G46" i="11"/>
  <c r="G68" i="11"/>
  <c r="G111" i="11"/>
  <c r="G65" i="11"/>
  <c r="G112" i="11"/>
  <c r="G73" i="11"/>
  <c r="G113" i="11"/>
  <c r="G48" i="11"/>
  <c r="G66" i="11"/>
  <c r="G12" i="11"/>
  <c r="G67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H135" i="20"/>
  <c r="H87" i="20"/>
  <c r="H25" i="20"/>
  <c r="H12" i="20"/>
  <c r="H106" i="20"/>
  <c r="H10" i="20"/>
  <c r="H132" i="20"/>
  <c r="H144" i="20"/>
  <c r="H178" i="20"/>
  <c r="H195" i="20"/>
  <c r="H220" i="20"/>
  <c r="H113" i="20"/>
  <c r="H71" i="20"/>
  <c r="H81" i="20"/>
  <c r="H59" i="20"/>
  <c r="H165" i="20"/>
  <c r="H111" i="20"/>
  <c r="H214" i="20"/>
  <c r="H114" i="20"/>
  <c r="H3" i="20"/>
  <c r="H82" i="20"/>
  <c r="H155" i="20"/>
  <c r="H107" i="20"/>
  <c r="H68" i="20"/>
  <c r="H80" i="20"/>
  <c r="H143" i="20"/>
  <c r="H225" i="20"/>
  <c r="H75" i="20"/>
  <c r="H108" i="20"/>
  <c r="H56" i="20"/>
  <c r="H99" i="20"/>
  <c r="H183" i="20"/>
  <c r="H152" i="20"/>
  <c r="H84" i="20"/>
  <c r="H174" i="20"/>
  <c r="H66" i="20"/>
  <c r="H169" i="20"/>
  <c r="H146" i="20"/>
  <c r="H112" i="20"/>
  <c r="H185" i="20"/>
  <c r="H140" i="20"/>
  <c r="H224" i="20"/>
  <c r="H172" i="20"/>
  <c r="H19" i="20"/>
  <c r="H190" i="20"/>
  <c r="H95" i="20"/>
  <c r="H6" i="20"/>
  <c r="H63" i="20"/>
  <c r="H53" i="20"/>
  <c r="H120" i="20"/>
  <c r="H20" i="20"/>
  <c r="H226" i="20"/>
  <c r="H154" i="20"/>
  <c r="H212" i="20"/>
  <c r="H24" i="20"/>
  <c r="H141" i="20"/>
  <c r="H166" i="20"/>
  <c r="H50" i="20"/>
  <c r="H13" i="20"/>
  <c r="H203" i="20"/>
  <c r="H58" i="20"/>
  <c r="H159" i="20"/>
  <c r="H194" i="20"/>
  <c r="H204" i="20"/>
  <c r="H167" i="20"/>
  <c r="H206" i="20"/>
  <c r="H92" i="20"/>
  <c r="H184" i="20"/>
  <c r="H26" i="20"/>
  <c r="H100" i="20"/>
  <c r="H65" i="20"/>
  <c r="H151" i="20"/>
  <c r="H187" i="20"/>
  <c r="H137" i="20"/>
  <c r="H168" i="20"/>
  <c r="H55" i="20"/>
  <c r="H156" i="20"/>
  <c r="H188" i="20"/>
  <c r="H213" i="20"/>
  <c r="H176" i="20"/>
  <c r="H97" i="20"/>
  <c r="H191" i="20"/>
  <c r="H163" i="20"/>
  <c r="H182" i="20"/>
  <c r="H189" i="20"/>
  <c r="H179" i="20"/>
  <c r="H72" i="20"/>
  <c r="H104" i="20"/>
  <c r="H186" i="20"/>
  <c r="H128" i="20"/>
  <c r="H129" i="20"/>
  <c r="H69" i="20"/>
  <c r="H18" i="20"/>
  <c r="H115" i="20"/>
  <c r="H52" i="20"/>
  <c r="H98" i="20"/>
  <c r="H79" i="20"/>
  <c r="H60" i="20"/>
  <c r="H164" i="20"/>
  <c r="H62" i="20"/>
  <c r="H61" i="20"/>
  <c r="H110" i="20"/>
  <c r="H96" i="20"/>
  <c r="H145" i="20"/>
  <c r="H54" i="20"/>
  <c r="H161" i="20"/>
  <c r="H205" i="20"/>
  <c r="H21" i="20"/>
  <c r="H8" i="20"/>
  <c r="H180" i="20"/>
  <c r="H199" i="20"/>
  <c r="H200" i="20"/>
  <c r="H201" i="20"/>
  <c r="H193" i="20"/>
  <c r="H147" i="20"/>
  <c r="H136" i="20"/>
  <c r="H171" i="20"/>
  <c r="H198" i="20"/>
  <c r="H202" i="20"/>
  <c r="H23" i="20"/>
  <c r="H11" i="20"/>
  <c r="H181" i="20"/>
  <c r="H125" i="20"/>
  <c r="H73" i="20"/>
  <c r="H86" i="20"/>
  <c r="H90" i="20"/>
  <c r="H130" i="20"/>
  <c r="H150" i="20"/>
  <c r="H93" i="20"/>
  <c r="H157" i="20"/>
  <c r="H133" i="20"/>
  <c r="H121" i="20"/>
  <c r="H153" i="20"/>
  <c r="H4" i="20"/>
  <c r="H134" i="20"/>
  <c r="H91" i="20"/>
  <c r="H177" i="20"/>
  <c r="H122" i="20"/>
  <c r="H70" i="20"/>
  <c r="H123" i="20"/>
  <c r="H124" i="20"/>
  <c r="H67" i="20"/>
  <c r="H196" i="20"/>
  <c r="H101" i="20"/>
  <c r="H158" i="20"/>
  <c r="H131" i="20"/>
  <c r="H173" i="20"/>
  <c r="H138" i="20"/>
  <c r="H94" i="20"/>
  <c r="H85" i="20"/>
  <c r="H126" i="20"/>
  <c r="H170" i="20"/>
  <c r="H192" i="20"/>
  <c r="H16" i="20"/>
  <c r="H103" i="20"/>
  <c r="H77" i="20"/>
  <c r="H88" i="20"/>
  <c r="H116" i="20"/>
  <c r="H51" i="20"/>
  <c r="H109" i="20"/>
  <c r="H89" i="20"/>
  <c r="H142" i="20"/>
  <c r="H223" i="20"/>
  <c r="H162" i="20"/>
  <c r="H57" i="20"/>
  <c r="H117" i="20"/>
  <c r="H175" i="20"/>
  <c r="H197" i="20"/>
  <c r="H148" i="20"/>
  <c r="H22" i="20"/>
  <c r="H76" i="20"/>
  <c r="H78" i="20"/>
  <c r="H139" i="20"/>
  <c r="A148" i="20"/>
  <c r="A22" i="20"/>
  <c r="A76" i="20"/>
  <c r="A78" i="20"/>
  <c r="A139" i="20"/>
  <c r="B148" i="20"/>
  <c r="B22" i="20"/>
  <c r="B76" i="20"/>
  <c r="B78" i="20"/>
  <c r="B139" i="20"/>
  <c r="G76" i="20"/>
  <c r="G139" i="20"/>
  <c r="I148" i="20"/>
  <c r="I22" i="20"/>
  <c r="I76" i="20"/>
  <c r="I78" i="20"/>
  <c r="I139" i="20"/>
  <c r="A67" i="20"/>
  <c r="A196" i="20"/>
  <c r="A101" i="20"/>
  <c r="A158" i="20"/>
  <c r="A131" i="20"/>
  <c r="A173" i="20"/>
  <c r="A138" i="20"/>
  <c r="A94" i="20"/>
  <c r="A85" i="20"/>
  <c r="A126" i="20"/>
  <c r="A170" i="20"/>
  <c r="A192" i="20"/>
  <c r="A16" i="20"/>
  <c r="A103" i="20"/>
  <c r="A77" i="20"/>
  <c r="A88" i="20"/>
  <c r="A116" i="20"/>
  <c r="A51" i="20"/>
  <c r="A109" i="20"/>
  <c r="A89" i="20"/>
  <c r="A142" i="20"/>
  <c r="A223" i="20"/>
  <c r="A162" i="20"/>
  <c r="A57" i="20"/>
  <c r="A117" i="20"/>
  <c r="A175" i="20"/>
  <c r="A197" i="20"/>
  <c r="B158" i="20"/>
  <c r="B131" i="20"/>
  <c r="B173" i="20"/>
  <c r="B138" i="20"/>
  <c r="B94" i="20"/>
  <c r="B85" i="20"/>
  <c r="B126" i="20"/>
  <c r="B170" i="20"/>
  <c r="B192" i="20"/>
  <c r="B16" i="20"/>
  <c r="B103" i="20"/>
  <c r="B77" i="20"/>
  <c r="B88" i="20"/>
  <c r="B116" i="20"/>
  <c r="B51" i="20"/>
  <c r="B109" i="20"/>
  <c r="B89" i="20"/>
  <c r="B142" i="20"/>
  <c r="B223" i="20"/>
  <c r="B162" i="20"/>
  <c r="B57" i="20"/>
  <c r="B117" i="20"/>
  <c r="B175" i="20"/>
  <c r="B197" i="20"/>
  <c r="G67" i="20"/>
  <c r="G101" i="20"/>
  <c r="G158" i="20"/>
  <c r="G131" i="20"/>
  <c r="G173" i="20"/>
  <c r="G138" i="20"/>
  <c r="G126" i="20"/>
  <c r="G170" i="20"/>
  <c r="G192" i="20"/>
  <c r="G16" i="20"/>
  <c r="G103" i="20"/>
  <c r="G77" i="20"/>
  <c r="G88" i="20"/>
  <c r="G116" i="20"/>
  <c r="G109" i="20"/>
  <c r="G89" i="20"/>
  <c r="G142" i="20"/>
  <c r="G57" i="20"/>
  <c r="G117" i="20"/>
  <c r="G197" i="20"/>
  <c r="I67" i="20"/>
  <c r="I196" i="20"/>
  <c r="I101" i="20"/>
  <c r="I158" i="20"/>
  <c r="I131" i="20"/>
  <c r="I173" i="20"/>
  <c r="I138" i="20"/>
  <c r="I94" i="20"/>
  <c r="I85" i="20"/>
  <c r="I126" i="20"/>
  <c r="I170" i="20"/>
  <c r="I192" i="20"/>
  <c r="I16" i="20"/>
  <c r="I103" i="20"/>
  <c r="I77" i="20"/>
  <c r="I88" i="20"/>
  <c r="I116" i="20"/>
  <c r="I51" i="20"/>
  <c r="I109" i="20"/>
  <c r="I89" i="20"/>
  <c r="I142" i="20"/>
  <c r="I223" i="20"/>
  <c r="I162" i="20"/>
  <c r="I57" i="20"/>
  <c r="I117" i="20"/>
  <c r="I175" i="20"/>
  <c r="I197" i="20"/>
  <c r="A135" i="20"/>
  <c r="A87" i="20"/>
  <c r="A25" i="20"/>
  <c r="A12" i="20"/>
  <c r="A106" i="20"/>
  <c r="A10" i="20"/>
  <c r="A132" i="20"/>
  <c r="A144" i="20"/>
  <c r="A178" i="20"/>
  <c r="A195" i="20"/>
  <c r="A220" i="20"/>
  <c r="A113" i="20"/>
  <c r="A71" i="20"/>
  <c r="A81" i="20"/>
  <c r="A59" i="20"/>
  <c r="A165" i="20"/>
  <c r="A111" i="20"/>
  <c r="A214" i="20"/>
  <c r="A114" i="20"/>
  <c r="A3" i="20"/>
  <c r="A82" i="20"/>
  <c r="A155" i="20"/>
  <c r="A107" i="20"/>
  <c r="A68" i="20"/>
  <c r="A80" i="20"/>
  <c r="A143" i="20"/>
  <c r="A225" i="20"/>
  <c r="A75" i="20"/>
  <c r="A108" i="20"/>
  <c r="A56" i="20"/>
  <c r="A99" i="20"/>
  <c r="A183" i="20"/>
  <c r="A152" i="20"/>
  <c r="A84" i="20"/>
  <c r="A174" i="20"/>
  <c r="A66" i="20"/>
  <c r="A169" i="20"/>
  <c r="A146" i="20"/>
  <c r="A112" i="20"/>
  <c r="A185" i="20"/>
  <c r="A140" i="20"/>
  <c r="A224" i="20"/>
  <c r="A172" i="20"/>
  <c r="A19" i="20"/>
  <c r="A190" i="20"/>
  <c r="A95" i="20"/>
  <c r="A6" i="20"/>
  <c r="A63" i="20"/>
  <c r="A53" i="20"/>
  <c r="A120" i="20"/>
  <c r="A20" i="20"/>
  <c r="A226" i="20"/>
  <c r="A154" i="20"/>
  <c r="A212" i="20"/>
  <c r="A24" i="20"/>
  <c r="A141" i="20"/>
  <c r="A166" i="20"/>
  <c r="A50" i="20"/>
  <c r="A13" i="20"/>
  <c r="A203" i="20"/>
  <c r="A58" i="20"/>
  <c r="A159" i="20"/>
  <c r="A194" i="20"/>
  <c r="A204" i="20"/>
  <c r="A167" i="20"/>
  <c r="A206" i="20"/>
  <c r="A92" i="20"/>
  <c r="A184" i="20"/>
  <c r="A26" i="20"/>
  <c r="A100" i="20"/>
  <c r="A65" i="20"/>
  <c r="A151" i="20"/>
  <c r="A187" i="20"/>
  <c r="A137" i="20"/>
  <c r="A168" i="20"/>
  <c r="A55" i="20"/>
  <c r="A156" i="20"/>
  <c r="A188" i="20"/>
  <c r="A213" i="20"/>
  <c r="A176" i="20"/>
  <c r="A97" i="20"/>
  <c r="A191" i="20"/>
  <c r="A163" i="20"/>
  <c r="A182" i="20"/>
  <c r="A189" i="20"/>
  <c r="A179" i="20"/>
  <c r="A72" i="20"/>
  <c r="A104" i="20"/>
  <c r="A128" i="20"/>
  <c r="A129" i="20"/>
  <c r="A69" i="20"/>
  <c r="A18" i="20"/>
  <c r="A115" i="20"/>
  <c r="A52" i="20"/>
  <c r="A98" i="20"/>
  <c r="A79" i="20"/>
  <c r="A60" i="20"/>
  <c r="A164" i="20"/>
  <c r="A62" i="20"/>
  <c r="A61" i="20"/>
  <c r="A110" i="20"/>
  <c r="A96" i="20"/>
  <c r="A145" i="20"/>
  <c r="A54" i="20"/>
  <c r="A161" i="20"/>
  <c r="A205" i="20"/>
  <c r="A21" i="20"/>
  <c r="A8" i="20"/>
  <c r="A180" i="20"/>
  <c r="A199" i="20"/>
  <c r="A200" i="20"/>
  <c r="A201" i="20"/>
  <c r="A193" i="20"/>
  <c r="A147" i="20"/>
  <c r="A136" i="20"/>
  <c r="A171" i="20"/>
  <c r="A198" i="20"/>
  <c r="A202" i="20"/>
  <c r="A23" i="20"/>
  <c r="A11" i="20"/>
  <c r="A181" i="20"/>
  <c r="A125" i="20"/>
  <c r="A73" i="20"/>
  <c r="A86" i="20"/>
  <c r="A90" i="20"/>
  <c r="A130" i="20"/>
  <c r="A150" i="20"/>
  <c r="A93" i="20"/>
  <c r="A157" i="20"/>
  <c r="A133" i="20"/>
  <c r="A121" i="20"/>
  <c r="A153" i="20"/>
  <c r="A4" i="20"/>
  <c r="A134" i="20"/>
  <c r="A91" i="20"/>
  <c r="A177" i="20"/>
  <c r="A122" i="20"/>
  <c r="A70" i="20"/>
  <c r="A123" i="20"/>
  <c r="A124" i="20"/>
  <c r="G10" i="20"/>
  <c r="G132" i="20"/>
  <c r="G144" i="20"/>
  <c r="G178" i="20"/>
  <c r="G195" i="20"/>
  <c r="G220" i="20"/>
  <c r="G113" i="20"/>
  <c r="G71" i="20"/>
  <c r="G81" i="20"/>
  <c r="G59" i="20"/>
  <c r="G165" i="20"/>
  <c r="G111" i="20"/>
  <c r="G214" i="20"/>
  <c r="G114" i="20"/>
  <c r="G3" i="20"/>
  <c r="G82" i="20"/>
  <c r="G155" i="20"/>
  <c r="G107" i="20"/>
  <c r="G80" i="20"/>
  <c r="G143" i="20"/>
  <c r="G225" i="20"/>
  <c r="G75" i="20"/>
  <c r="G152" i="20"/>
  <c r="G84" i="20"/>
  <c r="G66" i="20"/>
  <c r="G169" i="20"/>
  <c r="G146" i="20"/>
  <c r="G112" i="20"/>
  <c r="G224" i="20"/>
  <c r="G172" i="20"/>
  <c r="G19" i="20"/>
  <c r="G95" i="20"/>
  <c r="G63" i="20"/>
  <c r="G53" i="20"/>
  <c r="G120" i="20"/>
  <c r="G20" i="20"/>
  <c r="G226" i="20"/>
  <c r="G154" i="20"/>
  <c r="G212" i="20"/>
  <c r="G24" i="20"/>
  <c r="G141" i="20"/>
  <c r="G166" i="20"/>
  <c r="G50" i="20"/>
  <c r="G203" i="20"/>
  <c r="G58" i="20"/>
  <c r="G159" i="20"/>
  <c r="G204" i="20"/>
  <c r="G167" i="20"/>
  <c r="G26" i="20"/>
  <c r="G100" i="20"/>
  <c r="G65" i="20"/>
  <c r="G151" i="20"/>
  <c r="G187" i="20"/>
  <c r="G137" i="20"/>
  <c r="G168" i="20"/>
  <c r="G188" i="20"/>
  <c r="G213" i="20"/>
  <c r="G176" i="20"/>
  <c r="G191" i="20"/>
  <c r="G163" i="20"/>
  <c r="G182" i="20"/>
  <c r="G189" i="20"/>
  <c r="G179" i="20"/>
  <c r="G72" i="20"/>
  <c r="G104" i="20"/>
  <c r="G186" i="20"/>
  <c r="G128" i="20"/>
  <c r="G129" i="20"/>
  <c r="G69" i="20"/>
  <c r="G18" i="20"/>
  <c r="G52" i="20"/>
  <c r="G79" i="20"/>
  <c r="G60" i="20"/>
  <c r="G61" i="20"/>
  <c r="G110" i="20"/>
  <c r="G145" i="20"/>
  <c r="G205" i="20"/>
  <c r="G21" i="20"/>
  <c r="G8" i="20"/>
  <c r="G180" i="20"/>
  <c r="G200" i="20"/>
  <c r="G201" i="20"/>
  <c r="G193" i="20"/>
  <c r="G147" i="20"/>
  <c r="G136" i="20"/>
  <c r="G171" i="20"/>
  <c r="G198" i="20"/>
  <c r="G202" i="20"/>
  <c r="G23" i="20"/>
  <c r="G11" i="20"/>
  <c r="G125" i="20"/>
  <c r="G73" i="20"/>
  <c r="G86" i="20"/>
  <c r="G130" i="20"/>
  <c r="G150" i="20"/>
  <c r="G157" i="20"/>
  <c r="G133" i="20"/>
  <c r="G121" i="20"/>
  <c r="G4" i="20"/>
  <c r="G134" i="20"/>
  <c r="G91" i="20"/>
  <c r="G177" i="20"/>
  <c r="G122" i="20"/>
  <c r="G70" i="20"/>
  <c r="G123" i="20"/>
  <c r="G124" i="20"/>
  <c r="H8" i="13"/>
  <c r="A8" i="13"/>
  <c r="G85" i="20" l="1"/>
  <c r="D97" i="13"/>
  <c r="G97" i="20"/>
  <c r="G236" i="20"/>
  <c r="D236" i="13"/>
  <c r="D34" i="13"/>
  <c r="D84" i="13"/>
  <c r="G235" i="20"/>
  <c r="D235" i="13"/>
  <c r="G33" i="20"/>
  <c r="G230" i="20"/>
  <c r="D230" i="13"/>
  <c r="G231" i="20"/>
  <c r="D231" i="13"/>
  <c r="G232" i="20"/>
  <c r="D232" i="13"/>
  <c r="C259" i="13"/>
  <c r="D57" i="13"/>
  <c r="C260" i="13"/>
  <c r="D31" i="13"/>
  <c r="D9" i="13"/>
  <c r="G221" i="20"/>
  <c r="D245" i="13"/>
  <c r="G55" i="20"/>
  <c r="D229" i="13"/>
  <c r="G229" i="20"/>
  <c r="D221" i="13"/>
  <c r="D80" i="13"/>
  <c r="G30" i="20"/>
  <c r="D30" i="13"/>
  <c r="D220" i="13"/>
  <c r="G238" i="20"/>
  <c r="D238" i="13"/>
  <c r="D217" i="13"/>
  <c r="D233" i="13"/>
  <c r="G233" i="20"/>
  <c r="G237" i="20"/>
  <c r="D237" i="13"/>
  <c r="G234" i="20"/>
  <c r="D234" i="13"/>
  <c r="G208" i="20"/>
  <c r="G161" i="20"/>
  <c r="G162" i="20"/>
  <c r="G227" i="20"/>
  <c r="D239" i="13"/>
  <c r="G223" i="20"/>
  <c r="D153" i="13"/>
  <c r="G207" i="20"/>
  <c r="G196" i="20"/>
  <c r="D74" i="13"/>
  <c r="D211" i="13"/>
  <c r="G211" i="20"/>
  <c r="D222" i="13"/>
  <c r="G222" i="20"/>
  <c r="D223" i="13"/>
  <c r="D212" i="13"/>
  <c r="D224" i="13"/>
  <c r="D225" i="13"/>
  <c r="D226" i="13"/>
  <c r="D215" i="13"/>
  <c r="C249" i="13"/>
  <c r="D216" i="13"/>
  <c r="C255" i="13"/>
  <c r="C252" i="13"/>
  <c r="G216" i="20"/>
  <c r="C257" i="13"/>
  <c r="C256" i="13"/>
  <c r="C253" i="13"/>
  <c r="C248" i="13"/>
  <c r="C247" i="13"/>
  <c r="C250" i="13"/>
  <c r="C251" i="13"/>
  <c r="C254" i="13"/>
  <c r="D61" i="13"/>
  <c r="G228" i="20"/>
  <c r="C240" i="13"/>
  <c r="C242" i="13"/>
  <c r="D228" i="13"/>
  <c r="C241" i="13"/>
  <c r="D60" i="13"/>
  <c r="F236" i="20"/>
  <c r="D89" i="13"/>
  <c r="F229" i="20"/>
  <c r="C245" i="13"/>
  <c r="C246" i="13"/>
  <c r="C243" i="13"/>
  <c r="C244" i="13"/>
  <c r="D76" i="13"/>
  <c r="G32" i="20"/>
  <c r="D163" i="13"/>
  <c r="C4" i="13"/>
  <c r="C230" i="13"/>
  <c r="D78" i="13"/>
  <c r="C237" i="13"/>
  <c r="D64" i="13"/>
  <c r="D77" i="13"/>
  <c r="F237" i="20"/>
  <c r="C238" i="13"/>
  <c r="F235" i="20"/>
  <c r="C236" i="13"/>
  <c r="F230" i="20"/>
  <c r="C231" i="13"/>
  <c r="F233" i="20"/>
  <c r="C234" i="13"/>
  <c r="D33" i="13"/>
  <c r="C229" i="13"/>
  <c r="F228" i="20"/>
  <c r="C239" i="13"/>
  <c r="F238" i="20"/>
  <c r="C235" i="13"/>
  <c r="F234" i="20"/>
  <c r="F232" i="20"/>
  <c r="C233" i="13"/>
  <c r="F231" i="20"/>
  <c r="C232" i="13"/>
  <c r="D65" i="13"/>
  <c r="D118" i="13"/>
  <c r="D117" i="13"/>
  <c r="D121" i="13"/>
  <c r="D25" i="13"/>
  <c r="D166" i="13"/>
  <c r="G37" i="20"/>
  <c r="D38" i="13"/>
  <c r="D152" i="13"/>
  <c r="D39" i="13"/>
  <c r="D27" i="13"/>
  <c r="D36" i="13"/>
  <c r="D14" i="13"/>
  <c r="G206" i="20"/>
  <c r="G218" i="20"/>
  <c r="D56" i="13"/>
  <c r="D109" i="13"/>
  <c r="D219" i="13"/>
  <c r="G42" i="20"/>
  <c r="C175" i="13"/>
  <c r="F83" i="20"/>
  <c r="D73" i="13"/>
  <c r="F7" i="20"/>
  <c r="G39" i="20"/>
  <c r="D162" i="13"/>
  <c r="G153" i="20"/>
  <c r="G164" i="20"/>
  <c r="D165" i="13"/>
  <c r="D154" i="13"/>
  <c r="G210" i="20"/>
  <c r="D143" i="13"/>
  <c r="D138" i="13"/>
  <c r="D126" i="13"/>
  <c r="G215" i="20"/>
  <c r="D23" i="13"/>
  <c r="D58" i="13"/>
  <c r="D24" i="13"/>
  <c r="D19" i="13"/>
  <c r="D137" i="13"/>
  <c r="D125" i="13"/>
  <c r="D59" i="13"/>
  <c r="D18" i="13"/>
  <c r="D218" i="13"/>
  <c r="G217" i="20"/>
  <c r="D190" i="13"/>
  <c r="D102" i="13"/>
  <c r="D193" i="13"/>
  <c r="F118" i="20"/>
  <c r="D104" i="13"/>
  <c r="D43" i="13"/>
  <c r="G41" i="20"/>
  <c r="D103" i="13"/>
  <c r="D101" i="13"/>
  <c r="D42" i="13"/>
  <c r="D22" i="13"/>
  <c r="D188" i="13"/>
  <c r="D170" i="13"/>
  <c r="G199" i="20"/>
  <c r="G194" i="20"/>
  <c r="G13" i="20"/>
  <c r="G68" i="20"/>
  <c r="G51" i="20"/>
  <c r="G174" i="20"/>
  <c r="D110" i="13"/>
  <c r="D179" i="13"/>
  <c r="D176" i="13"/>
  <c r="D172" i="13"/>
  <c r="D196" i="13"/>
  <c r="D69" i="13"/>
  <c r="D203" i="13"/>
  <c r="D177" i="13"/>
  <c r="D181" i="13"/>
  <c r="D199" i="13"/>
  <c r="D205" i="13"/>
  <c r="D204" i="13"/>
  <c r="D180" i="13"/>
  <c r="D178" i="13"/>
  <c r="D175" i="13"/>
  <c r="D70" i="13"/>
  <c r="D68" i="13"/>
  <c r="D198" i="13"/>
  <c r="D201" i="13"/>
  <c r="C88" i="13"/>
  <c r="D174" i="13"/>
  <c r="D202" i="13"/>
  <c r="D194" i="13"/>
  <c r="D149" i="13"/>
  <c r="D150" i="13"/>
  <c r="D191" i="13"/>
  <c r="C22" i="13"/>
  <c r="G190" i="20"/>
  <c r="G148" i="20"/>
  <c r="D41" i="13"/>
  <c r="C176" i="13"/>
  <c r="F5" i="20"/>
  <c r="C94" i="13"/>
  <c r="D148" i="13"/>
  <c r="D187" i="13"/>
  <c r="D189" i="13"/>
  <c r="D192" i="13"/>
  <c r="G40" i="20"/>
  <c r="G38" i="20"/>
  <c r="G93" i="20"/>
  <c r="G181" i="20"/>
  <c r="G115" i="20"/>
  <c r="G92" i="20"/>
  <c r="G185" i="20"/>
  <c r="D182" i="13"/>
  <c r="D116" i="13"/>
  <c r="D90" i="13"/>
  <c r="D87" i="13"/>
  <c r="D183" i="13"/>
  <c r="D86" i="13"/>
  <c r="D186" i="13"/>
  <c r="C128" i="13"/>
  <c r="F43" i="20"/>
  <c r="D139" i="13"/>
  <c r="D115" i="13"/>
  <c r="D113" i="13"/>
  <c r="D35" i="13"/>
  <c r="D16" i="13"/>
  <c r="G34" i="20"/>
  <c r="G31" i="20"/>
  <c r="C119" i="13"/>
  <c r="D112" i="13"/>
  <c r="D32" i="13"/>
  <c r="G15" i="20"/>
  <c r="F27" i="20"/>
  <c r="G47" i="20"/>
  <c r="F218" i="20"/>
  <c r="G96" i="20"/>
  <c r="G6" i="20"/>
  <c r="G140" i="20"/>
  <c r="C72" i="13"/>
  <c r="F14" i="20"/>
  <c r="D144" i="13"/>
  <c r="D141" i="13"/>
  <c r="D48" i="13"/>
  <c r="D46" i="13"/>
  <c r="D12" i="13"/>
  <c r="G45" i="20"/>
  <c r="C142" i="13"/>
  <c r="D168" i="13"/>
  <c r="G43" i="20"/>
  <c r="G62" i="20"/>
  <c r="G98" i="20"/>
  <c r="G94" i="20"/>
  <c r="F31" i="20"/>
  <c r="F46" i="20"/>
  <c r="F47" i="20"/>
  <c r="C143" i="13"/>
  <c r="D171" i="13"/>
  <c r="D169" i="13"/>
  <c r="D105" i="13"/>
  <c r="D99" i="13"/>
  <c r="D44" i="13"/>
  <c r="G44" i="20"/>
  <c r="F221" i="20"/>
  <c r="F217" i="20"/>
  <c r="G90" i="20"/>
  <c r="G78" i="20"/>
  <c r="C153" i="13"/>
  <c r="C129" i="13"/>
  <c r="C183" i="13"/>
  <c r="D63" i="13"/>
  <c r="C145" i="13"/>
  <c r="F44" i="20"/>
  <c r="F41" i="20"/>
  <c r="C67" i="13"/>
  <c r="F33" i="20"/>
  <c r="C5" i="13"/>
  <c r="F37" i="20"/>
  <c r="F35" i="20"/>
  <c r="C101" i="13"/>
  <c r="F45" i="20"/>
  <c r="F48" i="20"/>
  <c r="D161" i="13"/>
  <c r="D158" i="13"/>
  <c r="D95" i="13"/>
  <c r="D93" i="13"/>
  <c r="D91" i="13"/>
  <c r="D79" i="13"/>
  <c r="C39" i="13"/>
  <c r="C117" i="13"/>
  <c r="F30" i="20"/>
  <c r="F211" i="20"/>
  <c r="D159" i="13"/>
  <c r="D142" i="13"/>
  <c r="D94" i="13"/>
  <c r="D88" i="13"/>
  <c r="D67" i="13"/>
  <c r="D28" i="13"/>
  <c r="D26" i="13"/>
  <c r="G27" i="20"/>
  <c r="F28" i="20"/>
  <c r="C208" i="13"/>
  <c r="C121" i="13"/>
  <c r="F39" i="20"/>
  <c r="D184" i="13"/>
  <c r="C181" i="13"/>
  <c r="F219" i="20"/>
  <c r="F222" i="20"/>
  <c r="F216" i="20"/>
  <c r="F209" i="20"/>
  <c r="F38" i="20"/>
  <c r="F208" i="20"/>
  <c r="D98" i="13"/>
  <c r="G184" i="20"/>
  <c r="F105" i="20"/>
  <c r="G83" i="20"/>
  <c r="G54" i="20"/>
  <c r="G108" i="20"/>
  <c r="G12" i="20"/>
  <c r="G105" i="20"/>
  <c r="C204" i="13"/>
  <c r="C182" i="13"/>
  <c r="C178" i="13"/>
  <c r="C162" i="13"/>
  <c r="C215" i="13"/>
  <c r="C77" i="13"/>
  <c r="C219" i="13"/>
  <c r="G106" i="20"/>
  <c r="G22" i="20"/>
  <c r="G9" i="20"/>
  <c r="G7" i="20"/>
  <c r="C221" i="13"/>
  <c r="C199" i="13"/>
  <c r="C212" i="13"/>
  <c r="C210" i="13"/>
  <c r="C202" i="13"/>
  <c r="C179" i="13"/>
  <c r="C177" i="13"/>
  <c r="C224" i="13"/>
  <c r="C92" i="13"/>
  <c r="C158" i="13"/>
  <c r="C66" i="13"/>
  <c r="C63" i="13"/>
  <c r="C70" i="13"/>
  <c r="C150" i="13"/>
  <c r="C159" i="13"/>
  <c r="C144" i="13"/>
  <c r="C147" i="13"/>
  <c r="C35" i="13"/>
  <c r="C133" i="13"/>
  <c r="C107" i="13"/>
  <c r="C37" i="13"/>
  <c r="C100" i="13"/>
  <c r="C163" i="13"/>
  <c r="C75" i="13"/>
  <c r="C14" i="13"/>
  <c r="C60" i="13"/>
  <c r="C180" i="13"/>
  <c r="C9" i="13"/>
  <c r="C195" i="13"/>
  <c r="C42" i="13"/>
  <c r="C170" i="13"/>
  <c r="C104" i="13"/>
  <c r="C83" i="13"/>
  <c r="C98" i="13"/>
  <c r="D207" i="13"/>
  <c r="D107" i="13"/>
  <c r="D15" i="13"/>
  <c r="D13" i="13"/>
  <c r="G14" i="20"/>
  <c r="F42" i="20"/>
  <c r="F40" i="20"/>
  <c r="F49" i="20"/>
  <c r="F32" i="20"/>
  <c r="F34" i="20"/>
  <c r="F29" i="20"/>
  <c r="F227" i="20"/>
  <c r="C226" i="13"/>
  <c r="C165" i="13"/>
  <c r="C33" i="13"/>
  <c r="C90" i="13"/>
  <c r="C54" i="13"/>
  <c r="C154" i="13"/>
  <c r="C118" i="13"/>
  <c r="C114" i="13"/>
  <c r="C113" i="13"/>
  <c r="C6" i="13"/>
  <c r="C167" i="13"/>
  <c r="C171" i="13"/>
  <c r="C110" i="13"/>
  <c r="C105" i="13"/>
  <c r="C102" i="13"/>
  <c r="C95" i="13"/>
  <c r="D75" i="13"/>
  <c r="C213" i="13"/>
  <c r="C172" i="13"/>
  <c r="C103" i="13"/>
  <c r="D106" i="13"/>
  <c r="D55" i="13"/>
  <c r="D29" i="13"/>
  <c r="D10" i="13"/>
  <c r="D185" i="13"/>
  <c r="G28" i="20"/>
  <c r="F36" i="20"/>
  <c r="F15" i="20"/>
  <c r="F210" i="20"/>
  <c r="F215" i="20"/>
  <c r="F207" i="20"/>
  <c r="C206" i="13"/>
  <c r="C71" i="13"/>
  <c r="C214" i="13"/>
  <c r="C7" i="13"/>
  <c r="C64" i="13"/>
  <c r="C28" i="13"/>
  <c r="C196" i="13"/>
  <c r="D213" i="13"/>
  <c r="C130" i="13"/>
  <c r="C132" i="13"/>
  <c r="C141" i="13"/>
  <c r="C55" i="13"/>
  <c r="C115" i="13"/>
  <c r="C99" i="13"/>
  <c r="C31" i="13"/>
  <c r="C73" i="13"/>
  <c r="D195" i="13"/>
  <c r="D200" i="13"/>
  <c r="C222" i="13"/>
  <c r="C26" i="13"/>
  <c r="C80" i="13"/>
  <c r="C134" i="13"/>
  <c r="C131" i="13"/>
  <c r="C146" i="13"/>
  <c r="C216" i="13"/>
  <c r="C155" i="13"/>
  <c r="C89" i="13"/>
  <c r="C82" i="13"/>
  <c r="C79" i="13"/>
  <c r="C76" i="13"/>
  <c r="C59" i="13"/>
  <c r="C17" i="13"/>
  <c r="C11" i="13"/>
  <c r="C122" i="13"/>
  <c r="C46" i="13"/>
  <c r="C228" i="13"/>
  <c r="C19" i="13"/>
  <c r="C44" i="13"/>
  <c r="C49" i="13"/>
  <c r="D5" i="13"/>
  <c r="D151" i="13"/>
  <c r="D227" i="13"/>
  <c r="D6" i="13"/>
  <c r="D72" i="13"/>
  <c r="D21" i="13"/>
  <c r="C203" i="13"/>
  <c r="C201" i="13"/>
  <c r="C53" i="13"/>
  <c r="C86" i="13"/>
  <c r="C10" i="13"/>
  <c r="C211" i="13"/>
  <c r="C209" i="13"/>
  <c r="C164" i="13"/>
  <c r="C174" i="13"/>
  <c r="C24" i="13"/>
  <c r="C166" i="13"/>
  <c r="C69" i="13"/>
  <c r="C68" i="13"/>
  <c r="C160" i="13"/>
  <c r="C93" i="13"/>
  <c r="C74" i="13"/>
  <c r="C65" i="13"/>
  <c r="C85" i="13"/>
  <c r="C151" i="13"/>
  <c r="C138" i="13"/>
  <c r="C135" i="13"/>
  <c r="C227" i="13"/>
  <c r="C136" i="13"/>
  <c r="C32" i="13"/>
  <c r="C20" i="13"/>
  <c r="C108" i="13"/>
  <c r="C125" i="13"/>
  <c r="C217" i="13"/>
  <c r="C197" i="13"/>
  <c r="C16" i="13"/>
  <c r="C116" i="13"/>
  <c r="C12" i="13"/>
  <c r="C220" i="13"/>
  <c r="C43" i="13"/>
  <c r="C58" i="13"/>
  <c r="C168" i="13"/>
  <c r="C120" i="13"/>
  <c r="C225" i="13"/>
  <c r="C87" i="13"/>
  <c r="C81" i="13"/>
  <c r="C78" i="13"/>
  <c r="C62" i="13"/>
  <c r="C57" i="13"/>
  <c r="C52" i="13"/>
  <c r="C18" i="13"/>
  <c r="C13" i="13"/>
  <c r="C123" i="13"/>
  <c r="C47" i="13"/>
  <c r="C38" i="13"/>
  <c r="C173" i="13"/>
  <c r="C30" i="13"/>
  <c r="C106" i="13"/>
  <c r="C124" i="13"/>
  <c r="C112" i="13"/>
  <c r="C21" i="13"/>
  <c r="C97" i="13"/>
  <c r="C50" i="13"/>
  <c r="C48" i="13"/>
  <c r="C51" i="13"/>
  <c r="C29" i="13"/>
  <c r="C34" i="13"/>
  <c r="C109" i="13"/>
  <c r="C198" i="13"/>
  <c r="C91" i="13"/>
  <c r="D82" i="13"/>
  <c r="D51" i="13"/>
  <c r="C36" i="13"/>
  <c r="C27" i="13"/>
  <c r="D11" i="13"/>
  <c r="C207" i="13"/>
  <c r="C205" i="13"/>
  <c r="C184" i="13"/>
  <c r="C188" i="13"/>
  <c r="C190" i="13"/>
  <c r="C194" i="13"/>
  <c r="C193" i="13"/>
  <c r="C191" i="13"/>
  <c r="C156" i="13"/>
  <c r="C15" i="13"/>
  <c r="C23" i="13"/>
  <c r="C140" i="13"/>
  <c r="C137" i="13"/>
  <c r="C169" i="13"/>
  <c r="C152" i="13"/>
  <c r="C84" i="13"/>
  <c r="C45" i="13"/>
  <c r="C223" i="13"/>
  <c r="C96" i="13"/>
  <c r="C148" i="13"/>
  <c r="C127" i="13"/>
  <c r="C25" i="13"/>
  <c r="C161" i="13"/>
  <c r="C157" i="13"/>
  <c r="C41" i="13"/>
  <c r="C40" i="13"/>
  <c r="D173" i="13"/>
  <c r="C139" i="13"/>
  <c r="C126" i="13"/>
  <c r="C111" i="13"/>
  <c r="D85" i="13"/>
  <c r="D83" i="13"/>
  <c r="C61" i="13"/>
  <c r="D37" i="13"/>
  <c r="C218" i="13"/>
  <c r="D214" i="13"/>
  <c r="D208" i="13"/>
  <c r="D206" i="13"/>
  <c r="C185" i="13"/>
  <c r="C187" i="13"/>
  <c r="C189" i="13"/>
  <c r="C192" i="13"/>
  <c r="G74" i="20"/>
  <c r="F160" i="20"/>
  <c r="C186" i="13"/>
  <c r="C149" i="13"/>
  <c r="C56" i="13"/>
  <c r="D164" i="13"/>
  <c r="D53" i="13"/>
  <c r="D52" i="13"/>
  <c r="D45" i="13"/>
  <c r="C200" i="13"/>
  <c r="F64" i="20"/>
  <c r="G64" i="20"/>
  <c r="F17" i="20"/>
  <c r="G5" i="20"/>
  <c r="F119" i="20"/>
  <c r="F197" i="20"/>
  <c r="F22" i="20"/>
  <c r="F78" i="20"/>
  <c r="F74" i="20"/>
  <c r="F102" i="20"/>
  <c r="F9" i="20"/>
  <c r="F149" i="20"/>
  <c r="F127" i="20"/>
  <c r="F148" i="20"/>
  <c r="F76" i="20"/>
  <c r="F139" i="20"/>
  <c r="G56" i="20"/>
  <c r="G99" i="20"/>
  <c r="G183" i="20"/>
  <c r="F3" i="20"/>
  <c r="F82" i="20"/>
  <c r="F68" i="20"/>
  <c r="F80" i="20"/>
  <c r="F131" i="20"/>
  <c r="F173" i="20"/>
  <c r="F113" i="20"/>
  <c r="B93" i="20"/>
  <c r="B157" i="20"/>
  <c r="B133" i="20"/>
  <c r="B121" i="20"/>
  <c r="B153" i="20"/>
  <c r="B4" i="20"/>
  <c r="B134" i="20"/>
  <c r="B91" i="20"/>
  <c r="B177" i="20"/>
  <c r="B122" i="20"/>
  <c r="B70" i="20"/>
  <c r="B123" i="20"/>
  <c r="B124" i="20"/>
  <c r="B67" i="20"/>
  <c r="B196" i="20"/>
  <c r="B101" i="20"/>
  <c r="I86" i="20"/>
  <c r="I90" i="20"/>
  <c r="I130" i="20"/>
  <c r="I150" i="20"/>
  <c r="I93" i="20"/>
  <c r="I157" i="20"/>
  <c r="I133" i="20"/>
  <c r="I121" i="20"/>
  <c r="I153" i="20"/>
  <c r="I4" i="20"/>
  <c r="I134" i="20"/>
  <c r="I91" i="20"/>
  <c r="I177" i="20"/>
  <c r="I122" i="20"/>
  <c r="I70" i="20"/>
  <c r="I123" i="20"/>
  <c r="I124" i="20"/>
  <c r="B193" i="20"/>
  <c r="B147" i="20"/>
  <c r="B136" i="20"/>
  <c r="B171" i="20"/>
  <c r="B198" i="20"/>
  <c r="B202" i="20"/>
  <c r="B23" i="20"/>
  <c r="B11" i="20"/>
  <c r="B181" i="20"/>
  <c r="B125" i="20"/>
  <c r="B73" i="20"/>
  <c r="B86" i="20"/>
  <c r="B90" i="20"/>
  <c r="B130" i="20"/>
  <c r="B150" i="20"/>
  <c r="I193" i="20"/>
  <c r="I147" i="20"/>
  <c r="I136" i="20"/>
  <c r="I171" i="20"/>
  <c r="I198" i="20"/>
  <c r="I202" i="20"/>
  <c r="I23" i="20"/>
  <c r="I11" i="20"/>
  <c r="I181" i="20"/>
  <c r="I125" i="20"/>
  <c r="I73" i="20"/>
  <c r="I8" i="13"/>
  <c r="B135" i="20"/>
  <c r="B87" i="20"/>
  <c r="B25" i="20"/>
  <c r="B12" i="20"/>
  <c r="B106" i="20"/>
  <c r="B10" i="20"/>
  <c r="B132" i="20"/>
  <c r="B144" i="20"/>
  <c r="B178" i="20"/>
  <c r="B195" i="20"/>
  <c r="B220" i="20"/>
  <c r="B113" i="20"/>
  <c r="B71" i="20"/>
  <c r="B81" i="20"/>
  <c r="B59" i="20"/>
  <c r="B165" i="20"/>
  <c r="B111" i="20"/>
  <c r="B214" i="20"/>
  <c r="B114" i="20"/>
  <c r="B3" i="20"/>
  <c r="B82" i="20"/>
  <c r="B155" i="20"/>
  <c r="B107" i="20"/>
  <c r="B68" i="20"/>
  <c r="B80" i="20"/>
  <c r="B143" i="20"/>
  <c r="B225" i="20"/>
  <c r="B75" i="20"/>
  <c r="B108" i="20"/>
  <c r="B56" i="20"/>
  <c r="B99" i="20"/>
  <c r="B183" i="20"/>
  <c r="B152" i="20"/>
  <c r="B84" i="20"/>
  <c r="B174" i="20"/>
  <c r="B66" i="20"/>
  <c r="B169" i="20"/>
  <c r="B146" i="20"/>
  <c r="B112" i="20"/>
  <c r="B185" i="20"/>
  <c r="B140" i="20"/>
  <c r="B224" i="20"/>
  <c r="B172" i="20"/>
  <c r="B19" i="20"/>
  <c r="B190" i="20"/>
  <c r="B95" i="20"/>
  <c r="B6" i="20"/>
  <c r="B63" i="20"/>
  <c r="B53" i="20"/>
  <c r="B120" i="20"/>
  <c r="B20" i="20"/>
  <c r="B226" i="20"/>
  <c r="B154" i="20"/>
  <c r="B212" i="20"/>
  <c r="B24" i="20"/>
  <c r="B141" i="20"/>
  <c r="B166" i="20"/>
  <c r="B50" i="20"/>
  <c r="B13" i="20"/>
  <c r="B203" i="20"/>
  <c r="B58" i="20"/>
  <c r="B159" i="20"/>
  <c r="B194" i="20"/>
  <c r="B204" i="20"/>
  <c r="B167" i="20"/>
  <c r="B206" i="20"/>
  <c r="B92" i="20"/>
  <c r="B184" i="20"/>
  <c r="B26" i="20"/>
  <c r="B100" i="20"/>
  <c r="B65" i="20"/>
  <c r="B151" i="20"/>
  <c r="B187" i="20"/>
  <c r="B137" i="20"/>
  <c r="B168" i="20"/>
  <c r="B55" i="20"/>
  <c r="B156" i="20"/>
  <c r="B188" i="20"/>
  <c r="B213" i="20"/>
  <c r="B176" i="20"/>
  <c r="B97" i="20"/>
  <c r="B191" i="20"/>
  <c r="B163" i="20"/>
  <c r="B182" i="20"/>
  <c r="B189" i="20"/>
  <c r="B179" i="20"/>
  <c r="B72" i="20"/>
  <c r="B104" i="20"/>
  <c r="B186" i="20"/>
  <c r="B128" i="20"/>
  <c r="B129" i="20"/>
  <c r="B69" i="20"/>
  <c r="B18" i="20"/>
  <c r="B115" i="20"/>
  <c r="B52" i="20"/>
  <c r="B98" i="20"/>
  <c r="B79" i="20"/>
  <c r="B60" i="20"/>
  <c r="B164" i="20"/>
  <c r="B62" i="20"/>
  <c r="B61" i="20"/>
  <c r="B110" i="20"/>
  <c r="B96" i="20"/>
  <c r="B145" i="20"/>
  <c r="B54" i="20"/>
  <c r="B161" i="20"/>
  <c r="B205" i="20"/>
  <c r="B21" i="20"/>
  <c r="B8" i="20"/>
  <c r="B180" i="20"/>
  <c r="B199" i="20"/>
  <c r="B200" i="20"/>
  <c r="B201" i="20"/>
  <c r="I145" i="20"/>
  <c r="I54" i="20"/>
  <c r="I161" i="20"/>
  <c r="I205" i="20"/>
  <c r="I21" i="20"/>
  <c r="I8" i="20"/>
  <c r="I180" i="20"/>
  <c r="I199" i="20"/>
  <c r="I200" i="20"/>
  <c r="I201" i="20"/>
  <c r="I104" i="20"/>
  <c r="I186" i="20"/>
  <c r="I128" i="20"/>
  <c r="I129" i="20"/>
  <c r="I69" i="20"/>
  <c r="I18" i="20"/>
  <c r="I115" i="20"/>
  <c r="I52" i="20"/>
  <c r="I98" i="20"/>
  <c r="I79" i="20"/>
  <c r="I60" i="20"/>
  <c r="I164" i="20"/>
  <c r="I62" i="20"/>
  <c r="I61" i="20"/>
  <c r="I110" i="20"/>
  <c r="I96" i="20"/>
  <c r="I87" i="20"/>
  <c r="I25" i="20"/>
  <c r="I12" i="20"/>
  <c r="I106" i="20"/>
  <c r="I10" i="20"/>
  <c r="I132" i="20"/>
  <c r="I144" i="20"/>
  <c r="I178" i="20"/>
  <c r="I195" i="20"/>
  <c r="I220" i="20"/>
  <c r="I113" i="20"/>
  <c r="I71" i="20"/>
  <c r="I81" i="20"/>
  <c r="I59" i="20"/>
  <c r="I165" i="20"/>
  <c r="I111" i="20"/>
  <c r="I214" i="20"/>
  <c r="I114" i="20"/>
  <c r="I3" i="20"/>
  <c r="I82" i="20"/>
  <c r="I155" i="20"/>
  <c r="I107" i="20"/>
  <c r="I68" i="20"/>
  <c r="I80" i="20"/>
  <c r="I143" i="20"/>
  <c r="I225" i="20"/>
  <c r="I75" i="20"/>
  <c r="I108" i="20"/>
  <c r="I56" i="20"/>
  <c r="I99" i="20"/>
  <c r="I183" i="20"/>
  <c r="I152" i="20"/>
  <c r="I84" i="20"/>
  <c r="I174" i="20"/>
  <c r="I66" i="20"/>
  <c r="I169" i="20"/>
  <c r="I146" i="20"/>
  <c r="I112" i="20"/>
  <c r="I185" i="20"/>
  <c r="I140" i="20"/>
  <c r="I224" i="20"/>
  <c r="I172" i="20"/>
  <c r="I19" i="20"/>
  <c r="I190" i="20"/>
  <c r="I95" i="20"/>
  <c r="I6" i="20"/>
  <c r="I63" i="20"/>
  <c r="I53" i="20"/>
  <c r="I120" i="20"/>
  <c r="I20" i="20"/>
  <c r="I226" i="20"/>
  <c r="I154" i="20"/>
  <c r="I212" i="20"/>
  <c r="I24" i="20"/>
  <c r="I141" i="20"/>
  <c r="I166" i="20"/>
  <c r="I50" i="20"/>
  <c r="I13" i="20"/>
  <c r="I203" i="20"/>
  <c r="I58" i="20"/>
  <c r="I159" i="20"/>
  <c r="I194" i="20"/>
  <c r="I204" i="20"/>
  <c r="I167" i="20"/>
  <c r="I206" i="20"/>
  <c r="I92" i="20"/>
  <c r="I184" i="20"/>
  <c r="I26" i="20"/>
  <c r="I100" i="20"/>
  <c r="I65" i="20"/>
  <c r="I151" i="20"/>
  <c r="I187" i="20"/>
  <c r="I137" i="20"/>
  <c r="I168" i="20"/>
  <c r="I55" i="20"/>
  <c r="I156" i="20"/>
  <c r="I188" i="20"/>
  <c r="I213" i="20"/>
  <c r="I176" i="20"/>
  <c r="I97" i="20"/>
  <c r="I191" i="20"/>
  <c r="I163" i="20"/>
  <c r="I182" i="20"/>
  <c r="I189" i="20"/>
  <c r="I179" i="20"/>
  <c r="I72" i="20"/>
  <c r="I135" i="20"/>
  <c r="G175" i="20" l="1"/>
  <c r="F77" i="20"/>
  <c r="F170" i="20"/>
  <c r="F162" i="20"/>
  <c r="F142" i="20"/>
  <c r="F109" i="20"/>
  <c r="F88" i="20"/>
  <c r="F192" i="20"/>
  <c r="F57" i="20"/>
  <c r="F89" i="20"/>
  <c r="F155" i="20"/>
  <c r="F214" i="20"/>
  <c r="F165" i="20"/>
  <c r="F81" i="20"/>
  <c r="F85" i="20"/>
  <c r="F175" i="20"/>
  <c r="F223" i="20"/>
  <c r="F51" i="20"/>
  <c r="F103" i="20"/>
  <c r="F158" i="20"/>
  <c r="F116" i="20"/>
  <c r="F126" i="20"/>
  <c r="F94" i="20"/>
  <c r="F220" i="20"/>
  <c r="F55" i="20"/>
  <c r="F107" i="20"/>
  <c r="F114" i="20"/>
  <c r="F111" i="20"/>
  <c r="F59" i="20"/>
  <c r="F117" i="20"/>
  <c r="F16" i="20"/>
  <c r="F188" i="20"/>
  <c r="F26" i="20"/>
  <c r="F138" i="20"/>
  <c r="F137" i="20"/>
  <c r="F151" i="20"/>
  <c r="F92" i="20"/>
  <c r="F167" i="20"/>
  <c r="F194" i="20"/>
  <c r="F58" i="20"/>
  <c r="F13" i="20"/>
  <c r="F166" i="20"/>
  <c r="F24" i="20"/>
  <c r="F20" i="20"/>
  <c r="F53" i="20"/>
  <c r="F190" i="20"/>
  <c r="F172" i="20"/>
  <c r="F112" i="20"/>
  <c r="F169" i="20"/>
  <c r="F174" i="20"/>
  <c r="F152" i="20"/>
  <c r="F99" i="20"/>
  <c r="F154" i="20"/>
  <c r="F6" i="20"/>
  <c r="F140" i="20"/>
  <c r="F108" i="20"/>
  <c r="F225" i="20"/>
  <c r="F196" i="20"/>
  <c r="F65" i="20"/>
  <c r="F100" i="20"/>
  <c r="F67" i="20"/>
  <c r="F168" i="20"/>
  <c r="F187" i="20"/>
  <c r="F184" i="20"/>
  <c r="F206" i="20"/>
  <c r="F204" i="20"/>
  <c r="F159" i="20"/>
  <c r="F203" i="20"/>
  <c r="F50" i="20"/>
  <c r="F141" i="20"/>
  <c r="F212" i="20"/>
  <c r="F226" i="20"/>
  <c r="F120" i="20"/>
  <c r="F63" i="20"/>
  <c r="F95" i="20"/>
  <c r="F19" i="20"/>
  <c r="F224" i="20"/>
  <c r="F185" i="20"/>
  <c r="F146" i="20"/>
  <c r="F66" i="20"/>
  <c r="F84" i="20"/>
  <c r="F183" i="20"/>
  <c r="F56" i="20"/>
  <c r="F75" i="20"/>
  <c r="F143" i="20"/>
  <c r="F101" i="20"/>
  <c r="F128" i="20"/>
  <c r="F104" i="20"/>
  <c r="F179" i="20"/>
  <c r="F182" i="20"/>
  <c r="F191" i="20"/>
  <c r="F176" i="20"/>
  <c r="F11" i="20"/>
  <c r="F202" i="20"/>
  <c r="F171" i="20"/>
  <c r="F147" i="20"/>
  <c r="F124" i="20"/>
  <c r="F70" i="20"/>
  <c r="F177" i="20"/>
  <c r="F134" i="20"/>
  <c r="F153" i="20"/>
  <c r="F133" i="20"/>
  <c r="F93" i="20"/>
  <c r="F130" i="20"/>
  <c r="F86" i="20"/>
  <c r="F125" i="20"/>
  <c r="F156" i="20"/>
  <c r="G156" i="20"/>
  <c r="F201" i="20"/>
  <c r="F199" i="20"/>
  <c r="F8" i="20"/>
  <c r="F205" i="20"/>
  <c r="F54" i="20"/>
  <c r="F96" i="20"/>
  <c r="F61" i="20"/>
  <c r="F164" i="20"/>
  <c r="F79" i="20"/>
  <c r="F52" i="20"/>
  <c r="F129" i="20"/>
  <c r="F186" i="20"/>
  <c r="F72" i="20"/>
  <c r="F189" i="20"/>
  <c r="F163" i="20"/>
  <c r="F97" i="20"/>
  <c r="F213" i="20"/>
  <c r="F69" i="20"/>
  <c r="F18" i="20"/>
  <c r="F123" i="20"/>
  <c r="F122" i="20"/>
  <c r="F91" i="20"/>
  <c r="F4" i="20"/>
  <c r="F195" i="20"/>
  <c r="F144" i="20"/>
  <c r="F10" i="20"/>
  <c r="F12" i="20"/>
  <c r="F87" i="20"/>
  <c r="G87" i="20"/>
  <c r="F121" i="20"/>
  <c r="F157" i="20"/>
  <c r="F150" i="20"/>
  <c r="F90" i="20"/>
  <c r="F73" i="20"/>
  <c r="F181" i="20"/>
  <c r="F23" i="20"/>
  <c r="F198" i="20"/>
  <c r="F136" i="20"/>
  <c r="F193" i="20"/>
  <c r="F200" i="20"/>
  <c r="F180" i="20"/>
  <c r="F21" i="20"/>
  <c r="F161" i="20"/>
  <c r="F145" i="20"/>
  <c r="F110" i="20"/>
  <c r="F62" i="20"/>
  <c r="F60" i="20"/>
  <c r="F98" i="20"/>
  <c r="F115" i="20"/>
  <c r="F71" i="20"/>
  <c r="F178" i="20"/>
  <c r="F132" i="20"/>
  <c r="F106" i="20"/>
  <c r="G25" i="20"/>
  <c r="F25" i="20"/>
  <c r="G135" i="20"/>
  <c r="F135" i="20"/>
  <c r="D8" i="13"/>
  <c r="C8" i="13"/>
</calcChain>
</file>

<file path=xl/comments1.xml><?xml version="1.0" encoding="utf-8"?>
<comments xmlns="http://schemas.openxmlformats.org/spreadsheetml/2006/main">
  <authors>
    <author>Célia</author>
  </authors>
  <commentList>
    <comment ref="G3" authorId="0" shapeId="0">
      <text>
        <r>
          <rPr>
            <b/>
            <sz val="10"/>
            <color indexed="81"/>
            <rFont val="Tahoma"/>
            <family val="2"/>
          </rPr>
          <t xml:space="preserve">Mettre un "x" pour chaque personnel concerné par ce document.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J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L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N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O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R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</text>
    </comment>
    <comment ref="T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V3" authorId="0" shapeId="0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Célia</author>
  </authors>
  <commentList>
    <comment ref="C3" authorId="0" shapeId="0">
      <text>
        <r>
          <rPr>
            <b/>
            <sz val="10"/>
            <color indexed="81"/>
            <rFont val="Tahoma"/>
            <family val="2"/>
          </rPr>
          <t xml:space="preserve">Sélectionner dans la liste de gauche à droite les noms de dossiers où se trouve le document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</text>
    </comment>
    <comment ref="E3" authorId="0" shapeId="0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</text>
    </comment>
    <comment ref="F3" authorId="0" shapeId="0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G3" authorId="0" shapeId="0">
      <text>
        <r>
          <rPr>
            <b/>
            <sz val="10"/>
            <color indexed="81"/>
            <rFont val="Tahoma"/>
            <family val="2"/>
          </rPr>
          <t>Entrer le code du doc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N3" authorId="0" shapeId="0">
      <text>
        <r>
          <rPr>
            <b/>
            <sz val="8"/>
            <color indexed="81"/>
            <rFont val="Tahoma"/>
            <family val="2"/>
          </rPr>
          <t>Se positionner dans le dossier où il y a le document, clic droit "propriété", dans l'onglet "général", copier le nom du document, et le coller dans cette colonne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>
      <text>
        <r>
          <rPr>
            <b/>
            <sz val="10"/>
            <color indexed="81"/>
            <rFont val="Tahoma"/>
            <family val="2"/>
          </rPr>
          <t xml:space="preserve">Entrer tous les mots clé inscrits dans le document 
-titre du document
-ancien code du doc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Q3" authorId="0" shapeId="0">
      <text>
        <r>
          <rPr>
            <b/>
            <sz val="10"/>
            <color indexed="81"/>
            <rFont val="Tahoma"/>
            <family val="2"/>
          </rPr>
          <t xml:space="preserve">Sélectionner dans la liste le(s) format(s) informatique(s) 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</text>
    </comment>
    <comment ref="R3" authorId="0" shapeId="0">
      <text>
        <r>
          <rPr>
            <b/>
            <sz val="10"/>
            <color indexed="81"/>
            <rFont val="Tahoma"/>
            <family val="2"/>
          </rPr>
          <t xml:space="preserve">Sélectionner dans la liste s'il existe en papier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3" authorId="0" shapeId="0">
      <text>
        <r>
          <rPr>
            <b/>
            <sz val="10"/>
            <color indexed="81"/>
            <rFont val="Tahoma"/>
            <family val="2"/>
          </rPr>
          <t xml:space="preserve">Qui est le référent du document </t>
        </r>
        <r>
          <rPr>
            <b/>
            <i/>
            <sz val="10"/>
            <color indexed="81"/>
            <rFont val="Tahoma"/>
            <family val="2"/>
          </rPr>
          <t xml:space="preserve">
(Information contenue normalement dans le document)</t>
        </r>
      </text>
    </comment>
    <comment ref="AX3" authorId="0" shapeId="0">
      <text>
        <r>
          <rPr>
            <b/>
            <sz val="10"/>
            <color indexed="81"/>
            <rFont val="Tahoma"/>
            <family val="2"/>
          </rPr>
          <t>Entrer la date de mise en application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3" authorId="0" shapeId="0">
      <text>
        <r>
          <rPr>
            <b/>
            <sz val="8"/>
            <color indexed="81"/>
            <rFont val="Tahoma"/>
            <family val="2"/>
          </rPr>
          <t xml:space="preserve">RAJOUTER LE NOUVEL ORGANIGRAMME UNE FOIS VALIDE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Célia</author>
  </authors>
  <commentList>
    <comment ref="E2" authorId="0" shapeId="0">
      <text>
        <r>
          <rPr>
            <b/>
            <sz val="8"/>
            <color indexed="81"/>
            <rFont val="Tahoma"/>
            <family val="2"/>
          </rPr>
          <t xml:space="preserve">Réussir à :
calculer une note en fonction de la dernière révision : si ok annule l'ancienneté de la version 
si pas ok à revoir : accentue la note
obtenir une note provisoire : en attendant qu'il y ait eu une révision...
créer une mise en forme conditionnelle sur la date de la prochaine révision : rouge si dépassée, orange si un mois avant
</t>
        </r>
      </text>
    </comment>
  </commentList>
</comments>
</file>

<file path=xl/sharedStrings.xml><?xml version="1.0" encoding="utf-8"?>
<sst xmlns="http://schemas.openxmlformats.org/spreadsheetml/2006/main" count="3315" uniqueCount="1014">
  <si>
    <t>CHSCT</t>
  </si>
  <si>
    <t>DU</t>
  </si>
  <si>
    <t>CRU</t>
  </si>
  <si>
    <t>Référent du document</t>
  </si>
  <si>
    <t>Papier</t>
  </si>
  <si>
    <t>Pharmacienne</t>
  </si>
  <si>
    <t>Factotum</t>
  </si>
  <si>
    <t>Document PDF</t>
  </si>
  <si>
    <t>Format</t>
  </si>
  <si>
    <t>PDF</t>
  </si>
  <si>
    <t>WORD</t>
  </si>
  <si>
    <t>WORD&amp;PDF</t>
  </si>
  <si>
    <t>MANAGEMENT\</t>
  </si>
  <si>
    <t>PEC\</t>
  </si>
  <si>
    <t>SOUTIEN\</t>
  </si>
  <si>
    <t>QUALITE\</t>
  </si>
  <si>
    <t>RISQUE\</t>
  </si>
  <si>
    <t>UNITE\</t>
  </si>
  <si>
    <t>HDJ\</t>
  </si>
  <si>
    <t>EMSP\</t>
  </si>
  <si>
    <t>HYGIENE\</t>
  </si>
  <si>
    <t>TECHNIQUE\</t>
  </si>
  <si>
    <t>CUISINE\</t>
  </si>
  <si>
    <t>SOIN\</t>
  </si>
  <si>
    <t>DECHET\</t>
  </si>
  <si>
    <t>Mots-clé</t>
  </si>
  <si>
    <t>domaine</t>
  </si>
  <si>
    <t>referent</t>
  </si>
  <si>
    <t>format</t>
  </si>
  <si>
    <t>version</t>
  </si>
  <si>
    <t>Sous dossier (1)</t>
  </si>
  <si>
    <t>Sous dossier (2)</t>
  </si>
  <si>
    <t>Sous dossier (3)</t>
  </si>
  <si>
    <t>personnel\</t>
  </si>
  <si>
    <t>hygiene\</t>
  </si>
  <si>
    <t>sous dossier (2)</t>
  </si>
  <si>
    <t>ADMISSION\</t>
  </si>
  <si>
    <t>FONCTIONNEMENT\</t>
  </si>
  <si>
    <t>INSTANCE\</t>
  </si>
  <si>
    <t>PLANNING\</t>
  </si>
  <si>
    <t>POSTE\</t>
  </si>
  <si>
    <t>RECRUTEMENT\</t>
  </si>
  <si>
    <t>GENERAL\</t>
  </si>
  <si>
    <t>LINGE\</t>
  </si>
  <si>
    <t>LOCAUX\</t>
  </si>
  <si>
    <t>PRODUIT\</t>
  </si>
  <si>
    <t>Je suis …</t>
  </si>
  <si>
    <t>Categorie</t>
  </si>
  <si>
    <t>Cuisinier</t>
  </si>
  <si>
    <t>Bénévole</t>
  </si>
  <si>
    <t>Administratif</t>
  </si>
  <si>
    <t>Agent de service</t>
  </si>
  <si>
    <t>PROTOCOLE_TH\</t>
  </si>
  <si>
    <t>DOSSIER_PATIENT\</t>
  </si>
  <si>
    <t>PERSONNEL\</t>
  </si>
  <si>
    <t xml:space="preserve">Rechercher </t>
  </si>
  <si>
    <t>CRR\</t>
  </si>
  <si>
    <t>ORGANISATION\</t>
  </si>
  <si>
    <t>EXCEL</t>
  </si>
  <si>
    <t>sous dossier (3)</t>
  </si>
  <si>
    <t>instance\</t>
  </si>
  <si>
    <t>crr\</t>
  </si>
  <si>
    <t>SOIGNANT\</t>
  </si>
  <si>
    <t>ADMINISTRATIF\</t>
  </si>
  <si>
    <t>AGENT_SERVICE\</t>
  </si>
  <si>
    <t>BENEVOLE\</t>
  </si>
  <si>
    <t>CA\</t>
  </si>
  <si>
    <t>REVUE_DIRECTION\</t>
  </si>
  <si>
    <t>CLIN\</t>
  </si>
  <si>
    <t>CHSCT\</t>
  </si>
  <si>
    <t>DELEGATION_UNIQUE\</t>
  </si>
  <si>
    <t>CRUQ\</t>
  </si>
  <si>
    <t>GROUPE_QUALITE\</t>
  </si>
  <si>
    <t>DIRECTION\</t>
  </si>
  <si>
    <t>risque\</t>
  </si>
  <si>
    <t>direction\</t>
  </si>
  <si>
    <t>AG\</t>
  </si>
  <si>
    <t>VIGILANCE\</t>
  </si>
  <si>
    <t>GDOC\</t>
  </si>
  <si>
    <t>COMEDIM\</t>
  </si>
  <si>
    <t>FACTOTUM\</t>
  </si>
  <si>
    <t>COMEDIM</t>
  </si>
  <si>
    <t>PHARMA_DM\</t>
  </si>
  <si>
    <t>Dossier</t>
  </si>
  <si>
    <t>-</t>
  </si>
  <si>
    <t>NOM</t>
  </si>
  <si>
    <t>Existe en version papier</t>
  </si>
  <si>
    <t>POLITIQUE\</t>
  </si>
  <si>
    <t>Code</t>
  </si>
  <si>
    <t>Equipe Mobile</t>
  </si>
  <si>
    <t>Hôpital de jour</t>
  </si>
  <si>
    <t>Soignants (Unités)</t>
  </si>
  <si>
    <t>Qualité - GQR</t>
  </si>
  <si>
    <t>ENTREE_SORTIE\</t>
  </si>
  <si>
    <t>USO_004_02</t>
  </si>
  <si>
    <t xml:space="preserve"> Soins 7 PROTOCOLE VIDANGE POCHE A URINE</t>
  </si>
  <si>
    <t xml:space="preserve">protocole SOINS DE BOUCHE Soins 10 buccale 
BOUCHES SÈCHES
INFECTIONS 
buvable 
suspension 
</t>
  </si>
  <si>
    <t>USO_009_02</t>
  </si>
  <si>
    <t xml:space="preserve">Linge 2
PROTOCOLE
TRAITEMENT DES  FRANGES ET LINGETTES
</t>
  </si>
  <si>
    <t xml:space="preserve">PROTOCOLE
TRAITEMENT LINGE DU  PERSONNEL 
Linge 4 tenue de travail 
blanchisserie 
prélavage
lavage 
</t>
  </si>
  <si>
    <t xml:space="preserve">PROCEDURE
CIRCUIT DU LINGE PLAT TRAITE EN EXTERNE 
Linge 5
</t>
  </si>
  <si>
    <t xml:space="preserve">PROCEDURE
TRI DES DECHETS DANS LES UNITES DE SOINS
Déchet 1 Corbeille à papier
Poubelle murale commande au genou  grise
Poubelle murale commande au genou blanche
Poubelle 100 litres
à pédale
Collecteurs 1 ,5 litres
Coupants - piquants
Containers carton 50 litres
Chariots alu 500 litres
Carre jaune
Chariots alu 500 litres
DECHETS A RISQUE INFECTIEUX
DECHETS DOMESTIQUES
</t>
  </si>
  <si>
    <t xml:space="preserve">PROCEDURE tri 
Collecteurs 
Corbeille à papier
Poubelle murale commande au genou  grise
Poubelle murale commande au genou blanche
Poubelle 100 litres
à pédale
Collecteurs 1 ,5 litres
Coupants - piquants
Containers carton 50 litres
Chariots alu 500 litres
Carre jaune
Chariots alu 500 litres
jaunes
Risque infectieux
Domestique
emballage 
poubelles
EVACUATION DES DECHETS 
DANS LES UNITES DE SOINS
Déchet 2
</t>
  </si>
  <si>
    <t xml:space="preserve">PROCEDURE
CIRCUIT DE MARCHE EN AVANT DU 
LOCAL VIDOIR U1 ET U2
Déchet 3
</t>
  </si>
  <si>
    <t xml:space="preserve">PROTOCOLE 
NETTOYAGE-DESINFECTION HEBDOMADAIRE 
DES CHARIOTS  A DECHETS CONTENEURS 
REGLES D’HYGIENE 
CONTAMINATION
déchets contaminés et des déchets domestiques 
Déchet 4
</t>
  </si>
  <si>
    <t xml:space="preserve">PROTOCOLE
PREPARATION DU CHARIOT DE MENAGE
Hygiène 1
</t>
  </si>
  <si>
    <t xml:space="preserve">Locaux 3
PROTOCOLE
NETTOYAGE DU CHARIOT DE MENAGE
(Agents de Service) entretien
contaminations
locaux 
</t>
  </si>
  <si>
    <t>Prochaine REVISION</t>
  </si>
  <si>
    <t>PPH_001_01</t>
  </si>
  <si>
    <t>pharma_dm\</t>
  </si>
  <si>
    <t>DM\</t>
  </si>
  <si>
    <t>PHARMA\</t>
  </si>
  <si>
    <t xml:space="preserve">PROTOCOLE 
NETTOYAGE DU CHARIOT DE MENAGE
(Soignants)
Locaux 4
</t>
  </si>
  <si>
    <t xml:space="preserve">PROTOCOLE 
DESINFECTION DES BAIGNOIRES 
ET SALLES DE BAIN
Hygiène 7 règles d'hygiène
</t>
  </si>
  <si>
    <t xml:space="preserve">PROTOCOLE 
NETTOYAGE A BLANC D’UNE CHAMBRE
DESINFECTION SIMPLE
Hygiène 8 règles d’hygiène
</t>
  </si>
  <si>
    <t xml:space="preserve">PROCEDURE 
ORGANISATION DES APPROVISIONNEMENTS EN MEDICAMENTS ET DISPOSITIFS MEDICAUX
Pharma 1
</t>
  </si>
  <si>
    <t xml:space="preserve">PROCEDURE 
CIRCUIT DU MEDICAMENT :
PRESCRIPTION, DISPENSATION, ADMINISTRATION
Pharma 2
</t>
  </si>
  <si>
    <t xml:space="preserve">PROCEDURE 
PRESCRIPTION DISPENSATION ET ADMINISTRATION DES STUPEFIANTS
Pharma 3
</t>
  </si>
  <si>
    <t xml:space="preserve">PROCEDURE 
DOTATION EN MATERIEL DES SALLES DE SOINS
Pharma 5
</t>
  </si>
  <si>
    <t xml:space="preserve">PROCEDURE
DOTATION MEDICAMENTS
DES SALLES DE SOINS
Pharma 6
</t>
  </si>
  <si>
    <t xml:space="preserve">PROTOCOLE
TABLE DES VOLUMES A PERFUSER
Théra 3
</t>
  </si>
  <si>
    <t>UPT_003_01</t>
  </si>
  <si>
    <t xml:space="preserve">PROTOCOLE
MODALITE D’ADMINISTRATION ET DE RECONSTITUTION DE L’AMBISOME 
Théra 4
</t>
  </si>
  <si>
    <t xml:space="preserve">Théra 5
PROTOCOLE
ANTIDOTE INJECTABLE DES MORPHINIQUES
</t>
  </si>
  <si>
    <t xml:space="preserve">PROTOCOLE
FUZEON®
MODALITES DE RECONSTITUTION 
ET D’ADMINISTRATION
Théra 7
</t>
  </si>
  <si>
    <t xml:space="preserve">PROTOCOLE
MEDICAMENTS ADMINISTRABLES 
PAR VOIE SOUS CUTANEE
Théra 8
</t>
  </si>
  <si>
    <t xml:space="preserve">PROTOCOLE
COMPRIMES SOUS FORME SECHE ECRASES
Théra 9
</t>
  </si>
  <si>
    <t>UPT_009_01</t>
  </si>
  <si>
    <t xml:space="preserve">PROTOCOLE
DELAIS DE CONSERVATION DES SOLUTES SUSPENSIONS BUVABLES APRES OUVERTURE
Théra 10
PROTOCOLE
DELAIS DE CONSERVATION DES SOLUTES SUSPENSIONS BUVABLES APRES OUVERTURE
Théra 10
</t>
  </si>
  <si>
    <t>UPT_010_01</t>
  </si>
  <si>
    <t xml:space="preserve">PROTOCOLE
SOS OXYGENE
MODE D’EMPLOI D’UNE CUVE D’OXYGENE LIQUIDE
Théra 13
</t>
  </si>
  <si>
    <t xml:space="preserve">PROTOCOLE
SOS OXYGENE
REMPLISSAGE DE LA DEAMBULATION
Théra 14
</t>
  </si>
  <si>
    <t xml:space="preserve">PROTOCOLE
PROTOCOLE PICC-LINE
Théra 15
</t>
  </si>
  <si>
    <t xml:space="preserve">REGLEMENT
CHARTE DE LA PERSONNE HOSPITALISEE
INFO 1
</t>
  </si>
  <si>
    <t>UGE_001_01</t>
  </si>
  <si>
    <t xml:space="preserve">PROCEDURE
DEPOT AU COFFRE
Fonctionnement2
</t>
  </si>
  <si>
    <t>UGE_003_01</t>
  </si>
  <si>
    <t xml:space="preserve">PROCEDURE
DEMARCHES A ACCOMPLIR LORS DU DECES POUR LE DON DE CORPS
Fonct 7
</t>
  </si>
  <si>
    <t>UGE_004_01</t>
  </si>
  <si>
    <t xml:space="preserve">PROCEDURE
RITES ET CROYANCES
Fonct 8
</t>
  </si>
  <si>
    <t>UGE_005_01</t>
  </si>
  <si>
    <t>OIU_001_02</t>
  </si>
  <si>
    <t>UAD_001_01</t>
  </si>
  <si>
    <t>Priorité dans les révisions</t>
  </si>
  <si>
    <t>RVI_001_01</t>
  </si>
  <si>
    <t>RVM_001_01</t>
  </si>
  <si>
    <t>vigilance\</t>
  </si>
  <si>
    <t>HEMOVIGILANCE\</t>
  </si>
  <si>
    <t>MATERIOVIGILANCE\</t>
  </si>
  <si>
    <t>INFECTIOVIGILANCE\</t>
  </si>
  <si>
    <t>PHARMACOVIGILANCE\</t>
  </si>
  <si>
    <t>RVP_001_01</t>
  </si>
  <si>
    <t>Vigilances - R. Jean-Michel</t>
  </si>
  <si>
    <t>PDM_001_01</t>
  </si>
  <si>
    <t xml:space="preserve">BIOMED 5
PROTOCOLE
UTILISATION POMPE GEMSTAR
</t>
  </si>
  <si>
    <t>PDM_002_01</t>
  </si>
  <si>
    <t>RVH_004_02</t>
  </si>
  <si>
    <t>technique\</t>
  </si>
  <si>
    <t>SECURITE\</t>
  </si>
  <si>
    <t>Technique - C. Denis</t>
  </si>
  <si>
    <t>TEN_003_01</t>
  </si>
  <si>
    <t>Revision</t>
  </si>
  <si>
    <t>Nom</t>
  </si>
  <si>
    <t>Nom du document</t>
  </si>
  <si>
    <t>TABLEAU DE BORD DES REVISIONS</t>
  </si>
  <si>
    <t>Date du jour :</t>
  </si>
  <si>
    <t>PRECAUTION,STANDARD, Soin 1, mesure, commune,hygiène, infectieux, procédure,</t>
  </si>
  <si>
    <t>OFT_001_02</t>
  </si>
  <si>
    <t>OFT_002_02</t>
  </si>
  <si>
    <t xml:space="preserve">REGLEMENT
REGLEMENT INTERIEUR 
DE LA MAISON
REG 1
</t>
  </si>
  <si>
    <t>OFT_003_01</t>
  </si>
  <si>
    <t>OFT_007_03</t>
  </si>
  <si>
    <t>choix</t>
  </si>
  <si>
    <t>oui</t>
  </si>
  <si>
    <t>non</t>
  </si>
  <si>
    <t>Bénévoles - P. Sylvie</t>
  </si>
  <si>
    <t>OFT_008_03</t>
  </si>
  <si>
    <t xml:space="preserve">REGLEMENT
CHARTE DU BENEVOLE
BEN 1
</t>
  </si>
  <si>
    <t>OPL_001_01</t>
  </si>
  <si>
    <t>OPL_002_01</t>
  </si>
  <si>
    <t>OID_001_02</t>
  </si>
  <si>
    <t>Qualité/Risque - L. Michel</t>
  </si>
  <si>
    <t>DOCUMENT UNIQUE\</t>
  </si>
  <si>
    <t xml:space="preserve">PROCEDURE
ORGANISATION DE L’HYGIENE A LA CUISINE 
</t>
  </si>
  <si>
    <t>Cuisinier - Y. Ali</t>
  </si>
  <si>
    <t>CUI_001_02</t>
  </si>
  <si>
    <t>CUI_020_01</t>
  </si>
  <si>
    <t>ANALYSE DES RISQUES MICROBIOLOGIQUES GENERALITE H.A.C.C.P HACCP</t>
  </si>
  <si>
    <t xml:space="preserve">LAVEMENT EVACUATEUR pose du lavement évacuateur
tubulure
sonde
sonde rectale
normacol
GOUTTE A GOUTTE RECTALSoins 14 PROTOCOLE
</t>
  </si>
  <si>
    <t>CUI_002_01</t>
  </si>
  <si>
    <t xml:space="preserve">PROTOCOLE
NETTOYAGE DES SURFACES EN CUISINE Paillasse 
éviers
cuisson
murs
étagères  lave mains
Sols 
Inox 
Fours
Hotte
Frigos
Congélateurs
Poubelles
</t>
  </si>
  <si>
    <t xml:space="preserve">PROCEDURE
PLAN DE NETTOYAGE EN CUISINE
</t>
  </si>
  <si>
    <t>CUI_003_01</t>
  </si>
  <si>
    <t>PLANNING DE NETTOYAGE EN CUISINE</t>
  </si>
  <si>
    <t>CUI_004_01</t>
  </si>
  <si>
    <t>CUI_005_01</t>
  </si>
  <si>
    <t xml:space="preserve">NETTOYAGE ET DESINFECTION EN CUISINE
PROCEDURE
</t>
  </si>
  <si>
    <t>CUI_006_01</t>
  </si>
  <si>
    <t xml:space="preserve">PROCEDURE
INSTRUCTION TENUE VESTIMENTAIRES
EN CUISINE
</t>
  </si>
  <si>
    <t>CUI_007_01</t>
  </si>
  <si>
    <t xml:space="preserve">PROCEDURE
PRISE DE TEMPERATURE 
</t>
  </si>
  <si>
    <t>CUI_008_02</t>
  </si>
  <si>
    <t xml:space="preserve">PROCEDURE
TRACABILITE
DES PRODUITS ENTAMES
</t>
  </si>
  <si>
    <t>CUI_009_01</t>
  </si>
  <si>
    <t>DECARTONNAGE</t>
  </si>
  <si>
    <t>CUI_010_02</t>
  </si>
  <si>
    <t xml:space="preserve">PROCEDURE
DEBOITAGE
</t>
  </si>
  <si>
    <t>CUI_011_02</t>
  </si>
  <si>
    <t xml:space="preserve">PROCEDURE
DESINFECTION DES LEGUMES
</t>
  </si>
  <si>
    <t>CUI_012_01</t>
  </si>
  <si>
    <t xml:space="preserve">PROCEDURE
DESINFECTION DU SOUS VIDE
</t>
  </si>
  <si>
    <t>CUI_013_01</t>
  </si>
  <si>
    <t xml:space="preserve">PROCEDURE
OUVERTURE DU SOUS VIDE
</t>
  </si>
  <si>
    <t>CUI_014_02</t>
  </si>
  <si>
    <t xml:space="preserve">PROCEDURE
CONSERVATION DU REPAS TEMOIN
</t>
  </si>
  <si>
    <t xml:space="preserve">PROCEDURE
MISE EN ŒUVRE DES PREPARATIONS CHAUDES
</t>
  </si>
  <si>
    <t>CUI_016_01</t>
  </si>
  <si>
    <t xml:space="preserve">PROCEDURE
PLAN D’AUTOCONTROLE
</t>
  </si>
  <si>
    <t>Chemin complet</t>
  </si>
  <si>
    <t>LES PRECAUTIONS STANDARDS</t>
  </si>
  <si>
    <t>LAVAGE SIMPLE DES MAINS</t>
  </si>
  <si>
    <t>livret d'accueil</t>
  </si>
  <si>
    <t>Plaquette d'information de l'établissement</t>
  </si>
  <si>
    <t>liste des personnes parlant une langue étrangère</t>
  </si>
  <si>
    <t>OFT_014_01</t>
  </si>
  <si>
    <r>
      <rPr>
        <sz val="24"/>
        <color rgb="FFFFC000"/>
        <rFont val="Wingdings 3"/>
        <family val="1"/>
        <charset val="2"/>
      </rPr>
      <t>Å</t>
    </r>
    <r>
      <rPr>
        <i/>
        <sz val="24"/>
        <color rgb="FFFFC000"/>
        <rFont val="Calibri"/>
        <family val="2"/>
      </rPr>
      <t xml:space="preserve"> </t>
    </r>
    <r>
      <rPr>
        <i/>
        <u/>
        <sz val="24"/>
        <color rgb="FFFFC000"/>
        <rFont val="Calibri"/>
        <family val="2"/>
      </rPr>
      <t>Retour</t>
    </r>
  </si>
  <si>
    <t>RVX_001_02</t>
  </si>
  <si>
    <t>dont que Médecins</t>
  </si>
  <si>
    <t>ORGANIGRAMME FONCTIONNEL</t>
  </si>
  <si>
    <t xml:space="preserve">CALENDRIER DES TACHES HEBDOMAIRES
AGENTS DE SERVICE
</t>
  </si>
  <si>
    <t>OFT_015_02</t>
  </si>
  <si>
    <t>OFT_016_03</t>
  </si>
  <si>
    <t>OFT_018_02</t>
  </si>
  <si>
    <t>FICHE POUR LE MAINTIEN DES PRODUITS CUITS A 63°C (BAIN MARIE)</t>
  </si>
  <si>
    <t>CUI_023_01</t>
  </si>
  <si>
    <t>OIP_001_01</t>
  </si>
  <si>
    <t>OIH_001_01</t>
  </si>
  <si>
    <t>CORRESPONDANTS EN HYGIENE MEDICAUX ET PARAMEDICAUX</t>
  </si>
  <si>
    <t>CLIN &amp; vigilances</t>
  </si>
  <si>
    <t>CME-RD</t>
  </si>
  <si>
    <t>Où trouver l'exemplaire papier :</t>
  </si>
  <si>
    <t>Où trouver le document  informatique dans "GESTION_DOCUMENTAIRE" :</t>
  </si>
  <si>
    <t>Qualité-GQR</t>
  </si>
  <si>
    <t>Médecins</t>
  </si>
  <si>
    <t>CHANGEMENT D’UNE POCHE A URINE STERILE</t>
  </si>
  <si>
    <t>POSE DE SONDE URETRO-VESICALE POUR LA REALISATION D’UN DRAINAGE URINAIRE CLOS</t>
  </si>
  <si>
    <t>VIDANGE POCHE A URINE</t>
  </si>
  <si>
    <t>MISE EN PLACE D’UN GRIPPER OU D’UNE AIGUILLE DE HUBER SUR UNE CHAMBRE  IMPLANTABLE</t>
  </si>
  <si>
    <t>SOINS DE BOUCHE</t>
  </si>
  <si>
    <t>TRAITEMENT DES  FRANGES ET LINGETTES</t>
  </si>
  <si>
    <t>TRAITEMENT DU LINGE D’AMEUBLEMENT</t>
  </si>
  <si>
    <t>TRI DES DECHETS DANS LES UNITES DE SOINS</t>
  </si>
  <si>
    <t>PREPARATION DU CHARIOT DE MENAGE</t>
  </si>
  <si>
    <t>ENTRETIEN DE LA MORGUE ET SALLES DE PRESENTATION</t>
  </si>
  <si>
    <t>TRAITEMENT HYGIENIQUE DES MAINS PAR FRICTION - SHA</t>
  </si>
  <si>
    <t>LAVEMENT EVACUATEUR GOUTTE A GOUTTE RECTAL</t>
  </si>
  <si>
    <t>TRAITEMENT LINGE DU PERSONNEL</t>
  </si>
  <si>
    <t>CIRCUIT DU LINGE PLAT TRAITE EN EXTERNE</t>
  </si>
  <si>
    <t>EVACUATION DES DECHETS DANS LES UNITES DE SOINS</t>
  </si>
  <si>
    <t>NETTOYAGE-DESINFECTION HEBDOMADAIRE DES CHARIOTS  A DECHETS</t>
  </si>
  <si>
    <t>NETTOYAGE DU CHARIOT DE MENAGE (Agents de Service)</t>
  </si>
  <si>
    <t>NETTOYAGE DU CHARIOT DE MENAGE (Soignants)</t>
  </si>
  <si>
    <t>NETTOYAGE HEBDOMADAIRE DES CHAMBRES</t>
  </si>
  <si>
    <t>DESINFECTION DES BAIGNOIRES ET SALLES DE BAIN</t>
  </si>
  <si>
    <t>ORGANISATION DES APPROVISIONNEMENTS EN MEDICAMENTS ET DISPOSITIFS MEDICAUX</t>
  </si>
  <si>
    <t>PRESCRIPTION DISPENSATION ET ADMINISTRATION DES STUPEFIANTS</t>
  </si>
  <si>
    <t>CONTROLE, REAPPROVISIONNEMENT ET COMPOSITION DE LA MALLETTE D’URGENCE</t>
  </si>
  <si>
    <t>DOTATION EN MATERIEL DES SALLES DE SOINS</t>
  </si>
  <si>
    <t>DOTATION MEDICAMENTS DES SALLES DE SOINS</t>
  </si>
  <si>
    <t>UTILISATION POMPE GEMSTAR</t>
  </si>
  <si>
    <t>GUIDE ANTIBIOTIQUE PAR PATHOLOGIE</t>
  </si>
  <si>
    <t>TABLE DES VOLUMES A PERFUSER</t>
  </si>
  <si>
    <t>MODALITE D’ADMINISTRATION ET DE RECONSTITUTION DE L’AMBISOME</t>
  </si>
  <si>
    <t>ANTIDOTE INJECTABLE DES MORPHINIQUES</t>
  </si>
  <si>
    <t>FUZEON® MODALITES DE RECONSTITUTION ET D’ADMINISTRATION</t>
  </si>
  <si>
    <t>MEDICAMENTS ADMINISTRABLES PAR VOIE SOUS CUTANEE</t>
  </si>
  <si>
    <t>COMPRIMES SOUS FORME SECHE ECRASES</t>
  </si>
  <si>
    <t>UROKINASE RESTAURATION DE LA PERMEABILITE DES CATHETERS VEINEUX CENTRAUX</t>
  </si>
  <si>
    <t xml:space="preserve">PROTOCOLE 
ENTRETIEN DE LA MORGUE ET SALLES DE PRESENTATION MENAGE
Locaux 10
</t>
  </si>
  <si>
    <t>CHARTE DE LA PERSONNE HOSPITALISEE</t>
  </si>
  <si>
    <t>DEPOT AU COFFRE</t>
  </si>
  <si>
    <t>DEMARCHES A ACCOMPLIR LORS DU DECES POUR LE DON DE CORPS</t>
  </si>
  <si>
    <t>RITES ET CROYANCES</t>
  </si>
  <si>
    <t>PLAQUETTE D'INFORMATION DE L'ETABLISSEMENT LA MAISON</t>
  </si>
  <si>
    <t>GESTION DES ADMISSIONS</t>
  </si>
  <si>
    <t>CONDUITE A TENIR DEVANT UN ACCIDENT TRANFUSIONNEL (IT)</t>
  </si>
  <si>
    <t>INSTRUCTION PLANIFICATION DES SOINS</t>
  </si>
  <si>
    <t>LISTE DES PERSONNES PARLANT UNE LANGUE ETRANGERE</t>
  </si>
  <si>
    <t>RECRUTEMENT DU PERSONNEL</t>
  </si>
  <si>
    <t>CHARTE DU BENEVOLE</t>
  </si>
  <si>
    <t>EN CAS DE CONTAMINATION PAR LES LEGIONELLES DES RESAUX D’EAU CHAUDE</t>
  </si>
  <si>
    <t>MESURES DE PREVENTION CONTRE LES LEGIONELLES  Service technique</t>
  </si>
  <si>
    <t>ASTREINTES MEDICALES</t>
  </si>
  <si>
    <t>ASTREINTES ADMINISTRATIVES</t>
  </si>
  <si>
    <t>ORGANISATION DE L’HYGIENE A LA CUISINE</t>
  </si>
  <si>
    <t>ANALYSE DES RISQUES MICROBIOLOGIQUES</t>
  </si>
  <si>
    <t>cuisine\</t>
  </si>
  <si>
    <t>MODELE\</t>
  </si>
  <si>
    <t>HACCP\</t>
  </si>
  <si>
    <t>NETTOYAGE DES SURFACES EN CUISINE</t>
  </si>
  <si>
    <t>PLAN DE NETTOYAGE EN CUISINE</t>
  </si>
  <si>
    <t>NETTOYAGE ET DESINFECTION EN CUISINE</t>
  </si>
  <si>
    <t>CONTROLE DES TEMPERATURES</t>
  </si>
  <si>
    <t>TENUE VESTIMENTAIRE EN CUISINE</t>
  </si>
  <si>
    <t>DEBOITAGE</t>
  </si>
  <si>
    <t>PROCEDURE DECARTONNAGE</t>
  </si>
  <si>
    <t>DESINFECTION DES LEGUMES</t>
  </si>
  <si>
    <t>DESINFECTION DU SOUS VIDE</t>
  </si>
  <si>
    <t>OUVERTURE DU SOUS VIDE</t>
  </si>
  <si>
    <t>MISE EN ŒUVRE DES PREPARATIONS CHAUDES</t>
  </si>
  <si>
    <t>PLAN D’AUTOCONTROLE</t>
  </si>
  <si>
    <t>DELEGATION UNIQUE</t>
  </si>
  <si>
    <t>CORRESPONDANTS HEMOVIGILANCE, PHARMACOVIGILANCE ET MATERIOVIGILANCE</t>
  </si>
  <si>
    <t>STATUTS LA MAISON MODIFIES juin 2010 version 8</t>
  </si>
  <si>
    <t>HDJ-EM-Formation - F. Michelle</t>
  </si>
  <si>
    <t>OPL_004_01</t>
  </si>
  <si>
    <t>Accueil - B. Sabine</t>
  </si>
  <si>
    <t>OFT_005_05</t>
  </si>
  <si>
    <t>TELEPHONE\</t>
  </si>
  <si>
    <t>TEL BENEVOLES</t>
  </si>
  <si>
    <t>TEL PERSONNELS</t>
  </si>
  <si>
    <t xml:space="preserve">telephone GENERALITE
POSTES TELEPHONIQUES INTERNES
LP1
</t>
  </si>
  <si>
    <t>politique\</t>
  </si>
  <si>
    <t>CONVENTIONS\</t>
  </si>
  <si>
    <t>DEMANDES D'ADMISSIONS\</t>
  </si>
  <si>
    <t>PROJET D'ETABLISSEMENT\</t>
  </si>
  <si>
    <t>STATUTS\</t>
  </si>
  <si>
    <t>Planning - R. Vanessa</t>
  </si>
  <si>
    <t>RVI_003_02</t>
  </si>
  <si>
    <t>BON USAGE DES CCI</t>
  </si>
  <si>
    <t>Mots clé associés</t>
  </si>
  <si>
    <t>1 seul mot-clé, sans accent !</t>
  </si>
  <si>
    <t>OFT_024_01</t>
  </si>
  <si>
    <t>telephone LISTE DES BENEVOLES GENERALITE  HOPITAL DE JOUR List.Bénévoles 2 REPERTOIRE CENTRE ACCUEIL tel</t>
  </si>
  <si>
    <t>PROTOCOLE
TRAITEMENT DU LINGE D’AMEUBLEMENT
Linge 3 D’ISOLEMENT 
LINGE 
blanchisserie</t>
  </si>
  <si>
    <t>ENREGISTREMENT DES MEDECINS PRESCRIPTEURS</t>
  </si>
  <si>
    <t>Indéfini</t>
  </si>
  <si>
    <t>PLANNING BENEVOLES</t>
  </si>
  <si>
    <t>planning benevole bénévole</t>
  </si>
  <si>
    <t>MAINTIEN DES PRODUITS CUITS A 63°C (A CREER)</t>
  </si>
  <si>
    <t>PROTOCOLE AEV</t>
  </si>
  <si>
    <t>CPOM</t>
  </si>
  <si>
    <t>PRISE DE TEMPERATURE</t>
  </si>
  <si>
    <t>TRACABILITE DES PRODUITS ENTAMES</t>
  </si>
  <si>
    <t xml:space="preserve">PROTOCOLE
UROKINASE
RESTAURATION DE LA PERMEABILITE DES CATHETERS VEINEUX CENTRAUX
Théra 11 pac port
</t>
  </si>
  <si>
    <t xml:space="preserve">Soins 8 PROTOCOLE MISE EN PLACE D’UN GRIPPER OU D’UNE AIGUILLE DE HUBER SUR UNE CHAMBRE  IMPLANTABLE changement pac cath
gripper 
aiguille de Huber 
d’hygiène 
d’asepsie 
contamination
chambre implantable 
trocard
</t>
  </si>
  <si>
    <t>projet établissement etablissement</t>
  </si>
  <si>
    <t>document unique SECURITE CHSCT</t>
  </si>
  <si>
    <t>liste membre association ag ASSEMBLEE GENERALE</t>
  </si>
  <si>
    <t>liste membre association ca bureau CONSEIL  ADMINISTRATION</t>
  </si>
  <si>
    <t>REGLEMENT
COMITE DU MEDICAMENT ET DES DISPOSITIFS MEDICAUX STERILES COMMISSION COMISSION
COMEDIMS 1 mission instance</t>
  </si>
  <si>
    <t xml:space="preserve">Rôle et missions COMISSION COMMISSION
du C.H.S.C.T. CHSCT 2 mission instance sécurité COMITE HYGIENE SECURITE CONDITION TRAVAIL
</t>
  </si>
  <si>
    <t>REGLEMENT
REVUE DE DIRECTION – COMMISSION MEDICALE - cme CONFERENCE ETABLISSEMENT
RD 1 COMISSION
mission instance</t>
  </si>
  <si>
    <t>CPOM\</t>
  </si>
  <si>
    <t>BILAN D'ACTIVITE\</t>
  </si>
  <si>
    <t>Colonne1</t>
  </si>
  <si>
    <t>MAINTENANCE\</t>
  </si>
  <si>
    <t>LISTE PRODUITS D'HYGIENE</t>
  </si>
  <si>
    <t>DETERGENT DESINFECTANT SURFACE HAUTE ANIOS</t>
  </si>
  <si>
    <t>DETERGENT DESINFECTANT DES SOLS MURS ET SURFACES SURFANIOS</t>
  </si>
  <si>
    <t>DESINFECTANT LINGE CONTAMINE STERILINGE</t>
  </si>
  <si>
    <t>DETERGENT SOLS ET SURFACES DETERG’ANIOS</t>
  </si>
  <si>
    <t xml:space="preserve">HYGIENE FICHE PRODUIT DETERGENT DESINFECTANT SURFACE HAUTE
ANIOS
</t>
  </si>
  <si>
    <t xml:space="preserve">HYGIENE FICHE PRODUIT DESINFECTANT LINGE CONTAMINE
STERILINGE
</t>
  </si>
  <si>
    <t xml:space="preserve">HYGIENE FICHE PRODUIT DETERGENT SOLS ET SURFACES
DETERG’ANIOS
</t>
  </si>
  <si>
    <t xml:space="preserve">HYGIENE FICHE PRODUIT SAVON LIQUIDE 
POUR LE LAVAGE SIMPLE DES MAINS 
RIVADOUCE
</t>
  </si>
  <si>
    <t>RESPONSABLE DU SIGNALEMENT DES INFECTIONS NOSOCOMIALES</t>
  </si>
  <si>
    <t>OII_001_01</t>
  </si>
  <si>
    <t>CLIN</t>
  </si>
  <si>
    <t>OII_002_01</t>
  </si>
  <si>
    <t>CLIN MISSION INSTANCE COMISSION HYGIENE INFECTIOVIGILANCE INFECTION NOSOCOMIALE</t>
  </si>
  <si>
    <t>Hygiène/Matériel - G. Catherine</t>
  </si>
  <si>
    <t>Secrétariat - B. Lucie</t>
  </si>
  <si>
    <t>AUTORISATION D'ACTIVITE SSR DU 22-10-10 AU 22-10-15</t>
  </si>
  <si>
    <t>Autorisation activite ssr ars centre de jour hopital</t>
  </si>
  <si>
    <t>Etablissement de santé privé d'intérêt collectif</t>
  </si>
  <si>
    <t>Etablissement de sante prive d'interet collectif qualificatif activite ars</t>
  </si>
  <si>
    <r>
      <rPr>
        <sz val="26"/>
        <color rgb="FFFFC000"/>
        <rFont val="Wingdings 3"/>
        <family val="1"/>
        <charset val="2"/>
      </rPr>
      <t>Å</t>
    </r>
    <r>
      <rPr>
        <i/>
        <sz val="26"/>
        <color rgb="FFFFC000"/>
        <rFont val="Calibri"/>
        <family val="2"/>
      </rPr>
      <t xml:space="preserve"> </t>
    </r>
    <r>
      <rPr>
        <i/>
        <u/>
        <sz val="26"/>
        <color rgb="FFFFC000"/>
        <rFont val="Calibri"/>
        <family val="2"/>
      </rPr>
      <t>Retour</t>
    </r>
  </si>
  <si>
    <t>DOSSIER PRISE EN CHARGE AEV GUIDE ACCIDENT D'EXPOSITION AUX VIRUS SANG AES</t>
  </si>
  <si>
    <t>PROTOCOLE AEV CONDUITE A TENIR ACCIDENT D'EXPOSITION AUX VIRUS SANG AES</t>
  </si>
  <si>
    <t>BILAN SOCIAL\</t>
  </si>
  <si>
    <t>AEV\</t>
  </si>
  <si>
    <t>DOSSIER DE PRISE EN CHARGE DES AEV</t>
  </si>
  <si>
    <t>RVI_005_01</t>
  </si>
  <si>
    <t>PPH_008_01</t>
  </si>
  <si>
    <t>MODALITES ADMINISTRATION INJECTABLES</t>
  </si>
  <si>
    <t>MODALITES ADMINISTRATION INJECTABLES reconstitution traitements pharmacie médicament  guide</t>
  </si>
  <si>
    <t>Lien :</t>
  </si>
  <si>
    <t>association_la_maison\</t>
  </si>
  <si>
    <t>ASSOCIATION_LA_MAISON\</t>
  </si>
  <si>
    <t>statuts de la maison ASSOCIATION</t>
  </si>
  <si>
    <t xml:space="preserve">PROCEDURE CONDUITE A TENIR POUR LA DEMANDE D’AUTOPSIE ET LE PRELEVEMENT D’ORGANE
Fonct 6
</t>
  </si>
  <si>
    <t>EVENEMENTS_INDESIRABLES\</t>
  </si>
  <si>
    <t>CARTOGRAPHIE\</t>
  </si>
  <si>
    <t>DESINFECTION SIMPLE D'UNE CHAMBRE</t>
  </si>
  <si>
    <t>Vigilance Mise à jour</t>
  </si>
  <si>
    <t>priorité</t>
  </si>
  <si>
    <t>ok</t>
  </si>
  <si>
    <t>modifié</t>
  </si>
  <si>
    <t>etat</t>
  </si>
  <si>
    <t>REUNION MEDICALE COMEDIMS</t>
  </si>
  <si>
    <t>OIQ_001_01</t>
  </si>
  <si>
    <t>mission instance groupe qualité qualite risque cellule COMMISSION COMITE COMISSION développement durable environnement GQR</t>
  </si>
  <si>
    <t>GROUPE QUALITE RISQUES</t>
  </si>
  <si>
    <t>REVUE DE DIRECTION</t>
  </si>
  <si>
    <t>NETTOYAGE QUOTIDIEN DES CHAMBRES (soignants)</t>
  </si>
  <si>
    <t>ORGANIGRAMME</t>
  </si>
  <si>
    <t>TEL MAISON (ASTREINTES - INTERNES)</t>
  </si>
  <si>
    <t>TEL BENEVOLES HDJ</t>
  </si>
  <si>
    <t>REGISTRE DE SECURITE</t>
  </si>
  <si>
    <t xml:space="preserve">PROCEDURE
SUIVI ET MAINTENANCE DU MATERIEL NON MEDICAL
MAINT 3 REGISTRE DE SECURITE sécurité
</t>
  </si>
  <si>
    <t>dossier intégration nouveaux salarié personnel recrutement integration</t>
  </si>
  <si>
    <t>LISTE MEMBRE DE L'ASSOCIATION LA MAISON</t>
  </si>
  <si>
    <t xml:space="preserve">INSTANCE DELEGATION 
Délégation Unique COMMISSION
DU 1, DU 2, DU 3 REGLEMENT PERSONNEL mission  COMISSION
</t>
  </si>
  <si>
    <t>SYSTEME_INFORMATION\</t>
  </si>
  <si>
    <t>gestion documentaire qualite qualité circuit validation gdoc</t>
  </si>
  <si>
    <t>MANUEL_V2010</t>
  </si>
  <si>
    <t>manuel v2010 v3 certification</t>
  </si>
  <si>
    <t>CERTIFICATION\</t>
  </si>
  <si>
    <t>Coordinatrice - Dominique</t>
  </si>
  <si>
    <t>DELAIS DE CONSERVATION DES SOLUTIONS BUVABLES APRES OUVERTURE</t>
  </si>
  <si>
    <t>SIGNALEMENT EFFET INDESIRABLE CERFA ANNEXE</t>
  </si>
  <si>
    <t>SIGNALEMENT INCIDENT OU RISQUE INCIDENT MATERIOVIGILANCE</t>
  </si>
  <si>
    <t>DOC PREUVE</t>
  </si>
  <si>
    <t>MEMBRES DES INSTANCES DE LA MAISON</t>
  </si>
  <si>
    <t>LISTE DES MEMBRES INSTANCES DU CLIN eoh CHSCT GQR CRU SCOMEDIMS REVUE DE DIRECTION CME GROUPE QUALITE DELEGATION UNIQUE PERSONNEL DELEGUE</t>
  </si>
  <si>
    <t xml:space="preserve">PROTOCOLE
EN CAS DE CONTAMINATION PAR LES LEGIONELLES DES RESAUX D’EAU CHAUDE
BIOMED 6
legionnelle legionelle légionelle vigilance infectionvigilance risque infectieux 
</t>
  </si>
  <si>
    <t xml:space="preserve">PROCEDURE MESURES DE PREVENTION CONTRE LES LEGIONELLES  Service technique BIOMED 7 legionnelle legionelle légionelle vigilance infectionvigilance risque infectieux 
</t>
  </si>
  <si>
    <t xml:space="preserve">PROCEDURE SIGNALEMENT D’UN INCIDENT OU RISQUE D’INCIDENT DE MATERIOVIGILANCE MATERIOV 1 vigilance matériovigilance risque matériel dispotifi médical </t>
  </si>
  <si>
    <t xml:space="preserve">PROTOCOLE CONDUITE A TENIR  DEVANT UN ACCIDENT TRANFUSIONNEL (IT) HEMO 4 vigilance hémovigilance hemovigilance risque transfusion 
</t>
  </si>
  <si>
    <t xml:space="preserve">FICHE SIGNALEMENT EXTERNE INFECTION NOSOCOMIALE ARS CCLIN vigilance infectionvigilance risque infectieux </t>
  </si>
  <si>
    <t>GENERALITE  ORGANIGRAMME DES PERSONNELS organisation</t>
  </si>
  <si>
    <t>ANNEXE SIGNALEMENT EFFET INDESIRABLE MEDICAMENT FORMULAIRE DECLARATION  CERFA vigilance pharmacovigilance médicament risque indésirable pharmacie</t>
  </si>
  <si>
    <t>INFECTION NOSOCOMIALE SIGNALEMENT EXTERNE</t>
  </si>
  <si>
    <t xml:space="preserve">INFECTION NOSOCOMIALE SIGNALEMENT EXTERNE ARS CLIN vigilance infectionvigilance risque infectieux </t>
  </si>
  <si>
    <t xml:space="preserve">INFECTION NOSOCOMIALE GESTION INTERNE signalement CLIN vigilance infectionvigilance risque infectieux </t>
  </si>
  <si>
    <t>SIGNALEMENT INTERNE INFECTION NOSOCOMIALE ET ISOLEMENT fiche clin vigilance infectiovigilance risque infectieux isolement restriction liberté liberte</t>
  </si>
  <si>
    <t>FICHE SIGNALEMENT EXTERNE INFECTION NOSOCOMIALE</t>
  </si>
  <si>
    <t>PPH_007-02</t>
  </si>
  <si>
    <t>UTILISATION DES ANTISEPTIQUES</t>
  </si>
  <si>
    <t>UTILISATION DES ANTISEPTIQUES antisepsie PHARMACIE PROTOCOLE THERAPEUTIQUE</t>
  </si>
  <si>
    <t>Matériovigilance</t>
  </si>
  <si>
    <t>FICHE SIGNALEMENT INCIDENT OU RISQUE D'INCIDENT  DANS LE CIRCUIT DES MEDICAMENTS OU DM dysfonctionnement événement indésirable evenement événement ei indesirable</t>
  </si>
  <si>
    <t xml:space="preserve">GESTION DES EVENEMENTS INDESIRABLES CIRCUIT Des MEDICAMENTs événement événement indésirable ei dispositif médicaux dm </t>
  </si>
  <si>
    <t>GESTION DU TRAITEMENT PERSONNEL DU RESIDENT</t>
  </si>
  <si>
    <t>SUIVI DES INFECTIONS ET ISOLEMENTS clin infectiovigilance bmr coordinatrice hebdomadaire</t>
  </si>
  <si>
    <t>TABLEAU CLIN DE SUIVI DES INFECTIONS ET ISOLEMENTS</t>
  </si>
  <si>
    <t>RVI_004_A2</t>
  </si>
  <si>
    <t>RVI_004_A3</t>
  </si>
  <si>
    <t>RVI_004_A1</t>
  </si>
  <si>
    <t>RVI_005_A1</t>
  </si>
  <si>
    <t>REI_001_A1</t>
  </si>
  <si>
    <t>RVM_001_A1</t>
  </si>
  <si>
    <t>RVX_003_01</t>
  </si>
  <si>
    <t>SUIVI ENTRETIEN CHAMBRES</t>
  </si>
  <si>
    <t>TEN_004_01</t>
  </si>
  <si>
    <t>SUIVI ENTRETIEN CHAMBRES matériel lit factotum</t>
  </si>
  <si>
    <t>PROGRAMME DE MAINTENANCE DU MATERIEL MEDICAL</t>
  </si>
  <si>
    <t>PANNE MATERIEL MEDICAL CRITIQUE</t>
  </si>
  <si>
    <t>PANNE MATERIEL MEDICAL CRITIQUE MAINTENANCE PREVENTIVE ET CURATIVE</t>
  </si>
  <si>
    <t>BILAN d'activite activité 2008</t>
  </si>
  <si>
    <t>TABLEAU VIGILANCES et VEILLE SANITAIRE</t>
  </si>
  <si>
    <t>SUIVI ALERTES DES VIGILANCES matériovigilance materiovigilance pharmaco vigilance hémovigilance hemo veille sanitaire descendantes ascendantes</t>
  </si>
  <si>
    <t>Soins 6,PROTOCOLE, PRELEVEMENT,URINE, CBU, PORTEUR ,SONDE ,URINE ,contamination ,prélèvement ,cytobactériologique ,sonde, urinaire ,</t>
  </si>
  <si>
    <t>GESTION ET ACCES AU DOSSIER PATIENT</t>
  </si>
  <si>
    <t xml:space="preserve">Linge 1
PROTOCOLE
TRAITEMENT DU LINGE PERSONNEL ISSU DE CHAMBRE D’ISOLEMENT
</t>
  </si>
  <si>
    <t xml:space="preserve">PROTOCOLE 
MENAGE QUOTIDIEN
DES CHAMBRES
Hygiène 5  
règles d’hygiène 
</t>
  </si>
  <si>
    <t xml:space="preserve">PROTOCOLE 
NETTOYAGE HEBDOMADAIRE
DES CHAMBRES
Hygiène 6 règles d’hygiène
l’hygiène générale 
balayage 
</t>
  </si>
  <si>
    <t xml:space="preserve">PROCEDURE tri, la collecte et l’évacuation du linge 
blanchisserie 
d’hygiène
linge sale 
Machine à laver 
Sèche -linge 
CIRCUIT DU LINGE DES RESIDANTS 
TRAITE SUR PLACE
Linge 6
</t>
  </si>
  <si>
    <t>GESTION DU TRAITEMENT PERSONNEL  CIRCUTI DU MEDICAMENT PHARMACIE</t>
  </si>
  <si>
    <t xml:space="preserve">PROCEDURE GESTION DES ADMISSIONS DOSSIER PATIENT résident resident résidant residant
Fonct 1
</t>
  </si>
  <si>
    <t xml:space="preserve">PROCEDURE
INSTRUCTION
PLANIFICATION DES SOINS
Patient/Dossier2 résident resident résidant residant
</t>
  </si>
  <si>
    <t>REI_004_01</t>
  </si>
  <si>
    <t>FICHE SIGNALEMENT MATERIOVIGILANCE VIGILANCE INCIDENT OU RISQUE D'INCIDENT matériovigilance indesirable indésirable événement événement evenement</t>
  </si>
  <si>
    <t>TABLEAU EVENEMENTS INDESIRABLES indésirables DYNSFONCTIONNEMENT ANOMALIE incident CAHIER DENIS  KATE MATERIEL unite salle a manger cuisine administration equipe mobile hdj</t>
  </si>
  <si>
    <t>plan blanc gestion de crise</t>
  </si>
  <si>
    <t>IDENTITOVIGILANCE\</t>
  </si>
  <si>
    <t>IDENTITOVIGILANCE</t>
  </si>
  <si>
    <t>FICHE SIGNALEMENT INTERNE MATERIOVIGILANCE</t>
  </si>
  <si>
    <t>FICHE DECLARATION CERFA MATERIOVIGILANCE</t>
  </si>
  <si>
    <t>FICHE DECLARATION CERFA MATERIOVIGILANCE SIGNALEMENT MATéRIO matériel materiel</t>
  </si>
  <si>
    <t>RVM_001_A2</t>
  </si>
  <si>
    <t>VEILLE REGLEMENTAIRE</t>
  </si>
  <si>
    <t>Originaux WORD  EXCEL</t>
  </si>
  <si>
    <t>VEILLE REGLEMENTAIRE règlementaire  reglementation règlementation réglementation texte législation</t>
  </si>
  <si>
    <t>TABLEAU VEILLE REGLEMENTAIRE règlementaire  reglementation règlementation reglementation réglementation texte législation</t>
  </si>
  <si>
    <t>rapport CRU usagers bilan</t>
  </si>
  <si>
    <t>LAVAGE, MAINs, simple, hygiène, hygiene</t>
  </si>
  <si>
    <t xml:space="preserve">Solutions Hydro Alcooliques TRAITEMENT HYGIENIQUE MAINS FRICTIONs SHA hygiénique lavage simple désinfections infections nosocomiales
</t>
  </si>
  <si>
    <t>POSE ,SONDE, URETRO-VESICALE,REALISATION,DRAINAGE, URINAIRE, urine, endo-urétrale ,vessie, sondage ,vésical, vidangeable</t>
  </si>
  <si>
    <t>GESTION DES PLAINTES ET RECLAMATIONS</t>
  </si>
  <si>
    <t>GESTION DES PLAINTES ET RECLAMATIONS cru USAGERS SATISFACTION</t>
  </si>
  <si>
    <t>Référent documentaire</t>
  </si>
  <si>
    <t>Aide</t>
  </si>
  <si>
    <r>
      <rPr>
        <sz val="11"/>
        <color theme="9"/>
        <rFont val="Wingdings 3"/>
        <family val="1"/>
        <charset val="2"/>
      </rPr>
      <t>}</t>
    </r>
    <r>
      <rPr>
        <sz val="11"/>
        <color theme="0"/>
        <rFont val="Calibri"/>
        <family val="2"/>
        <scheme val="minor"/>
      </rPr>
      <t xml:space="preserve"> Par fonction :</t>
    </r>
  </si>
  <si>
    <t>}</t>
  </si>
  <si>
    <t>Modèles de documents</t>
  </si>
  <si>
    <r>
      <rPr>
        <sz val="11"/>
        <color theme="2"/>
        <rFont val="Wingdings 3"/>
        <family val="1"/>
        <charset val="2"/>
      </rPr>
      <t>}</t>
    </r>
    <r>
      <rPr>
        <sz val="10"/>
        <color theme="2"/>
        <rFont val="Calibri"/>
        <family val="2"/>
        <scheme val="minor"/>
      </rPr>
      <t xml:space="preserve"> </t>
    </r>
    <r>
      <rPr>
        <sz val="10"/>
        <color theme="0"/>
        <rFont val="Calibri"/>
        <family val="2"/>
        <scheme val="minor"/>
      </rPr>
      <t>Liste des modèles :</t>
    </r>
  </si>
  <si>
    <r>
      <rPr>
        <sz val="11"/>
        <color theme="2"/>
        <rFont val="Wingdings 3"/>
        <family val="1"/>
        <charset val="2"/>
      </rPr>
      <t>}</t>
    </r>
    <r>
      <rPr>
        <sz val="10"/>
        <color theme="2"/>
        <rFont val="Calibri"/>
        <family val="2"/>
        <scheme val="minor"/>
      </rPr>
      <t xml:space="preserve"> </t>
    </r>
    <r>
      <rPr>
        <sz val="10"/>
        <color theme="0" tint="-0.14999847407452621"/>
        <rFont val="Calibri"/>
        <family val="2"/>
        <scheme val="minor"/>
      </rPr>
      <t>Accès par référent :</t>
    </r>
  </si>
  <si>
    <r>
      <rPr>
        <sz val="11"/>
        <color theme="2"/>
        <rFont val="Wingdings 3"/>
        <family val="1"/>
        <charset val="2"/>
      </rPr>
      <t>}</t>
    </r>
    <r>
      <rPr>
        <sz val="10"/>
        <color theme="0"/>
        <rFont val="Calibri"/>
        <family val="2"/>
        <scheme val="minor"/>
      </rPr>
      <t xml:space="preserve"> Voir tous les documents :</t>
    </r>
  </si>
  <si>
    <r>
      <rPr>
        <sz val="11"/>
        <color theme="2"/>
        <rFont val="Wingdings 3"/>
        <family val="1"/>
        <charset val="2"/>
      </rPr>
      <t>}</t>
    </r>
    <r>
      <rPr>
        <sz val="11"/>
        <color theme="2"/>
        <rFont val="Calibri"/>
        <family val="2"/>
        <scheme val="minor"/>
      </rPr>
      <t xml:space="preserve"> </t>
    </r>
    <r>
      <rPr>
        <sz val="10"/>
        <color theme="0" tint="-0.14999847407452621"/>
        <rFont val="Calibri"/>
        <family val="2"/>
        <scheme val="minor"/>
      </rPr>
      <t xml:space="preserve">Par mot-clé : </t>
    </r>
  </si>
  <si>
    <t>PRESCRITION, REALISATION, CONTROLE ET SUIVI DE LA TRANSFUSION</t>
  </si>
  <si>
    <t xml:space="preserve">PROTOCOLE procédure procedure CONTROLE A RECEPTION CONCORDANCE PRODUITS COMMANDES hémovigilance  hemovigilance risque ACTE TRANSFUSIONNEL  transfusion CONTROLE ULTIME PRE-TRANSFUSIONNEL PRESCRITION REALISATION  SUIVI 
</t>
  </si>
  <si>
    <t>Lien</t>
  </si>
  <si>
    <t>permanente</t>
  </si>
  <si>
    <t>A réviser le</t>
  </si>
  <si>
    <t>Total documents à revoir</t>
  </si>
  <si>
    <t>ADM</t>
  </si>
  <si>
    <t>CUI</t>
  </si>
  <si>
    <t>AGS</t>
  </si>
  <si>
    <t>BEN-CE</t>
  </si>
  <si>
    <t>EM</t>
  </si>
  <si>
    <t>FACTO</t>
  </si>
  <si>
    <t>HDJ</t>
  </si>
  <si>
    <t>UNITE</t>
  </si>
  <si>
    <t>CEN-CRU-GQR</t>
  </si>
  <si>
    <t>Hémovigilance</t>
  </si>
  <si>
    <t>Administratif*</t>
  </si>
  <si>
    <t>Cuisinier*</t>
  </si>
  <si>
    <t>Factotum*</t>
  </si>
  <si>
    <t>Hôpital de jour*</t>
  </si>
  <si>
    <t>Soignants (Unités)*</t>
  </si>
  <si>
    <t>Médecins*</t>
  </si>
  <si>
    <t>Coordinatrices*</t>
  </si>
  <si>
    <t>Agent de service*</t>
  </si>
  <si>
    <t>TABLEAU ADMINISTRATEUR -  
INFORMATIONS A SAISIR POUR CHAQUE DOCUMENT</t>
  </si>
  <si>
    <t>Classeur Salle de Soins</t>
  </si>
  <si>
    <t>Classeur AGS en cuisine</t>
  </si>
  <si>
    <t>Classeur Administration</t>
  </si>
  <si>
    <t>Classeur Cuisine</t>
  </si>
  <si>
    <t>Classeur bénévoles</t>
  </si>
  <si>
    <t>Bénévole* / DU</t>
  </si>
  <si>
    <t>Classeur Equipe Mobile</t>
  </si>
  <si>
    <t>Classeur HDJ</t>
  </si>
  <si>
    <t>COMEDIMS</t>
  </si>
  <si>
    <t>Classeur Hygiène Matériel</t>
  </si>
  <si>
    <t>EOH</t>
  </si>
  <si>
    <t>Classeur Factotum</t>
  </si>
  <si>
    <t>Fonctionnement</t>
  </si>
  <si>
    <t>CIRCUIT DE MARCHE EN AVANT DU VIDOIR</t>
  </si>
  <si>
    <t xml:space="preserve">PROCEDURE IDENTIFICATION ET ENREGISTREMENT DES MEDECINS PERMANENTS PRESCRIPTEURS Médecin/Poste 1 </t>
  </si>
  <si>
    <t xml:space="preserve">PROTOCOLE CONTROLE DES TEMPERATURES
</t>
  </si>
  <si>
    <t>Hygiène</t>
  </si>
  <si>
    <t xml:space="preserve">GENERALITE ORGANISATION DES SECTEURS D’ACTIVITES DE LA MAISON
ORG 1
reunion </t>
  </si>
  <si>
    <t>AEROSOLTHERAPIE</t>
  </si>
  <si>
    <t>aspiration trachéale tracheale sonde aérienne aerienne</t>
  </si>
  <si>
    <t>ASPIRATION TRACHEALE</t>
  </si>
  <si>
    <t>aerosolthérapie aerosol therapie</t>
  </si>
  <si>
    <t>USO_011_01</t>
  </si>
  <si>
    <t>USO_010_01</t>
  </si>
  <si>
    <t>USO_012_01</t>
  </si>
  <si>
    <t>CHANGEMENT POCHE COLOSTOMIE ILEOSTOMIE</t>
  </si>
  <si>
    <t>DESINFECTION QUOTIDIENNE BAIGNOIRE par SOIGNANTS</t>
  </si>
  <si>
    <t>PANSEMENT D’ESCARRE</t>
  </si>
  <si>
    <t>PANSEMENT D’ESCARRE plaie de pression</t>
  </si>
  <si>
    <t>PANSEMENT PLAIE TUMORALE</t>
  </si>
  <si>
    <t>PANSEMENT PLAIE TUMORALE  néoplasique neoplastique</t>
  </si>
  <si>
    <t>PANSEMENT GENERALITES</t>
  </si>
  <si>
    <t>PONCTION D'ASCITE</t>
  </si>
  <si>
    <t xml:space="preserve">Ascite, ponction </t>
  </si>
  <si>
    <t>PREVENTION DU RISQUE D'ESCARRE, cutané</t>
  </si>
  <si>
    <t>PREVENTION RISQUE D'ESCARRE</t>
  </si>
  <si>
    <t xml:space="preserve">Matériel, dispositifs médicaux, désinfection, nettoyage </t>
  </si>
  <si>
    <t>Classeur CRU</t>
  </si>
  <si>
    <t>Classeur GQR</t>
  </si>
  <si>
    <t>GENERALITES STOMIES DIGESTIVES ET APPAREILLAGES</t>
  </si>
  <si>
    <t>Stomies, généralités, appareillages, digestive, urinaire, cutané</t>
  </si>
  <si>
    <t>DESINFECTION DES DISPOSITIFS MEDICAUX</t>
  </si>
  <si>
    <t>SOINS QUOTIDIENS TRACHEOTOMIE</t>
  </si>
  <si>
    <t>USO_019_01</t>
  </si>
  <si>
    <t>Soins quotidiens, tracheotomie, trachéotomie, respirateur</t>
  </si>
  <si>
    <t>POSE ET SURVEILLANCE DES CATHETERS SOUS CUTANES</t>
  </si>
  <si>
    <t xml:space="preserve">Voie sous cutanée, perfusion </t>
  </si>
  <si>
    <t>Changement poche ureterostomie urétérostomie cystostomie urine hygiène hygiene</t>
  </si>
  <si>
    <t>CHANGEMENT POCHE URETEROSTOMIE - CYSTOSTOMIE</t>
  </si>
  <si>
    <t>Transport, sortie, camion, bénévoles, hygiene, hygiène, déplacement, deplacement</t>
  </si>
  <si>
    <t>TRANSPORT DES RESIDENTS (HORS AMBULANCE)</t>
  </si>
  <si>
    <t>Papier?
A jour?
Imprimer?</t>
  </si>
  <si>
    <t>NP - AJ</t>
  </si>
  <si>
    <t>NP - MAJ</t>
  </si>
  <si>
    <t>P-AJ-IMPR</t>
  </si>
  <si>
    <t>P-AJ-NON</t>
  </si>
  <si>
    <t>P - MAJ</t>
  </si>
  <si>
    <t>Vigilances</t>
  </si>
  <si>
    <t>Organisation de la journée m hygiene hygiène agents de service nettoyage menage ménage</t>
  </si>
  <si>
    <t>Linge</t>
  </si>
  <si>
    <t>CONDUITE A TENIR EN CAS DE TRAVAUX</t>
  </si>
  <si>
    <t>SOS O2 - MODE EMPLOI CUVE A OXYGENE</t>
  </si>
  <si>
    <t>SOS O2 - REMPLISSAGE DU SYSTEME DE DEAMBULATION</t>
  </si>
  <si>
    <t>SOINS ET SURVEILLANCE PICC-LINE</t>
  </si>
  <si>
    <t>HGE_007_01</t>
  </si>
  <si>
    <t>HGE_008_01</t>
  </si>
  <si>
    <t>SUIVI DU LINGE</t>
  </si>
  <si>
    <t>ICATB Evaluation de la Qualité de la Prescription des Antibiotiques</t>
  </si>
  <si>
    <t>Aide administrateur</t>
  </si>
  <si>
    <t xml:space="preserve">Aide utilisateur &amp; référent </t>
  </si>
  <si>
    <t>J'ai encore besoin d'aide !</t>
  </si>
  <si>
    <t>Colonne2</t>
  </si>
  <si>
    <t>Classeur CENTRAL</t>
  </si>
  <si>
    <t>Colonne3</t>
  </si>
  <si>
    <t>Colonne4</t>
  </si>
  <si>
    <t>Colonne5</t>
  </si>
  <si>
    <t>PROCEDURE ISOLEMENT COMPLEMENTAIRE PRECAUTIONs HYGIENE hygiène infection précautions</t>
  </si>
  <si>
    <t>Compta - D. Isabelle</t>
  </si>
  <si>
    <t>USO_008_01</t>
  </si>
  <si>
    <t>Revue de Direction</t>
  </si>
  <si>
    <t>Convention</t>
  </si>
  <si>
    <t>Bilan d'activité</t>
  </si>
  <si>
    <t>UTILISATION DES FRIGIDAIRES DANS LES CHAMBRES</t>
  </si>
  <si>
    <t>SOINS DE GASTROSTOMIE</t>
  </si>
  <si>
    <t>UTILISATION DES FRIGIDAIRES DANS LES CHAMBRES frigo hygiène hygiene soignant nourriture alimentation</t>
  </si>
  <si>
    <t>Pansement, gastrostomie, soins gastrostomie, nutrition entérale</t>
  </si>
  <si>
    <t>VERROUS D’ANTIBIOTIQUES</t>
  </si>
  <si>
    <t>CAHIER DU WEEK END</t>
  </si>
  <si>
    <t>CARTOGRAPHIE RISQUE</t>
  </si>
  <si>
    <t>PROTOCOLE antibioguide GUIDE ANTIBIOTIQUE PAR PATHOLOGIE</t>
  </si>
  <si>
    <t>UTILISATION ET ENTRETIEN  DU RESPIRATEUR ET DE L’ASPIRATION</t>
  </si>
  <si>
    <t xml:space="preserve">PROTOCOLE Respirateur, aspiration, canule, tracheotomie, 
UTILISATION ET ENTRETIEN D’UNE ASPIRATION ET D’UN RESPIRATEUR 
CHEZ UN  TRACHEOTOMISE trachéo
Théra 12
</t>
  </si>
  <si>
    <t>PROCEDURE GESTION DOCUMENTAIRE - GDOC</t>
  </si>
  <si>
    <t>FICHE produits hygiene nettoyage menage desinfectant liste</t>
  </si>
  <si>
    <t>ORGANISATION DES INSTANCES, SECTEURS D’ACTIVITES ET REUNIONS A LA MAISON</t>
  </si>
  <si>
    <t>DECRET DE RECONNAISSANCE D'UTILITE PUBLIQUE</t>
  </si>
  <si>
    <t>DECRET DE RECONNAISSANCE D'UTILITE PUBLIQUE utilité rup association statuts</t>
  </si>
  <si>
    <t xml:space="preserve">Papier dans : classeur (onglet) </t>
  </si>
  <si>
    <t>Informatique :</t>
  </si>
  <si>
    <t>Informatique dans : /GESTION_DOCUMENTAIRE/</t>
  </si>
  <si>
    <t>Papier dans  : 
Classeur (onglet)</t>
  </si>
  <si>
    <t>Documents "officiels"</t>
  </si>
  <si>
    <t>Admin/Personnel</t>
  </si>
  <si>
    <t>Admin/Risques</t>
  </si>
  <si>
    <t>Admin/Fonctionnement</t>
  </si>
  <si>
    <t>Admin/Hygiène</t>
  </si>
  <si>
    <t>Risques et Sécurité</t>
  </si>
  <si>
    <t>Déchet-linge</t>
  </si>
  <si>
    <t>Hygiène-Vigilance-Prévention</t>
  </si>
  <si>
    <t>Panne et travaux</t>
  </si>
  <si>
    <t>Hygiène-risques</t>
  </si>
  <si>
    <t>Inf.Noso. Internes</t>
  </si>
  <si>
    <t>Fiches produits</t>
  </si>
  <si>
    <t>CLIN-AEV</t>
  </si>
  <si>
    <t>Vigilances - Pharmacie</t>
  </si>
  <si>
    <t>VIG -PHARMA</t>
  </si>
  <si>
    <t>Classeur CLIN-AEV</t>
  </si>
  <si>
    <t>Classeur COMEDIMS</t>
  </si>
  <si>
    <t>Classeur Vig - Pharmacie</t>
  </si>
  <si>
    <t>AEV</t>
  </si>
  <si>
    <t>Pharma-Orga</t>
  </si>
  <si>
    <t>Pharma-Théra</t>
  </si>
  <si>
    <t>Pharmacovigilance</t>
  </si>
  <si>
    <t>Soin-respiratoire</t>
  </si>
  <si>
    <t>Théra-Modalités</t>
  </si>
  <si>
    <t>Soin-Voie veineuse</t>
  </si>
  <si>
    <t>Soin-urinaire</t>
  </si>
  <si>
    <t>Soin-digestif</t>
  </si>
  <si>
    <t>Hyg-Déchet</t>
  </si>
  <si>
    <t>Hyg-Locaux</t>
  </si>
  <si>
    <t>Hyg-Linge</t>
  </si>
  <si>
    <t>Fonct-Général</t>
  </si>
  <si>
    <t>Théra-soins sur prescription</t>
  </si>
  <si>
    <t>Fonct-Médical</t>
  </si>
  <si>
    <t>Hyg-Matériel</t>
  </si>
  <si>
    <t>Soin-Inf.associées</t>
  </si>
  <si>
    <t>Soin-pansement</t>
  </si>
  <si>
    <t>Théra-pratique</t>
  </si>
  <si>
    <t>Livret théra</t>
  </si>
  <si>
    <t>Déchet</t>
  </si>
  <si>
    <t>Chariot</t>
  </si>
  <si>
    <t>Matériel</t>
  </si>
  <si>
    <t>Salle de bain</t>
  </si>
  <si>
    <t>Chambre</t>
  </si>
  <si>
    <t>Morgue</t>
  </si>
  <si>
    <t>Produit</t>
  </si>
  <si>
    <t>Vigilances et risques</t>
  </si>
  <si>
    <t>Fonctionnement-Orga</t>
  </si>
  <si>
    <t>Hygiène-Vigilance</t>
  </si>
  <si>
    <t>HACCP</t>
  </si>
  <si>
    <r>
      <t xml:space="preserve">Dernière MAJ ou </t>
    </r>
    <r>
      <rPr>
        <b/>
        <sz val="10"/>
        <color rgb="FF00B050"/>
        <rFont val="Calibri"/>
        <family val="2"/>
        <scheme val="minor"/>
      </rPr>
      <t xml:space="preserve">vérification en vert </t>
    </r>
    <r>
      <rPr>
        <b/>
        <sz val="10"/>
        <rFont val="Calibri"/>
        <family val="2"/>
        <scheme val="minor"/>
      </rPr>
      <t>(mois/année)</t>
    </r>
  </si>
  <si>
    <r>
      <t>Fréquence (/an)</t>
    </r>
    <r>
      <rPr>
        <b/>
        <sz val="10"/>
        <color rgb="FFFF0000"/>
        <rFont val="Calibri"/>
        <family val="2"/>
        <scheme val="minor"/>
      </rPr>
      <t xml:space="preserve">
Défaut = tous les 3 ans</t>
    </r>
  </si>
  <si>
    <t>Travaux hygiène hygiene réparati, réfection agrandissement réaménagement</t>
  </si>
  <si>
    <t>HDJ_011_01</t>
  </si>
  <si>
    <t>UTILISATION DU DOSSIER DE SOINS HDJ</t>
  </si>
  <si>
    <t>UTILISATION DOSSIER SOINS HDJ</t>
  </si>
  <si>
    <t>HDJ_012_01</t>
  </si>
  <si>
    <t>PANNE VEHICULE DE SORTIE HDJ</t>
  </si>
  <si>
    <t>PANNE VEHICULE HDJ</t>
  </si>
  <si>
    <t>GESTION MEDICAMENTS DES PATIENTS HDJ</t>
  </si>
  <si>
    <t>GESTION MEDICAMENTS HDJ</t>
  </si>
  <si>
    <t xml:space="preserve">PROTOCOLE
CLOU ANTIBIOTOQUE Théra 16 VERROUS
</t>
  </si>
  <si>
    <t>LIVRET ANTIBIOTIQUES</t>
  </si>
  <si>
    <t>PPH_007_04</t>
  </si>
  <si>
    <t>INTEGRATION "S'ADAPTER" NOUVEAU</t>
  </si>
  <si>
    <t>S'ADAPTER</t>
  </si>
  <si>
    <t xml:space="preserve">- </t>
  </si>
  <si>
    <t xml:space="preserve">IDENTIFICATION, SUIVI MAINTENANCE MATERIEL MEDICAL critique panne programme tableau
BIOMED 1 à 42
</t>
  </si>
  <si>
    <t>TABLEAU CLIN SUIVI INFECTIONS ISOLEMENTS vigilance bmr antibiotherapie acte invasif</t>
  </si>
  <si>
    <t>DISPOSITIFS INTRA-VASCULAIRES voie veineuse periphérique vvp perfusion</t>
  </si>
  <si>
    <t>VOIES VEINEUSES PERIPHERIQUES</t>
  </si>
  <si>
    <t>HGE_001_03</t>
  </si>
  <si>
    <t>Administration - M.Stéphane</t>
  </si>
  <si>
    <t>Gestion RH - R.Vanessa</t>
  </si>
  <si>
    <t>Pharmacie - S.Romain</t>
  </si>
  <si>
    <t>Planning - B.Lucie</t>
  </si>
  <si>
    <t>Pharmacien</t>
  </si>
  <si>
    <t>PRECAUTIONS COMPLEMENTAIRES D’HYGIENE</t>
  </si>
  <si>
    <t xml:space="preserve">ORGANISATION COMMISSION USAGER
Composition de la Commission des Relations avec les Usagers et de la Qualité de la prise en charge 
(C.R.U.Q.) 
CRUQ 1, CRUQ 2 mission instance qualite COMISSION
</t>
  </si>
  <si>
    <t>GESTION EVENEMENTS INDESIR MED et DM</t>
  </si>
  <si>
    <t>PLAN DE FORMATION 2016</t>
  </si>
  <si>
    <t>USO_002_05</t>
  </si>
  <si>
    <t>USO_003_03</t>
  </si>
  <si>
    <t>PRELEVEMENT D’URINE POUR UNE CBU SUR PATIENT PORTEUR D’UNE SONDE A URINE</t>
  </si>
  <si>
    <t>UGE_006_02</t>
  </si>
  <si>
    <t>USO_024_02</t>
  </si>
  <si>
    <t>USO_006_04</t>
  </si>
  <si>
    <t>HLO_008_06</t>
  </si>
  <si>
    <t>USO_016_02</t>
  </si>
  <si>
    <t>HGE_006_04</t>
  </si>
  <si>
    <t>HLO_005_03</t>
  </si>
  <si>
    <t>USO_021_02</t>
  </si>
  <si>
    <t>USO_001_04</t>
  </si>
  <si>
    <t>USO_007_03</t>
  </si>
  <si>
    <t>OFT_009_04</t>
  </si>
  <si>
    <t>CHARTE DU BENEVOLE à signer</t>
  </si>
  <si>
    <t>HLI_006_03</t>
  </si>
  <si>
    <t>CIRCUIT DU LINGE DES RESIDENTS TRAITE SUR PLACE</t>
  </si>
  <si>
    <t>HLI_001_04</t>
  </si>
  <si>
    <t>HLI_005_03</t>
  </si>
  <si>
    <t>SUIVI DU LINGE D'AMEUBLEMENT</t>
  </si>
  <si>
    <t>HLI_007_02</t>
  </si>
  <si>
    <t>HLI_002_03</t>
  </si>
  <si>
    <t>HLI_003_03</t>
  </si>
  <si>
    <t>HLI_004_03</t>
  </si>
  <si>
    <t>HFP_001_02</t>
  </si>
  <si>
    <t>HFP_005_02</t>
  </si>
  <si>
    <t>01/03/2016</t>
  </si>
  <si>
    <t>HDE_001_02</t>
  </si>
  <si>
    <t>HDE_004_04</t>
  </si>
  <si>
    <t>HDE_002_02</t>
  </si>
  <si>
    <t>HLO_007_06</t>
  </si>
  <si>
    <t>HLO_012_02</t>
  </si>
  <si>
    <t>HLO_010_02</t>
  </si>
  <si>
    <t>HLO_004_02</t>
  </si>
  <si>
    <t>HLO_001_06</t>
  </si>
  <si>
    <t>HFP_007_02</t>
  </si>
  <si>
    <t>HFP_006_02</t>
  </si>
  <si>
    <t>HFP_004_02</t>
  </si>
  <si>
    <t xml:space="preserve">BON USAGE DES CHAMBRES A CATHETER IMPLANTABLE (CCI) PAC port vigilance infectionvigilance risque infectieux </t>
  </si>
  <si>
    <t>USO_018_02</t>
  </si>
  <si>
    <t>USO_005_04</t>
  </si>
  <si>
    <t>USO_013_02</t>
  </si>
  <si>
    <t>USO_015_02</t>
  </si>
  <si>
    <t>USO_014_02</t>
  </si>
  <si>
    <t>USO_017_02</t>
  </si>
  <si>
    <t>PROTOCOLE VVC</t>
  </si>
  <si>
    <t>Voie Veineuse centrale PAC surveillance soins</t>
  </si>
  <si>
    <t>USO_020_02</t>
  </si>
  <si>
    <t>USO_022_03</t>
  </si>
  <si>
    <t>USO_023_03</t>
  </si>
  <si>
    <t>HLO_013_04</t>
  </si>
  <si>
    <t>HLO_003_06</t>
  </si>
  <si>
    <t>HLO_006_04</t>
  </si>
  <si>
    <t>HGE_002_04</t>
  </si>
  <si>
    <t>HGE_005_06</t>
  </si>
  <si>
    <t>TSE_001_02</t>
  </si>
  <si>
    <t>PRE_004_03</t>
  </si>
  <si>
    <t>CLIN instance réglement int.</t>
  </si>
  <si>
    <t>DOCUMENTS POUR LA DEMANDE D’AUTOPSIE ET LE PRELEVEMENT D’ORGANE</t>
  </si>
  <si>
    <t>CPOM 2012-2016</t>
  </si>
  <si>
    <t>UGE_002_02</t>
  </si>
  <si>
    <t>OIU_002_02</t>
  </si>
  <si>
    <t>UPT_005_02</t>
  </si>
  <si>
    <t>PPH_002_02</t>
  </si>
  <si>
    <t>CIRCUIT DU MEDICAMENT PRESCRIPTION, DISPENSATION, ADMINISTRATION</t>
  </si>
  <si>
    <t>RVX_002_03</t>
  </si>
  <si>
    <t>UPT_007_02</t>
  </si>
  <si>
    <t>REI_001_02</t>
  </si>
  <si>
    <t>UPT_008_02</t>
  </si>
  <si>
    <t>UPT_004_03</t>
  </si>
  <si>
    <r>
      <t>QSI</t>
    </r>
    <r>
      <rPr>
        <sz val="11"/>
        <color theme="1"/>
        <rFont val="Calibri"/>
        <family val="2"/>
        <scheme val="minor"/>
      </rPr>
      <t xml:space="preserve"> _001_02</t>
    </r>
  </si>
  <si>
    <t>PPH_003_02</t>
  </si>
  <si>
    <t>DOCUMENT UNIQUE 2016</t>
  </si>
  <si>
    <t>ANNEXE RISQUE CHIMIQUE</t>
  </si>
  <si>
    <t>Fiche d'entreprise La Maison 2016</t>
  </si>
  <si>
    <t>Fiche entreprise</t>
  </si>
  <si>
    <t>QGD_001_03</t>
  </si>
  <si>
    <t>Diaporama GDOC</t>
  </si>
  <si>
    <t>Fiche signal incident cerfa_10246-05</t>
  </si>
  <si>
    <t>FICHE INTERNE SIGNALEMENT INCIDENT OU RISQUE D'INCIDENT DANS LE CIRCUIT DES MEDICAMENTS OU DM</t>
  </si>
  <si>
    <t>Colonne6</t>
  </si>
  <si>
    <t>RVD_001_02</t>
  </si>
  <si>
    <t>UDP_002_03</t>
  </si>
  <si>
    <t>Plan formation</t>
  </si>
  <si>
    <t>PROJET D'ETABLISSEMENT 2013</t>
  </si>
  <si>
    <t>PPH_009_02</t>
  </si>
  <si>
    <t>K</t>
  </si>
  <si>
    <t>V</t>
  </si>
  <si>
    <t>R</t>
  </si>
  <si>
    <t>Marjo</t>
  </si>
  <si>
    <t>M</t>
  </si>
  <si>
    <t>FICHE SIGNALEMENT INTERNE INFECTION NOSOCOMIALE</t>
  </si>
  <si>
    <t xml:space="preserve">FICHE SUIVI HEBDOMADAIRE DES INFECTIONS ET PCC </t>
  </si>
  <si>
    <t>PDM_004_02</t>
  </si>
  <si>
    <t>GESTION INTERNE DES INFECTIONS NOSOCOMIALES</t>
  </si>
  <si>
    <t>RVI_004_03</t>
  </si>
  <si>
    <t>PDM_003_02</t>
  </si>
  <si>
    <t>PDM_001_02</t>
  </si>
  <si>
    <t>TRAITEMENT DU LINGE PERSONNEL DES RESIDENTS, CAS PARTICULIERS</t>
  </si>
  <si>
    <t xml:space="preserve">TRAITEMENT LINGE RESIDENT  PERSONNEL 
Linge Particulier
blanchisserie </t>
  </si>
  <si>
    <t>Fontaine eau denis</t>
  </si>
  <si>
    <t>FONTAINE A EAU AGT de SERVICE</t>
  </si>
  <si>
    <t>fontaine, machine, glace, eau, glaçons agent de service</t>
  </si>
  <si>
    <t>UPT_016_02</t>
  </si>
  <si>
    <t>ANTIDOTE INJECTABLE DES BENZODIAZEPINES</t>
  </si>
  <si>
    <t>antidote hypnovel benzodiazepine injectable</t>
  </si>
  <si>
    <t>UPT_006_01</t>
  </si>
  <si>
    <t>COMPOSITION DU DOSSIER PROFESSIONNEL</t>
  </si>
  <si>
    <t>PRE_002_03</t>
  </si>
  <si>
    <t xml:space="preserve">GENERALITE salarié
COMPOSITION DU DOSSIER DU SALARIE
GRH  PROFESSIONNEL
</t>
  </si>
  <si>
    <t>PRE_001_03</t>
  </si>
  <si>
    <t xml:space="preserve">PROCEDURE
RECRUTEMENT DU PERSONNEL
GRH
</t>
  </si>
  <si>
    <t>CUI_017_03</t>
  </si>
  <si>
    <t>CUI_015_03</t>
  </si>
  <si>
    <t>CONSERVATION DU REPAS TEMOIN</t>
  </si>
  <si>
    <t>TABLEAU EVENEMENTS INDESIRABLES Hors medicament</t>
  </si>
  <si>
    <t>TABLEAU CIRCUIT DU MED. EVENEMENTS INDESIRABLES</t>
  </si>
  <si>
    <t>EVENEMENTS  INDESIRABLES MEDICAMENT MATERIEL TABLEAU</t>
  </si>
  <si>
    <t>UPT_011_02</t>
  </si>
  <si>
    <t>JM</t>
  </si>
  <si>
    <t>MF</t>
  </si>
  <si>
    <t>Ali</t>
  </si>
  <si>
    <t>Colonne7</t>
  </si>
  <si>
    <t>Veille réglementaire La Maison 2016</t>
  </si>
  <si>
    <t>Formulaire commande DM et matériel</t>
  </si>
  <si>
    <t>Formulaire commande DM matériel pharmacie</t>
  </si>
  <si>
    <t>Dotation medicament La Maison</t>
  </si>
  <si>
    <t>Dotation médicament pharmacie</t>
  </si>
  <si>
    <t xml:space="preserve">FICHE ACTION EMBAUCHE DU PERSONNEL </t>
  </si>
  <si>
    <t>Fiche action embauche recrutement</t>
  </si>
  <si>
    <t>LIVRET THERAPEUTIQUE MEDICAMENT LA MAISON AIX</t>
  </si>
  <si>
    <t>EQUIVALENCE HBPM</t>
  </si>
  <si>
    <t>HEMOCULTURE</t>
  </si>
  <si>
    <t>Hémoculture infection</t>
  </si>
  <si>
    <t>NETTOYAGE HEBDOMADAIRE et QUOTIDIEN PARTICULIER CD</t>
  </si>
  <si>
    <t>Nettoyage hebdomadaire quotidien particulier chambre</t>
  </si>
  <si>
    <t>HLO_011_02</t>
  </si>
  <si>
    <t>Equivalence HBPM héparine</t>
  </si>
  <si>
    <t>CHANGEMENT DE PROTECTION HDJ</t>
  </si>
  <si>
    <t>HDJ_003_02</t>
  </si>
  <si>
    <t xml:space="preserve">ENTRETIEN QUOTIDIEN HDJ </t>
  </si>
  <si>
    <t>Entretien quotidien HDJ hôpital jour ménage</t>
  </si>
  <si>
    <t>HDJ_001_02</t>
  </si>
  <si>
    <t>TOILETTE COMPLETE</t>
  </si>
  <si>
    <t>Toilette complete patient HDJ</t>
  </si>
  <si>
    <t>HDJ_011_02</t>
  </si>
  <si>
    <t>SEPTANIOS</t>
  </si>
  <si>
    <t>SEPTANIOS HYGIENE LOCAUX</t>
  </si>
  <si>
    <t>OXY FLOOR</t>
  </si>
  <si>
    <t>OXY FLOOR HYGIENE LOCAUX</t>
  </si>
  <si>
    <t>PLAN BLANC\</t>
  </si>
  <si>
    <t>PLAN BLANC LA MAISON 2015</t>
  </si>
  <si>
    <t>OFT_004_04</t>
  </si>
  <si>
    <t>OIM_001_02</t>
  </si>
  <si>
    <t>AEV_002_03</t>
  </si>
  <si>
    <t>AEV_001_03</t>
  </si>
  <si>
    <t>LIVRET D'ACCUEIL LA MAISON 2015</t>
  </si>
  <si>
    <t>CALENDRIER DES TACHES JOURNALIERES AGENTS DE SERVICE</t>
  </si>
  <si>
    <t>ORGANISATION WE TRAVAIL DES AGENTS DE SERVICE</t>
  </si>
  <si>
    <t>Organisation WE week end ASH hygiène agents de service nettoyage menage ménage</t>
  </si>
  <si>
    <t>ORGANISATION SEMAINE TRAVAIL DES AGENTS DE SERVICE</t>
  </si>
  <si>
    <t>calendrier tache jouralière agent de service</t>
  </si>
  <si>
    <t>Planification hebdomaire semaine agent de service</t>
  </si>
  <si>
    <t>PLANIFICATION HEBDOMADAIRE DES TACHES DES AGENTS DE SERVICES</t>
  </si>
  <si>
    <t>LA MAISON CBU 2016-2018 MCO PACA MO</t>
  </si>
  <si>
    <t>CBU contrat bon usage médicament pharmacie</t>
  </si>
  <si>
    <t>RVI_002_02</t>
  </si>
  <si>
    <t>COMPOSITION DU DOSSIER MEDICAL ACTIF</t>
  </si>
  <si>
    <t>Dossier Patient résident médical composition</t>
  </si>
  <si>
    <t>COMPOSITION ET ORDRE D'ARCHIVAGE DU DOSSIER PATIENT</t>
  </si>
  <si>
    <t>Dossier Patient résident médical composition archive archivage ordre</t>
  </si>
  <si>
    <t>MEDICAMENTS A RISQUE</t>
  </si>
  <si>
    <t>Médicament risque pharmacie</t>
  </si>
  <si>
    <t>PPH_004_03</t>
  </si>
  <si>
    <t xml:space="preserve">PROCEDURE trousse
Contrôle, réapprovisionnement et composition de la mallette d’urgence
Pharmacie peremption
</t>
  </si>
  <si>
    <t>UDP_003_04</t>
  </si>
  <si>
    <t>PROCEDURE composition utilisation gestion accès acces archive archivage consultation évaluation
DOSSIER DE SOINS dossier patient résident résidant médical social ordre medical</t>
  </si>
  <si>
    <t>BENEVOLES\</t>
  </si>
  <si>
    <t>STAGIAIRES\</t>
  </si>
  <si>
    <t>Evaluation stagiaires elève IDE infirmiere infirmier</t>
  </si>
  <si>
    <t>GRILLE EVALUATION STAGIAIRE AS</t>
  </si>
  <si>
    <t>GRILLE EVALUATION STAGIAIRE IDE</t>
  </si>
  <si>
    <t>COMMENT TROUVER UN DOCUMENT</t>
  </si>
  <si>
    <t>Evaluation stagiaires elève AS aide soignant grille</t>
  </si>
  <si>
    <t>admi</t>
  </si>
  <si>
    <t>PRECAUTIONS COMPLEMENTAIRES GENERALITES</t>
  </si>
  <si>
    <t>HGE_004_04</t>
  </si>
  <si>
    <t>ISOLEMENT hygiène précautions complémentaires infection</t>
  </si>
  <si>
    <t>PRESCRIPTION DUNE ANTIBIOTHERAPIE</t>
  </si>
  <si>
    <t>Prescription antibiotherapie ATB infection</t>
  </si>
  <si>
    <t>FEUILLE DE LIAISON PRISE EN CHARGE GLOBALE</t>
  </si>
  <si>
    <t>Liaison fiche feuille prise en charge</t>
  </si>
  <si>
    <t>DEBIT GOUTTES</t>
  </si>
  <si>
    <t>debit gouttes equivalence perfusion tableau</t>
  </si>
  <si>
    <t>PROGRAMME CLIN 2015</t>
  </si>
  <si>
    <t>PROGRAMME CLIN 2016</t>
  </si>
  <si>
    <t>Programme CLIN 2016</t>
  </si>
  <si>
    <t>Programme CLIN 2015</t>
  </si>
  <si>
    <t>procédure identitovigilance identite identification médicament circuit dossier</t>
  </si>
  <si>
    <t>BILAN QUALITE - RISQUES 2015</t>
  </si>
  <si>
    <t>Bilan d'activite activité qualité 2015</t>
  </si>
  <si>
    <t>CHARTE INTEGRALE DE LA PERSONNE HOSPITALISEE</t>
  </si>
  <si>
    <t xml:space="preserve">REGLEMENT
CHARTE DE LA PERSONNE HOSPITALISEE INTEGRALE
</t>
  </si>
  <si>
    <t>telephone repertoire salariés tel personnel</t>
  </si>
  <si>
    <t>TELEPHONE LISTE DES BENEVOLES GENERALITE UNITE ADMINISTRATION</t>
  </si>
  <si>
    <t xml:space="preserve">CHARTE BENEVOLES SIGNER
</t>
  </si>
  <si>
    <t>BILAN D'ACTIVITE 2013</t>
  </si>
  <si>
    <t>BILAN D'ACTIVITE 2014</t>
  </si>
  <si>
    <t>BILAN D'ACTIVITE 2015</t>
  </si>
  <si>
    <t>CBU contrat bon usage médicament pharmacie ARS MEDIEVAL</t>
  </si>
  <si>
    <t>CORRESPONDANTS EN HYGIENE MEDICAUX ET PARAMEDICAUX vigilance referent</t>
  </si>
  <si>
    <t>CORRESPONDANTS HEMOVIGILANCE, PHARMACOVIGILANCE et MATERIOVIGILANCE risque referent</t>
  </si>
  <si>
    <t xml:space="preserve">LIVRET THERAPEUTIQUE ANTIBIOTIQUES MEDICAMENTS LISTE
COMEDIMS INFECTION
</t>
  </si>
  <si>
    <t>CAHIER DU WEEK END DENIS FACTOTUM PORTAIL ASCENSEUR ELECTRICITE INCENDIE EAU FUITE COUPURE ALARME BIPS PANNE</t>
  </si>
  <si>
    <t>Fiche signalement risque incident interne medicament DM</t>
  </si>
  <si>
    <t>CHANGE HDJ protection hygiene</t>
  </si>
  <si>
    <t>CHANGEMENT,POCHE,URINE,STERILE, Soins, robinet ,sonde ,fuite,bouché,Gant ,clamp,protocole</t>
  </si>
  <si>
    <t>CONVENTION PMSI CH AIX</t>
  </si>
  <si>
    <t>CONVENTION assurance responsabilité civile établissements soin</t>
  </si>
  <si>
    <t>CONVENTION SOS HABITAT</t>
  </si>
  <si>
    <t>CONVENTION RESEAU SANTE PROVENCE</t>
  </si>
  <si>
    <t>CONVENTION APHM</t>
  </si>
  <si>
    <t>CONVENTION ADRESSAGE PASS</t>
  </si>
  <si>
    <t>CONVENTION Contrat de service enlèvement et élimination des déchets SITA</t>
  </si>
  <si>
    <t>CONVENTION praticien pharmacien hospitalier CH AIX</t>
  </si>
  <si>
    <t>convention collective N51</t>
  </si>
  <si>
    <t>CONVENTION LABORATOIRE BIOLOGIE</t>
  </si>
  <si>
    <t>CONVENTION Circuit du médicament hôpital Aix- La Maison</t>
  </si>
  <si>
    <t>PLANNING  ASTREINTES MEDICALES MEDECINS GARDES</t>
  </si>
  <si>
    <t>PLANNING  ASTREINTES ADMINISTRATIVE GARDE</t>
  </si>
  <si>
    <t>BILAN d'activite activité 2013</t>
  </si>
  <si>
    <t>BILAN d'activite activité 2014</t>
  </si>
  <si>
    <t>document recherche gestion documentaire GDOC</t>
  </si>
  <si>
    <t>fontaine, machine, glace, eau, glaçons agent de service factotum</t>
  </si>
  <si>
    <t>AUDIT DOSSIER PATIENT 2016</t>
  </si>
  <si>
    <t>AUDIT 2016\</t>
  </si>
  <si>
    <t>AUDIT DOSSIER PATIENT MEDICAL 2016</t>
  </si>
  <si>
    <t>2015 Rapport CRU</t>
  </si>
  <si>
    <t>2013 Rapport CRU</t>
  </si>
  <si>
    <t>2014 Rapport CRU</t>
  </si>
  <si>
    <t>REGLEMENT INTERIEUR</t>
  </si>
  <si>
    <t>ENREGISTREMENT DES SOIGNANTS PARAPHES ET SIGNATURES</t>
  </si>
  <si>
    <t>ENREGISTREMENT SOIGNANTS PARAPHES SIGNATURES ADMINISTRATION MEDICAMENT</t>
  </si>
  <si>
    <t>CPOM BILAN 2013 LA MAISON DE GARDANNE</t>
  </si>
  <si>
    <t>CPOM 2013 BILAN</t>
  </si>
  <si>
    <t>AUDIT DOSSIER PATIENT 2015</t>
  </si>
  <si>
    <t>AUDIT DOSSIER PATIENT MEDICAL 2015</t>
  </si>
  <si>
    <t>Tableau de bord EPP La Maison mai 2016</t>
  </si>
  <si>
    <t>EPP\</t>
  </si>
  <si>
    <t>TABLEAU DE BORD EPP qualite évaluation des pratiques professionnelles 2016</t>
  </si>
  <si>
    <t>Convention Circuit du médicament hôpital Aix- La Maison</t>
  </si>
  <si>
    <t>Convention implantation du PMSI</t>
  </si>
  <si>
    <t>Convention avec le labo d'analyse biologique</t>
  </si>
  <si>
    <t>Convention Collective N51 version 2015</t>
  </si>
  <si>
    <t>Convention praticien pharmacien hospitalier</t>
  </si>
  <si>
    <t>Convention adressage PASS</t>
  </si>
  <si>
    <t>Contrat de service enlèvement et élimination des déchets SITA</t>
  </si>
  <si>
    <t>Convention APHM- La Maison</t>
  </si>
  <si>
    <t>Convention La Maison - Réseau Santé Provence</t>
  </si>
  <si>
    <t>Convention La Maison -SOS HAbitat</t>
  </si>
  <si>
    <t>Convention assurance responsabilité civile des établissements de soins</t>
  </si>
  <si>
    <t>Convention Programmes de Médicalisation des Systèmes d'Information PMSI</t>
  </si>
  <si>
    <t>Bilan Social 2016</t>
  </si>
  <si>
    <t>Bilan Social 2015</t>
  </si>
  <si>
    <t>Bilan social 2016</t>
  </si>
  <si>
    <t>programme qualité sécurité soins 2016 GQRD indicateur bilan</t>
  </si>
  <si>
    <t>programme qualité sécurité soins 2015 GQRD indicateur bilan</t>
  </si>
  <si>
    <t xml:space="preserve">Programme Bilan Qualité 2015 </t>
  </si>
  <si>
    <t>Programme Bilan Qualité 2017</t>
  </si>
  <si>
    <t>programme qualité sécurité soins 2018 GQRD indicateur bilan</t>
  </si>
  <si>
    <t>programme qualité sécurité soins 2017 GQRD indicateur bilan</t>
  </si>
  <si>
    <t>Politique Qualité La Maison 2015</t>
  </si>
  <si>
    <t>Politique qualité 2015</t>
  </si>
  <si>
    <t>PROGRAMMES BILAN QUAL\</t>
  </si>
  <si>
    <t>Programme Bilan Qualité 2018</t>
  </si>
  <si>
    <t>Coordinatrice</t>
  </si>
  <si>
    <t>HDJ-EM-Formation</t>
  </si>
  <si>
    <t>Hygiène/Matériel</t>
  </si>
  <si>
    <t>Secrétariat</t>
  </si>
  <si>
    <t>EDITION DES LISTINGS DE TRAITEMENTS A DISPENSER AUX UNITES</t>
  </si>
  <si>
    <t>PPH_010_03</t>
  </si>
  <si>
    <t>EDITION CIRCUIT listing Circuit médicament pharmacie traitement prescription dispensation</t>
  </si>
  <si>
    <t>bilan social 2016</t>
  </si>
  <si>
    <t>CAQUES\</t>
  </si>
  <si>
    <t>ARCHIVES\</t>
  </si>
  <si>
    <t>MEDIEVAL\</t>
  </si>
  <si>
    <t>Plan d'actions CAQES 2018</t>
  </si>
  <si>
    <t>2019 Demandes d'admission et admissions</t>
  </si>
  <si>
    <t>DEMANDES ADMISSIONS</t>
  </si>
  <si>
    <t>programme qualité sécurité soins 2019 GQRD indicateur bilan</t>
  </si>
  <si>
    <t>Programme Bilan Qualité 2019</t>
  </si>
  <si>
    <t>DOSSIER D'INTEGRATION</t>
  </si>
  <si>
    <t>CDU</t>
  </si>
  <si>
    <t>OPIOCONVERT</t>
  </si>
  <si>
    <t>Conversion opioide tableau morphine fentanyl</t>
  </si>
  <si>
    <t>EXCELM</t>
  </si>
  <si>
    <t>EXCELsx</t>
  </si>
  <si>
    <t>CARTOGRAPHIE DES RISQUES 2019</t>
  </si>
  <si>
    <t>Liste des membres du CA</t>
  </si>
  <si>
    <t>LIVRET THERAPEUTIQUE La Maison  Villa Izoi CH Aix 2016</t>
  </si>
  <si>
    <t>PLANNING ANNUEL DES ABSENCES 2019</t>
  </si>
  <si>
    <t>planning absence annuel annuelle hors roulement 2019</t>
  </si>
  <si>
    <t>01/02/2014</t>
  </si>
  <si>
    <t>AUDITS\</t>
  </si>
  <si>
    <t>Programme Bilan Qualité 2016</t>
  </si>
  <si>
    <t>DEMANDE DE CONGES</t>
  </si>
  <si>
    <t>CONGES DEMANDE PLANNING 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</si>
</sst>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8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name val="Arial"/>
      <family val="2"/>
    </font>
    <font>
      <u/>
      <sz val="9.35"/>
      <color theme="10"/>
      <name val="Calibri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9" tint="0.39997558519241921"/>
      <name val="Comic Sans MS"/>
      <family val="4"/>
    </font>
    <font>
      <i/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9.35"/>
      <color rgb="FFFFFF00"/>
      <name val="Calibri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b/>
      <i/>
      <sz val="10"/>
      <color indexed="81"/>
      <name val="Tahoma"/>
      <family val="2"/>
    </font>
    <font>
      <sz val="10"/>
      <color indexed="81"/>
      <name val="Tahoma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b/>
      <sz val="1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u/>
      <sz val="24"/>
      <color rgb="FFFFC000"/>
      <name val="Calibri"/>
      <family val="2"/>
    </font>
    <font>
      <sz val="24"/>
      <color rgb="FFFFC000"/>
      <name val="Wingdings 3"/>
      <family val="1"/>
      <charset val="2"/>
    </font>
    <font>
      <i/>
      <sz val="24"/>
      <color rgb="FFFFC000"/>
      <name val="Calibri"/>
      <family val="2"/>
    </font>
    <font>
      <u/>
      <sz val="10"/>
      <color theme="1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22"/>
      <color rgb="FFFFC000"/>
      <name val="Calibri"/>
      <family val="2"/>
    </font>
    <font>
      <i/>
      <u/>
      <sz val="9"/>
      <color rgb="FFFFC000"/>
      <name val="Calibri"/>
      <family val="2"/>
    </font>
    <font>
      <sz val="9"/>
      <color theme="1"/>
      <name val="Webdings"/>
      <family val="1"/>
      <charset val="2"/>
    </font>
    <font>
      <sz val="10"/>
      <color theme="1"/>
      <name val="Wingdings"/>
      <charset val="2"/>
    </font>
    <font>
      <sz val="9"/>
      <color theme="1"/>
      <name val="Wingdings"/>
      <charset val="2"/>
    </font>
    <font>
      <sz val="11"/>
      <name val="Wingdings"/>
      <charset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rgb="FFFFC000"/>
      <name val="Comic Sans MS"/>
      <family val="4"/>
    </font>
    <font>
      <sz val="11"/>
      <color theme="1"/>
      <name val="Calibri"/>
      <family val="2"/>
      <scheme val="minor"/>
    </font>
    <font>
      <i/>
      <u/>
      <sz val="26"/>
      <color rgb="FFFFC000"/>
      <name val="Calibri"/>
      <family val="2"/>
    </font>
    <font>
      <sz val="26"/>
      <color rgb="FFFFC000"/>
      <name val="Wingdings 3"/>
      <family val="1"/>
      <charset val="2"/>
    </font>
    <font>
      <i/>
      <sz val="26"/>
      <color rgb="FFFFC000"/>
      <name val="Calibri"/>
      <family val="2"/>
    </font>
    <font>
      <b/>
      <sz val="11"/>
      <name val="Calibri"/>
      <family val="2"/>
    </font>
    <font>
      <sz val="8"/>
      <color theme="1"/>
      <name val="Calibri"/>
      <family val="2"/>
      <scheme val="minor"/>
    </font>
    <font>
      <u/>
      <sz val="10"/>
      <color theme="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theme="9"/>
      <name val="Wingdings 3"/>
      <family val="1"/>
      <charset val="2"/>
    </font>
    <font>
      <sz val="10"/>
      <color theme="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0"/>
      <color theme="0"/>
      <name val="Calibri"/>
      <family val="2"/>
    </font>
    <font>
      <sz val="9"/>
      <color rgb="FF000000"/>
      <name val="Arial"/>
      <family val="2"/>
    </font>
    <font>
      <sz val="11"/>
      <color theme="2"/>
      <name val="Calibri"/>
      <family val="2"/>
      <scheme val="minor"/>
    </font>
    <font>
      <b/>
      <i/>
      <sz val="11"/>
      <color theme="2"/>
      <name val="Verdana"/>
      <family val="2"/>
    </font>
    <font>
      <b/>
      <i/>
      <sz val="11"/>
      <color theme="2"/>
      <name val="Comic Sans MS"/>
      <family val="4"/>
    </font>
    <font>
      <sz val="11"/>
      <color theme="2"/>
      <name val="Wingdings 3"/>
      <family val="1"/>
      <charset val="2"/>
    </font>
    <font>
      <sz val="10"/>
      <color theme="2"/>
      <name val="Calibri"/>
      <family val="2"/>
      <scheme val="minor"/>
    </font>
    <font>
      <b/>
      <u/>
      <sz val="11"/>
      <color rgb="FF0000FF"/>
      <name val="Calibri"/>
      <family val="2"/>
    </font>
    <font>
      <sz val="8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FF00"/>
      <name val="Calibri"/>
      <family val="2"/>
      <scheme val="minor"/>
    </font>
    <font>
      <b/>
      <u/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F5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B5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theme="2"/>
      </bottom>
      <diagonal/>
    </border>
    <border>
      <left/>
      <right/>
      <top/>
      <bottom style="double">
        <color theme="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48" fillId="0" borderId="0" applyFont="0" applyFill="0" applyBorder="0" applyAlignment="0" applyProtection="0"/>
  </cellStyleXfs>
  <cellXfs count="446">
    <xf numFmtId="0" fontId="0" fillId="0" borderId="0" xfId="0"/>
    <xf numFmtId="0" fontId="0" fillId="2" borderId="0" xfId="0" applyFill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/>
    </xf>
    <xf numFmtId="0" fontId="5" fillId="7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7" fillId="3" borderId="4" xfId="0" applyFont="1" applyFill="1" applyBorder="1" applyAlignment="1">
      <alignment vertical="top"/>
    </xf>
    <xf numFmtId="0" fontId="7" fillId="2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0" fillId="0" borderId="0" xfId="0" applyAlignment="1">
      <alignment textRotation="90"/>
    </xf>
    <xf numFmtId="0" fontId="5" fillId="2" borderId="0" xfId="0" applyFont="1" applyFill="1" applyAlignment="1">
      <alignment vertical="top"/>
    </xf>
    <xf numFmtId="0" fontId="0" fillId="2" borderId="1" xfId="0" applyFill="1" applyBorder="1" applyProtection="1">
      <protection locked="0"/>
    </xf>
    <xf numFmtId="0" fontId="0" fillId="0" borderId="0" xfId="0" applyFill="1"/>
    <xf numFmtId="49" fontId="5" fillId="3" borderId="0" xfId="0" applyNumberFormat="1" applyFont="1" applyFill="1" applyAlignment="1">
      <alignment vertical="top"/>
    </xf>
    <xf numFmtId="0" fontId="19" fillId="0" borderId="1" xfId="0" applyFont="1" applyFill="1" applyBorder="1" applyAlignment="1">
      <alignment vertical="top"/>
    </xf>
    <xf numFmtId="0" fontId="19" fillId="0" borderId="0" xfId="0" applyFont="1" applyAlignment="1">
      <alignment vertical="top"/>
    </xf>
    <xf numFmtId="0" fontId="19" fillId="7" borderId="0" xfId="0" applyFont="1" applyFill="1" applyAlignment="1">
      <alignment vertical="top"/>
    </xf>
    <xf numFmtId="0" fontId="6" fillId="0" borderId="0" xfId="0" applyFont="1" applyFill="1" applyAlignment="1">
      <alignment horizontal="center" vertical="top"/>
    </xf>
    <xf numFmtId="0" fontId="5" fillId="0" borderId="0" xfId="0" applyFont="1" applyAlignment="1"/>
    <xf numFmtId="0" fontId="19" fillId="0" borderId="10" xfId="0" applyFont="1" applyFill="1" applyBorder="1" applyAlignment="1">
      <alignment vertical="top"/>
    </xf>
    <xf numFmtId="0" fontId="20" fillId="0" borderId="10" xfId="0" applyFont="1" applyFill="1" applyBorder="1" applyAlignment="1">
      <alignment vertical="top"/>
    </xf>
    <xf numFmtId="0" fontId="19" fillId="0" borderId="0" xfId="0" applyFont="1" applyAlignment="1">
      <alignment vertical="top" wrapText="1"/>
    </xf>
    <xf numFmtId="0" fontId="2" fillId="0" borderId="0" xfId="0" applyFont="1"/>
    <xf numFmtId="14" fontId="12" fillId="8" borderId="0" xfId="0" applyNumberFormat="1" applyFont="1" applyFill="1"/>
    <xf numFmtId="0" fontId="5" fillId="0" borderId="11" xfId="0" applyFont="1" applyBorder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" fillId="0" borderId="0" xfId="0" applyFont="1" applyFill="1" applyAlignment="1">
      <alignment horizontal="center" vertical="center"/>
    </xf>
    <xf numFmtId="0" fontId="23" fillId="10" borderId="13" xfId="0" applyFont="1" applyFill="1" applyBorder="1" applyAlignment="1">
      <alignment horizontal="center" vertical="center" textRotation="90" wrapText="1"/>
    </xf>
    <xf numFmtId="0" fontId="5" fillId="0" borderId="0" xfId="0" applyFont="1" applyBorder="1" applyAlignment="1">
      <alignment vertical="top"/>
    </xf>
    <xf numFmtId="0" fontId="19" fillId="0" borderId="0" xfId="0" applyFont="1" applyFill="1" applyAlignment="1">
      <alignment vertical="top"/>
    </xf>
    <xf numFmtId="0" fontId="29" fillId="0" borderId="3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0" fontId="29" fillId="0" borderId="5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/>
    </xf>
    <xf numFmtId="0" fontId="27" fillId="0" borderId="0" xfId="2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27" fillId="0" borderId="0" xfId="2" applyNumberFormat="1" applyFont="1" applyFill="1" applyAlignment="1" applyProtection="1">
      <alignment horizontal="center" vertical="center"/>
    </xf>
    <xf numFmtId="0" fontId="13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NumberFormat="1" applyFont="1"/>
    <xf numFmtId="0" fontId="1" fillId="0" borderId="1" xfId="0" applyNumberFormat="1" applyFont="1" applyFill="1" applyBorder="1"/>
    <xf numFmtId="0" fontId="1" fillId="0" borderId="0" xfId="0" applyNumberFormat="1" applyFont="1" applyFill="1" applyAlignment="1">
      <alignment vertical="top"/>
    </xf>
    <xf numFmtId="0" fontId="29" fillId="12" borderId="16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top"/>
    </xf>
    <xf numFmtId="0" fontId="1" fillId="0" borderId="0" xfId="0" applyNumberFormat="1" applyFont="1" applyBorder="1"/>
    <xf numFmtId="0" fontId="34" fillId="5" borderId="5" xfId="2" applyFont="1" applyFill="1" applyBorder="1" applyAlignment="1" applyProtection="1">
      <alignment vertical="center" wrapText="1"/>
    </xf>
    <xf numFmtId="0" fontId="5" fillId="0" borderId="0" xfId="0" applyFont="1" applyAlignment="1">
      <alignment textRotation="90"/>
    </xf>
    <xf numFmtId="0" fontId="5" fillId="0" borderId="0" xfId="0" applyFont="1"/>
    <xf numFmtId="0" fontId="5" fillId="0" borderId="0" xfId="0" applyFont="1" applyFill="1" applyAlignment="1" applyProtection="1">
      <alignment vertical="top"/>
      <protection locked="0"/>
    </xf>
    <xf numFmtId="0" fontId="5" fillId="0" borderId="0" xfId="0" applyFont="1" applyProtection="1">
      <protection hidden="1"/>
    </xf>
    <xf numFmtId="0" fontId="32" fillId="0" borderId="3" xfId="0" applyFont="1" applyFill="1" applyBorder="1" applyAlignment="1">
      <alignment horizontal="center" vertical="center" textRotation="90" wrapText="1"/>
    </xf>
    <xf numFmtId="0" fontId="32" fillId="11" borderId="3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0" fillId="0" borderId="0" xfId="0" applyFont="1"/>
    <xf numFmtId="0" fontId="19" fillId="0" borderId="7" xfId="0" applyFont="1" applyFill="1" applyBorder="1" applyAlignment="1">
      <alignment vertical="top"/>
    </xf>
    <xf numFmtId="14" fontId="36" fillId="0" borderId="0" xfId="0" applyNumberFormat="1" applyFont="1" applyFill="1" applyBorder="1" applyAlignment="1">
      <alignment horizontal="center" vertical="center"/>
    </xf>
    <xf numFmtId="14" fontId="36" fillId="0" borderId="0" xfId="0" applyNumberFormat="1" applyFont="1" applyFill="1" applyAlignment="1">
      <alignment horizontal="center" vertical="center"/>
    </xf>
    <xf numFmtId="0" fontId="37" fillId="0" borderId="0" xfId="0" applyFont="1" applyAlignment="1">
      <alignment vertical="top"/>
    </xf>
    <xf numFmtId="0" fontId="35" fillId="0" borderId="0" xfId="0" applyFont="1" applyAlignment="1">
      <alignment vertical="top"/>
    </xf>
    <xf numFmtId="14" fontId="38" fillId="0" borderId="0" xfId="0" applyNumberFormat="1" applyFont="1" applyFill="1" applyBorder="1" applyAlignment="1">
      <alignment horizontal="center" vertical="center"/>
    </xf>
    <xf numFmtId="0" fontId="33" fillId="5" borderId="5" xfId="2" applyFont="1" applyFill="1" applyBorder="1" applyAlignment="1" applyProtection="1">
      <alignment horizontal="left" vertical="center" wrapText="1" indent="11"/>
    </xf>
    <xf numFmtId="0" fontId="19" fillId="0" borderId="0" xfId="0" applyFont="1" applyFill="1"/>
    <xf numFmtId="0" fontId="5" fillId="0" borderId="0" xfId="0" applyFont="1" applyFill="1" applyAlignment="1">
      <alignment wrapText="1"/>
    </xf>
    <xf numFmtId="0" fontId="20" fillId="0" borderId="1" xfId="0" applyFont="1" applyFill="1" applyBorder="1" applyAlignment="1">
      <alignment vertical="top"/>
    </xf>
    <xf numFmtId="0" fontId="32" fillId="11" borderId="3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horizontal="left" textRotation="90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9" fillId="0" borderId="0" xfId="0" applyFont="1" applyFill="1" applyBorder="1" applyAlignment="1">
      <alignment vertical="top"/>
    </xf>
    <xf numFmtId="0" fontId="7" fillId="3" borderId="11" xfId="0" applyFont="1" applyFill="1" applyBorder="1" applyAlignment="1">
      <alignment vertical="top"/>
    </xf>
    <xf numFmtId="1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3" fillId="0" borderId="10" xfId="0" applyFont="1" applyFill="1" applyBorder="1" applyAlignment="1">
      <alignment vertical="top"/>
    </xf>
    <xf numFmtId="0" fontId="5" fillId="0" borderId="0" xfId="0" applyFont="1" applyFill="1" applyAlignment="1">
      <alignment horizontal="center" vertical="top"/>
    </xf>
    <xf numFmtId="0" fontId="45" fillId="12" borderId="16" xfId="0" applyFont="1" applyFill="1" applyBorder="1" applyAlignment="1">
      <alignment horizontal="center" vertical="center" textRotation="90" wrapText="1"/>
    </xf>
    <xf numFmtId="0" fontId="45" fillId="12" borderId="6" xfId="0" applyFont="1" applyFill="1" applyBorder="1" applyAlignment="1">
      <alignment horizontal="center" vertical="center" textRotation="90" wrapText="1"/>
    </xf>
    <xf numFmtId="0" fontId="31" fillId="0" borderId="8" xfId="0" applyFont="1" applyFill="1" applyBorder="1" applyAlignment="1">
      <alignment horizontal="center" vertical="center" wrapText="1"/>
    </xf>
    <xf numFmtId="0" fontId="44" fillId="0" borderId="0" xfId="0" applyFont="1" applyAlignment="1">
      <alignment vertical="top" wrapText="1"/>
    </xf>
    <xf numFmtId="0" fontId="1" fillId="0" borderId="0" xfId="0" applyNumberFormat="1" applyFont="1" applyFill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top"/>
    </xf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0" fontId="10" fillId="5" borderId="20" xfId="0" applyFont="1" applyFill="1" applyBorder="1" applyAlignment="1"/>
    <xf numFmtId="0" fontId="0" fillId="5" borderId="20" xfId="0" applyFill="1" applyBorder="1"/>
    <xf numFmtId="0" fontId="0" fillId="5" borderId="0" xfId="0" applyFill="1" applyBorder="1"/>
    <xf numFmtId="0" fontId="0" fillId="5" borderId="21" xfId="0" applyFill="1" applyBorder="1"/>
    <xf numFmtId="0" fontId="42" fillId="5" borderId="0" xfId="0" applyFont="1" applyFill="1" applyBorder="1" applyAlignment="1">
      <alignment vertical="top"/>
    </xf>
    <xf numFmtId="0" fontId="0" fillId="5" borderId="0" xfId="0" applyFill="1" applyBorder="1" applyAlignment="1"/>
    <xf numFmtId="0" fontId="0" fillId="5" borderId="21" xfId="0" applyFill="1" applyBorder="1" applyAlignment="1"/>
    <xf numFmtId="0" fontId="11" fillId="5" borderId="0" xfId="0" applyFont="1" applyFill="1" applyBorder="1" applyAlignment="1">
      <alignment vertical="top"/>
    </xf>
    <xf numFmtId="0" fontId="8" fillId="5" borderId="0" xfId="0" applyFont="1" applyFill="1" applyBorder="1" applyAlignment="1">
      <alignment vertical="top"/>
    </xf>
    <xf numFmtId="0" fontId="14" fillId="5" borderId="0" xfId="2" applyFont="1" applyFill="1" applyBorder="1" applyAlignment="1" applyProtection="1"/>
    <xf numFmtId="0" fontId="5" fillId="0" borderId="0" xfId="0" applyFont="1" applyFill="1"/>
    <xf numFmtId="0" fontId="5" fillId="0" borderId="0" xfId="0" applyFont="1" applyFill="1" applyProtection="1">
      <protection hidden="1"/>
    </xf>
    <xf numFmtId="0" fontId="46" fillId="0" borderId="0" xfId="0" applyFont="1" applyFill="1" applyBorder="1" applyAlignment="1">
      <alignment vertical="top"/>
    </xf>
    <xf numFmtId="0" fontId="31" fillId="0" borderId="0" xfId="0" applyFont="1" applyAlignment="1">
      <alignment horizontal="center" vertical="top" wrapText="1" shrinkToFit="1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8" fillId="0" borderId="0" xfId="0" applyFont="1"/>
    <xf numFmtId="0" fontId="53" fillId="0" borderId="10" xfId="0" applyFont="1" applyFill="1" applyBorder="1" applyAlignment="1">
      <alignment vertical="top"/>
    </xf>
    <xf numFmtId="0" fontId="5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5" fillId="0" borderId="10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/>
    <xf numFmtId="0" fontId="52" fillId="0" borderId="1" xfId="2" applyNumberFormat="1" applyFont="1" applyBorder="1" applyAlignment="1" applyProtection="1">
      <alignment horizontal="left" vertical="top" wrapText="1"/>
    </xf>
    <xf numFmtId="0" fontId="52" fillId="0" borderId="10" xfId="2" applyNumberFormat="1" applyFont="1" applyBorder="1" applyAlignment="1" applyProtection="1">
      <alignment horizontal="left" vertical="top" wrapText="1"/>
    </xf>
    <xf numFmtId="0" fontId="52" fillId="0" borderId="2" xfId="2" applyNumberFormat="1" applyFont="1" applyBorder="1" applyAlignment="1" applyProtection="1">
      <alignment horizontal="left" vertical="top" wrapText="1"/>
    </xf>
    <xf numFmtId="0" fontId="52" fillId="0" borderId="12" xfId="2" applyNumberFormat="1" applyFont="1" applyBorder="1" applyAlignment="1" applyProtection="1">
      <alignment horizontal="left" vertical="top" wrapText="1"/>
    </xf>
    <xf numFmtId="0" fontId="44" fillId="0" borderId="1" xfId="0" applyNumberFormat="1" applyFont="1" applyBorder="1" applyAlignment="1">
      <alignment horizontal="left" vertical="top" wrapText="1"/>
    </xf>
    <xf numFmtId="0" fontId="44" fillId="0" borderId="10" xfId="0" applyNumberFormat="1" applyFont="1" applyBorder="1" applyAlignment="1">
      <alignment horizontal="left" vertical="top" wrapText="1"/>
    </xf>
    <xf numFmtId="0" fontId="44" fillId="0" borderId="2" xfId="0" applyNumberFormat="1" applyFont="1" applyBorder="1" applyAlignment="1">
      <alignment horizontal="left" vertical="top" wrapText="1"/>
    </xf>
    <xf numFmtId="0" fontId="44" fillId="0" borderId="12" xfId="0" applyNumberFormat="1" applyFont="1" applyBorder="1" applyAlignment="1">
      <alignment horizontal="left" vertical="top" wrapText="1"/>
    </xf>
    <xf numFmtId="0" fontId="52" fillId="0" borderId="1" xfId="2" applyNumberFormat="1" applyFont="1" applyFill="1" applyBorder="1" applyAlignment="1" applyProtection="1">
      <alignment horizontal="left" vertical="top" wrapText="1" shrinkToFit="1"/>
    </xf>
    <xf numFmtId="0" fontId="52" fillId="0" borderId="7" xfId="2" applyNumberFormat="1" applyFont="1" applyFill="1" applyBorder="1" applyAlignment="1" applyProtection="1">
      <alignment horizontal="left" vertical="top" wrapText="1" shrinkToFit="1"/>
    </xf>
    <xf numFmtId="0" fontId="52" fillId="0" borderId="6" xfId="2" applyNumberFormat="1" applyFont="1" applyFill="1" applyBorder="1" applyAlignment="1" applyProtection="1">
      <alignment horizontal="left" vertical="top" wrapText="1" shrinkToFit="1"/>
    </xf>
    <xf numFmtId="0" fontId="45" fillId="0" borderId="1" xfId="2" applyNumberFormat="1" applyFont="1" applyFill="1" applyBorder="1" applyAlignment="1" applyProtection="1">
      <alignment horizontal="left" vertical="top"/>
      <protection locked="0"/>
    </xf>
    <xf numFmtId="0" fontId="45" fillId="0" borderId="1" xfId="0" applyNumberFormat="1" applyFont="1" applyFill="1" applyBorder="1" applyAlignment="1" applyProtection="1">
      <alignment horizontal="left" vertical="top"/>
      <protection locked="0"/>
    </xf>
    <xf numFmtId="0" fontId="30" fillId="10" borderId="14" xfId="0" applyFont="1" applyFill="1" applyBorder="1" applyAlignment="1">
      <alignment vertical="center"/>
    </xf>
    <xf numFmtId="0" fontId="30" fillId="10" borderId="15" xfId="0" applyFont="1" applyFill="1" applyBorder="1" applyAlignment="1">
      <alignment vertical="center"/>
    </xf>
    <xf numFmtId="0" fontId="23" fillId="10" borderId="4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vertical="top" wrapText="1"/>
      <protection locked="0"/>
    </xf>
    <xf numFmtId="0" fontId="0" fillId="0" borderId="0" xfId="0" applyFill="1" applyAlignment="1">
      <alignment vertical="top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45" fillId="0" borderId="0" xfId="2" applyNumberFormat="1" applyFont="1" applyFill="1" applyBorder="1" applyAlignment="1" applyProtection="1">
      <alignment horizontal="left" vertical="top"/>
      <protection locked="0"/>
    </xf>
    <xf numFmtId="0" fontId="5" fillId="0" borderId="12" xfId="0" applyNumberFormat="1" applyFont="1" applyFill="1" applyBorder="1"/>
    <xf numFmtId="0" fontId="5" fillId="0" borderId="1" xfId="0" applyNumberFormat="1" applyFont="1" applyFill="1" applyBorder="1" applyAlignment="1" applyProtection="1">
      <alignment vertical="top"/>
      <protection hidden="1"/>
    </xf>
    <xf numFmtId="0" fontId="5" fillId="0" borderId="2" xfId="0" applyNumberFormat="1" applyFont="1" applyFill="1" applyBorder="1"/>
    <xf numFmtId="0" fontId="1" fillId="0" borderId="0" xfId="2" applyNumberFormat="1" applyFont="1" applyFill="1" applyBorder="1" applyAlignment="1" applyProtection="1">
      <alignment vertical="center" wrapText="1"/>
    </xf>
    <xf numFmtId="0" fontId="7" fillId="3" borderId="0" xfId="0" applyFont="1" applyFill="1" applyBorder="1" applyAlignment="1">
      <alignment vertical="top"/>
    </xf>
    <xf numFmtId="0" fontId="20" fillId="0" borderId="10" xfId="0" applyNumberFormat="1" applyFont="1" applyFill="1" applyBorder="1" applyAlignment="1">
      <alignment vertical="top"/>
    </xf>
    <xf numFmtId="0" fontId="19" fillId="6" borderId="10" xfId="0" applyFont="1" applyFill="1" applyBorder="1" applyAlignment="1">
      <alignment vertical="top"/>
    </xf>
    <xf numFmtId="0" fontId="29" fillId="0" borderId="5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top"/>
    </xf>
    <xf numFmtId="0" fontId="1" fillId="0" borderId="0" xfId="0" applyNumberFormat="1" applyFont="1" applyFill="1" applyBorder="1"/>
    <xf numFmtId="0" fontId="19" fillId="0" borderId="23" xfId="0" applyFont="1" applyFill="1" applyBorder="1" applyAlignment="1">
      <alignment vertical="top"/>
    </xf>
    <xf numFmtId="0" fontId="28" fillId="0" borderId="10" xfId="0" applyNumberFormat="1" applyFont="1" applyFill="1" applyBorder="1" applyAlignment="1">
      <alignment vertical="top"/>
    </xf>
    <xf numFmtId="0" fontId="20" fillId="6" borderId="10" xfId="0" applyFont="1" applyFill="1" applyBorder="1" applyAlignment="1">
      <alignment vertical="top"/>
    </xf>
    <xf numFmtId="0" fontId="9" fillId="5" borderId="0" xfId="0" applyFont="1" applyFill="1" applyBorder="1" applyAlignment="1">
      <alignment vertical="center"/>
    </xf>
    <xf numFmtId="0" fontId="0" fillId="0" borderId="1" xfId="0" applyFill="1" applyBorder="1" applyProtection="1">
      <protection locked="0"/>
    </xf>
    <xf numFmtId="0" fontId="54" fillId="5" borderId="0" xfId="2" applyFont="1" applyFill="1" applyBorder="1" applyAlignment="1" applyProtection="1">
      <alignment vertical="center"/>
    </xf>
    <xf numFmtId="0" fontId="19" fillId="0" borderId="10" xfId="0" applyNumberFormat="1" applyFont="1" applyFill="1" applyBorder="1" applyAlignment="1">
      <alignment vertical="top"/>
    </xf>
    <xf numFmtId="0" fontId="53" fillId="0" borderId="10" xfId="0" applyNumberFormat="1" applyFont="1" applyFill="1" applyBorder="1" applyAlignment="1">
      <alignment vertical="top"/>
    </xf>
    <xf numFmtId="0" fontId="19" fillId="0" borderId="23" xfId="0" applyFont="1" applyFill="1" applyBorder="1"/>
    <xf numFmtId="0" fontId="53" fillId="0" borderId="0" xfId="0" applyFont="1" applyFill="1" applyAlignment="1">
      <alignment vertical="top"/>
    </xf>
    <xf numFmtId="0" fontId="0" fillId="5" borderId="0" xfId="0" applyFill="1"/>
    <xf numFmtId="0" fontId="55" fillId="0" borderId="10" xfId="0" applyFont="1" applyFill="1" applyBorder="1" applyAlignment="1">
      <alignment vertical="top"/>
    </xf>
    <xf numFmtId="0" fontId="55" fillId="0" borderId="0" xfId="0" applyFont="1" applyFill="1" applyAlignment="1">
      <alignment vertical="top"/>
    </xf>
    <xf numFmtId="0" fontId="45" fillId="0" borderId="0" xfId="0" applyNumberFormat="1" applyFont="1" applyFill="1" applyAlignment="1" applyProtection="1">
      <alignment horizontal="left" vertical="top"/>
      <protection locked="0"/>
    </xf>
    <xf numFmtId="0" fontId="5" fillId="0" borderId="2" xfId="0" applyNumberFormat="1" applyFont="1" applyFill="1" applyBorder="1" applyAlignment="1" applyProtection="1">
      <alignment vertical="top"/>
      <protection hidden="1"/>
    </xf>
    <xf numFmtId="0" fontId="45" fillId="0" borderId="0" xfId="0" applyNumberFormat="1" applyFont="1" applyFill="1" applyBorder="1" applyAlignment="1" applyProtection="1">
      <alignment horizontal="left" vertical="top"/>
      <protection locked="0"/>
    </xf>
    <xf numFmtId="0" fontId="5" fillId="0" borderId="10" xfId="0" applyNumberFormat="1" applyFont="1" applyFill="1" applyBorder="1" applyAlignment="1" applyProtection="1">
      <alignment vertical="top" wrapText="1"/>
      <protection locked="0"/>
    </xf>
    <xf numFmtId="0" fontId="5" fillId="0" borderId="12" xfId="0" applyNumberFormat="1" applyFont="1" applyFill="1" applyBorder="1" applyAlignment="1" applyProtection="1">
      <alignment vertical="top"/>
      <protection hidden="1"/>
    </xf>
    <xf numFmtId="0" fontId="52" fillId="0" borderId="16" xfId="2" applyNumberFormat="1" applyFont="1" applyBorder="1" applyAlignment="1" applyProtection="1">
      <alignment horizontal="left" vertical="top" wrapText="1"/>
    </xf>
    <xf numFmtId="0" fontId="52" fillId="0" borderId="22" xfId="2" applyNumberFormat="1" applyFont="1" applyBorder="1" applyAlignment="1" applyProtection="1">
      <alignment horizontal="left" vertical="top" wrapText="1"/>
    </xf>
    <xf numFmtId="0" fontId="19" fillId="0" borderId="1" xfId="0" applyNumberFormat="1" applyFont="1" applyFill="1" applyBorder="1" applyAlignment="1">
      <alignment vertical="top"/>
    </xf>
    <xf numFmtId="0" fontId="5" fillId="8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56" fillId="0" borderId="0" xfId="0" applyFont="1"/>
    <xf numFmtId="0" fontId="60" fillId="5" borderId="0" xfId="2" applyFont="1" applyFill="1" applyBorder="1" applyAlignment="1" applyProtection="1">
      <alignment vertical="center"/>
    </xf>
    <xf numFmtId="0" fontId="61" fillId="0" borderId="0" xfId="0" applyFont="1" applyAlignment="1">
      <alignment horizontal="center"/>
    </xf>
    <xf numFmtId="0" fontId="63" fillId="5" borderId="25" xfId="0" applyFont="1" applyFill="1" applyBorder="1" applyAlignment="1">
      <alignment vertical="center"/>
    </xf>
    <xf numFmtId="0" fontId="64" fillId="5" borderId="25" xfId="0" applyFont="1" applyFill="1" applyBorder="1" applyAlignment="1"/>
    <xf numFmtId="0" fontId="64" fillId="5" borderId="24" xfId="0" applyFont="1" applyFill="1" applyBorder="1" applyAlignment="1"/>
    <xf numFmtId="0" fontId="47" fillId="5" borderId="25" xfId="0" applyFont="1" applyFill="1" applyBorder="1" applyAlignment="1"/>
    <xf numFmtId="0" fontId="47" fillId="5" borderId="24" xfId="0" applyFont="1" applyFill="1" applyBorder="1" applyAlignment="1"/>
    <xf numFmtId="0" fontId="65" fillId="5" borderId="20" xfId="0" applyFont="1" applyFill="1" applyBorder="1" applyAlignment="1"/>
    <xf numFmtId="0" fontId="67" fillId="0" borderId="1" xfId="2" applyNumberFormat="1" applyFont="1" applyBorder="1" applyAlignment="1" applyProtection="1">
      <alignment horizontal="center" vertical="top" wrapText="1"/>
    </xf>
    <xf numFmtId="0" fontId="67" fillId="0" borderId="6" xfId="2" applyNumberFormat="1" applyFont="1" applyBorder="1" applyAlignment="1" applyProtection="1">
      <alignment horizontal="center" vertical="top" wrapText="1"/>
    </xf>
    <xf numFmtId="0" fontId="67" fillId="0" borderId="7" xfId="2" applyNumberFormat="1" applyFont="1" applyBorder="1" applyAlignment="1" applyProtection="1">
      <alignment horizontal="center" vertical="top" wrapText="1"/>
    </xf>
    <xf numFmtId="0" fontId="67" fillId="0" borderId="1" xfId="2" applyFont="1" applyFill="1" applyBorder="1" applyAlignment="1" applyProtection="1">
      <alignment horizontal="center" vertical="top" wrapText="1"/>
    </xf>
    <xf numFmtId="0" fontId="67" fillId="0" borderId="1" xfId="2" applyNumberFormat="1" applyFont="1" applyFill="1" applyBorder="1" applyAlignment="1" applyProtection="1">
      <alignment horizontal="center" vertical="top" wrapText="1"/>
    </xf>
    <xf numFmtId="0" fontId="67" fillId="0" borderId="7" xfId="2" applyFont="1" applyFill="1" applyBorder="1" applyAlignment="1" applyProtection="1">
      <alignment horizontal="center" vertical="top" wrapText="1"/>
    </xf>
    <xf numFmtId="0" fontId="67" fillId="0" borderId="10" xfId="2" applyNumberFormat="1" applyFont="1" applyFill="1" applyBorder="1" applyAlignment="1" applyProtection="1">
      <alignment horizontal="center" vertical="top" wrapText="1"/>
    </xf>
    <xf numFmtId="0" fontId="67" fillId="0" borderId="6" xfId="2" applyFont="1" applyFill="1" applyBorder="1" applyAlignment="1" applyProtection="1">
      <alignment horizontal="center" vertical="top" wrapText="1"/>
    </xf>
    <xf numFmtId="0" fontId="67" fillId="0" borderId="10" xfId="2" applyFont="1" applyFill="1" applyBorder="1" applyAlignment="1" applyProtection="1">
      <alignment horizontal="center" vertical="top" wrapText="1"/>
    </xf>
    <xf numFmtId="0" fontId="20" fillId="0" borderId="1" xfId="0" applyNumberFormat="1" applyFont="1" applyFill="1" applyBorder="1" applyAlignment="1">
      <alignment vertical="top"/>
    </xf>
    <xf numFmtId="0" fontId="55" fillId="0" borderId="0" xfId="0" applyFont="1" applyFill="1" applyBorder="1" applyAlignment="1">
      <alignment vertical="top"/>
    </xf>
    <xf numFmtId="0" fontId="19" fillId="0" borderId="0" xfId="0" applyFont="1" applyFill="1" applyBorder="1"/>
    <xf numFmtId="0" fontId="19" fillId="0" borderId="27" xfId="0" applyFont="1" applyFill="1" applyBorder="1" applyAlignment="1">
      <alignment vertical="top" wrapText="1"/>
    </xf>
    <xf numFmtId="0" fontId="19" fillId="0" borderId="28" xfId="0" applyFont="1" applyFill="1" applyBorder="1" applyAlignment="1">
      <alignment vertical="top" wrapText="1"/>
    </xf>
    <xf numFmtId="0" fontId="20" fillId="0" borderId="28" xfId="0" applyFont="1" applyFill="1" applyBorder="1" applyAlignment="1">
      <alignment vertical="top" wrapText="1"/>
    </xf>
    <xf numFmtId="0" fontId="44" fillId="0" borderId="17" xfId="0" applyFont="1" applyFill="1" applyBorder="1" applyAlignment="1">
      <alignment horizontal="center" vertical="center" wrapText="1"/>
    </xf>
    <xf numFmtId="9" fontId="48" fillId="0" borderId="26" xfId="3" applyFont="1" applyFill="1" applyBorder="1" applyAlignment="1">
      <alignment horizontal="center" vertical="center" wrapText="1"/>
    </xf>
    <xf numFmtId="0" fontId="71" fillId="3" borderId="29" xfId="0" applyFont="1" applyFill="1" applyBorder="1" applyAlignment="1">
      <alignment horizontal="center" vertical="center"/>
    </xf>
    <xf numFmtId="9" fontId="71" fillId="3" borderId="30" xfId="3" applyFont="1" applyFill="1" applyBorder="1" applyAlignment="1">
      <alignment horizontal="center" vertical="center"/>
    </xf>
    <xf numFmtId="0" fontId="73" fillId="3" borderId="30" xfId="0" applyFont="1" applyFill="1" applyBorder="1" applyAlignment="1">
      <alignment horizontal="center" vertical="center" wrapText="1"/>
    </xf>
    <xf numFmtId="9" fontId="5" fillId="0" borderId="0" xfId="0" applyNumberFormat="1" applyFont="1" applyFill="1" applyAlignment="1">
      <alignment vertical="top"/>
    </xf>
    <xf numFmtId="0" fontId="70" fillId="6" borderId="1" xfId="0" applyFont="1" applyFill="1" applyBorder="1" applyAlignment="1">
      <alignment horizontal="center" vertical="center" textRotation="90" wrapText="1"/>
    </xf>
    <xf numFmtId="0" fontId="72" fillId="6" borderId="1" xfId="0" applyFont="1" applyFill="1" applyBorder="1" applyAlignment="1">
      <alignment horizontal="center" vertical="center" textRotation="90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75" fillId="0" borderId="1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3" fillId="0" borderId="23" xfId="0" applyFont="1" applyFill="1" applyBorder="1" applyAlignment="1">
      <alignment vertical="top"/>
    </xf>
    <xf numFmtId="0" fontId="46" fillId="0" borderId="10" xfId="0" applyNumberFormat="1" applyFont="1" applyFill="1" applyBorder="1" applyAlignment="1">
      <alignment vertical="top"/>
    </xf>
    <xf numFmtId="0" fontId="24" fillId="5" borderId="0" xfId="2" applyFont="1" applyFill="1" applyAlignment="1" applyProtection="1">
      <alignment horizontal="left" vertical="center" wrapText="1" indent="21"/>
    </xf>
    <xf numFmtId="0" fontId="55" fillId="0" borderId="23" xfId="0" applyFont="1" applyFill="1" applyBorder="1" applyAlignment="1">
      <alignment vertical="top"/>
    </xf>
    <xf numFmtId="0" fontId="19" fillId="0" borderId="23" xfId="0" applyFont="1" applyFill="1" applyBorder="1" applyAlignment="1"/>
    <xf numFmtId="0" fontId="46" fillId="0" borderId="23" xfId="0" applyFont="1" applyFill="1" applyBorder="1" applyAlignment="1">
      <alignment vertical="top"/>
    </xf>
    <xf numFmtId="0" fontId="55" fillId="0" borderId="7" xfId="0" applyFont="1" applyFill="1" applyBorder="1" applyAlignment="1">
      <alignment vertical="top"/>
    </xf>
    <xf numFmtId="0" fontId="76" fillId="0" borderId="23" xfId="0" applyFont="1" applyFill="1" applyBorder="1" applyAlignment="1">
      <alignment vertical="top"/>
    </xf>
    <xf numFmtId="0" fontId="76" fillId="0" borderId="10" xfId="0" applyNumberFormat="1" applyFont="1" applyFill="1" applyBorder="1" applyAlignment="1">
      <alignment vertical="top"/>
    </xf>
    <xf numFmtId="0" fontId="19" fillId="6" borderId="7" xfId="0" applyFont="1" applyFill="1" applyBorder="1" applyAlignment="1">
      <alignment vertical="top"/>
    </xf>
    <xf numFmtId="0" fontId="72" fillId="17" borderId="1" xfId="0" applyFont="1" applyFill="1" applyBorder="1" applyAlignment="1">
      <alignment horizontal="center" vertical="center" textRotation="90" wrapText="1"/>
    </xf>
    <xf numFmtId="0" fontId="72" fillId="18" borderId="1" xfId="0" applyFont="1" applyFill="1" applyBorder="1" applyAlignment="1">
      <alignment horizontal="center" vertical="center" textRotation="90" wrapText="1"/>
    </xf>
    <xf numFmtId="0" fontId="72" fillId="6" borderId="1" xfId="0" applyFont="1" applyFill="1" applyBorder="1" applyAlignment="1">
      <alignment horizontal="center" vertical="center" textRotation="90" wrapText="1"/>
    </xf>
    <xf numFmtId="0" fontId="72" fillId="15" borderId="1" xfId="0" applyFont="1" applyFill="1" applyBorder="1" applyAlignment="1">
      <alignment horizontal="center" vertical="center" textRotation="90" wrapText="1"/>
    </xf>
    <xf numFmtId="0" fontId="72" fillId="19" borderId="1" xfId="0" applyFont="1" applyFill="1" applyBorder="1" applyAlignment="1">
      <alignment horizontal="center" vertical="center" textRotation="90" wrapText="1"/>
    </xf>
    <xf numFmtId="0" fontId="80" fillId="19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45" fillId="0" borderId="1" xfId="0" applyNumberFormat="1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top"/>
    </xf>
    <xf numFmtId="0" fontId="1" fillId="21" borderId="1" xfId="0" applyFont="1" applyFill="1" applyBorder="1" applyAlignment="1">
      <alignment vertical="top"/>
    </xf>
    <xf numFmtId="0" fontId="81" fillId="0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9" borderId="1" xfId="0" applyFont="1" applyFill="1" applyBorder="1" applyAlignment="1">
      <alignment vertical="top"/>
    </xf>
    <xf numFmtId="0" fontId="1" fillId="13" borderId="1" xfId="0" applyFont="1" applyFill="1" applyBorder="1" applyAlignment="1">
      <alignment vertical="top"/>
    </xf>
    <xf numFmtId="0" fontId="1" fillId="0" borderId="1" xfId="0" quotePrefix="1" applyFont="1" applyFill="1" applyBorder="1" applyAlignment="1">
      <alignment vertical="top"/>
    </xf>
    <xf numFmtId="0" fontId="1" fillId="4" borderId="1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/>
    </xf>
    <xf numFmtId="0" fontId="1" fillId="0" borderId="10" xfId="0" applyFont="1" applyFill="1" applyBorder="1" applyAlignment="1">
      <alignment horizontal="center" vertical="top"/>
    </xf>
    <xf numFmtId="0" fontId="1" fillId="21" borderId="10" xfId="0" applyFont="1" applyFill="1" applyBorder="1" applyAlignment="1">
      <alignment vertical="top"/>
    </xf>
    <xf numFmtId="0" fontId="81" fillId="0" borderId="10" xfId="0" applyNumberFormat="1" applyFont="1" applyFill="1" applyBorder="1" applyAlignment="1">
      <alignment horizontal="center" vertical="top"/>
    </xf>
    <xf numFmtId="0" fontId="1" fillId="13" borderId="10" xfId="0" applyFont="1" applyFill="1" applyBorder="1" applyAlignment="1">
      <alignment vertical="top"/>
    </xf>
    <xf numFmtId="164" fontId="78" fillId="0" borderId="10" xfId="0" quotePrefix="1" applyNumberFormat="1" applyFont="1" applyFill="1" applyBorder="1" applyAlignment="1">
      <alignment vertical="top"/>
    </xf>
    <xf numFmtId="0" fontId="1" fillId="4" borderId="1" xfId="0" applyFont="1" applyFill="1" applyBorder="1" applyAlignment="1">
      <alignment horizontal="center" vertical="top"/>
    </xf>
    <xf numFmtId="0" fontId="1" fillId="0" borderId="10" xfId="0" applyFont="1" applyBorder="1" applyAlignment="1">
      <alignment vertical="top"/>
    </xf>
    <xf numFmtId="0" fontId="1" fillId="0" borderId="10" xfId="0" quotePrefix="1" applyFont="1" applyFill="1" applyBorder="1" applyAlignment="1">
      <alignment vertical="top"/>
    </xf>
    <xf numFmtId="0" fontId="1" fillId="0" borderId="10" xfId="0" quotePrefix="1" applyFont="1" applyFill="1" applyBorder="1" applyAlignment="1">
      <alignment horizontal="center" vertical="top"/>
    </xf>
    <xf numFmtId="0" fontId="1" fillId="4" borderId="10" xfId="0" applyFont="1" applyFill="1" applyBorder="1" applyAlignment="1">
      <alignment vertical="top"/>
    </xf>
    <xf numFmtId="0" fontId="1" fillId="0" borderId="1" xfId="0" quotePrefix="1" applyFont="1" applyFill="1" applyBorder="1" applyAlignment="1">
      <alignment horizontal="center" vertical="top"/>
    </xf>
    <xf numFmtId="0" fontId="1" fillId="9" borderId="10" xfId="0" applyFont="1" applyFill="1" applyBorder="1" applyAlignment="1">
      <alignment vertical="top"/>
    </xf>
    <xf numFmtId="164" fontId="45" fillId="0" borderId="10" xfId="0" applyNumberFormat="1" applyFont="1" applyFill="1" applyBorder="1" applyAlignment="1">
      <alignment vertical="top"/>
    </xf>
    <xf numFmtId="164" fontId="78" fillId="0" borderId="10" xfId="0" applyNumberFormat="1" applyFont="1" applyFill="1" applyBorder="1" applyAlignment="1">
      <alignment vertical="top"/>
    </xf>
    <xf numFmtId="0" fontId="1" fillId="6" borderId="10" xfId="0" applyFont="1" applyFill="1" applyBorder="1" applyAlignment="1">
      <alignment horizontal="center" vertical="top"/>
    </xf>
    <xf numFmtId="0" fontId="1" fillId="6" borderId="7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center" vertical="top"/>
    </xf>
    <xf numFmtId="0" fontId="45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2" xfId="0" applyFont="1" applyFill="1" applyBorder="1" applyAlignment="1">
      <alignment vertical="top"/>
    </xf>
    <xf numFmtId="0" fontId="1" fillId="4" borderId="2" xfId="0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0" xfId="0" applyFont="1" applyFill="1" applyBorder="1"/>
    <xf numFmtId="0" fontId="45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/>
    </xf>
    <xf numFmtId="0" fontId="1" fillId="0" borderId="0" xfId="0" applyFont="1"/>
    <xf numFmtId="0" fontId="45" fillId="0" borderId="0" xfId="0" applyFont="1"/>
    <xf numFmtId="0" fontId="1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" fillId="9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9" borderId="0" xfId="0" applyFont="1" applyFill="1" applyAlignment="1">
      <alignment horizontal="center" vertical="top"/>
    </xf>
    <xf numFmtId="0" fontId="72" fillId="13" borderId="1" xfId="0" applyFont="1" applyFill="1" applyBorder="1" applyAlignment="1">
      <alignment horizontal="center" vertical="center" textRotation="90"/>
    </xf>
    <xf numFmtId="0" fontId="72" fillId="14" borderId="1" xfId="0" applyFont="1" applyFill="1" applyBorder="1" applyAlignment="1">
      <alignment horizontal="center" vertical="center" textRotation="90" wrapText="1"/>
    </xf>
    <xf numFmtId="0" fontId="72" fillId="13" borderId="1" xfId="0" applyFont="1" applyFill="1" applyBorder="1" applyAlignment="1">
      <alignment horizontal="center" vertical="center" textRotation="90" wrapText="1"/>
    </xf>
    <xf numFmtId="0" fontId="72" fillId="4" borderId="1" xfId="0" applyFont="1" applyFill="1" applyBorder="1" applyAlignment="1">
      <alignment horizontal="center" vertical="center" textRotation="90" wrapText="1"/>
    </xf>
    <xf numFmtId="0" fontId="72" fillId="20" borderId="1" xfId="0" applyFont="1" applyFill="1" applyBorder="1" applyAlignment="1">
      <alignment horizontal="center" vertical="center" textRotation="90" wrapText="1"/>
    </xf>
    <xf numFmtId="0" fontId="72" fillId="16" borderId="1" xfId="0" applyFont="1" applyFill="1" applyBorder="1" applyAlignment="1">
      <alignment horizontal="center" vertical="center" textRotation="90" wrapText="1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21" borderId="2" xfId="0" applyFont="1" applyFill="1" applyBorder="1" applyAlignment="1">
      <alignment vertical="top"/>
    </xf>
    <xf numFmtId="0" fontId="28" fillId="0" borderId="1" xfId="0" applyNumberFormat="1" applyFont="1" applyFill="1" applyBorder="1" applyAlignment="1">
      <alignment vertical="top"/>
    </xf>
    <xf numFmtId="0" fontId="4" fillId="0" borderId="23" xfId="2" applyFill="1" applyBorder="1" applyAlignment="1" applyProtection="1"/>
    <xf numFmtId="0" fontId="74" fillId="0" borderId="1" xfId="0" applyFont="1" applyFill="1" applyBorder="1" applyAlignment="1">
      <alignment horizontal="center" vertical="center" textRotation="90" wrapText="1"/>
    </xf>
    <xf numFmtId="0" fontId="43" fillId="0" borderId="10" xfId="0" applyNumberFormat="1" applyFont="1" applyFill="1" applyBorder="1" applyAlignment="1">
      <alignment vertical="top"/>
    </xf>
    <xf numFmtId="0" fontId="49" fillId="5" borderId="5" xfId="2" applyFont="1" applyFill="1" applyBorder="1" applyAlignment="1" applyProtection="1">
      <alignment horizontal="left" vertical="center" wrapText="1" indent="19"/>
    </xf>
    <xf numFmtId="0" fontId="49" fillId="5" borderId="5" xfId="2" applyFont="1" applyFill="1" applyBorder="1" applyAlignment="1" applyProtection="1">
      <alignment horizontal="left" vertical="center" wrapText="1"/>
    </xf>
    <xf numFmtId="0" fontId="72" fillId="13" borderId="16" xfId="0" applyFont="1" applyFill="1" applyBorder="1" applyAlignment="1">
      <alignment horizontal="center" vertical="center" textRotation="90" wrapText="1"/>
    </xf>
    <xf numFmtId="0" fontId="19" fillId="0" borderId="2" xfId="0" applyNumberFormat="1" applyFont="1" applyBorder="1" applyAlignment="1">
      <alignment vertical="top" wrapText="1"/>
    </xf>
    <xf numFmtId="0" fontId="19" fillId="0" borderId="12" xfId="0" applyNumberFormat="1" applyFont="1" applyBorder="1" applyAlignment="1">
      <alignment vertical="top" wrapText="1"/>
    </xf>
    <xf numFmtId="0" fontId="19" fillId="0" borderId="16" xfId="0" applyNumberFormat="1" applyFont="1" applyBorder="1" applyAlignment="1">
      <alignment vertical="top" wrapText="1"/>
    </xf>
    <xf numFmtId="0" fontId="19" fillId="0" borderId="22" xfId="0" applyNumberFormat="1" applyFont="1" applyBorder="1" applyAlignment="1">
      <alignment vertical="top" wrapText="1"/>
    </xf>
    <xf numFmtId="0" fontId="19" fillId="0" borderId="1" xfId="0" applyNumberFormat="1" applyFont="1" applyBorder="1" applyAlignment="1">
      <alignment horizontal="center" vertical="top" wrapText="1"/>
    </xf>
    <xf numFmtId="0" fontId="49" fillId="5" borderId="5" xfId="2" applyFont="1" applyFill="1" applyBorder="1" applyAlignment="1" applyProtection="1">
      <alignment vertical="center" wrapText="1"/>
    </xf>
    <xf numFmtId="0" fontId="1" fillId="4" borderId="10" xfId="0" applyFont="1" applyFill="1" applyBorder="1" applyAlignment="1">
      <alignment horizontal="center" vertical="top"/>
    </xf>
    <xf numFmtId="0" fontId="72" fillId="2" borderId="5" xfId="0" applyFont="1" applyFill="1" applyBorder="1" applyAlignment="1">
      <alignment vertical="center" wrapText="1"/>
    </xf>
    <xf numFmtId="0" fontId="72" fillId="2" borderId="5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top"/>
    </xf>
    <xf numFmtId="0" fontId="39" fillId="2" borderId="0" xfId="0" applyFont="1" applyFill="1" applyBorder="1" applyAlignment="1">
      <alignment vertical="top"/>
    </xf>
    <xf numFmtId="0" fontId="69" fillId="2" borderId="5" xfId="0" applyFont="1" applyFill="1" applyBorder="1" applyAlignment="1">
      <alignment vertical="center"/>
    </xf>
    <xf numFmtId="0" fontId="45" fillId="0" borderId="1" xfId="0" applyFont="1" applyFill="1" applyBorder="1" applyAlignment="1">
      <alignment horizontal="left" textRotation="90" wrapText="1"/>
    </xf>
    <xf numFmtId="0" fontId="45" fillId="0" borderId="1" xfId="0" applyFont="1" applyFill="1" applyBorder="1" applyAlignment="1">
      <alignment horizontal="center" textRotation="90" wrapText="1"/>
    </xf>
    <xf numFmtId="0" fontId="77" fillId="0" borderId="1" xfId="0" applyFont="1" applyFill="1" applyBorder="1" applyAlignment="1">
      <alignment horizontal="center" vertical="center" textRotation="90" wrapText="1"/>
    </xf>
    <xf numFmtId="0" fontId="77" fillId="0" borderId="1" xfId="0" applyFont="1" applyFill="1" applyBorder="1" applyAlignment="1">
      <alignment horizontal="center" vertical="center" textRotation="90"/>
    </xf>
    <xf numFmtId="0" fontId="58" fillId="0" borderId="1" xfId="0" applyFont="1" applyFill="1" applyBorder="1" applyAlignment="1">
      <alignment horizontal="left" textRotation="90" wrapText="1"/>
    </xf>
    <xf numFmtId="0" fontId="23" fillId="0" borderId="1" xfId="0" applyFont="1" applyFill="1" applyBorder="1" applyAlignment="1">
      <alignment horizontal="left" textRotation="90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textRotation="90"/>
    </xf>
    <xf numFmtId="0" fontId="23" fillId="0" borderId="1" xfId="0" applyFont="1" applyFill="1" applyBorder="1" applyAlignment="1">
      <alignment horizontal="center" vertical="center" textRotation="90" wrapText="1"/>
    </xf>
    <xf numFmtId="0" fontId="23" fillId="0" borderId="1" xfId="0" applyFont="1" applyFill="1" applyBorder="1" applyAlignment="1">
      <alignment horizontal="left" vertical="center" textRotation="90" wrapText="1"/>
    </xf>
    <xf numFmtId="0" fontId="23" fillId="2" borderId="18" xfId="0" applyFont="1" applyFill="1" applyBorder="1" applyAlignment="1">
      <alignment vertical="center" wrapText="1"/>
    </xf>
    <xf numFmtId="0" fontId="22" fillId="2" borderId="18" xfId="0" applyFont="1" applyFill="1" applyBorder="1" applyAlignment="1">
      <alignment vertical="center" wrapText="1"/>
    </xf>
    <xf numFmtId="0" fontId="1" fillId="9" borderId="2" xfId="0" applyFont="1" applyFill="1" applyBorder="1" applyAlignment="1">
      <alignment vertical="top"/>
    </xf>
    <xf numFmtId="0" fontId="1" fillId="4" borderId="7" xfId="0" applyFont="1" applyFill="1" applyBorder="1" applyAlignment="1">
      <alignment horizontal="center" vertical="top"/>
    </xf>
    <xf numFmtId="0" fontId="1" fillId="9" borderId="6" xfId="0" applyFont="1" applyFill="1" applyBorder="1" applyAlignment="1">
      <alignment vertical="top"/>
    </xf>
    <xf numFmtId="0" fontId="19" fillId="0" borderId="7" xfId="0" applyNumberFormat="1" applyFont="1" applyBorder="1" applyAlignment="1">
      <alignment horizontal="center" vertical="top"/>
    </xf>
    <xf numFmtId="0" fontId="53" fillId="6" borderId="10" xfId="0" applyFont="1" applyFill="1" applyBorder="1" applyAlignment="1">
      <alignment vertical="top"/>
    </xf>
    <xf numFmtId="0" fontId="1" fillId="0" borderId="22" xfId="0" quotePrefix="1" applyFont="1" applyFill="1" applyBorder="1" applyAlignment="1">
      <alignment horizontal="center" vertical="top"/>
    </xf>
    <xf numFmtId="0" fontId="0" fillId="0" borderId="0" xfId="0" applyBorder="1"/>
    <xf numFmtId="0" fontId="40" fillId="0" borderId="10" xfId="0" applyNumberFormat="1" applyFont="1" applyFill="1" applyBorder="1" applyAlignment="1">
      <alignment vertical="top"/>
    </xf>
    <xf numFmtId="0" fontId="1" fillId="9" borderId="1" xfId="0" quotePrefix="1" applyFont="1" applyFill="1" applyBorder="1" applyAlignment="1">
      <alignment vertical="top"/>
    </xf>
    <xf numFmtId="0" fontId="20" fillId="0" borderId="7" xfId="0" applyFont="1" applyFill="1" applyBorder="1" applyAlignment="1">
      <alignment vertical="top"/>
    </xf>
    <xf numFmtId="0" fontId="1" fillId="18" borderId="1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 wrapText="1"/>
    </xf>
    <xf numFmtId="0" fontId="81" fillId="0" borderId="0" xfId="0" applyNumberFormat="1" applyFont="1" applyFill="1" applyBorder="1" applyAlignment="1">
      <alignment horizontal="center" vertical="top"/>
    </xf>
    <xf numFmtId="0" fontId="82" fillId="0" borderId="10" xfId="0" applyFont="1" applyFill="1" applyBorder="1" applyAlignment="1">
      <alignment vertical="top"/>
    </xf>
    <xf numFmtId="0" fontId="82" fillId="0" borderId="1" xfId="0" applyFont="1" applyFill="1" applyBorder="1" applyAlignment="1">
      <alignment vertical="top"/>
    </xf>
    <xf numFmtId="0" fontId="41" fillId="0" borderId="23" xfId="0" applyFont="1" applyFill="1" applyBorder="1" applyAlignment="1">
      <alignment vertical="top"/>
    </xf>
    <xf numFmtId="0" fontId="41" fillId="0" borderId="10" xfId="0" applyNumberFormat="1" applyFont="1" applyFill="1" applyBorder="1" applyAlignment="1">
      <alignment vertical="top"/>
    </xf>
    <xf numFmtId="0" fontId="1" fillId="18" borderId="1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 wrapText="1"/>
    </xf>
    <xf numFmtId="0" fontId="55" fillId="0" borderId="1" xfId="0" applyFont="1" applyFill="1" applyBorder="1" applyAlignment="1">
      <alignment vertical="top"/>
    </xf>
    <xf numFmtId="0" fontId="46" fillId="0" borderId="1" xfId="0" applyFont="1" applyFill="1" applyBorder="1" applyAlignment="1">
      <alignment vertical="top"/>
    </xf>
    <xf numFmtId="0" fontId="19" fillId="6" borderId="1" xfId="0" applyFont="1" applyFill="1" applyBorder="1" applyAlignment="1">
      <alignment vertical="top"/>
    </xf>
    <xf numFmtId="0" fontId="53" fillId="0" borderId="0" xfId="0" applyFont="1" applyFill="1" applyBorder="1" applyAlignment="1">
      <alignment vertical="top"/>
    </xf>
    <xf numFmtId="0" fontId="1" fillId="24" borderId="10" xfId="0" applyFont="1" applyFill="1" applyBorder="1" applyAlignment="1">
      <alignment vertical="top"/>
    </xf>
    <xf numFmtId="0" fontId="1" fillId="24" borderId="1" xfId="0" applyFont="1" applyFill="1" applyBorder="1" applyAlignment="1">
      <alignment vertical="top"/>
    </xf>
    <xf numFmtId="0" fontId="1" fillId="25" borderId="10" xfId="0" applyFont="1" applyFill="1" applyBorder="1" applyAlignment="1">
      <alignment vertical="top"/>
    </xf>
    <xf numFmtId="0" fontId="72" fillId="6" borderId="10" xfId="0" applyFont="1" applyFill="1" applyBorder="1" applyAlignment="1">
      <alignment vertical="top"/>
    </xf>
    <xf numFmtId="0" fontId="1" fillId="17" borderId="10" xfId="0" applyFont="1" applyFill="1" applyBorder="1" applyAlignment="1">
      <alignment vertical="top"/>
    </xf>
    <xf numFmtId="0" fontId="1" fillId="25" borderId="1" xfId="0" applyFont="1" applyFill="1" applyBorder="1" applyAlignment="1">
      <alignment vertical="top"/>
    </xf>
    <xf numFmtId="0" fontId="1" fillId="6" borderId="10" xfId="0" applyFont="1" applyFill="1" applyBorder="1" applyAlignment="1">
      <alignment vertical="top"/>
    </xf>
    <xf numFmtId="0" fontId="1" fillId="17" borderId="2" xfId="0" applyFont="1" applyFill="1" applyBorder="1" applyAlignment="1">
      <alignment vertical="top"/>
    </xf>
    <xf numFmtId="0" fontId="1" fillId="9" borderId="2" xfId="0" quotePrefix="1" applyFont="1" applyFill="1" applyBorder="1" applyAlignment="1">
      <alignment vertical="top"/>
    </xf>
    <xf numFmtId="0" fontId="1" fillId="22" borderId="2" xfId="0" applyFont="1" applyFill="1" applyBorder="1" applyAlignment="1">
      <alignment vertical="top"/>
    </xf>
    <xf numFmtId="164" fontId="45" fillId="0" borderId="10" xfId="0" quotePrefix="1" applyNumberFormat="1" applyFont="1" applyFill="1" applyBorder="1" applyAlignment="1">
      <alignment vertical="top"/>
    </xf>
    <xf numFmtId="0" fontId="81" fillId="0" borderId="9" xfId="0" applyNumberFormat="1" applyFont="1" applyFill="1" applyBorder="1" applyAlignment="1">
      <alignment horizontal="center" vertical="top"/>
    </xf>
    <xf numFmtId="0" fontId="1" fillId="21" borderId="1" xfId="0" applyFont="1" applyFill="1" applyBorder="1" applyAlignment="1">
      <alignment vertical="top" wrapText="1"/>
    </xf>
    <xf numFmtId="0" fontId="1" fillId="9" borderId="10" xfId="2" applyFont="1" applyFill="1" applyBorder="1" applyAlignment="1" applyProtection="1">
      <alignment vertical="top"/>
    </xf>
    <xf numFmtId="0" fontId="1" fillId="0" borderId="10" xfId="2" applyFont="1" applyFill="1" applyBorder="1" applyAlignment="1" applyProtection="1">
      <alignment horizontal="center" vertical="top"/>
    </xf>
    <xf numFmtId="0" fontId="45" fillId="0" borderId="1" xfId="2" applyNumberFormat="1" applyFont="1" applyFill="1" applyBorder="1" applyAlignment="1" applyProtection="1">
      <alignment horizontal="center" vertical="top"/>
    </xf>
    <xf numFmtId="0" fontId="5" fillId="6" borderId="0" xfId="0" applyFont="1" applyFill="1" applyAlignment="1">
      <alignment horizontal="center" vertical="top"/>
    </xf>
    <xf numFmtId="0" fontId="1" fillId="9" borderId="10" xfId="0" quotePrefix="1" applyFont="1" applyFill="1" applyBorder="1" applyAlignment="1">
      <alignment vertical="top"/>
    </xf>
    <xf numFmtId="0" fontId="19" fillId="0" borderId="0" xfId="0" applyFont="1" applyFill="1" applyBorder="1" applyAlignment="1"/>
    <xf numFmtId="0" fontId="1" fillId="18" borderId="2" xfId="0" applyFont="1" applyFill="1" applyBorder="1" applyAlignment="1">
      <alignment vertical="top"/>
    </xf>
    <xf numFmtId="0" fontId="1" fillId="0" borderId="0" xfId="0" quotePrefix="1" applyFont="1" applyFill="1" applyBorder="1" applyAlignment="1">
      <alignment horizontal="center" vertical="top"/>
    </xf>
    <xf numFmtId="0" fontId="68" fillId="0" borderId="23" xfId="0" applyFont="1" applyFill="1" applyBorder="1" applyAlignment="1">
      <alignment vertical="top"/>
    </xf>
    <xf numFmtId="0" fontId="1" fillId="0" borderId="2" xfId="0" quotePrefix="1" applyFont="1" applyFill="1" applyBorder="1" applyAlignment="1">
      <alignment vertical="top"/>
    </xf>
    <xf numFmtId="0" fontId="1" fillId="24" borderId="2" xfId="0" applyFont="1" applyFill="1" applyBorder="1" applyAlignment="1">
      <alignment vertical="top"/>
    </xf>
    <xf numFmtId="0" fontId="68" fillId="0" borderId="7" xfId="0" applyFont="1" applyFill="1" applyBorder="1" applyAlignment="1">
      <alignment vertical="top"/>
    </xf>
    <xf numFmtId="0" fontId="72" fillId="6" borderId="1" xfId="0" applyFont="1" applyFill="1" applyBorder="1" applyAlignment="1">
      <alignment vertical="top"/>
    </xf>
    <xf numFmtId="0" fontId="1" fillId="0" borderId="12" xfId="0" quotePrefix="1" applyFont="1" applyFill="1" applyBorder="1" applyAlignment="1">
      <alignment vertical="top"/>
    </xf>
    <xf numFmtId="0" fontId="79" fillId="0" borderId="10" xfId="0" applyFont="1" applyFill="1" applyBorder="1" applyAlignment="1">
      <alignment vertical="top"/>
    </xf>
    <xf numFmtId="0" fontId="46" fillId="0" borderId="7" xfId="0" applyFont="1" applyFill="1" applyBorder="1" applyAlignment="1">
      <alignment vertical="top"/>
    </xf>
    <xf numFmtId="0" fontId="76" fillId="0" borderId="7" xfId="0" applyFont="1" applyFill="1" applyBorder="1" applyAlignment="1">
      <alignment vertical="top"/>
    </xf>
    <xf numFmtId="0" fontId="46" fillId="0" borderId="1" xfId="0" applyNumberFormat="1" applyFont="1" applyFill="1" applyBorder="1" applyAlignment="1">
      <alignment vertical="top"/>
    </xf>
    <xf numFmtId="0" fontId="1" fillId="8" borderId="1" xfId="0" applyFont="1" applyFill="1" applyBorder="1" applyAlignment="1">
      <alignment vertical="top"/>
    </xf>
    <xf numFmtId="0" fontId="1" fillId="22" borderId="2" xfId="0" quotePrefix="1" applyFont="1" applyFill="1" applyBorder="1" applyAlignment="1">
      <alignment vertical="top"/>
    </xf>
    <xf numFmtId="0" fontId="1" fillId="21" borderId="0" xfId="0" applyFont="1" applyFill="1" applyBorder="1" applyAlignment="1">
      <alignment vertical="top"/>
    </xf>
    <xf numFmtId="0" fontId="7" fillId="3" borderId="4" xfId="0" applyFont="1" applyFill="1" applyBorder="1" applyAlignment="1">
      <alignment vertical="top" wrapText="1"/>
    </xf>
    <xf numFmtId="0" fontId="1" fillId="8" borderId="2" xfId="0" applyFont="1" applyFill="1" applyBorder="1" applyAlignment="1">
      <alignment vertical="top"/>
    </xf>
    <xf numFmtId="0" fontId="19" fillId="4" borderId="0" xfId="0" applyFont="1" applyFill="1" applyBorder="1" applyAlignment="1">
      <alignment vertical="top"/>
    </xf>
    <xf numFmtId="0" fontId="76" fillId="0" borderId="0" xfId="0" applyFont="1" applyFill="1" applyBorder="1" applyAlignment="1">
      <alignment vertical="top"/>
    </xf>
    <xf numFmtId="0" fontId="40" fillId="0" borderId="23" xfId="0" applyFont="1" applyFill="1" applyBorder="1" applyAlignment="1">
      <alignment vertical="top"/>
    </xf>
    <xf numFmtId="0" fontId="53" fillId="0" borderId="1" xfId="0" applyNumberFormat="1" applyFont="1" applyFill="1" applyBorder="1" applyAlignment="1">
      <alignment vertical="top"/>
    </xf>
    <xf numFmtId="0" fontId="55" fillId="0" borderId="1" xfId="0" applyNumberFormat="1" applyFont="1" applyFill="1" applyBorder="1" applyAlignment="1">
      <alignment vertical="top"/>
    </xf>
    <xf numFmtId="0" fontId="19" fillId="0" borderId="10" xfId="0" applyNumberFormat="1" applyFont="1" applyFill="1" applyBorder="1" applyAlignment="1" applyProtection="1">
      <alignment vertical="top"/>
      <protection locked="0"/>
    </xf>
    <xf numFmtId="0" fontId="83" fillId="0" borderId="10" xfId="0" applyFont="1" applyBorder="1"/>
    <xf numFmtId="0" fontId="13" fillId="22" borderId="2" xfId="0" quotePrefix="1" applyFont="1" applyFill="1" applyBorder="1" applyAlignment="1">
      <alignment vertical="top"/>
    </xf>
    <xf numFmtId="0" fontId="1" fillId="0" borderId="10" xfId="0" applyFont="1" applyFill="1" applyBorder="1" applyAlignment="1" applyProtection="1">
      <alignment vertical="top"/>
      <protection locked="0"/>
    </xf>
    <xf numFmtId="0" fontId="45" fillId="0" borderId="10" xfId="0" quotePrefix="1" applyNumberFormat="1" applyFont="1" applyFill="1" applyBorder="1" applyAlignment="1">
      <alignment horizontal="center" vertical="top"/>
    </xf>
    <xf numFmtId="0" fontId="1" fillId="4" borderId="7" xfId="0" quotePrefix="1" applyFont="1" applyFill="1" applyBorder="1" applyAlignment="1">
      <alignment horizontal="center" vertical="top"/>
    </xf>
    <xf numFmtId="0" fontId="1" fillId="6" borderId="1" xfId="0" applyFont="1" applyFill="1" applyBorder="1" applyAlignment="1">
      <alignment vertical="top"/>
    </xf>
    <xf numFmtId="0" fontId="72" fillId="6" borderId="0" xfId="0" applyFont="1" applyFill="1" applyBorder="1" applyAlignment="1">
      <alignment vertical="top"/>
    </xf>
    <xf numFmtId="0" fontId="72" fillId="6" borderId="2" xfId="0" applyFont="1" applyFill="1" applyBorder="1" applyAlignment="1">
      <alignment vertical="top"/>
    </xf>
    <xf numFmtId="0" fontId="1" fillId="23" borderId="1" xfId="0" applyFont="1" applyFill="1" applyBorder="1" applyAlignment="1">
      <alignment vertical="top"/>
    </xf>
    <xf numFmtId="0" fontId="1" fillId="17" borderId="1" xfId="0" applyFont="1" applyFill="1" applyBorder="1" applyAlignment="1">
      <alignment vertical="top"/>
    </xf>
    <xf numFmtId="0" fontId="72" fillId="4" borderId="10" xfId="0" applyFont="1" applyFill="1" applyBorder="1" applyAlignment="1">
      <alignment vertical="top"/>
    </xf>
    <xf numFmtId="0" fontId="1" fillId="8" borderId="12" xfId="0" applyFont="1" applyFill="1" applyBorder="1" applyAlignment="1">
      <alignment vertical="top"/>
    </xf>
    <xf numFmtId="0" fontId="79" fillId="0" borderId="2" xfId="0" applyFont="1" applyFill="1" applyBorder="1" applyAlignment="1">
      <alignment vertical="top"/>
    </xf>
    <xf numFmtId="0" fontId="82" fillId="0" borderId="2" xfId="0" applyFont="1" applyFill="1" applyBorder="1" applyAlignment="1">
      <alignment vertical="top"/>
    </xf>
    <xf numFmtId="0" fontId="1" fillId="21" borderId="2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13" borderId="9" xfId="0" applyFont="1" applyFill="1" applyBorder="1" applyAlignment="1">
      <alignment vertical="top"/>
    </xf>
    <xf numFmtId="0" fontId="43" fillId="0" borderId="7" xfId="0" applyFont="1" applyFill="1" applyBorder="1" applyAlignment="1">
      <alignment vertical="top"/>
    </xf>
    <xf numFmtId="0" fontId="76" fillId="0" borderId="10" xfId="0" applyFont="1" applyFill="1" applyBorder="1" applyAlignment="1">
      <alignment vertical="top"/>
    </xf>
    <xf numFmtId="0" fontId="46" fillId="6" borderId="1" xfId="0" applyFont="1" applyFill="1" applyBorder="1" applyAlignment="1">
      <alignment vertical="top"/>
    </xf>
    <xf numFmtId="0" fontId="59" fillId="5" borderId="20" xfId="0" applyFont="1" applyFill="1" applyBorder="1" applyAlignment="1">
      <alignment horizontal="left" wrapText="1"/>
    </xf>
    <xf numFmtId="0" fontId="59" fillId="5" borderId="0" xfId="0" applyFont="1" applyFill="1" applyBorder="1" applyAlignment="1">
      <alignment horizontal="left" wrapText="1"/>
    </xf>
    <xf numFmtId="0" fontId="9" fillId="5" borderId="20" xfId="0" applyFont="1" applyFill="1" applyBorder="1" applyAlignment="1">
      <alignment horizontal="left"/>
    </xf>
    <xf numFmtId="0" fontId="9" fillId="5" borderId="0" xfId="0" applyFont="1" applyFill="1" applyBorder="1" applyAlignment="1">
      <alignment horizontal="left"/>
    </xf>
    <xf numFmtId="0" fontId="58" fillId="5" borderId="20" xfId="0" applyFont="1" applyFill="1" applyBorder="1" applyAlignment="1">
      <alignment horizontal="left"/>
    </xf>
    <xf numFmtId="0" fontId="58" fillId="5" borderId="0" xfId="0" applyFont="1" applyFill="1" applyBorder="1" applyAlignment="1">
      <alignment horizontal="left"/>
    </xf>
    <xf numFmtId="0" fontId="59" fillId="5" borderId="20" xfId="0" applyFont="1" applyFill="1" applyBorder="1" applyAlignment="1">
      <alignment horizontal="left"/>
    </xf>
    <xf numFmtId="0" fontId="59" fillId="5" borderId="0" xfId="0" applyFont="1" applyFill="1" applyBorder="1" applyAlignment="1">
      <alignment horizontal="left"/>
    </xf>
    <xf numFmtId="0" fontId="59" fillId="5" borderId="21" xfId="0" applyFont="1" applyFill="1" applyBorder="1" applyAlignment="1">
      <alignment horizontal="left"/>
    </xf>
    <xf numFmtId="0" fontId="58" fillId="5" borderId="0" xfId="0" applyFont="1" applyFill="1" applyAlignment="1">
      <alignment horizontal="left"/>
    </xf>
    <xf numFmtId="0" fontId="58" fillId="5" borderId="21" xfId="0" applyFont="1" applyFill="1" applyBorder="1" applyAlignment="1">
      <alignment horizontal="left"/>
    </xf>
    <xf numFmtId="0" fontId="24" fillId="5" borderId="0" xfId="2" applyFont="1" applyFill="1" applyAlignment="1" applyProtection="1">
      <alignment horizontal="left" vertical="center" wrapText="1" indent="21"/>
    </xf>
    <xf numFmtId="0" fontId="49" fillId="5" borderId="5" xfId="2" applyFont="1" applyFill="1" applyBorder="1" applyAlignment="1" applyProtection="1">
      <alignment horizontal="center" vertical="center" wrapText="1"/>
    </xf>
    <xf numFmtId="0" fontId="72" fillId="17" borderId="2" xfId="0" applyFont="1" applyFill="1" applyBorder="1" applyAlignment="1">
      <alignment horizontal="center" vertical="center" textRotation="90"/>
    </xf>
    <xf numFmtId="0" fontId="72" fillId="17" borderId="6" xfId="0" applyFont="1" applyFill="1" applyBorder="1" applyAlignment="1">
      <alignment horizontal="center" vertical="center" textRotation="90"/>
    </xf>
    <xf numFmtId="0" fontId="72" fillId="13" borderId="2" xfId="0" applyFont="1" applyFill="1" applyBorder="1" applyAlignment="1">
      <alignment horizontal="center" vertical="center" textRotation="90" wrapText="1"/>
    </xf>
    <xf numFmtId="0" fontId="72" fillId="13" borderId="16" xfId="0" applyFont="1" applyFill="1" applyBorder="1" applyAlignment="1">
      <alignment horizontal="center" vertical="center" textRotation="90" wrapText="1"/>
    </xf>
    <xf numFmtId="0" fontId="72" fillId="13" borderId="6" xfId="0" applyFont="1" applyFill="1" applyBorder="1" applyAlignment="1">
      <alignment horizontal="center" vertical="center" textRotation="90" wrapText="1"/>
    </xf>
    <xf numFmtId="0" fontId="72" fillId="18" borderId="2" xfId="0" applyFont="1" applyFill="1" applyBorder="1" applyAlignment="1">
      <alignment horizontal="center" vertical="center" textRotation="90"/>
    </xf>
    <xf numFmtId="0" fontId="72" fillId="18" borderId="6" xfId="0" applyFont="1" applyFill="1" applyBorder="1" applyAlignment="1">
      <alignment horizontal="center" vertical="center" textRotation="90"/>
    </xf>
    <xf numFmtId="0" fontId="72" fillId="19" borderId="2" xfId="0" applyFont="1" applyFill="1" applyBorder="1" applyAlignment="1">
      <alignment horizontal="center" vertical="center" textRotation="90"/>
    </xf>
    <xf numFmtId="0" fontId="72" fillId="19" borderId="16" xfId="0" applyFont="1" applyFill="1" applyBorder="1" applyAlignment="1">
      <alignment horizontal="center" vertical="center" textRotation="90"/>
    </xf>
    <xf numFmtId="0" fontId="72" fillId="14" borderId="2" xfId="0" applyFont="1" applyFill="1" applyBorder="1" applyAlignment="1">
      <alignment horizontal="center" vertical="center" textRotation="90"/>
    </xf>
    <xf numFmtId="0" fontId="72" fillId="14" borderId="6" xfId="0" applyFont="1" applyFill="1" applyBorder="1" applyAlignment="1">
      <alignment horizontal="center" vertical="center" textRotation="90"/>
    </xf>
    <xf numFmtId="0" fontId="72" fillId="20" borderId="2" xfId="0" applyFont="1" applyFill="1" applyBorder="1" applyAlignment="1">
      <alignment horizontal="center" vertical="center" textRotation="90"/>
    </xf>
    <xf numFmtId="0" fontId="72" fillId="20" borderId="6" xfId="0" applyFont="1" applyFill="1" applyBorder="1" applyAlignment="1">
      <alignment horizontal="center" vertical="center" textRotation="90"/>
    </xf>
    <xf numFmtId="0" fontId="72" fillId="15" borderId="2" xfId="0" applyFont="1" applyFill="1" applyBorder="1" applyAlignment="1">
      <alignment horizontal="center" vertical="center" textRotation="90"/>
    </xf>
    <xf numFmtId="0" fontId="72" fillId="15" borderId="6" xfId="0" applyFont="1" applyFill="1" applyBorder="1" applyAlignment="1">
      <alignment horizontal="center" vertical="center" textRotation="90"/>
    </xf>
    <xf numFmtId="0" fontId="72" fillId="16" borderId="2" xfId="0" applyFont="1" applyFill="1" applyBorder="1" applyAlignment="1">
      <alignment horizontal="center" vertical="center" textRotation="90"/>
    </xf>
    <xf numFmtId="0" fontId="72" fillId="16" borderId="6" xfId="0" applyFont="1" applyFill="1" applyBorder="1" applyAlignment="1">
      <alignment horizontal="center" vertical="center" textRotation="90"/>
    </xf>
    <xf numFmtId="0" fontId="72" fillId="6" borderId="2" xfId="0" applyFont="1" applyFill="1" applyBorder="1" applyAlignment="1">
      <alignment horizontal="center" vertical="center" textRotation="90"/>
    </xf>
    <xf numFmtId="0" fontId="72" fillId="6" borderId="6" xfId="0" applyFont="1" applyFill="1" applyBorder="1" applyAlignment="1">
      <alignment horizontal="center" vertical="center" textRotation="90"/>
    </xf>
    <xf numFmtId="0" fontId="72" fillId="4" borderId="2" xfId="0" applyFont="1" applyFill="1" applyBorder="1" applyAlignment="1">
      <alignment horizontal="center" vertical="center" textRotation="90" wrapText="1"/>
    </xf>
    <xf numFmtId="0" fontId="72" fillId="4" borderId="16" xfId="0" applyFont="1" applyFill="1" applyBorder="1" applyAlignment="1">
      <alignment horizontal="center" vertical="center" textRotation="90" wrapText="1"/>
    </xf>
    <xf numFmtId="0" fontId="72" fillId="4" borderId="6" xfId="0" applyFont="1" applyFill="1" applyBorder="1" applyAlignment="1">
      <alignment horizontal="center" vertical="center" textRotation="90" wrapText="1"/>
    </xf>
    <xf numFmtId="0" fontId="5" fillId="6" borderId="0" xfId="0" applyFont="1" applyFill="1" applyAlignment="1">
      <alignment horizontal="center" vertical="top"/>
    </xf>
  </cellXfs>
  <cellStyles count="4">
    <cellStyle name="Lien hypertexte" xfId="2" builtinId="8"/>
    <cellStyle name="Normal" xfId="0" builtinId="0"/>
    <cellStyle name="Normal 2" xfId="1"/>
    <cellStyle name="Pourcentage" xfId="3" builtinId="5"/>
  </cellStyles>
  <dxfs count="1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</font>
      <numFmt numFmtId="0" formatCode="General"/>
      <alignment horizontal="general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</font>
      <numFmt numFmtId="0" formatCode="General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vertAlign val="baseline"/>
        <sz val="10"/>
        <name val="Calibri"/>
      </font>
      <fill>
        <patternFill>
          <fgColor indexed="64"/>
        </patternFill>
      </fill>
      <alignment vertical="center" wrapText="0" indent="0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ont>
        <strike val="0"/>
        <outline val="0"/>
        <shadow val="0"/>
        <vertAlign val="baseline"/>
        <sz val="10"/>
      </font>
      <fill>
        <patternFill>
          <fgColor indexed="64"/>
          <bgColor rgb="FF7030A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rgb="FF0000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mmm\-yy;@"/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outline="0">
        <right style="thin">
          <color indexed="64"/>
        </right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Calibri"/>
      </font>
      <alignment vertical="top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bottom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lightGray"/>
      </fill>
    </dxf>
    <dxf>
      <fill>
        <patternFill patternType="lightGray"/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FFFF00"/>
        </patternFill>
      </fill>
    </dxf>
    <dxf>
      <font>
        <b val="0"/>
        <i val="0"/>
        <strike val="0"/>
        <u val="none"/>
        <color theme="1"/>
      </font>
    </dxf>
    <dxf>
      <font>
        <b/>
        <i val="0"/>
        <u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FFFF00"/>
        </patternFill>
      </fill>
    </dxf>
    <dxf>
      <font>
        <b val="0"/>
        <i val="0"/>
        <strike val="0"/>
        <u val="none"/>
        <color theme="1"/>
      </font>
    </dxf>
    <dxf>
      <font>
        <b/>
        <i val="0"/>
        <u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theme="6" tint="0.59999389629810485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solid">
          <fgColor rgb="FFFF0000"/>
          <bgColor rgb="FFFFFFFF"/>
        </patternFill>
      </fill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relativeIndent="0" justifyLastLine="0" shrinkToFit="0" readingOrder="0"/>
      <border diagonalUp="0" diagonalDown="0" outline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top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numFmt numFmtId="0" formatCode="General"/>
      <alignment horizontal="center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indent="0" justifyLastLine="0" shrinkToFit="0" readingOrder="0"/>
    </dxf>
    <dxf>
      <font>
        <b val="0"/>
        <i val="0"/>
        <strike val="0"/>
        <u val="none"/>
        <color theme="1"/>
      </font>
    </dxf>
    <dxf>
      <font>
        <u val="none"/>
        <color theme="1"/>
      </font>
    </dxf>
  </dxfs>
  <tableStyles count="0" defaultTableStyle="TableStyleMedium9" defaultPivotStyle="PivotStyleLight16"/>
  <colors>
    <mruColors>
      <color rgb="FFF5EBFF"/>
      <color rgb="FF26BDFA"/>
      <color rgb="FFCC00FF"/>
      <color rgb="FFDF57FF"/>
      <color rgb="FFFF5B5B"/>
      <color rgb="FF00FF00"/>
      <color rgb="FFFF7D7D"/>
      <color rgb="FF0000FF"/>
      <color rgb="FF19FF81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SOUTIEN/PHARMA_DM" TargetMode="External"/><Relationship Id="rId13" Type="http://schemas.openxmlformats.org/officeDocument/2006/relationships/hyperlink" Target="MANAGEMENT/QUALITE/CERTIFICATION" TargetMode="External"/><Relationship Id="rId18" Type="http://schemas.openxmlformats.org/officeDocument/2006/relationships/hyperlink" Target="MANAGEMENT/ORGANISATION/INSTANCE/CLIN" TargetMode="External"/><Relationship Id="rId26" Type="http://schemas.openxmlformats.org/officeDocument/2006/relationships/hyperlink" Target="MANAGEMENT/DIRECTION/ASSOCIATION_LA_MAISON" TargetMode="External"/><Relationship Id="rId3" Type="http://schemas.openxmlformats.org/officeDocument/2006/relationships/hyperlink" Target="Biblioth&#232;que%20Documentaire.xlsx" TargetMode="External"/><Relationship Id="rId21" Type="http://schemas.openxmlformats.org/officeDocument/2006/relationships/hyperlink" Target="MANAGEMENT/ORGANISATION/FONCTIONNEMENT" TargetMode="External"/><Relationship Id="rId34" Type="http://schemas.openxmlformats.org/officeDocument/2006/relationships/hyperlink" Target="MANAGEMENT/RISQUE/VIGILANCE" TargetMode="External"/><Relationship Id="rId7" Type="http://schemas.openxmlformats.org/officeDocument/2006/relationships/hyperlink" Target="SOUTIEN/TECHNIQUE" TargetMode="External"/><Relationship Id="rId12" Type="http://schemas.openxmlformats.org/officeDocument/2006/relationships/hyperlink" Target="MANAGEMENT/QUALITE" TargetMode="External"/><Relationship Id="rId17" Type="http://schemas.openxmlformats.org/officeDocument/2006/relationships/hyperlink" Target="MANAGEMENT/ORGANISATION/INSTANCE/CHSCT" TargetMode="External"/><Relationship Id="rId25" Type="http://schemas.openxmlformats.org/officeDocument/2006/relationships/hyperlink" Target="MANAGEMENT/ORGANISATION/PLANNING" TargetMode="External"/><Relationship Id="rId33" Type="http://schemas.openxmlformats.org/officeDocument/2006/relationships/hyperlink" Target="file:///\\SERVEUR\Commun\GESTION%20DOCUMENTAIRE\MODELE" TargetMode="External"/><Relationship Id="rId38" Type="http://schemas.openxmlformats.org/officeDocument/2006/relationships/hyperlink" Target="SOUTIEN/PHARMA_DM/CAQUES" TargetMode="External"/><Relationship Id="rId2" Type="http://schemas.openxmlformats.org/officeDocument/2006/relationships/hyperlink" Target="BIBLIOTHEQUE%20DOCUMENTAIRE" TargetMode="External"/><Relationship Id="rId16" Type="http://schemas.openxmlformats.org/officeDocument/2006/relationships/hyperlink" Target="MANAGEMENT/ORGANISATION/INSTANCE/DELEGATION_UNIQUE" TargetMode="External"/><Relationship Id="rId20" Type="http://schemas.openxmlformats.org/officeDocument/2006/relationships/image" Target="../media/image1.jpeg"/><Relationship Id="rId29" Type="http://schemas.openxmlformats.org/officeDocument/2006/relationships/hyperlink" Target="MANAGEMENT/ORGANISATION/INSTANCE/COMEDIM" TargetMode="External"/><Relationship Id="rId1" Type="http://schemas.openxmlformats.org/officeDocument/2006/relationships/hyperlink" Target="EN%20ATTENTE" TargetMode="External"/><Relationship Id="rId6" Type="http://schemas.openxmlformats.org/officeDocument/2006/relationships/hyperlink" Target="PEC/UNITE" TargetMode="External"/><Relationship Id="rId11" Type="http://schemas.openxmlformats.org/officeDocument/2006/relationships/hyperlink" Target="MANAGEMENT/RISQUE" TargetMode="External"/><Relationship Id="rId24" Type="http://schemas.openxmlformats.org/officeDocument/2006/relationships/hyperlink" Target="MANAGEMENT/PERSONNEL/POSTE" TargetMode="External"/><Relationship Id="rId32" Type="http://schemas.openxmlformats.org/officeDocument/2006/relationships/hyperlink" Target="MANAGEMENT/PERSONNEL/STAGIAIRES" TargetMode="External"/><Relationship Id="rId37" Type="http://schemas.openxmlformats.org/officeDocument/2006/relationships/hyperlink" Target="SOUTIEN/PHARMA_DM/Veille%20r&#233;glementaire%20Pharmacie" TargetMode="External"/><Relationship Id="rId5" Type="http://schemas.openxmlformats.org/officeDocument/2006/relationships/hyperlink" Target="PEC/EMSP" TargetMode="External"/><Relationship Id="rId15" Type="http://schemas.openxmlformats.org/officeDocument/2006/relationships/hyperlink" Target="MANAGEMENT/ORGANISATION/INSTANCE/CRUQ" TargetMode="External"/><Relationship Id="rId23" Type="http://schemas.openxmlformats.org/officeDocument/2006/relationships/hyperlink" Target="MANAGEMENT/PERSONNEL/RECRUTEMENT" TargetMode="External"/><Relationship Id="rId28" Type="http://schemas.openxmlformats.org/officeDocument/2006/relationships/hyperlink" Target="MANAGEMENT/PERSONNEL/COMPTE%20RENDU%20REUNION/SOIGNANT" TargetMode="External"/><Relationship Id="rId36" Type="http://schemas.openxmlformats.org/officeDocument/2006/relationships/image" Target="../media/image4.jpeg"/><Relationship Id="rId10" Type="http://schemas.openxmlformats.org/officeDocument/2006/relationships/hyperlink" Target="SOUTIEN/CUISINE" TargetMode="External"/><Relationship Id="rId19" Type="http://schemas.openxmlformats.org/officeDocument/2006/relationships/hyperlink" Target="MANAGEMENT/ORGANISATION/TELEPHONE" TargetMode="External"/><Relationship Id="rId31" Type="http://schemas.openxmlformats.org/officeDocument/2006/relationships/image" Target="../media/image2.png"/><Relationship Id="rId4" Type="http://schemas.openxmlformats.org/officeDocument/2006/relationships/hyperlink" Target="PEC/HDJ" TargetMode="External"/><Relationship Id="rId9" Type="http://schemas.openxmlformats.org/officeDocument/2006/relationships/hyperlink" Target="SOUTIEN/HYGIENE" TargetMode="External"/><Relationship Id="rId14" Type="http://schemas.openxmlformats.org/officeDocument/2006/relationships/hyperlink" Target="MANAGEMENT/ORGANISATION/INSTANCE/REVUE_DIRECTION" TargetMode="External"/><Relationship Id="rId22" Type="http://schemas.openxmlformats.org/officeDocument/2006/relationships/hyperlink" Target="MANAGEMENT/DIRECTION/POLITIQUE" TargetMode="External"/><Relationship Id="rId27" Type="http://schemas.openxmlformats.org/officeDocument/2006/relationships/hyperlink" Target="MANAGEMENT/PERSONNEL/BENEVOLES" TargetMode="External"/><Relationship Id="rId30" Type="http://schemas.openxmlformats.org/officeDocument/2006/relationships/hyperlink" Target="MANAGEMENT/ORGANISATION/INSTANCE/GROUPE_QUALITE" TargetMode="External"/><Relationship Id="rId35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614229</xdr:colOff>
      <xdr:row>14</xdr:row>
      <xdr:rowOff>115723</xdr:rowOff>
    </xdr:from>
    <xdr:to>
      <xdr:col>12</xdr:col>
      <xdr:colOff>382781</xdr:colOff>
      <xdr:row>16</xdr:row>
      <xdr:rowOff>133527</xdr:rowOff>
    </xdr:to>
    <xdr:grpSp>
      <xdr:nvGrpSpPr>
        <xdr:cNvPr id="96" name="Groupe 95">
          <a:hlinkClick xmlns:r="http://schemas.openxmlformats.org/officeDocument/2006/relationships" r:id="rId1"/>
        </xdr:cNvPr>
        <xdr:cNvGrpSpPr/>
      </xdr:nvGrpSpPr>
      <xdr:grpSpPr>
        <a:xfrm>
          <a:off x="6561875" y="2671458"/>
          <a:ext cx="800287" cy="395432"/>
          <a:chOff x="6418248" y="2652756"/>
          <a:chExt cx="774463" cy="391682"/>
        </a:xfrm>
      </xdr:grpSpPr>
      <xdr:sp macro="" textlink="">
        <xdr:nvSpPr>
          <xdr:cNvPr id="62" name="Pensées 61"/>
          <xdr:cNvSpPr/>
        </xdr:nvSpPr>
        <xdr:spPr>
          <a:xfrm>
            <a:off x="6418248" y="2652756"/>
            <a:ext cx="774463" cy="391682"/>
          </a:xfrm>
          <a:prstGeom prst="cloudCallout">
            <a:avLst>
              <a:gd name="adj1" fmla="val -29583"/>
              <a:gd name="adj2" fmla="val 82955"/>
            </a:avLst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lIns="0" tIns="0" rIns="0" bIns="0" rtlCol="0" anchor="ctr"/>
          <a:lstStyle/>
          <a:p>
            <a:pPr algn="ctr"/>
            <a:endParaRPr lang="fr-FR" sz="900"/>
          </a:p>
        </xdr:txBody>
      </xdr:sp>
      <xdr:sp macro="" textlink="">
        <xdr:nvSpPr>
          <xdr:cNvPr id="75" name="ZoneTexte 74"/>
          <xdr:cNvSpPr txBox="1"/>
        </xdr:nvSpPr>
        <xdr:spPr>
          <a:xfrm>
            <a:off x="6480561" y="2759580"/>
            <a:ext cx="703248" cy="1513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lIns="0" tIns="0" rIns="0" bIns="0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dk1"/>
                </a:solidFill>
                <a:latin typeface="+mn-lt"/>
                <a:ea typeface="+mn-ea"/>
                <a:cs typeface="+mn-cs"/>
              </a:rPr>
              <a:t>EN</a:t>
            </a:r>
            <a:r>
              <a:rPr lang="fr-FR" sz="1000" b="1" i="1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ATTENTE</a:t>
            </a:r>
            <a:endParaRPr lang="fr-FR" sz="1000" b="1" i="1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endParaRPr lang="fr-FR" sz="1000" b="1" i="1"/>
          </a:p>
        </xdr:txBody>
      </xdr:sp>
    </xdr:grpSp>
    <xdr:clientData/>
  </xdr:twoCellAnchor>
  <xdr:twoCellAnchor>
    <xdr:from>
      <xdr:col>0</xdr:col>
      <xdr:colOff>178127</xdr:colOff>
      <xdr:row>15</xdr:row>
      <xdr:rowOff>137889</xdr:rowOff>
    </xdr:from>
    <xdr:to>
      <xdr:col>2</xdr:col>
      <xdr:colOff>283881</xdr:colOff>
      <xdr:row>17</xdr:row>
      <xdr:rowOff>26706</xdr:rowOff>
    </xdr:to>
    <xdr:sp macro="" textlink="">
      <xdr:nvSpPr>
        <xdr:cNvPr id="65" name="Triangle rectangle 64"/>
        <xdr:cNvSpPr/>
      </xdr:nvSpPr>
      <xdr:spPr>
        <a:xfrm flipH="1">
          <a:off x="178127" y="2861861"/>
          <a:ext cx="853511" cy="262695"/>
        </a:xfrm>
        <a:prstGeom prst="rtTriangle">
          <a:avLst/>
        </a:prstGeom>
        <a:gradFill flip="none" rotWithShape="1">
          <a:lin ang="5400000" scaled="1"/>
          <a:tileRect/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196556</xdr:colOff>
      <xdr:row>17</xdr:row>
      <xdr:rowOff>26705</xdr:rowOff>
    </xdr:from>
    <xdr:to>
      <xdr:col>2</xdr:col>
      <xdr:colOff>292785</xdr:colOff>
      <xdr:row>20</xdr:row>
      <xdr:rowOff>44510</xdr:rowOff>
    </xdr:to>
    <xdr:sp macro="" textlink="">
      <xdr:nvSpPr>
        <xdr:cNvPr id="106" name="Rectangle 105">
          <a:hlinkClick xmlns:r="http://schemas.openxmlformats.org/officeDocument/2006/relationships" r:id="rId2"/>
        </xdr:cNvPr>
        <xdr:cNvSpPr/>
      </xdr:nvSpPr>
      <xdr:spPr>
        <a:xfrm>
          <a:off x="196556" y="3124555"/>
          <a:ext cx="843986" cy="578623"/>
        </a:xfrm>
        <a:prstGeom prst="rect">
          <a:avLst/>
        </a:prstGeom>
        <a:gradFill flip="none" rotWithShape="1">
          <a:lin ang="13500000" scaled="1"/>
          <a:tileRect/>
        </a:gradFill>
        <a:ln>
          <a:noFill/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vert="horz" lIns="0" rIns="0" rtlCol="0" anchor="ctr"/>
        <a:lstStyle/>
        <a:p>
          <a:pPr algn="ctr"/>
          <a:r>
            <a:rPr lang="fr-FR" sz="1000"/>
            <a:t>Bibliothèque Documentaire</a:t>
          </a:r>
          <a:endParaRPr lang="fr-FR" sz="900"/>
        </a:p>
      </xdr:txBody>
    </xdr:sp>
    <xdr:clientData/>
  </xdr:twoCellAnchor>
  <xdr:twoCellAnchor>
    <xdr:from>
      <xdr:col>0</xdr:col>
      <xdr:colOff>62311</xdr:colOff>
      <xdr:row>15</xdr:row>
      <xdr:rowOff>115726</xdr:rowOff>
    </xdr:from>
    <xdr:to>
      <xdr:col>2</xdr:col>
      <xdr:colOff>89019</xdr:colOff>
      <xdr:row>17</xdr:row>
      <xdr:rowOff>106825</xdr:rowOff>
    </xdr:to>
    <xdr:sp macro="" textlink="">
      <xdr:nvSpPr>
        <xdr:cNvPr id="70" name="ZoneTexte 69">
          <a:hlinkClick xmlns:r="http://schemas.openxmlformats.org/officeDocument/2006/relationships" r:id="rId3"/>
        </xdr:cNvPr>
        <xdr:cNvSpPr txBox="1"/>
      </xdr:nvSpPr>
      <xdr:spPr>
        <a:xfrm>
          <a:off x="62311" y="2839698"/>
          <a:ext cx="774465" cy="364977"/>
        </a:xfrm>
        <a:prstGeom prst="ellipse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wrap="square" lIns="0" tIns="0" rIns="0" bIns="0" rtlCol="0" anchor="t"/>
        <a:lstStyle/>
        <a:p>
          <a:pPr algn="ctr"/>
          <a:r>
            <a:rPr lang="fr-FR" sz="800" b="1" i="1"/>
            <a:t>Index bibliothèque</a:t>
          </a:r>
        </a:p>
      </xdr:txBody>
    </xdr:sp>
    <xdr:clientData/>
  </xdr:twoCellAnchor>
  <xdr:twoCellAnchor>
    <xdr:from>
      <xdr:col>2</xdr:col>
      <xdr:colOff>267673</xdr:colOff>
      <xdr:row>11</xdr:row>
      <xdr:rowOff>4535</xdr:rowOff>
    </xdr:from>
    <xdr:to>
      <xdr:col>10</xdr:col>
      <xdr:colOff>486748</xdr:colOff>
      <xdr:row>20</xdr:row>
      <xdr:rowOff>69395</xdr:rowOff>
    </xdr:to>
    <xdr:sp macro="" textlink="">
      <xdr:nvSpPr>
        <xdr:cNvPr id="4" name="Rectangle 3"/>
        <xdr:cNvSpPr/>
      </xdr:nvSpPr>
      <xdr:spPr>
        <a:xfrm>
          <a:off x="1036930" y="1992992"/>
          <a:ext cx="5386161" cy="176303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fr-FR" sz="1400" b="1"/>
            <a:t>Prises en charge</a:t>
          </a:r>
        </a:p>
      </xdr:txBody>
    </xdr:sp>
    <xdr:clientData/>
  </xdr:twoCellAnchor>
  <xdr:twoCellAnchor>
    <xdr:from>
      <xdr:col>2</xdr:col>
      <xdr:colOff>569719</xdr:colOff>
      <xdr:row>15</xdr:row>
      <xdr:rowOff>45756</xdr:rowOff>
    </xdr:from>
    <xdr:to>
      <xdr:col>10</xdr:col>
      <xdr:colOff>249519</xdr:colOff>
      <xdr:row>16</xdr:row>
      <xdr:rowOff>160234</xdr:rowOff>
    </xdr:to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1317476" y="2769728"/>
          <a:ext cx="4736062" cy="301417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Hopital de jour</a:t>
          </a:r>
        </a:p>
      </xdr:txBody>
    </xdr:sp>
    <xdr:clientData/>
  </xdr:twoCellAnchor>
  <xdr:twoCellAnchor>
    <xdr:from>
      <xdr:col>2</xdr:col>
      <xdr:colOff>569718</xdr:colOff>
      <xdr:row>17</xdr:row>
      <xdr:rowOff>130236</xdr:rowOff>
    </xdr:from>
    <xdr:to>
      <xdr:col>10</xdr:col>
      <xdr:colOff>248895</xdr:colOff>
      <xdr:row>19</xdr:row>
      <xdr:rowOff>53413</xdr:rowOff>
    </xdr:to>
    <xdr:sp macro="" textlink="">
      <xdr:nvSpPr>
        <xdr:cNvPr id="6" name="Rectangle 5">
          <a:hlinkClick xmlns:r="http://schemas.openxmlformats.org/officeDocument/2006/relationships" r:id="rId5"/>
        </xdr:cNvPr>
        <xdr:cNvSpPr/>
      </xdr:nvSpPr>
      <xdr:spPr>
        <a:xfrm>
          <a:off x="1317475" y="3228086"/>
          <a:ext cx="4735439" cy="297056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Equipe</a:t>
          </a:r>
          <a:r>
            <a:rPr lang="fr-FR" sz="1100" baseline="0"/>
            <a:t> Territoriale</a:t>
          </a:r>
          <a:endParaRPr lang="fr-FR" sz="1100"/>
        </a:p>
      </xdr:txBody>
    </xdr:sp>
    <xdr:clientData/>
  </xdr:twoCellAnchor>
  <xdr:twoCellAnchor>
    <xdr:from>
      <xdr:col>2</xdr:col>
      <xdr:colOff>569719</xdr:colOff>
      <xdr:row>12</xdr:row>
      <xdr:rowOff>152401</xdr:rowOff>
    </xdr:from>
    <xdr:to>
      <xdr:col>10</xdr:col>
      <xdr:colOff>249253</xdr:colOff>
      <xdr:row>14</xdr:row>
      <xdr:rowOff>71216</xdr:rowOff>
    </xdr:to>
    <xdr:sp macro="" textlink="">
      <xdr:nvSpPr>
        <xdr:cNvPr id="7" name="Rectangle 6">
          <a:hlinkClick xmlns:r="http://schemas.openxmlformats.org/officeDocument/2006/relationships" r:id="rId6"/>
        </xdr:cNvPr>
        <xdr:cNvSpPr/>
      </xdr:nvSpPr>
      <xdr:spPr>
        <a:xfrm>
          <a:off x="1317476" y="2315555"/>
          <a:ext cx="4735796" cy="292694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Unités</a:t>
          </a:r>
        </a:p>
      </xdr:txBody>
    </xdr:sp>
    <xdr:clientData/>
  </xdr:twoCellAnchor>
  <xdr:twoCellAnchor>
    <xdr:from>
      <xdr:col>0</xdr:col>
      <xdr:colOff>68490</xdr:colOff>
      <xdr:row>20</xdr:row>
      <xdr:rowOff>105682</xdr:rowOff>
    </xdr:from>
    <xdr:to>
      <xdr:col>12</xdr:col>
      <xdr:colOff>306615</xdr:colOff>
      <xdr:row>24</xdr:row>
      <xdr:rowOff>138736</xdr:rowOff>
    </xdr:to>
    <xdr:sp macro="" textlink="">
      <xdr:nvSpPr>
        <xdr:cNvPr id="16" name="Arrondir un rectangle avec un coin du même côté 15"/>
        <xdr:cNvSpPr/>
      </xdr:nvSpPr>
      <xdr:spPr>
        <a:xfrm>
          <a:off x="68490" y="3792311"/>
          <a:ext cx="7204982" cy="787796"/>
        </a:xfrm>
        <a:prstGeom prst="round2Same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1400" b="1"/>
            <a:t>Soutiens aux autres activités 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581025</xdr:colOff>
      <xdr:row>24</xdr:row>
      <xdr:rowOff>0</xdr:rowOff>
    </xdr:to>
    <xdr:sp macro="" textlink="">
      <xdr:nvSpPr>
        <xdr:cNvPr id="17" name="Rectangle 16">
          <a:hlinkClick xmlns:r="http://schemas.openxmlformats.org/officeDocument/2006/relationships" r:id="rId7"/>
        </xdr:cNvPr>
        <xdr:cNvSpPr/>
      </xdr:nvSpPr>
      <xdr:spPr>
        <a:xfrm>
          <a:off x="4076700" y="4200525"/>
          <a:ext cx="1209675" cy="381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Infrastructures et Service</a:t>
          </a:r>
          <a:r>
            <a:rPr lang="fr-FR" sz="1100" baseline="0"/>
            <a:t> technique </a:t>
          </a:r>
          <a:endParaRPr lang="fr-FR" sz="1100"/>
        </a:p>
      </xdr:txBody>
    </xdr:sp>
    <xdr:clientData/>
  </xdr:twoCellAnchor>
  <xdr:twoCellAnchor>
    <xdr:from>
      <xdr:col>0</xdr:col>
      <xdr:colOff>152401</xdr:colOff>
      <xdr:row>22</xdr:row>
      <xdr:rowOff>4535</xdr:rowOff>
    </xdr:from>
    <xdr:to>
      <xdr:col>3</xdr:col>
      <xdr:colOff>52616</xdr:colOff>
      <xdr:row>24</xdr:row>
      <xdr:rowOff>87085</xdr:rowOff>
    </xdr:to>
    <xdr:sp macro="" textlink="">
      <xdr:nvSpPr>
        <xdr:cNvPr id="18" name="Rectangle 17">
          <a:hlinkClick xmlns:r="http://schemas.openxmlformats.org/officeDocument/2006/relationships" r:id="rId8"/>
        </xdr:cNvPr>
        <xdr:cNvSpPr/>
      </xdr:nvSpPr>
      <xdr:spPr>
        <a:xfrm>
          <a:off x="152401" y="4068535"/>
          <a:ext cx="1315358" cy="45992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Pharmacie et </a:t>
          </a:r>
          <a:r>
            <a:rPr lang="fr-FR" sz="1100" b="0" i="0"/>
            <a:t>gestion du </a:t>
          </a:r>
          <a:r>
            <a:rPr lang="fr-FR" sz="1200" b="0" i="0"/>
            <a:t>matériel </a:t>
          </a:r>
          <a:endParaRPr lang="fr-FR" sz="1100" b="0" i="0"/>
        </a:p>
      </xdr:txBody>
    </xdr:sp>
    <xdr:clientData/>
  </xdr:twoCellAnchor>
  <xdr:twoCellAnchor>
    <xdr:from>
      <xdr:col>4</xdr:col>
      <xdr:colOff>228600</xdr:colOff>
      <xdr:row>22</xdr:row>
      <xdr:rowOff>19050</xdr:rowOff>
    </xdr:from>
    <xdr:to>
      <xdr:col>6</xdr:col>
      <xdr:colOff>114300</xdr:colOff>
      <xdr:row>24</xdr:row>
      <xdr:rowOff>9525</xdr:rowOff>
    </xdr:to>
    <xdr:sp macro="" textlink="">
      <xdr:nvSpPr>
        <xdr:cNvPr id="19" name="Rectangle 18">
          <a:hlinkClick xmlns:r="http://schemas.openxmlformats.org/officeDocument/2006/relationships" r:id="rId9"/>
        </xdr:cNvPr>
        <xdr:cNvSpPr/>
      </xdr:nvSpPr>
      <xdr:spPr>
        <a:xfrm>
          <a:off x="2228850" y="4210050"/>
          <a:ext cx="1143000" cy="3714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Hygiène et Environnement</a:t>
          </a:r>
        </a:p>
      </xdr:txBody>
    </xdr:sp>
    <xdr:clientData/>
  </xdr:twoCellAnchor>
  <xdr:twoCellAnchor>
    <xdr:from>
      <xdr:col>9</xdr:col>
      <xdr:colOff>438150</xdr:colOff>
      <xdr:row>21</xdr:row>
      <xdr:rowOff>180975</xdr:rowOff>
    </xdr:from>
    <xdr:to>
      <xdr:col>12</xdr:col>
      <xdr:colOff>38100</xdr:colOff>
      <xdr:row>24</xdr:row>
      <xdr:rowOff>0</xdr:rowOff>
    </xdr:to>
    <xdr:sp macro="" textlink="">
      <xdr:nvSpPr>
        <xdr:cNvPr id="20" name="Rectangle 19">
          <a:hlinkClick xmlns:r="http://schemas.openxmlformats.org/officeDocument/2006/relationships" r:id="rId10"/>
        </xdr:cNvPr>
        <xdr:cNvSpPr/>
      </xdr:nvSpPr>
      <xdr:spPr>
        <a:xfrm>
          <a:off x="5581650" y="4181475"/>
          <a:ext cx="1228725" cy="3905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Cuisine</a:t>
          </a:r>
        </a:p>
      </xdr:txBody>
    </xdr:sp>
    <xdr:clientData/>
  </xdr:twoCellAnchor>
  <xdr:twoCellAnchor>
    <xdr:from>
      <xdr:col>10</xdr:col>
      <xdr:colOff>539366</xdr:colOff>
      <xdr:row>17</xdr:row>
      <xdr:rowOff>10148</xdr:rowOff>
    </xdr:from>
    <xdr:to>
      <xdr:col>11</xdr:col>
      <xdr:colOff>100237</xdr:colOff>
      <xdr:row>20</xdr:row>
      <xdr:rowOff>38722</xdr:rowOff>
    </xdr:to>
    <xdr:grpSp>
      <xdr:nvGrpSpPr>
        <xdr:cNvPr id="66" name="Groupe 65"/>
        <xdr:cNvGrpSpPr/>
      </xdr:nvGrpSpPr>
      <xdr:grpSpPr>
        <a:xfrm>
          <a:off x="6487012" y="3132325"/>
          <a:ext cx="208234" cy="595016"/>
          <a:chOff x="6705600" y="3171825"/>
          <a:chExt cx="219075" cy="685800"/>
        </a:xfrm>
      </xdr:grpSpPr>
      <xdr:sp macro="" textlink="">
        <xdr:nvSpPr>
          <xdr:cNvPr id="39" name="Ellipse 38"/>
          <xdr:cNvSpPr/>
        </xdr:nvSpPr>
        <xdr:spPr>
          <a:xfrm flipV="1">
            <a:off x="6791325" y="3524250"/>
            <a:ext cx="76200" cy="57150"/>
          </a:xfrm>
          <a:prstGeom prst="ellipse">
            <a:avLst/>
          </a:prstGeom>
          <a:noFill/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6" name="Rectangle 35"/>
          <xdr:cNvSpPr/>
        </xdr:nvSpPr>
        <xdr:spPr>
          <a:xfrm>
            <a:off x="6705600" y="3171825"/>
            <a:ext cx="219075" cy="685800"/>
          </a:xfrm>
          <a:prstGeom prst="rect">
            <a:avLst/>
          </a:prstGeom>
          <a:noFill/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0</xdr:col>
      <xdr:colOff>152400</xdr:colOff>
      <xdr:row>1</xdr:row>
      <xdr:rowOff>47624</xdr:rowOff>
    </xdr:from>
    <xdr:to>
      <xdr:col>12</xdr:col>
      <xdr:colOff>314325</xdr:colOff>
      <xdr:row>10</xdr:row>
      <xdr:rowOff>171450</xdr:rowOff>
    </xdr:to>
    <xdr:sp macro="" textlink="">
      <xdr:nvSpPr>
        <xdr:cNvPr id="76" name="Trapèze 75"/>
        <xdr:cNvSpPr/>
      </xdr:nvSpPr>
      <xdr:spPr>
        <a:xfrm>
          <a:off x="152400" y="238124"/>
          <a:ext cx="6934200" cy="1838326"/>
        </a:xfrm>
        <a:prstGeom prst="trapezoid">
          <a:avLst>
            <a:gd name="adj" fmla="val 40358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lIns="36000" tIns="0" rIns="36000" bIns="0" rtlCol="0" anchor="t" anchorCtr="0"/>
        <a:lstStyle/>
        <a:p>
          <a:pPr indent="-72000" algn="ctr"/>
          <a:endParaRPr lang="fr-FR" sz="1400" b="1"/>
        </a:p>
      </xdr:txBody>
    </xdr:sp>
    <xdr:clientData/>
  </xdr:twoCellAnchor>
  <xdr:twoCellAnchor>
    <xdr:from>
      <xdr:col>5</xdr:col>
      <xdr:colOff>273163</xdr:colOff>
      <xdr:row>2</xdr:row>
      <xdr:rowOff>97971</xdr:rowOff>
    </xdr:from>
    <xdr:to>
      <xdr:col>7</xdr:col>
      <xdr:colOff>568438</xdr:colOff>
      <xdr:row>9</xdr:row>
      <xdr:rowOff>31296</xdr:rowOff>
    </xdr:to>
    <xdr:sp macro="" textlink="">
      <xdr:nvSpPr>
        <xdr:cNvPr id="77" name="Organigramme : Alternative 76"/>
        <xdr:cNvSpPr/>
      </xdr:nvSpPr>
      <xdr:spPr>
        <a:xfrm>
          <a:off x="2974181" y="390525"/>
          <a:ext cx="1587953" cy="1266825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Direction</a:t>
          </a:r>
        </a:p>
      </xdr:txBody>
    </xdr:sp>
    <xdr:clientData/>
  </xdr:twoCellAnchor>
  <xdr:twoCellAnchor>
    <xdr:from>
      <xdr:col>7</xdr:col>
      <xdr:colOff>161926</xdr:colOff>
      <xdr:row>9</xdr:row>
      <xdr:rowOff>19049</xdr:rowOff>
    </xdr:from>
    <xdr:to>
      <xdr:col>12</xdr:col>
      <xdr:colOff>62313</xdr:colOff>
      <xdr:row>10</xdr:row>
      <xdr:rowOff>104774</xdr:rowOff>
    </xdr:to>
    <xdr:sp macro="" textlink="">
      <xdr:nvSpPr>
        <xdr:cNvPr id="78" name="Double flèche horizontale 77">
          <a:hlinkClick xmlns:r="http://schemas.openxmlformats.org/officeDocument/2006/relationships" r:id="rId11"/>
        </xdr:cNvPr>
        <xdr:cNvSpPr/>
      </xdr:nvSpPr>
      <xdr:spPr>
        <a:xfrm>
          <a:off x="4069847" y="1701502"/>
          <a:ext cx="2802396" cy="272665"/>
        </a:xfrm>
        <a:prstGeom prst="leftRightArrow">
          <a:avLst>
            <a:gd name="adj1" fmla="val 100000"/>
            <a:gd name="adj2" fmla="val 56452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Gestion des risques </a:t>
          </a:r>
        </a:p>
      </xdr:txBody>
    </xdr:sp>
    <xdr:clientData/>
  </xdr:twoCellAnchor>
  <xdr:twoCellAnchor>
    <xdr:from>
      <xdr:col>7</xdr:col>
      <xdr:colOff>581025</xdr:colOff>
      <xdr:row>2</xdr:row>
      <xdr:rowOff>66675</xdr:rowOff>
    </xdr:from>
    <xdr:to>
      <xdr:col>11</xdr:col>
      <xdr:colOff>76200</xdr:colOff>
      <xdr:row>8</xdr:row>
      <xdr:rowOff>180975</xdr:rowOff>
    </xdr:to>
    <xdr:sp macro="" textlink="">
      <xdr:nvSpPr>
        <xdr:cNvPr id="79" name="Organigramme : Alternative 78"/>
        <xdr:cNvSpPr/>
      </xdr:nvSpPr>
      <xdr:spPr>
        <a:xfrm>
          <a:off x="4467225" y="447675"/>
          <a:ext cx="2009775" cy="1257300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r>
            <a:rPr lang="fr-FR" sz="1100"/>
            <a:t>Personnel</a:t>
          </a:r>
        </a:p>
      </xdr:txBody>
    </xdr:sp>
    <xdr:clientData/>
  </xdr:twoCellAnchor>
  <xdr:twoCellAnchor>
    <xdr:from>
      <xdr:col>1</xdr:col>
      <xdr:colOff>71214</xdr:colOff>
      <xdr:row>9</xdr:row>
      <xdr:rowOff>19049</xdr:rowOff>
    </xdr:from>
    <xdr:to>
      <xdr:col>6</xdr:col>
      <xdr:colOff>62313</xdr:colOff>
      <xdr:row>10</xdr:row>
      <xdr:rowOff>104774</xdr:rowOff>
    </xdr:to>
    <xdr:sp macro="" textlink="">
      <xdr:nvSpPr>
        <xdr:cNvPr id="80" name="Double flèche horizontale 79">
          <a:hlinkClick xmlns:r="http://schemas.openxmlformats.org/officeDocument/2006/relationships" r:id="rId12"/>
        </xdr:cNvPr>
        <xdr:cNvSpPr/>
      </xdr:nvSpPr>
      <xdr:spPr>
        <a:xfrm>
          <a:off x="445093" y="1701502"/>
          <a:ext cx="2893108" cy="272665"/>
        </a:xfrm>
        <a:prstGeom prst="leftRightArrow">
          <a:avLst>
            <a:gd name="adj1" fmla="val 100000"/>
            <a:gd name="adj2" fmla="val 5000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Qualité </a:t>
          </a:r>
        </a:p>
      </xdr:txBody>
    </xdr:sp>
    <xdr:clientData/>
  </xdr:twoCellAnchor>
  <xdr:twoCellAnchor>
    <xdr:from>
      <xdr:col>2</xdr:col>
      <xdr:colOff>64974</xdr:colOff>
      <xdr:row>2</xdr:row>
      <xdr:rowOff>57150</xdr:rowOff>
    </xdr:from>
    <xdr:to>
      <xdr:col>5</xdr:col>
      <xdr:colOff>200026</xdr:colOff>
      <xdr:row>8</xdr:row>
      <xdr:rowOff>180976</xdr:rowOff>
    </xdr:to>
    <xdr:sp macro="" textlink="">
      <xdr:nvSpPr>
        <xdr:cNvPr id="81" name="Organigramme : Alternative 80"/>
        <xdr:cNvSpPr/>
      </xdr:nvSpPr>
      <xdr:spPr>
        <a:xfrm>
          <a:off x="807924" y="438150"/>
          <a:ext cx="2021002" cy="1266826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marL="0" indent="0" algn="ctr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Organisation</a:t>
          </a:r>
        </a:p>
      </xdr:txBody>
    </xdr:sp>
    <xdr:clientData/>
  </xdr:twoCellAnchor>
  <xdr:twoCellAnchor>
    <xdr:from>
      <xdr:col>2</xdr:col>
      <xdr:colOff>84024</xdr:colOff>
      <xdr:row>5</xdr:row>
      <xdr:rowOff>0</xdr:rowOff>
    </xdr:from>
    <xdr:to>
      <xdr:col>5</xdr:col>
      <xdr:colOff>169750</xdr:colOff>
      <xdr:row>8</xdr:row>
      <xdr:rowOff>161926</xdr:rowOff>
    </xdr:to>
    <xdr:sp macro="" textlink="">
      <xdr:nvSpPr>
        <xdr:cNvPr id="82" name="Rectangle 81"/>
        <xdr:cNvSpPr/>
      </xdr:nvSpPr>
      <xdr:spPr>
        <a:xfrm>
          <a:off x="826974" y="952500"/>
          <a:ext cx="1971676" cy="733426"/>
        </a:xfrm>
        <a:prstGeom prst="rect">
          <a:avLst/>
        </a:prstGeom>
        <a:noFill/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r>
            <a:rPr lang="fr-FR" sz="1000"/>
            <a:t>Les instances consultatives :</a:t>
          </a:r>
        </a:p>
      </xdr:txBody>
    </xdr:sp>
    <xdr:clientData/>
  </xdr:twoCellAnchor>
  <xdr:twoCellAnchor>
    <xdr:from>
      <xdr:col>4</xdr:col>
      <xdr:colOff>400050</xdr:colOff>
      <xdr:row>9</xdr:row>
      <xdr:rowOff>57150</xdr:rowOff>
    </xdr:from>
    <xdr:to>
      <xdr:col>5</xdr:col>
      <xdr:colOff>480078</xdr:colOff>
      <xdr:row>10</xdr:row>
      <xdr:rowOff>66675</xdr:rowOff>
    </xdr:to>
    <xdr:sp macro="" textlink="">
      <xdr:nvSpPr>
        <xdr:cNvPr id="103" name="Rectangle à coins arrondis 102">
          <a:hlinkClick xmlns:r="http://schemas.openxmlformats.org/officeDocument/2006/relationships" r:id="rId13"/>
        </xdr:cNvPr>
        <xdr:cNvSpPr/>
      </xdr:nvSpPr>
      <xdr:spPr>
        <a:xfrm>
          <a:off x="2400300" y="1685925"/>
          <a:ext cx="708678" cy="20002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1000" i="1"/>
            <a:t>Certification</a:t>
          </a:r>
        </a:p>
      </xdr:txBody>
    </xdr:sp>
    <xdr:clientData/>
  </xdr:twoCellAnchor>
  <xdr:twoCellAnchor>
    <xdr:from>
      <xdr:col>3</xdr:col>
      <xdr:colOff>150698</xdr:colOff>
      <xdr:row>6</xdr:row>
      <xdr:rowOff>180975</xdr:rowOff>
    </xdr:from>
    <xdr:to>
      <xdr:col>4</xdr:col>
      <xdr:colOff>160223</xdr:colOff>
      <xdr:row>7</xdr:row>
      <xdr:rowOff>152401</xdr:rowOff>
    </xdr:to>
    <xdr:sp macro="" textlink="">
      <xdr:nvSpPr>
        <xdr:cNvPr id="84" name="Ellipse 83">
          <a:hlinkClick xmlns:r="http://schemas.openxmlformats.org/officeDocument/2006/relationships" r:id="rId14"/>
        </xdr:cNvPr>
        <xdr:cNvSpPr/>
      </xdr:nvSpPr>
      <xdr:spPr>
        <a:xfrm>
          <a:off x="1522298" y="1323975"/>
          <a:ext cx="638175" cy="161926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/>
            <a:t>Revue</a:t>
          </a:r>
          <a:r>
            <a:rPr lang="fr-FR" sz="800" b="1" baseline="0"/>
            <a:t> Dir.</a:t>
          </a:r>
          <a:endParaRPr lang="fr-FR" sz="800" b="1"/>
        </a:p>
      </xdr:txBody>
    </xdr:sp>
    <xdr:clientData/>
  </xdr:twoCellAnchor>
  <xdr:twoCellAnchor>
    <xdr:from>
      <xdr:col>4</xdr:col>
      <xdr:colOff>110377</xdr:colOff>
      <xdr:row>7</xdr:row>
      <xdr:rowOff>85725</xdr:rowOff>
    </xdr:from>
    <xdr:to>
      <xdr:col>5</xdr:col>
      <xdr:colOff>93549</xdr:colOff>
      <xdr:row>8</xdr:row>
      <xdr:rowOff>76200</xdr:rowOff>
    </xdr:to>
    <xdr:sp macro="" textlink="">
      <xdr:nvSpPr>
        <xdr:cNvPr id="85" name="Ellipse 84">
          <a:hlinkClick xmlns:r="http://schemas.openxmlformats.org/officeDocument/2006/relationships" r:id="rId15"/>
        </xdr:cNvPr>
        <xdr:cNvSpPr/>
      </xdr:nvSpPr>
      <xdr:spPr>
        <a:xfrm>
          <a:off x="2110627" y="1419225"/>
          <a:ext cx="611822" cy="18097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CRU </a:t>
          </a:r>
        </a:p>
      </xdr:txBody>
    </xdr:sp>
    <xdr:clientData/>
  </xdr:twoCellAnchor>
  <xdr:twoCellAnchor>
    <xdr:from>
      <xdr:col>3</xdr:col>
      <xdr:colOff>142875</xdr:colOff>
      <xdr:row>7</xdr:row>
      <xdr:rowOff>180975</xdr:rowOff>
    </xdr:from>
    <xdr:to>
      <xdr:col>4</xdr:col>
      <xdr:colOff>131649</xdr:colOff>
      <xdr:row>8</xdr:row>
      <xdr:rowOff>152400</xdr:rowOff>
    </xdr:to>
    <xdr:sp macro="" textlink="">
      <xdr:nvSpPr>
        <xdr:cNvPr id="86" name="Ellipse 85">
          <a:hlinkClick xmlns:r="http://schemas.openxmlformats.org/officeDocument/2006/relationships" r:id="rId16"/>
        </xdr:cNvPr>
        <xdr:cNvSpPr/>
      </xdr:nvSpPr>
      <xdr:spPr>
        <a:xfrm>
          <a:off x="1514475" y="1514475"/>
          <a:ext cx="617424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Délég.  U.</a:t>
          </a:r>
        </a:p>
      </xdr:txBody>
    </xdr:sp>
    <xdr:clientData/>
  </xdr:twoCellAnchor>
  <xdr:twoCellAnchor>
    <xdr:from>
      <xdr:col>4</xdr:col>
      <xdr:colOff>123825</xdr:colOff>
      <xdr:row>6</xdr:row>
      <xdr:rowOff>85725</xdr:rowOff>
    </xdr:from>
    <xdr:to>
      <xdr:col>5</xdr:col>
      <xdr:colOff>112599</xdr:colOff>
      <xdr:row>7</xdr:row>
      <xdr:rowOff>57150</xdr:rowOff>
    </xdr:to>
    <xdr:sp macro="" textlink="">
      <xdr:nvSpPr>
        <xdr:cNvPr id="87" name="Ellipse 86">
          <a:hlinkClick xmlns:r="http://schemas.openxmlformats.org/officeDocument/2006/relationships" r:id="rId17"/>
        </xdr:cNvPr>
        <xdr:cNvSpPr/>
      </xdr:nvSpPr>
      <xdr:spPr>
        <a:xfrm>
          <a:off x="2124075" y="1228725"/>
          <a:ext cx="617424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CHSCT</a:t>
          </a:r>
        </a:p>
      </xdr:txBody>
    </xdr:sp>
    <xdr:clientData/>
  </xdr:twoCellAnchor>
  <xdr:twoCellAnchor>
    <xdr:from>
      <xdr:col>2</xdr:col>
      <xdr:colOff>188798</xdr:colOff>
      <xdr:row>6</xdr:row>
      <xdr:rowOff>76200</xdr:rowOff>
    </xdr:from>
    <xdr:to>
      <xdr:col>3</xdr:col>
      <xdr:colOff>179273</xdr:colOff>
      <xdr:row>7</xdr:row>
      <xdr:rowOff>57149</xdr:rowOff>
    </xdr:to>
    <xdr:sp macro="" textlink="">
      <xdr:nvSpPr>
        <xdr:cNvPr id="88" name="Ellipse 87">
          <a:hlinkClick xmlns:r="http://schemas.openxmlformats.org/officeDocument/2006/relationships" r:id="rId18"/>
        </xdr:cNvPr>
        <xdr:cNvSpPr/>
      </xdr:nvSpPr>
      <xdr:spPr>
        <a:xfrm>
          <a:off x="931748" y="1219200"/>
          <a:ext cx="619125" cy="171449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CLIN</a:t>
          </a:r>
        </a:p>
      </xdr:txBody>
    </xdr:sp>
    <xdr:clientData/>
  </xdr:twoCellAnchor>
  <xdr:twoCellAnchor editAs="oneCell">
    <xdr:from>
      <xdr:col>0</xdr:col>
      <xdr:colOff>293762</xdr:colOff>
      <xdr:row>6</xdr:row>
      <xdr:rowOff>66563</xdr:rowOff>
    </xdr:from>
    <xdr:to>
      <xdr:col>2</xdr:col>
      <xdr:colOff>38723</xdr:colOff>
      <xdr:row>8</xdr:row>
      <xdr:rowOff>113352</xdr:rowOff>
    </xdr:to>
    <xdr:pic>
      <xdr:nvPicPr>
        <xdr:cNvPr id="63" name="Image 62" descr="Telephone%20logo.jpg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293762" y="1188199"/>
          <a:ext cx="492718" cy="420667"/>
        </a:xfrm>
        <a:prstGeom prst="rect">
          <a:avLst/>
        </a:prstGeom>
        <a:ln w="12700">
          <a:solidFill>
            <a:schemeClr val="accent2">
              <a:lumMod val="75000"/>
            </a:schemeClr>
          </a:solidFill>
        </a:ln>
      </xdr:spPr>
    </xdr:pic>
    <xdr:clientData/>
  </xdr:twoCellAnchor>
  <xdr:twoCellAnchor>
    <xdr:from>
      <xdr:col>2</xdr:col>
      <xdr:colOff>131650</xdr:colOff>
      <xdr:row>3</xdr:row>
      <xdr:rowOff>104773</xdr:rowOff>
    </xdr:from>
    <xdr:to>
      <xdr:col>3</xdr:col>
      <xdr:colOff>409575</xdr:colOff>
      <xdr:row>4</xdr:row>
      <xdr:rowOff>152400</xdr:rowOff>
    </xdr:to>
    <xdr:sp macro="" textlink="">
      <xdr:nvSpPr>
        <xdr:cNvPr id="89" name="Rectangle 88">
          <a:hlinkClick xmlns:r="http://schemas.openxmlformats.org/officeDocument/2006/relationships" r:id="rId21"/>
        </xdr:cNvPr>
        <xdr:cNvSpPr/>
      </xdr:nvSpPr>
      <xdr:spPr>
        <a:xfrm>
          <a:off x="874600" y="676273"/>
          <a:ext cx="906575" cy="238127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Fonctionnement </a:t>
          </a:r>
        </a:p>
      </xdr:txBody>
    </xdr:sp>
    <xdr:clientData/>
  </xdr:twoCellAnchor>
  <xdr:twoCellAnchor>
    <xdr:from>
      <xdr:col>5</xdr:col>
      <xdr:colOff>350723</xdr:colOff>
      <xdr:row>3</xdr:row>
      <xdr:rowOff>104774</xdr:rowOff>
    </xdr:from>
    <xdr:to>
      <xdr:col>7</xdr:col>
      <xdr:colOff>436448</xdr:colOff>
      <xdr:row>4</xdr:row>
      <xdr:rowOff>142875</xdr:rowOff>
    </xdr:to>
    <xdr:sp macro="" textlink="">
      <xdr:nvSpPr>
        <xdr:cNvPr id="90" name="Rectangle 89">
          <a:hlinkClick xmlns:r="http://schemas.openxmlformats.org/officeDocument/2006/relationships" r:id="rId22"/>
        </xdr:cNvPr>
        <xdr:cNvSpPr/>
      </xdr:nvSpPr>
      <xdr:spPr>
        <a:xfrm>
          <a:off x="2979623" y="676274"/>
          <a:ext cx="1343025" cy="228601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72000" tIns="0" rIns="7200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Stratégie et Politique</a:t>
          </a:r>
        </a:p>
      </xdr:txBody>
    </xdr:sp>
    <xdr:clientData/>
  </xdr:twoCellAnchor>
  <xdr:twoCellAnchor>
    <xdr:from>
      <xdr:col>9</xdr:col>
      <xdr:colOff>417398</xdr:colOff>
      <xdr:row>3</xdr:row>
      <xdr:rowOff>104775</xdr:rowOff>
    </xdr:from>
    <xdr:to>
      <xdr:col>10</xdr:col>
      <xdr:colOff>598373</xdr:colOff>
      <xdr:row>4</xdr:row>
      <xdr:rowOff>152400</xdr:rowOff>
    </xdr:to>
    <xdr:sp macro="" textlink="">
      <xdr:nvSpPr>
        <xdr:cNvPr id="91" name="Rectangle 90">
          <a:hlinkClick xmlns:r="http://schemas.openxmlformats.org/officeDocument/2006/relationships" r:id="rId23"/>
        </xdr:cNvPr>
        <xdr:cNvSpPr/>
      </xdr:nvSpPr>
      <xdr:spPr>
        <a:xfrm>
          <a:off x="5560898" y="676275"/>
          <a:ext cx="809625" cy="23812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Recrutement</a:t>
          </a:r>
        </a:p>
      </xdr:txBody>
    </xdr:sp>
    <xdr:clientData/>
  </xdr:twoCellAnchor>
  <xdr:twoCellAnchor>
    <xdr:from>
      <xdr:col>8</xdr:col>
      <xdr:colOff>44083</xdr:colOff>
      <xdr:row>3</xdr:row>
      <xdr:rowOff>104775</xdr:rowOff>
    </xdr:from>
    <xdr:to>
      <xdr:col>9</xdr:col>
      <xdr:colOff>322149</xdr:colOff>
      <xdr:row>5</xdr:row>
      <xdr:rowOff>50380</xdr:rowOff>
    </xdr:to>
    <xdr:sp macro="" textlink="">
      <xdr:nvSpPr>
        <xdr:cNvPr id="92" name="Rectangle 91">
          <a:hlinkClick xmlns:r="http://schemas.openxmlformats.org/officeDocument/2006/relationships" r:id="rId24"/>
        </xdr:cNvPr>
        <xdr:cNvSpPr/>
      </xdr:nvSpPr>
      <xdr:spPr>
        <a:xfrm>
          <a:off x="4704248" y="583387"/>
          <a:ext cx="926711" cy="32345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000" baseline="0">
              <a:solidFill>
                <a:sysClr val="windowText" lastClr="000000"/>
              </a:solidFill>
            </a:rPr>
            <a:t>Poste / Formations</a:t>
          </a:r>
          <a:endParaRPr lang="fr-FR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474549</xdr:colOff>
      <xdr:row>3</xdr:row>
      <xdr:rowOff>104773</xdr:rowOff>
    </xdr:from>
    <xdr:to>
      <xdr:col>5</xdr:col>
      <xdr:colOff>114301</xdr:colOff>
      <xdr:row>4</xdr:row>
      <xdr:rowOff>152401</xdr:rowOff>
    </xdr:to>
    <xdr:sp macro="" textlink="">
      <xdr:nvSpPr>
        <xdr:cNvPr id="93" name="Rectangle 92">
          <a:hlinkClick xmlns:r="http://schemas.openxmlformats.org/officeDocument/2006/relationships" r:id="rId25"/>
        </xdr:cNvPr>
        <xdr:cNvSpPr/>
      </xdr:nvSpPr>
      <xdr:spPr>
        <a:xfrm>
          <a:off x="1846149" y="676273"/>
          <a:ext cx="897052" cy="238128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Plannings</a:t>
          </a:r>
        </a:p>
      </xdr:txBody>
    </xdr:sp>
    <xdr:clientData/>
  </xdr:twoCellAnchor>
  <xdr:twoCellAnchor>
    <xdr:from>
      <xdr:col>8</xdr:col>
      <xdr:colOff>26874</xdr:colOff>
      <xdr:row>4</xdr:row>
      <xdr:rowOff>171449</xdr:rowOff>
    </xdr:from>
    <xdr:to>
      <xdr:col>11</xdr:col>
      <xdr:colOff>55449</xdr:colOff>
      <xdr:row>9</xdr:row>
      <xdr:rowOff>71214</xdr:rowOff>
    </xdr:to>
    <xdr:sp macro="" textlink="">
      <xdr:nvSpPr>
        <xdr:cNvPr id="94" name="Rectangle 93"/>
        <xdr:cNvSpPr/>
      </xdr:nvSpPr>
      <xdr:spPr>
        <a:xfrm>
          <a:off x="4566827" y="839089"/>
          <a:ext cx="1924673" cy="834461"/>
        </a:xfrm>
        <a:prstGeom prst="rect">
          <a:avLst/>
        </a:prstGeom>
        <a:noFill/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endParaRPr lang="fr-FR" sz="1000"/>
        </a:p>
        <a:p>
          <a:pPr algn="ctr"/>
          <a:endParaRPr lang="fr-FR" sz="1400"/>
        </a:p>
        <a:p>
          <a:pPr algn="ctr"/>
          <a:endParaRPr lang="fr-FR" sz="1000" i="1"/>
        </a:p>
      </xdr:txBody>
    </xdr:sp>
    <xdr:clientData/>
  </xdr:twoCellAnchor>
  <xdr:twoCellAnchor>
    <xdr:from>
      <xdr:col>5</xdr:col>
      <xdr:colOff>326838</xdr:colOff>
      <xdr:row>5</xdr:row>
      <xdr:rowOff>27952</xdr:rowOff>
    </xdr:from>
    <xdr:to>
      <xdr:col>6</xdr:col>
      <xdr:colOff>382781</xdr:colOff>
      <xdr:row>7</xdr:row>
      <xdr:rowOff>26705</xdr:rowOff>
    </xdr:to>
    <xdr:sp macro="" textlink="">
      <xdr:nvSpPr>
        <xdr:cNvPr id="72" name="Ellipse 71">
          <a:hlinkClick xmlns:r="http://schemas.openxmlformats.org/officeDocument/2006/relationships" r:id="rId26"/>
        </xdr:cNvPr>
        <xdr:cNvSpPr/>
      </xdr:nvSpPr>
      <xdr:spPr>
        <a:xfrm>
          <a:off x="2950882" y="877731"/>
          <a:ext cx="681605" cy="372283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Association La Maison</a:t>
          </a:r>
        </a:p>
      </xdr:txBody>
    </xdr:sp>
    <xdr:clientData/>
  </xdr:twoCellAnchor>
  <xdr:twoCellAnchor>
    <xdr:from>
      <xdr:col>8</xdr:col>
      <xdr:colOff>58649</xdr:colOff>
      <xdr:row>5</xdr:row>
      <xdr:rowOff>141503</xdr:rowOff>
    </xdr:from>
    <xdr:to>
      <xdr:col>9</xdr:col>
      <xdr:colOff>376700</xdr:colOff>
      <xdr:row>7</xdr:row>
      <xdr:rowOff>43271</xdr:rowOff>
    </xdr:to>
    <xdr:sp macro="" textlink="">
      <xdr:nvSpPr>
        <xdr:cNvPr id="98" name="ZoneTexte 97">
          <a:hlinkClick xmlns:r="http://schemas.openxmlformats.org/officeDocument/2006/relationships" r:id="rId27"/>
        </xdr:cNvPr>
        <xdr:cNvSpPr txBox="1"/>
      </xdr:nvSpPr>
      <xdr:spPr>
        <a:xfrm>
          <a:off x="4718814" y="997966"/>
          <a:ext cx="966696" cy="279619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BENEVOLES</a:t>
          </a:r>
        </a:p>
      </xdr:txBody>
    </xdr:sp>
    <xdr:clientData/>
  </xdr:twoCellAnchor>
  <xdr:twoCellAnchor>
    <xdr:from>
      <xdr:col>9</xdr:col>
      <xdr:colOff>496956</xdr:colOff>
      <xdr:row>5</xdr:row>
      <xdr:rowOff>26506</xdr:rowOff>
    </xdr:from>
    <xdr:to>
      <xdr:col>11</xdr:col>
      <xdr:colOff>1</xdr:colOff>
      <xdr:row>7</xdr:row>
      <xdr:rowOff>66261</xdr:rowOff>
    </xdr:to>
    <xdr:sp macro="" textlink="">
      <xdr:nvSpPr>
        <xdr:cNvPr id="99" name="ZoneTexte 98">
          <a:hlinkClick xmlns:r="http://schemas.openxmlformats.org/officeDocument/2006/relationships" r:id="rId28"/>
        </xdr:cNvPr>
        <xdr:cNvSpPr txBox="1"/>
      </xdr:nvSpPr>
      <xdr:spPr>
        <a:xfrm>
          <a:off x="5811078" y="894523"/>
          <a:ext cx="801758" cy="424068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CR Réunions Soignants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160224</xdr:colOff>
      <xdr:row>5</xdr:row>
      <xdr:rowOff>190499</xdr:rowOff>
    </xdr:from>
    <xdr:to>
      <xdr:col>4</xdr:col>
      <xdr:colOff>150699</xdr:colOff>
      <xdr:row>6</xdr:row>
      <xdr:rowOff>161924</xdr:rowOff>
    </xdr:to>
    <xdr:sp macro="" textlink="">
      <xdr:nvSpPr>
        <xdr:cNvPr id="100" name="ZoneTexte 99">
          <a:hlinkClick xmlns:r="http://schemas.openxmlformats.org/officeDocument/2006/relationships" r:id="rId29"/>
        </xdr:cNvPr>
        <xdr:cNvSpPr txBox="1"/>
      </xdr:nvSpPr>
      <xdr:spPr>
        <a:xfrm>
          <a:off x="1531824" y="1142999"/>
          <a:ext cx="619125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COMEDIM</a:t>
          </a:r>
        </a:p>
        <a:p>
          <a:pPr marL="0" indent="0" algn="ctr"/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95250</xdr:colOff>
      <xdr:row>0</xdr:row>
      <xdr:rowOff>161925</xdr:rowOff>
    </xdr:from>
    <xdr:to>
      <xdr:col>11</xdr:col>
      <xdr:colOff>38100</xdr:colOff>
      <xdr:row>2</xdr:row>
      <xdr:rowOff>142875</xdr:rowOff>
    </xdr:to>
    <xdr:sp macro="" textlink="">
      <xdr:nvSpPr>
        <xdr:cNvPr id="101" name="ZoneTexte 100"/>
        <xdr:cNvSpPr txBox="1"/>
      </xdr:nvSpPr>
      <xdr:spPr>
        <a:xfrm>
          <a:off x="838200" y="161925"/>
          <a:ext cx="56007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lvl="0" indent="-7200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Management</a:t>
          </a:r>
        </a:p>
        <a:p>
          <a:endParaRPr lang="fr-FR" sz="1100"/>
        </a:p>
      </xdr:txBody>
    </xdr:sp>
    <xdr:clientData/>
  </xdr:twoCellAnchor>
  <xdr:twoCellAnchor>
    <xdr:from>
      <xdr:col>2</xdr:col>
      <xdr:colOff>198325</xdr:colOff>
      <xdr:row>7</xdr:row>
      <xdr:rowOff>85726</xdr:rowOff>
    </xdr:from>
    <xdr:to>
      <xdr:col>3</xdr:col>
      <xdr:colOff>188799</xdr:colOff>
      <xdr:row>8</xdr:row>
      <xdr:rowOff>66676</xdr:rowOff>
    </xdr:to>
    <xdr:sp macro="" textlink="">
      <xdr:nvSpPr>
        <xdr:cNvPr id="102" name="Ellipse 101">
          <a:hlinkClick xmlns:r="http://schemas.openxmlformats.org/officeDocument/2006/relationships" r:id="rId30"/>
        </xdr:cNvPr>
        <xdr:cNvSpPr/>
      </xdr:nvSpPr>
      <xdr:spPr>
        <a:xfrm>
          <a:off x="941275" y="1419226"/>
          <a:ext cx="619124" cy="17145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GQR</a:t>
          </a:r>
        </a:p>
      </xdr:txBody>
    </xdr:sp>
    <xdr:clientData/>
  </xdr:twoCellAnchor>
  <xdr:twoCellAnchor>
    <xdr:from>
      <xdr:col>6</xdr:col>
      <xdr:colOff>412770</xdr:colOff>
      <xdr:row>5</xdr:row>
      <xdr:rowOff>24656</xdr:rowOff>
    </xdr:from>
    <xdr:to>
      <xdr:col>7</xdr:col>
      <xdr:colOff>431820</xdr:colOff>
      <xdr:row>7</xdr:row>
      <xdr:rowOff>26704</xdr:rowOff>
    </xdr:to>
    <xdr:sp macro="" textlink="">
      <xdr:nvSpPr>
        <xdr:cNvPr id="104" name="Ellipse 103"/>
        <xdr:cNvSpPr/>
      </xdr:nvSpPr>
      <xdr:spPr>
        <a:xfrm>
          <a:off x="3688658" y="959352"/>
          <a:ext cx="651083" cy="375927"/>
        </a:xfrm>
        <a:prstGeom prst="ellipse">
          <a:avLst/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lIns="36000" rIns="36000" rtlCol="0" anchor="ctr"/>
        <a:lstStyle/>
        <a:p>
          <a:pPr algn="ctr"/>
          <a:r>
            <a:rPr lang="fr-FR" sz="800"/>
            <a:t>Direction</a:t>
          </a:r>
        </a:p>
      </xdr:txBody>
    </xdr:sp>
    <xdr:clientData/>
  </xdr:twoCellAnchor>
  <xdr:twoCellAnchor>
    <xdr:from>
      <xdr:col>14</xdr:col>
      <xdr:colOff>593045</xdr:colOff>
      <xdr:row>21</xdr:row>
      <xdr:rowOff>13882</xdr:rowOff>
    </xdr:from>
    <xdr:to>
      <xdr:col>14</xdr:col>
      <xdr:colOff>1290771</xdr:colOff>
      <xdr:row>24</xdr:row>
      <xdr:rowOff>138751</xdr:rowOff>
    </xdr:to>
    <xdr:pic>
      <xdr:nvPicPr>
        <xdr:cNvPr id="102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7954891" y="3859489"/>
          <a:ext cx="697726" cy="685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643851</xdr:colOff>
      <xdr:row>7</xdr:row>
      <xdr:rowOff>84498</xdr:rowOff>
    </xdr:from>
    <xdr:to>
      <xdr:col>10</xdr:col>
      <xdr:colOff>48628</xdr:colOff>
      <xdr:row>8</xdr:row>
      <xdr:rowOff>137504</xdr:rowOff>
    </xdr:to>
    <xdr:sp macro="" textlink="">
      <xdr:nvSpPr>
        <xdr:cNvPr id="67" name="ZoneTexte 66">
          <a:hlinkClick xmlns:r="http://schemas.openxmlformats.org/officeDocument/2006/relationships" r:id="rId32"/>
        </xdr:cNvPr>
        <xdr:cNvSpPr txBox="1"/>
      </xdr:nvSpPr>
      <xdr:spPr>
        <a:xfrm>
          <a:off x="5304016" y="1318812"/>
          <a:ext cx="702067" cy="241932"/>
        </a:xfrm>
        <a:prstGeom prst="ellipse">
          <a:avLst/>
        </a:prstGeom>
        <a:solidFill>
          <a:srgbClr val="F5EB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Stagiaires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8902</xdr:colOff>
      <xdr:row>15</xdr:row>
      <xdr:rowOff>53411</xdr:rowOff>
    </xdr:from>
    <xdr:to>
      <xdr:col>16</xdr:col>
      <xdr:colOff>275958</xdr:colOff>
      <xdr:row>16</xdr:row>
      <xdr:rowOff>62314</xdr:rowOff>
    </xdr:to>
    <xdr:sp macro="" textlink="">
      <xdr:nvSpPr>
        <xdr:cNvPr id="95" name="Rectangle 94">
          <a:hlinkClick xmlns:r="http://schemas.openxmlformats.org/officeDocument/2006/relationships" r:id="rId33"/>
        </xdr:cNvPr>
        <xdr:cNvSpPr/>
      </xdr:nvSpPr>
      <xdr:spPr>
        <a:xfrm>
          <a:off x="8937477" y="2777383"/>
          <a:ext cx="267056" cy="195842"/>
        </a:xfrm>
        <a:prstGeom prst="rect">
          <a:avLst/>
        </a:prstGeom>
        <a:solidFill>
          <a:srgbClr val="EAEAE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balanced" dir="t"/>
        </a:scene3d>
        <a:sp3d>
          <a:bevelB w="0" h="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twoCellAnchor>
  <xdr:twoCellAnchor>
    <xdr:from>
      <xdr:col>10</xdr:col>
      <xdr:colOff>249252</xdr:colOff>
      <xdr:row>9</xdr:row>
      <xdr:rowOff>53413</xdr:rowOff>
    </xdr:from>
    <xdr:to>
      <xdr:col>11</xdr:col>
      <xdr:colOff>294741</xdr:colOff>
      <xdr:row>10</xdr:row>
      <xdr:rowOff>69613</xdr:rowOff>
    </xdr:to>
    <xdr:sp macro="" textlink="">
      <xdr:nvSpPr>
        <xdr:cNvPr id="105" name="Rectangle à coins arrondis 104">
          <a:hlinkClick xmlns:r="http://schemas.openxmlformats.org/officeDocument/2006/relationships" r:id="rId34"/>
        </xdr:cNvPr>
        <xdr:cNvSpPr/>
      </xdr:nvSpPr>
      <xdr:spPr>
        <a:xfrm>
          <a:off x="6053271" y="1655749"/>
          <a:ext cx="677521" cy="20314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1000" i="1"/>
            <a:t>Vigilances</a:t>
          </a:r>
        </a:p>
      </xdr:txBody>
    </xdr:sp>
    <xdr:clientData/>
  </xdr:twoCellAnchor>
  <xdr:twoCellAnchor>
    <xdr:from>
      <xdr:col>16</xdr:col>
      <xdr:colOff>8902</xdr:colOff>
      <xdr:row>2</xdr:row>
      <xdr:rowOff>178037</xdr:rowOff>
    </xdr:from>
    <xdr:to>
      <xdr:col>16</xdr:col>
      <xdr:colOff>275958</xdr:colOff>
      <xdr:row>4</xdr:row>
      <xdr:rowOff>1</xdr:rowOff>
    </xdr:to>
    <xdr:sp macro="[0]!Feuil3.Motcle" textlink="">
      <xdr:nvSpPr>
        <xdr:cNvPr id="61" name="Rectangle 60"/>
        <xdr:cNvSpPr/>
      </xdr:nvSpPr>
      <xdr:spPr>
        <a:xfrm>
          <a:off x="8937477" y="471799"/>
          <a:ext cx="267056" cy="195842"/>
        </a:xfrm>
        <a:prstGeom prst="rect">
          <a:avLst/>
        </a:prstGeom>
        <a:solidFill>
          <a:srgbClr val="EAEAE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balanced" dir="t"/>
        </a:scene3d>
        <a:sp3d>
          <a:bevelB w="0" h="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twoCellAnchor>
  <xdr:twoCellAnchor>
    <xdr:from>
      <xdr:col>13</xdr:col>
      <xdr:colOff>17803</xdr:colOff>
      <xdr:row>4</xdr:row>
      <xdr:rowOff>142430</xdr:rowOff>
    </xdr:from>
    <xdr:to>
      <xdr:col>16</xdr:col>
      <xdr:colOff>329368</xdr:colOff>
      <xdr:row>7</xdr:row>
      <xdr:rowOff>88841</xdr:rowOff>
    </xdr:to>
    <xdr:sp macro="" textlink="">
      <xdr:nvSpPr>
        <xdr:cNvPr id="97" name="Rectangle 96"/>
        <xdr:cNvSpPr/>
      </xdr:nvSpPr>
      <xdr:spPr>
        <a:xfrm>
          <a:off x="7263924" y="810070"/>
          <a:ext cx="1994019" cy="507229"/>
        </a:xfrm>
        <a:prstGeom prst="rect">
          <a:avLst/>
        </a:prstGeom>
        <a:solidFill>
          <a:schemeClr val="tx1">
            <a:lumMod val="65000"/>
            <a:lumOff val="35000"/>
            <a:alpha val="85000"/>
          </a:schemeClr>
        </a:solidFill>
        <a:ln w="3175">
          <a:solidFill>
            <a:schemeClr val="tx1">
              <a:lumMod val="75000"/>
              <a:lumOff val="25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>
              <a:solidFill>
                <a:schemeClr val="bg1"/>
              </a:solidFill>
            </a:rPr>
            <a:t>En travaux</a:t>
          </a:r>
          <a:r>
            <a:rPr lang="fr-FR" sz="1200" b="1" i="1" baseline="0">
              <a:solidFill>
                <a:schemeClr val="bg1"/>
              </a:solidFill>
            </a:rPr>
            <a:t> </a:t>
          </a:r>
          <a:endParaRPr lang="fr-FR" sz="12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53410</xdr:colOff>
      <xdr:row>0</xdr:row>
      <xdr:rowOff>44509</xdr:rowOff>
    </xdr:from>
    <xdr:to>
      <xdr:col>16</xdr:col>
      <xdr:colOff>302663</xdr:colOff>
      <xdr:row>25</xdr:row>
      <xdr:rowOff>124626</xdr:rowOff>
    </xdr:to>
    <xdr:grpSp>
      <xdr:nvGrpSpPr>
        <xdr:cNvPr id="83" name="Groupe 60"/>
        <xdr:cNvGrpSpPr/>
      </xdr:nvGrpSpPr>
      <xdr:grpSpPr>
        <a:xfrm>
          <a:off x="53410" y="44509"/>
          <a:ext cx="9386510" cy="4712807"/>
          <a:chOff x="53410" y="44509"/>
          <a:chExt cx="9164653" cy="4842617"/>
        </a:xfrm>
      </xdr:grpSpPr>
      <xdr:sp macro="[0]!Module1.intro" textlink="">
        <xdr:nvSpPr>
          <xdr:cNvPr id="49" name="Rectangle 48"/>
          <xdr:cNvSpPr/>
        </xdr:nvSpPr>
        <xdr:spPr>
          <a:xfrm>
            <a:off x="53410" y="44509"/>
            <a:ext cx="9164653" cy="4842617"/>
          </a:xfrm>
          <a:prstGeom prst="rect">
            <a:avLst/>
          </a:prstGeom>
          <a:solidFill>
            <a:schemeClr val="tx1">
              <a:lumMod val="65000"/>
              <a:lumOff val="35000"/>
              <a:alpha val="90000"/>
            </a:schemeClr>
          </a:solidFill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algn="ctr"/>
            <a:r>
              <a:rPr lang="fr-FR" sz="1800" b="1" u="sng">
                <a:solidFill>
                  <a:srgbClr val="FF0000"/>
                </a:solidFill>
              </a:rPr>
              <a:t>ATTENTION  :</a:t>
            </a:r>
          </a:p>
          <a:p>
            <a:pPr algn="ctr"/>
            <a:r>
              <a:rPr lang="fr-FR" sz="1600" b="1">
                <a:solidFill>
                  <a:schemeClr val="bg1"/>
                </a:solidFill>
              </a:rPr>
              <a:t>Pour utiliser ce logiciel, vous devez d'abord "Activer les Macros".</a:t>
            </a:r>
          </a:p>
          <a:p>
            <a:pPr algn="l"/>
            <a:endParaRPr lang="fr-FR" sz="1600" b="1" u="none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none">
              <a:solidFill>
                <a:schemeClr val="bg1"/>
              </a:solidFill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600" b="1" u="none">
                <a:solidFill>
                  <a:schemeClr val="bg1"/>
                </a:solidFill>
              </a:rPr>
              <a:t>		</a:t>
            </a:r>
          </a:p>
          <a:p>
            <a:pPr algn="l"/>
            <a:r>
              <a:rPr lang="fr-FR" sz="1600" b="1" u="sng">
                <a:solidFill>
                  <a:schemeClr val="bg1"/>
                </a:solidFill>
              </a:rPr>
              <a:t> </a:t>
            </a:r>
          </a:p>
        </xdr:txBody>
      </xdr:sp>
      <xdr:pic macro="[0]!Module1.intro">
        <xdr:nvPicPr>
          <xdr:cNvPr id="50" name="Image 49" descr="Sans titre.JPG"/>
          <xdr:cNvPicPr>
            <a:picLocks noChangeAspect="1"/>
          </xdr:cNvPicPr>
        </xdr:nvPicPr>
        <xdr:blipFill>
          <a:blip xmlns:r="http://schemas.openxmlformats.org/officeDocument/2006/relationships" r:embed="rId35" cstate="print"/>
          <a:srcRect r="21824"/>
          <a:stretch>
            <a:fillRect/>
          </a:stretch>
        </xdr:blipFill>
        <xdr:spPr>
          <a:xfrm>
            <a:off x="228601" y="896921"/>
            <a:ext cx="4571998" cy="2132027"/>
          </a:xfrm>
          <a:prstGeom prst="rect">
            <a:avLst/>
          </a:prstGeom>
          <a:ln>
            <a:solidFill>
              <a:schemeClr val="bg1"/>
            </a:solidFill>
          </a:ln>
        </xdr:spPr>
      </xdr:pic>
      <xdr:sp macro="[0]!Module1.intro" textlink="">
        <xdr:nvSpPr>
          <xdr:cNvPr id="51" name="Ellipse 50"/>
          <xdr:cNvSpPr/>
        </xdr:nvSpPr>
        <xdr:spPr>
          <a:xfrm>
            <a:off x="323851" y="1704976"/>
            <a:ext cx="2895600" cy="26670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[0]!Module1.intro">
        <xdr:nvCxnSpPr>
          <xdr:cNvPr id="53" name="Connecteur droit avec flèche 52"/>
          <xdr:cNvCxnSpPr/>
        </xdr:nvCxnSpPr>
        <xdr:spPr>
          <a:xfrm rot="5400000" flipH="1" flipV="1">
            <a:off x="2276475" y="419101"/>
            <a:ext cx="952501" cy="419100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pic macro="[0]!Module1.intro">
        <xdr:nvPicPr>
          <xdr:cNvPr id="56" name="Image 55" descr="macro2.JPG"/>
          <xdr:cNvPicPr>
            <a:picLocks noChangeAspect="1"/>
          </xdr:cNvPicPr>
        </xdr:nvPicPr>
        <xdr:blipFill>
          <a:blip xmlns:r="http://schemas.openxmlformats.org/officeDocument/2006/relationships" r:embed="rId36" cstate="print"/>
          <a:stretch>
            <a:fillRect/>
          </a:stretch>
        </xdr:blipFill>
        <xdr:spPr>
          <a:xfrm>
            <a:off x="5486398" y="1543049"/>
            <a:ext cx="3292928" cy="2952750"/>
          </a:xfrm>
          <a:prstGeom prst="rect">
            <a:avLst/>
          </a:prstGeom>
        </xdr:spPr>
      </xdr:pic>
      <xdr:cxnSp macro="[0]!Module1.intro">
        <xdr:nvCxnSpPr>
          <xdr:cNvPr id="60" name="Connecteur droit avec flèche 59"/>
          <xdr:cNvCxnSpPr/>
        </xdr:nvCxnSpPr>
        <xdr:spPr>
          <a:xfrm>
            <a:off x="3181350" y="3276599"/>
            <a:ext cx="2143127" cy="1"/>
          </a:xfrm>
          <a:prstGeom prst="straightConnector1">
            <a:avLst/>
          </a:prstGeom>
          <a:ln w="38100">
            <a:solidFill>
              <a:schemeClr val="bg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Module1.intro">
        <xdr:nvCxnSpPr>
          <xdr:cNvPr id="64" name="Connecteur droit avec flèche 63"/>
          <xdr:cNvCxnSpPr/>
        </xdr:nvCxnSpPr>
        <xdr:spPr>
          <a:xfrm rot="5400000">
            <a:off x="3057529" y="3152774"/>
            <a:ext cx="247646" cy="2"/>
          </a:xfrm>
          <a:prstGeom prst="straightConnector1">
            <a:avLst/>
          </a:prstGeom>
          <a:ln w="38100">
            <a:solidFill>
              <a:schemeClr val="bg1"/>
            </a:solidFill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[0]!Module1.intro" textlink="">
        <xdr:nvSpPr>
          <xdr:cNvPr id="68" name="Ellipse 67"/>
          <xdr:cNvSpPr/>
        </xdr:nvSpPr>
        <xdr:spPr>
          <a:xfrm>
            <a:off x="5591175" y="3286123"/>
            <a:ext cx="1171575" cy="180976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[0]!Module1.intro">
        <xdr:nvCxnSpPr>
          <xdr:cNvPr id="69" name="Connecteur droit avec flèche 68"/>
          <xdr:cNvCxnSpPr>
            <a:endCxn id="68" idx="1"/>
          </xdr:cNvCxnSpPr>
        </xdr:nvCxnSpPr>
        <xdr:spPr>
          <a:xfrm rot="5400000">
            <a:off x="5692290" y="3080362"/>
            <a:ext cx="302723" cy="161805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Module1.intro">
        <xdr:nvCxnSpPr>
          <xdr:cNvPr id="71" name="Connecteur droit avec flèche 70"/>
          <xdr:cNvCxnSpPr/>
        </xdr:nvCxnSpPr>
        <xdr:spPr>
          <a:xfrm rot="16200000" flipH="1">
            <a:off x="7619986" y="4105280"/>
            <a:ext cx="276227" cy="161929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3" name="ZoneTexte 72"/>
          <xdr:cNvSpPr txBox="1"/>
        </xdr:nvSpPr>
        <xdr:spPr>
          <a:xfrm>
            <a:off x="5305425" y="2428875"/>
            <a:ext cx="2914650" cy="542925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tIns="0" bIns="0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puis cocher "activer les macro" </a:t>
            </a:r>
            <a:r>
              <a:rPr lang="fr-FR" sz="1600" b="1" baseline="0">
                <a:solidFill>
                  <a:srgbClr val="FF0000"/>
                </a:solidFill>
              </a:rPr>
              <a:t> dans la nouvelle fenêtre</a:t>
            </a:r>
            <a:r>
              <a:rPr lang="fr-FR" sz="1600" b="1">
                <a:solidFill>
                  <a:srgbClr val="FF0000"/>
                </a:solidFill>
              </a:rPr>
              <a:t>:</a:t>
            </a:r>
          </a:p>
        </xdr:txBody>
      </xdr:sp>
      <xdr:sp macro="" textlink="">
        <xdr:nvSpPr>
          <xdr:cNvPr id="74" name="ZoneTexte 73"/>
          <xdr:cNvSpPr txBox="1"/>
        </xdr:nvSpPr>
        <xdr:spPr>
          <a:xfrm>
            <a:off x="1057275" y="1162050"/>
            <a:ext cx="2809875" cy="285750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cliquer sur "OPTION" ci dessus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12</xdr:row>
          <xdr:rowOff>7620</xdr:rowOff>
        </xdr:from>
        <xdr:to>
          <xdr:col>16</xdr:col>
          <xdr:colOff>289560</xdr:colOff>
          <xdr:row>13</xdr:row>
          <xdr:rowOff>7620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8</xdr:row>
          <xdr:rowOff>7620</xdr:rowOff>
        </xdr:from>
        <xdr:to>
          <xdr:col>16</xdr:col>
          <xdr:colOff>274320</xdr:colOff>
          <xdr:row>9</xdr:row>
          <xdr:rowOff>7620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177796</xdr:colOff>
      <xdr:row>20</xdr:row>
      <xdr:rowOff>150448</xdr:rowOff>
    </xdr:from>
    <xdr:to>
      <xdr:col>3</xdr:col>
      <xdr:colOff>219469</xdr:colOff>
      <xdr:row>21</xdr:row>
      <xdr:rowOff>150448</xdr:rowOff>
    </xdr:to>
    <xdr:sp macro="" textlink="">
      <xdr:nvSpPr>
        <xdr:cNvPr id="2" name="Rectangle à coins arrondis 1">
          <a:hlinkClick xmlns:r="http://schemas.openxmlformats.org/officeDocument/2006/relationships" r:id="rId37"/>
        </xdr:cNvPr>
        <xdr:cNvSpPr/>
      </xdr:nvSpPr>
      <xdr:spPr>
        <a:xfrm>
          <a:off x="177796" y="3837077"/>
          <a:ext cx="1456816" cy="188685"/>
        </a:xfrm>
        <a:prstGeom prst="roundRect">
          <a:avLst/>
        </a:prstGeom>
        <a:solidFill>
          <a:srgbClr val="FFC00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6000">
                <a:schemeClr val="accent1">
                  <a:lumMod val="45000"/>
                  <a:lumOff val="55000"/>
                </a:schemeClr>
              </a:gs>
              <a:gs pos="81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700" b="1">
              <a:solidFill>
                <a:sysClr val="windowText" lastClr="000000"/>
              </a:solidFill>
            </a:rPr>
            <a:t>VEILLE REGLEMENTAIRE PHARMA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48566</xdr:colOff>
      <xdr:row>22</xdr:row>
      <xdr:rowOff>20194</xdr:rowOff>
    </xdr:from>
    <xdr:to>
      <xdr:col>3</xdr:col>
      <xdr:colOff>624114</xdr:colOff>
      <xdr:row>23</xdr:row>
      <xdr:rowOff>181430</xdr:rowOff>
    </xdr:to>
    <xdr:sp macro="" textlink="">
      <xdr:nvSpPr>
        <xdr:cNvPr id="107" name="Rectangle à coins arrondis 106">
          <a:hlinkClick xmlns:r="http://schemas.openxmlformats.org/officeDocument/2006/relationships" r:id="rId38"/>
        </xdr:cNvPr>
        <xdr:cNvSpPr/>
      </xdr:nvSpPr>
      <xdr:spPr>
        <a:xfrm>
          <a:off x="1463709" y="4084194"/>
          <a:ext cx="575548" cy="349922"/>
        </a:xfrm>
        <a:prstGeom prst="roundRect">
          <a:avLst/>
        </a:prstGeom>
        <a:solidFill>
          <a:srgbClr val="00B05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6000">
                <a:schemeClr val="accent1">
                  <a:lumMod val="45000"/>
                  <a:lumOff val="55000"/>
                </a:schemeClr>
              </a:gs>
              <a:gs pos="81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ysClr val="windowText" lastClr="000000"/>
              </a:solidFill>
            </a:rPr>
            <a:t>CAQUES</a:t>
          </a:r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0</xdr:rowOff>
    </xdr:from>
    <xdr:to>
      <xdr:col>8</xdr:col>
      <xdr:colOff>485936</xdr:colOff>
      <xdr:row>13</xdr:row>
      <xdr:rowOff>69948</xdr:rowOff>
    </xdr:to>
    <xdr:pic>
      <xdr:nvPicPr>
        <xdr:cNvPr id="2" name="Image 1" descr="croissance_fleche.jpg"/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4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6096000" y="2095500"/>
          <a:ext cx="485936" cy="45094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A3:X300" totalsRowShown="0" headerRowDxfId="153" dataDxfId="151" headerRowBorderDxfId="152" tableBorderDxfId="150" totalsRowBorderDxfId="149">
  <autoFilter ref="A3:X300">
    <filterColumn colId="5">
      <customFilters>
        <customFilter val="*RTT*"/>
      </customFilters>
    </filterColumn>
  </autoFilter>
  <sortState ref="A6:X113">
    <sortCondition ref="D2:D227"/>
  </sortState>
  <tableColumns count="24">
    <tableColumn id="6" name="Code" dataDxfId="148">
      <calculatedColumnFormula>IF(Tableau1[[#This Row],[Code]]&lt;&gt;"",Tableau1[[#This Row],[Code]],"")</calculatedColumnFormula>
    </tableColumn>
    <tableColumn id="5" name="Nom du document" dataDxfId="147" dataCellStyle="Lien hypertexte">
      <calculatedColumnFormula>IF(Tableau1[[#This Row],[Nom]]&lt;&gt;"",Tableau1[[#This Row],[Nom]],"")</calculatedColumnFormula>
    </tableColumn>
    <tableColumn id="1" name="Lien :" dataDxfId="146" dataCellStyle="Lien hypertexte">
      <calculatedColumnFormula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calculatedColumnFormula>
    </tableColumn>
    <tableColumn id="4" name="Papier dans : classeur (onglet) " dataDxfId="145">
      <calculatedColumnFormula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calculatedColumnFormula>
    </tableColumn>
    <tableColumn id="3" name="Informatique :" dataDxfId="144">
      <calculatedColumnFormula>Tableau1[[#This Row],[Dossier]]&amp;" "&amp;Tableau1[[#This Row],[Sous dossier (1)]]&amp;" "&amp;Tableau1[[#This Row],[Sous dossier (2)]]&amp;" "&amp;Tableau1[[#This Row],[Sous dossier (3)]]</calculatedColumnFormula>
    </tableColumn>
    <tableColumn id="2" name="Mots clé associés" dataDxfId="143">
      <calculatedColumnFormula>Tableau1[[#This Row],[Mots-clé]]</calculatedColumnFormula>
    </tableColumn>
    <tableColumn id="7" name="Administratif" dataDxfId="142">
      <calculatedColumnFormula>Tableau1[[#This Row],[Administratif*]]</calculatedColumnFormula>
    </tableColumn>
    <tableColumn id="8" name="Agent de service" dataDxfId="141">
      <calculatedColumnFormula>Tableau1[[#This Row],[Agent de service*]]</calculatedColumnFormula>
    </tableColumn>
    <tableColumn id="9" name="Bénévole" dataDxfId="140">
      <calculatedColumnFormula>Tableau1[[#This Row],[Bénévole* / DU]]</calculatedColumnFormula>
    </tableColumn>
    <tableColumn id="10" name="Cuisinier" dataDxfId="139">
      <calculatedColumnFormula>Tableau1[[#This Row],[Cuisinier*]]</calculatedColumnFormula>
    </tableColumn>
    <tableColumn id="11" name="Equipe Mobile" dataDxfId="138">
      <calculatedColumnFormula>Tableau1[[#This Row],[Equipe Mobile]]</calculatedColumnFormula>
    </tableColumn>
    <tableColumn id="12" name="Factotum" dataDxfId="137">
      <calculatedColumnFormula>Tableau1[[#This Row],[Factotum*]]</calculatedColumnFormula>
    </tableColumn>
    <tableColumn id="13" name="Hôpital de jour" dataDxfId="136">
      <calculatedColumnFormula>Tableau1[[#This Row],[Hôpital de jour*]]</calculatedColumnFormula>
    </tableColumn>
    <tableColumn id="14" name="Pharmacienne" dataDxfId="135">
      <calculatedColumnFormula>#REF!</calculatedColumnFormula>
    </tableColumn>
    <tableColumn id="15" name="Soignants (Unités)" dataDxfId="134">
      <calculatedColumnFormula>Tableau1[[#This Row],[Soignants (Unités)*]]</calculatedColumnFormula>
    </tableColumn>
    <tableColumn id="16" name="dont que Médecins" dataDxfId="133">
      <calculatedColumnFormula>Tableau1[[#This Row],[Médecins*]]</calculatedColumnFormula>
    </tableColumn>
    <tableColumn id="17" name="CLIN &amp; vigilances" dataDxfId="132">
      <calculatedColumnFormula>Tableau1[[#This Row],[Vigilances - Pharmacie]]</calculatedColumnFormula>
    </tableColumn>
    <tableColumn id="18" name="CME-RD" dataDxfId="131">
      <calculatedColumnFormula>#REF!</calculatedColumnFormula>
    </tableColumn>
    <tableColumn id="19" name="COMEDIM" dataDxfId="130">
      <calculatedColumnFormula>#REF!</calculatedColumnFormula>
    </tableColumn>
    <tableColumn id="20" name="CHSCT" dataDxfId="129">
      <calculatedColumnFormula>#REF!</calculatedColumnFormula>
    </tableColumn>
    <tableColumn id="21" name="DU" dataDxfId="128">
      <calculatedColumnFormula>Tableau1[[#This Row],[Classeur bénévoles]]</calculatedColumnFormula>
    </tableColumn>
    <tableColumn id="22" name="CRU" dataDxfId="127">
      <calculatedColumnFormula>Tableau1[[#This Row],[Classeur CRU]]</calculatedColumnFormula>
    </tableColumn>
    <tableColumn id="23" name="Qualité - GQR" dataDxfId="126">
      <calculatedColumnFormula>Tableau1[[#This Row],[Classeur GQR]]</calculatedColumnFormula>
    </tableColumn>
    <tableColumn id="24" name="Colonne1" dataDxfId="125">
      <calculatedColumnFormula>+Tableau1[[#This Row],[Papier?
A jour?
Imprimer?]]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I260" totalsRowShown="0" headerRowDxfId="122" dataDxfId="120" headerRowBorderDxfId="121" tableBorderDxfId="119" totalsRowBorderDxfId="118">
  <autoFilter ref="A3:I260">
    <filterColumn colId="8">
      <filters>
        <filter val="Administration - M.Stéphane"/>
      </filters>
    </filterColumn>
  </autoFilter>
  <sortState ref="A3:M227">
    <sortCondition sortBy="cellColor" ref="E2:E227" dxfId="117"/>
  </sortState>
  <tableColumns count="9">
    <tableColumn id="13" name="Code" dataDxfId="116">
      <calculatedColumnFormula>Tableau1[[#This Row],[Code]]</calculatedColumnFormula>
    </tableColumn>
    <tableColumn id="1" name="NOM" dataDxfId="115" dataCellStyle="Lien hypertexte">
      <calculatedColumnFormula>IF(Tableau1[[#This Row],[Nom]]&lt;&gt;"",Tableau1[[#This Row],[Nom]],"")</calculatedColumnFormula>
    </tableColumn>
    <tableColumn id="2" name="WORD" dataDxfId="114" dataCellStyle="Lien hypertexte">
      <calculatedColumnFormula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calculatedColumnFormula>
    </tableColumn>
    <tableColumn id="3" name="PDF" dataDxfId="113" dataCellStyle="Lien hypertexte">
      <calculatedColumnFormula>IF(OR(Tableau1[[#This Row],[Format]]="PDF",Tableau1[[#This Row],[Format]]="WORD&amp;PDF",Tableau1[[#This Row],[Format]]="EXCEL&amp;PDF"),HYPERLINK(CONCATENATE(Tableau1[[#This Row],[Chemin complet]],Tableau1[[#This Row],[Nom]],".pdf"),"PDF"),"")</calculatedColumnFormula>
    </tableColumn>
    <tableColumn id="8" name="Prochaine REVISION" dataDxfId="112" dataCellStyle="Lien hypertexte">
      <calculatedColumnFormula>Tableau1[[#This Row],[A réviser le]]</calculatedColumnFormula>
    </tableColumn>
    <tableColumn id="12" name="Papier dans  : _x000a_Classeur (onglet)" dataDxfId="111">
      <calculatedColumnFormula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calculatedColumnFormula>
    </tableColumn>
    <tableColumn id="4" name="Colonne1" dataDxfId="110"/>
    <tableColumn id="5" name="Informatique dans : /GESTION_DOCUMENTAIRE/" dataDxfId="109">
      <calculatedColumnFormula>"\"&amp;Tableau1[[#This Row],[Dossier]]&amp;Tableau1[[#This Row],[Sous dossier (1)]]&amp;Tableau1[[#This Row],[Sous dossier (2)]]&amp;Tableau1[[#This Row],[Sous dossier (3)]]</calculatedColumnFormula>
    </tableColumn>
    <tableColumn id="11" name="Référent du document" dataDxfId="108">
      <calculatedColumnFormula>Tableau1[[#This Row],[Référent du document]]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3:BA290" totalsRowShown="0" headerRowDxfId="69" dataDxfId="67" headerRowBorderDxfId="68" tableBorderDxfId="66">
  <autoFilter ref="A3:BA290"/>
  <sortState ref="A4:BA290">
    <sortCondition ref="N3:N290"/>
  </sortState>
  <tableColumns count="53">
    <tableColumn id="30" name="Colonne1" dataDxfId="65"/>
    <tableColumn id="5" name="Chemin complet" dataDxfId="64">
      <calculatedColumnFormula>"\\svr-lamaison\commun\GESTION DOCUMENTAIRE\"&amp;Tableau1[[#This Row],[Dossier]]&amp;Tableau1[[#This Row],[Sous dossier (1)]]&amp;Tableau1[[#This Row],[Sous dossier (2)]]&amp;Tableau1[[#This Row],[Sous dossier (3)]]</calculatedColumnFormula>
    </tableColumn>
    <tableColumn id="1" name="Dossier" dataDxfId="63"/>
    <tableColumn id="2" name="Sous dossier (1)" dataDxfId="62"/>
    <tableColumn id="3" name="Sous dossier (2)" dataDxfId="61"/>
    <tableColumn id="4" name="Sous dossier (3)" dataDxfId="60"/>
    <tableColumn id="6" name="Code" dataDxfId="59"/>
    <tableColumn id="40" name="Dernière MAJ ou vérification en vert (mois/année)" dataDxfId="58"/>
    <tableColumn id="41" name="Fréquence (/an)_x000a_Défaut = tous les 3 ans" dataDxfId="57"/>
    <tableColumn id="23" name="Colonne7" dataDxfId="56"/>
    <tableColumn id="22" name="Colonne6" dataDxfId="55"/>
    <tableColumn id="42" name="A réviser le" dataDxfId="54">
      <calculatedColumnFormula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calculatedColumnFormula>
    </tableColumn>
    <tableColumn id="33" name="Papier?_x000a_A jour?_x000a_Imprimer?" dataDxfId="53"/>
    <tableColumn id="7" name="Nom" dataDxfId="52"/>
    <tableColumn id="39" name="Lien" dataDxfId="51">
      <calculatedColumnFormula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calculatedColumnFormula>
    </tableColumn>
    <tableColumn id="8" name="Mots-clé" dataDxfId="50"/>
    <tableColumn id="9" name="Format" dataDxfId="49"/>
    <tableColumn id="10" name="Existe en version papier" dataDxfId="48"/>
    <tableColumn id="27" name="Référent du document" dataDxfId="47"/>
    <tableColumn id="11" name="Administratif*" dataDxfId="46"/>
    <tableColumn id="52" name="Classeur Administration" dataDxfId="45"/>
    <tableColumn id="13" name="Bénévole* / DU" dataDxfId="44"/>
    <tableColumn id="25" name="Classeur bénévoles" dataDxfId="43"/>
    <tableColumn id="14" name="Cuisinier*" dataDxfId="42"/>
    <tableColumn id="53" name="Classeur Cuisine" dataDxfId="41"/>
    <tableColumn id="16" name="Factotum*" dataDxfId="40"/>
    <tableColumn id="55" name="Classeur Factotum" dataDxfId="39"/>
    <tableColumn id="31" name="Soignants (Unités)*" dataDxfId="38"/>
    <tableColumn id="20" name="Médecins*" dataDxfId="37"/>
    <tableColumn id="47" name="Coordinatrices*" dataDxfId="36"/>
    <tableColumn id="46" name="Classeur Salle de Soins" dataDxfId="35"/>
    <tableColumn id="48" name="CLIN-AEV" dataDxfId="34"/>
    <tableColumn id="49" name="Classeur CLIN-AEV" dataDxfId="33"/>
    <tableColumn id="24" name="COMEDIMS" dataDxfId="32"/>
    <tableColumn id="32" name="Classeur COMEDIMS" dataDxfId="31"/>
    <tableColumn id="21" name="Vigilances - Pharmacie" dataDxfId="30"/>
    <tableColumn id="57" name="Classeur Vig - Pharmacie" dataDxfId="29"/>
    <tableColumn id="12" name="Agent de service*" dataDxfId="28"/>
    <tableColumn id="43" name="Classeur AGS en cuisine" dataDxfId="27"/>
    <tableColumn id="44" name="EOH" dataDxfId="26"/>
    <tableColumn id="59" name="Classeur Hygiène Matériel" dataDxfId="25"/>
    <tableColumn id="26" name="Classeur CRU" dataDxfId="24"/>
    <tableColumn id="19" name="Classeur GQR" dataDxfId="23"/>
    <tableColumn id="18" name="Classeur CENTRAL" dataDxfId="22"/>
    <tableColumn id="17" name="Hôpital de jour*" dataDxfId="21"/>
    <tableColumn id="56" name="Classeur HDJ" dataDxfId="20"/>
    <tableColumn id="15" name="Equipe Mobile" dataDxfId="19"/>
    <tableColumn id="54" name="Classeur Equipe Mobile" dataDxfId="18"/>
    <tableColumn id="34" name="DOC PREUVE" dataDxfId="17"/>
    <tableColumn id="28" name="Colonne2"/>
    <tableColumn id="36" name="Colonne3"/>
    <tableColumn id="29" name="Colonne4"/>
    <tableColumn id="35" name="Colonne5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2:I300" totalsRowShown="0" headerRowDxfId="12" dataDxfId="10" headerRowBorderDxfId="11" tableBorderDxfId="9">
  <autoFilter ref="A2:I300"/>
  <sortState ref="A3:I227">
    <sortCondition descending="1" ref="C2:C227"/>
  </sortState>
  <tableColumns count="9">
    <tableColumn id="2" name="Code" dataDxfId="8">
      <calculatedColumnFormula>Tableau1[[#This Row],[Code]]</calculatedColumnFormula>
    </tableColumn>
    <tableColumn id="38" name="Nom du document" dataDxfId="7">
      <calculatedColumnFormula>Tableau1[[#This Row],[Nom]]</calculatedColumnFormula>
    </tableColumn>
    <tableColumn id="34" name="Prochaine REVISION" dataDxfId="6">
      <calculatedColumnFormula>IF(#REF!="Indéfini", "Indéfinie",IF(#REF!="","A REVOIR",IF(EDATE(#REF!,#REF!*12)
&lt;=TODAY(),"A REVOIR",EDATE(#REF!,#REF!*12))))</calculatedColumnFormula>
    </tableColumn>
    <tableColumn id="1" name="Vigilance Mise à jour" dataDxfId="5">
      <calculatedColumnFormula>IF(Tableau1[[#This Row],[Colonne4]]="oui","I","")</calculatedColumnFormula>
    </tableColumn>
    <tableColumn id="29" name="Priorité dans les révisions" dataDxfId="4">
      <calculatedColumnFormula>Tableau1[[#This Row],[Colonne3]]</calculatedColumnFormula>
    </tableColumn>
    <tableColumn id="31" name="Originaux WORD  EXCEL" dataDxfId="3" dataCellStyle="Lien hypertexte">
      <calculatedColumnFormula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calculatedColumnFormula>
    </tableColumn>
    <tableColumn id="32" name="Document PDF" dataDxfId="2" dataCellStyle="Lien hypertexte">
      <calculatedColumnFormula>IF(OR(Tableau1[[#This Row],[Format]]="PDF",Tableau1[[#This Row],[Format]]="WORD&amp;PDF",Tableau1[[#This Row],[Format]]="EXCEL&amp;PDF"),HYPERLINK(CONCATENATE(Tableau1[[#This Row],[Chemin complet]],Tableau1[[#This Row],[Nom]],".pdf"),"PDF"),"")</calculatedColumnFormula>
    </tableColumn>
    <tableColumn id="30" name="Où trouver l'exemplaire papier :" dataDxfId="1" dataCellStyle="Lien hypertexte">
      <calculatedColumnFormula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calculatedColumnFormula>
    </tableColumn>
    <tableColumn id="33" name="Où trouver le document  informatique dans &quot;GESTION_DOCUMENTAIRE&quot; :" dataDxfId="0">
      <calculatedColumnFormula>Tableau1[[#This Row],[Dossier]]&amp;Tableau1[[#This Row],[Sous dossier (1)]]&amp;Tableau1[[#This Row],[Sous dossier (2)]]&amp;Tableau1[[#This Row],[Sous dossier (3)]]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8">
      <a:dk1>
        <a:sysClr val="windowText" lastClr="000000"/>
      </a:dk1>
      <a:lt1>
        <a:sysClr val="window" lastClr="FFFFFF"/>
      </a:lt1>
      <a:dk2>
        <a:srgbClr val="AD5BFF"/>
      </a:dk2>
      <a:lt2>
        <a:srgbClr val="FFDE66"/>
      </a:lt2>
      <a:accent1>
        <a:srgbClr val="9933FF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file:///C:\Users\MedecinU2\AppData\Roaming\Microsoft\Excel\MANAGEMENT\QUALITE\GDOC\La%20gestion%20documentaire%20-%20administrateur.pps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file:///C:\Users\MedecinU2\AppData\Roaming\Microsoft\Excel\MANAGEMENT\QUALITE\GDOC\La%20gestion%20documentaire%20-utilisateur.pps" TargetMode="External"/><Relationship Id="rId1" Type="http://schemas.openxmlformats.org/officeDocument/2006/relationships/hyperlink" Target="mailto:c.fortuna@laposte.net?subject=GDOC:Besoin%20d'aide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S26"/>
  <sheetViews>
    <sheetView tabSelected="1" zoomScale="113" zoomScaleNormal="113" workbookViewId="0">
      <selection activeCell="O13" sqref="O13:P13"/>
    </sheetView>
  </sheetViews>
  <sheetFormatPr baseColWidth="10" defaultRowHeight="14.4" x14ac:dyDescent="0.3"/>
  <cols>
    <col min="1" max="2" width="5.5546875" customWidth="1"/>
    <col min="3" max="11" width="9.44140625" customWidth="1"/>
    <col min="12" max="12" width="5.5546875" customWidth="1"/>
    <col min="13" max="13" width="6.5546875" customWidth="1"/>
    <col min="14" max="14" width="1.6640625" customWidth="1"/>
    <col min="15" max="15" width="20.6640625" customWidth="1"/>
    <col min="16" max="16" width="2.5546875" customWidth="1"/>
    <col min="17" max="17" width="5" customWidth="1"/>
  </cols>
  <sheetData>
    <row r="1" spans="1:19" ht="8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92"/>
      <c r="O1" s="93"/>
      <c r="P1" s="93"/>
      <c r="Q1" s="94"/>
    </row>
    <row r="2" spans="1:19" ht="15" customHeight="1" thickBot="1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95"/>
      <c r="O2" s="180" t="s">
        <v>55</v>
      </c>
      <c r="P2" s="181"/>
      <c r="Q2" s="182"/>
    </row>
    <row r="3" spans="1:19" ht="15" customHeight="1" thickTop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410" t="s">
        <v>500</v>
      </c>
      <c r="O3" s="411"/>
      <c r="P3" s="97"/>
      <c r="Q3" s="98"/>
    </row>
    <row r="4" spans="1:19" ht="1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6"/>
      <c r="O4" s="13"/>
      <c r="P4" s="97"/>
      <c r="Q4" s="98"/>
      <c r="R4" s="179"/>
    </row>
    <row r="5" spans="1:19" ht="1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6"/>
      <c r="O5" s="99" t="s">
        <v>331</v>
      </c>
      <c r="P5" s="97"/>
      <c r="Q5" s="98"/>
      <c r="S5" s="177"/>
    </row>
    <row r="6" spans="1:19" ht="1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412" t="s">
        <v>494</v>
      </c>
      <c r="O6" s="413"/>
      <c r="P6" s="100"/>
      <c r="Q6" s="101"/>
    </row>
    <row r="7" spans="1:19" ht="1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96"/>
      <c r="O7" s="154" t="s">
        <v>46</v>
      </c>
      <c r="P7" s="97"/>
      <c r="Q7" s="98"/>
    </row>
    <row r="8" spans="1:19" ht="1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96"/>
      <c r="O8" s="102"/>
      <c r="P8" s="97"/>
      <c r="Q8" s="98"/>
    </row>
    <row r="9" spans="1:19" ht="1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414" t="s">
        <v>499</v>
      </c>
      <c r="O9" s="415"/>
      <c r="P9" s="97"/>
      <c r="Q9" s="98"/>
    </row>
    <row r="10" spans="1:19" ht="1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96"/>
      <c r="O10" s="97"/>
      <c r="P10" s="97"/>
      <c r="Q10" s="98"/>
    </row>
    <row r="11" spans="1:19" ht="15" customHeight="1" thickBot="1" x14ac:dyDescent="0.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95"/>
      <c r="O11" s="180" t="s">
        <v>492</v>
      </c>
      <c r="P11" s="181"/>
      <c r="Q11" s="182"/>
    </row>
    <row r="12" spans="1:19" ht="15" customHeight="1" thickTop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416" t="s">
        <v>498</v>
      </c>
      <c r="O12" s="417"/>
      <c r="P12" s="417"/>
      <c r="Q12" s="418"/>
    </row>
    <row r="13" spans="1:19" ht="1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96"/>
      <c r="O13" s="13" t="s">
        <v>46</v>
      </c>
      <c r="P13" s="97"/>
      <c r="Q13" s="98"/>
    </row>
    <row r="14" spans="1:19" ht="1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96"/>
      <c r="O14" s="103"/>
      <c r="P14" s="97"/>
      <c r="Q14" s="98"/>
    </row>
    <row r="15" spans="1:19" ht="15" customHeight="1" thickBot="1" x14ac:dyDescent="0.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96"/>
      <c r="O15" s="180" t="s">
        <v>496</v>
      </c>
      <c r="P15" s="181"/>
      <c r="Q15" s="182"/>
    </row>
    <row r="16" spans="1:19" ht="15" customHeight="1" thickTop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414" t="s">
        <v>497</v>
      </c>
      <c r="O16" s="419"/>
      <c r="P16" s="419"/>
      <c r="Q16" s="420"/>
    </row>
    <row r="17" spans="1:17" ht="1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96"/>
      <c r="O17" s="155"/>
      <c r="P17" s="153"/>
      <c r="Q17" s="98"/>
    </row>
    <row r="18" spans="1:17" ht="15" customHeight="1" thickBot="1" x14ac:dyDescent="0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96"/>
      <c r="O18" s="180" t="s">
        <v>493</v>
      </c>
      <c r="P18" s="183"/>
      <c r="Q18" s="184"/>
    </row>
    <row r="19" spans="1:17" ht="15" customHeight="1" thickTop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85" t="s">
        <v>495</v>
      </c>
      <c r="O19" s="178" t="s">
        <v>595</v>
      </c>
      <c r="P19" s="155"/>
      <c r="Q19" s="98"/>
    </row>
    <row r="20" spans="1:17" ht="1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85" t="s">
        <v>495</v>
      </c>
      <c r="O20" s="178" t="s">
        <v>594</v>
      </c>
      <c r="P20" s="153"/>
      <c r="Q20" s="98"/>
    </row>
    <row r="21" spans="1:17" ht="15" customHeight="1" x14ac:dyDescent="0.3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85" t="s">
        <v>495</v>
      </c>
      <c r="O21" s="178" t="s">
        <v>596</v>
      </c>
      <c r="P21" s="160"/>
      <c r="Q21" s="160"/>
    </row>
    <row r="22" spans="1:17" ht="15" customHeight="1" x14ac:dyDescent="0.3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96"/>
      <c r="O22" s="155"/>
      <c r="P22" s="97"/>
      <c r="Q22" s="98"/>
    </row>
    <row r="23" spans="1:17" ht="15" customHeight="1" x14ac:dyDescent="0.3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96"/>
      <c r="O23" s="104"/>
      <c r="P23" s="97"/>
      <c r="Q23" s="98"/>
    </row>
    <row r="24" spans="1:17" ht="15" customHeight="1" x14ac:dyDescent="0.3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96"/>
      <c r="O24" s="97"/>
      <c r="P24" s="97"/>
      <c r="Q24" s="98"/>
    </row>
    <row r="25" spans="1:17" ht="15" customHeight="1" x14ac:dyDescent="0.3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96"/>
      <c r="O25" s="155"/>
      <c r="P25" s="155"/>
      <c r="Q25" s="155"/>
    </row>
    <row r="26" spans="1:17" ht="1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</sheetData>
  <sheetProtection algorithmName="SHA-512" hashValue="I+oiXPhdab8poLBG6JUcx824GF9VHzEc8+tXBEs+EulmShmk3F1HTasIyieJbQvc1a93wtmuQwTCzkb7dO6m6Q==" saltValue="AYsZJyRc9/JnVN6YbVTstg==" spinCount="100000" sheet="1" objects="1" scenarios="1"/>
  <mergeCells count="5">
    <mergeCell ref="N3:O3"/>
    <mergeCell ref="N6:O6"/>
    <mergeCell ref="N9:O9"/>
    <mergeCell ref="N12:Q12"/>
    <mergeCell ref="N16:Q16"/>
  </mergeCells>
  <dataValidations count="2">
    <dataValidation type="list" showInputMessage="1" showErrorMessage="1" sqref="O13">
      <formula1>referent</formula1>
    </dataValidation>
    <dataValidation type="list" allowBlank="1" showInputMessage="1" showErrorMessage="1" sqref="O7">
      <formula1>categorie</formula1>
    </dataValidation>
  </dataValidations>
  <hyperlinks>
    <hyperlink ref="O21" r:id="rId1" display="? Besoin d'aide ?"/>
    <hyperlink ref="O19" r:id="rId2"/>
    <hyperlink ref="O20" r:id="rId3"/>
  </hyperlinks>
  <pageMargins left="0.7" right="0.7" top="0.75" bottom="0.75" header="0.3" footer="0.3"/>
  <pageSetup paperSize="9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3" r:id="rId7" name="Button 7">
              <controlPr defaultSize="0" print="0" autoFill="0" autoPict="0" macro="[0]!Feuil3.Referent">
                <anchor moveWithCells="1" sizeWithCells="1">
                  <from>
                    <xdr:col>16</xdr:col>
                    <xdr:colOff>7620</xdr:colOff>
                    <xdr:row>12</xdr:row>
                    <xdr:rowOff>7620</xdr:rowOff>
                  </from>
                  <to>
                    <xdr:col>16</xdr:col>
                    <xdr:colOff>289560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8">
              <controlPr defaultSize="0" print="0" autoFill="0" autoPict="0" macro="[0]!Feuil3.Toutvoir">
                <anchor moveWithCells="1" sizeWithCells="1">
                  <from>
                    <xdr:col>16</xdr:col>
                    <xdr:colOff>0</xdr:colOff>
                    <xdr:row>8</xdr:row>
                    <xdr:rowOff>7620</xdr:rowOff>
                  </from>
                  <to>
                    <xdr:col>16</xdr:col>
                    <xdr:colOff>274320</xdr:colOff>
                    <xdr:row>9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C000"/>
  </sheetPr>
  <dimension ref="A1:X329"/>
  <sheetViews>
    <sheetView workbookViewId="0">
      <selection sqref="A1:E1"/>
    </sheetView>
  </sheetViews>
  <sheetFormatPr baseColWidth="10" defaultRowHeight="14.4" x14ac:dyDescent="0.3"/>
  <cols>
    <col min="1" max="1" width="12.6640625" style="112" customWidth="1"/>
    <col min="2" max="2" width="58.44140625" style="89" customWidth="1"/>
    <col min="3" max="3" width="9.44140625" style="89" customWidth="1"/>
    <col min="4" max="4" width="47" customWidth="1"/>
    <col min="5" max="5" width="24.109375" style="4" customWidth="1"/>
    <col min="6" max="6" width="64.109375" style="35" customWidth="1"/>
    <col min="7" max="7" width="4.44140625" style="10" hidden="1" customWidth="1"/>
    <col min="8" max="23" width="4.44140625" hidden="1" customWidth="1"/>
    <col min="24" max="24" width="14.5546875" customWidth="1"/>
  </cols>
  <sheetData>
    <row r="1" spans="1:24" ht="40.5" customHeight="1" x14ac:dyDescent="0.3">
      <c r="A1" s="421" t="s">
        <v>225</v>
      </c>
      <c r="B1" s="421"/>
      <c r="C1" s="421"/>
      <c r="D1" s="421"/>
      <c r="E1" s="421"/>
      <c r="F1" s="14"/>
      <c r="G1" s="11"/>
      <c r="H1" s="11"/>
    </row>
    <row r="2" spans="1:24" ht="3.75" customHeight="1" x14ac:dyDescent="0.3">
      <c r="A2" s="216"/>
      <c r="B2" s="216"/>
      <c r="C2" s="216"/>
      <c r="D2" s="216"/>
      <c r="E2" s="216"/>
      <c r="F2" s="14"/>
      <c r="G2" s="11"/>
      <c r="H2" s="11"/>
    </row>
    <row r="3" spans="1:24" s="34" customFormat="1" ht="33.75" customHeight="1" x14ac:dyDescent="0.3">
      <c r="A3" s="36" t="s">
        <v>88</v>
      </c>
      <c r="B3" s="88" t="s">
        <v>163</v>
      </c>
      <c r="C3" s="88" t="s">
        <v>387</v>
      </c>
      <c r="D3" s="33" t="s">
        <v>623</v>
      </c>
      <c r="E3" s="33" t="s">
        <v>624</v>
      </c>
      <c r="F3" s="53" t="s">
        <v>330</v>
      </c>
      <c r="G3" s="86" t="s">
        <v>50</v>
      </c>
      <c r="H3" s="86" t="s">
        <v>51</v>
      </c>
      <c r="I3" s="86" t="s">
        <v>49</v>
      </c>
      <c r="J3" s="86" t="s">
        <v>48</v>
      </c>
      <c r="K3" s="86" t="s">
        <v>89</v>
      </c>
      <c r="L3" s="86" t="s">
        <v>6</v>
      </c>
      <c r="M3" s="86" t="s">
        <v>90</v>
      </c>
      <c r="N3" s="86" t="s">
        <v>5</v>
      </c>
      <c r="O3" s="86" t="s">
        <v>91</v>
      </c>
      <c r="P3" s="86" t="s">
        <v>227</v>
      </c>
      <c r="Q3" s="86" t="s">
        <v>238</v>
      </c>
      <c r="R3" s="86" t="s">
        <v>239</v>
      </c>
      <c r="S3" s="86" t="s">
        <v>81</v>
      </c>
      <c r="T3" s="86" t="s">
        <v>0</v>
      </c>
      <c r="U3" s="86" t="s">
        <v>1</v>
      </c>
      <c r="V3" s="86" t="s">
        <v>2</v>
      </c>
      <c r="W3" s="87" t="s">
        <v>92</v>
      </c>
      <c r="X3" s="147" t="s">
        <v>355</v>
      </c>
    </row>
    <row r="4" spans="1:24" ht="56.25" hidden="1" customHeight="1" x14ac:dyDescent="0.3">
      <c r="A4" s="123" t="str">
        <f>IF(Tableau1[[#This Row],[Code]]&lt;&gt;"",Tableau1[[#This Row],[Code]],"")</f>
        <v>-</v>
      </c>
      <c r="B4" s="119" t="str">
        <f>IF(Tableau1[[#This Row],[Nom]]&lt;&gt;"",Tableau1[[#This Row],[Nom]],"")</f>
        <v>2013 Rapport CRU</v>
      </c>
      <c r="C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4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4" s="51" t="str">
        <f>Tableau1[[#This Row],[Mots-clé]]</f>
        <v>rapport CRU usagers bilan</v>
      </c>
      <c r="G4" s="50">
        <f>Tableau1[[#This Row],[Administratif*]]</f>
        <v>0</v>
      </c>
      <c r="H4" s="50">
        <f>Tableau1[[#This Row],[Agent de service*]]</f>
        <v>0</v>
      </c>
      <c r="I4" s="50">
        <f>Tableau1[[#This Row],[Bénévole* / DU]]</f>
        <v>0</v>
      </c>
      <c r="J4" s="50">
        <f>Tableau1[[#This Row],[Cuisinier*]]</f>
        <v>0</v>
      </c>
      <c r="K4" s="50">
        <f>Tableau1[[#This Row],[Equipe Mobile]]</f>
        <v>0</v>
      </c>
      <c r="L4" s="50">
        <f>Tableau1[[#This Row],[Factotum*]]</f>
        <v>0</v>
      </c>
      <c r="M4" s="50">
        <f>Tableau1[[#This Row],[Hôpital de jour*]]</f>
        <v>0</v>
      </c>
      <c r="N4" s="50" t="e">
        <f>#REF!</f>
        <v>#REF!</v>
      </c>
      <c r="O4" s="50">
        <f>Tableau1[[#This Row],[Soignants (Unités)*]]</f>
        <v>0</v>
      </c>
      <c r="P4" s="50">
        <f>Tableau1[[#This Row],[Médecins*]]</f>
        <v>0</v>
      </c>
      <c r="Q4" s="50">
        <f>Tableau1[[#This Row],[Vigilances - Pharmacie]]</f>
        <v>0</v>
      </c>
      <c r="R4" s="50" t="e">
        <f>#REF!</f>
        <v>#REF!</v>
      </c>
      <c r="S4" s="50" t="e">
        <f>#REF!</f>
        <v>#REF!</v>
      </c>
      <c r="T4" s="50" t="e">
        <f>#REF!</f>
        <v>#REF!</v>
      </c>
      <c r="U4" s="50">
        <f>Tableau1[[#This Row],[Classeur bénévoles]]</f>
        <v>0</v>
      </c>
      <c r="V4" s="50">
        <f>Tableau1[[#This Row],[Classeur CRU]]</f>
        <v>1</v>
      </c>
      <c r="W4" s="50">
        <f>Tableau1[[#This Row],[Classeur GQR]]</f>
        <v>0</v>
      </c>
      <c r="X4" s="50" t="str">
        <f>+Tableau1[[#This Row],[Papier?
A jour?
Imprimer?]]</f>
        <v>P-AJ-IMPR</v>
      </c>
    </row>
    <row r="5" spans="1:24" ht="56.25" hidden="1" customHeight="1" x14ac:dyDescent="0.3">
      <c r="A5" s="123" t="str">
        <f>IF(Tableau1[[#This Row],[Code]]&lt;&gt;"",Tableau1[[#This Row],[Code]],"")</f>
        <v>-</v>
      </c>
      <c r="B5" s="119" t="str">
        <f>IF(Tableau1[[#This Row],[Nom]]&lt;&gt;"",Tableau1[[#This Row],[Nom]],"")</f>
        <v>2014 Rapport CRU</v>
      </c>
      <c r="C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5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5" s="51" t="str">
        <f>Tableau1[[#This Row],[Mots-clé]]</f>
        <v>rapport CRU usagers bilan</v>
      </c>
      <c r="G5" s="50">
        <f>Tableau1[[#This Row],[Administratif*]]</f>
        <v>0</v>
      </c>
      <c r="H5" s="50">
        <f>Tableau1[[#This Row],[Agent de service*]]</f>
        <v>0</v>
      </c>
      <c r="I5" s="50">
        <f>Tableau1[[#This Row],[Bénévole* / DU]]</f>
        <v>0</v>
      </c>
      <c r="J5" s="50">
        <f>Tableau1[[#This Row],[Cuisinier*]]</f>
        <v>0</v>
      </c>
      <c r="K5" s="50">
        <f>Tableau1[[#This Row],[Equipe Mobile]]</f>
        <v>0</v>
      </c>
      <c r="L5" s="50">
        <f>Tableau1[[#This Row],[Factotum*]]</f>
        <v>0</v>
      </c>
      <c r="M5" s="50">
        <f>Tableau1[[#This Row],[Hôpital de jour*]]</f>
        <v>0</v>
      </c>
      <c r="N5" s="50" t="e">
        <f>#REF!</f>
        <v>#REF!</v>
      </c>
      <c r="O5" s="50">
        <f>Tableau1[[#This Row],[Soignants (Unités)*]]</f>
        <v>0</v>
      </c>
      <c r="P5" s="50">
        <f>Tableau1[[#This Row],[Médecins*]]</f>
        <v>0</v>
      </c>
      <c r="Q5" s="50">
        <f>Tableau1[[#This Row],[Vigilances - Pharmacie]]</f>
        <v>0</v>
      </c>
      <c r="R5" s="50" t="e">
        <f>#REF!</f>
        <v>#REF!</v>
      </c>
      <c r="S5" s="50" t="e">
        <f>#REF!</f>
        <v>#REF!</v>
      </c>
      <c r="T5" s="50" t="e">
        <f>#REF!</f>
        <v>#REF!</v>
      </c>
      <c r="U5" s="50">
        <f>Tableau1[[#This Row],[Classeur bénévoles]]</f>
        <v>0</v>
      </c>
      <c r="V5" s="50">
        <f>Tableau1[[#This Row],[Classeur CRU]]</f>
        <v>1</v>
      </c>
      <c r="W5" s="50">
        <f>Tableau1[[#This Row],[Classeur GQR]]</f>
        <v>0</v>
      </c>
      <c r="X5" s="50" t="str">
        <f>+Tableau1[[#This Row],[Papier?
A jour?
Imprimer?]]</f>
        <v>P-AJ-IMPR</v>
      </c>
    </row>
    <row r="6" spans="1:24" ht="56.25" hidden="1" customHeight="1" x14ac:dyDescent="0.3">
      <c r="A6" s="123" t="str">
        <f>IF(Tableau1[[#This Row],[Code]]&lt;&gt;"",Tableau1[[#This Row],[Code]],"")</f>
        <v>-</v>
      </c>
      <c r="B6" s="119" t="str">
        <f>IF(Tableau1[[#This Row],[Nom]]&lt;&gt;"",Tableau1[[#This Row],[Nom]],"")</f>
        <v>2015 Rapport CRU</v>
      </c>
      <c r="C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6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6" s="51" t="str">
        <f>Tableau1[[#This Row],[Mots-clé]]</f>
        <v>rapport CRU usagers bilan</v>
      </c>
      <c r="G6" s="50">
        <f>Tableau1[[#This Row],[Administratif*]]</f>
        <v>0</v>
      </c>
      <c r="H6" s="50">
        <f>Tableau1[[#This Row],[Agent de service*]]</f>
        <v>0</v>
      </c>
      <c r="I6" s="50">
        <f>Tableau1[[#This Row],[Bénévole* / DU]]</f>
        <v>0</v>
      </c>
      <c r="J6" s="50">
        <f>Tableau1[[#This Row],[Cuisinier*]]</f>
        <v>0</v>
      </c>
      <c r="K6" s="50">
        <f>Tableau1[[#This Row],[Equipe Mobile]]</f>
        <v>0</v>
      </c>
      <c r="L6" s="50">
        <f>Tableau1[[#This Row],[Factotum*]]</f>
        <v>0</v>
      </c>
      <c r="M6" s="50">
        <f>Tableau1[[#This Row],[Hôpital de jour*]]</f>
        <v>0</v>
      </c>
      <c r="N6" s="50" t="e">
        <f>#REF!</f>
        <v>#REF!</v>
      </c>
      <c r="O6" s="50">
        <f>Tableau1[[#This Row],[Soignants (Unités)*]]</f>
        <v>0</v>
      </c>
      <c r="P6" s="50">
        <f>Tableau1[[#This Row],[Médecins*]]</f>
        <v>0</v>
      </c>
      <c r="Q6" s="50">
        <f>Tableau1[[#This Row],[Vigilances - Pharmacie]]</f>
        <v>0</v>
      </c>
      <c r="R6" s="50" t="e">
        <f>#REF!</f>
        <v>#REF!</v>
      </c>
      <c r="S6" s="50" t="e">
        <f>#REF!</f>
        <v>#REF!</v>
      </c>
      <c r="T6" s="50" t="e">
        <f>#REF!</f>
        <v>#REF!</v>
      </c>
      <c r="U6" s="50">
        <f>Tableau1[[#This Row],[Classeur bénévoles]]</f>
        <v>0</v>
      </c>
      <c r="V6" s="50">
        <f>Tableau1[[#This Row],[Classeur CRU]]</f>
        <v>1</v>
      </c>
      <c r="W6" s="50">
        <f>Tableau1[[#This Row],[Classeur GQR]]</f>
        <v>0</v>
      </c>
      <c r="X6" s="50" t="str">
        <f>+Tableau1[[#This Row],[Papier?
A jour?
Imprimer?]]</f>
        <v>P-AJ-IMPR</v>
      </c>
    </row>
    <row r="7" spans="1:24" ht="56.25" hidden="1" customHeight="1" x14ac:dyDescent="0.3">
      <c r="A7" s="123" t="str">
        <f>IF(Tableau1[[#This Row],[Code]]&lt;&gt;"",Tableau1[[#This Row],[Code]],"")</f>
        <v/>
      </c>
      <c r="B7" s="119" t="str">
        <f>IF(Tableau1[[#This Row],[Nom]]&lt;&gt;"",Tableau1[[#This Row],[Nom]],"")</f>
        <v>2019 Demandes d'admission et admissions</v>
      </c>
      <c r="C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" s="303" t="str">
        <f>Tableau1[[#This Row],[Dossier]]&amp;" "&amp;Tableau1[[#This Row],[Sous dossier (1)]]&amp;" "&amp;Tableau1[[#This Row],[Sous dossier (2)]]&amp;" "&amp;Tableau1[[#This Row],[Sous dossier (3)]]</f>
        <v>MANAGEMENT\ DIRECTION\ POLITIQUE\ DEMANDES D'ADMISSIONS\</v>
      </c>
      <c r="F7" s="51" t="str">
        <f>Tableau1[[#This Row],[Mots-clé]]</f>
        <v>DEMANDES ADMISSIONS</v>
      </c>
      <c r="G7" s="50">
        <f>Tableau1[[#This Row],[Administratif*]]</f>
        <v>0</v>
      </c>
      <c r="H7" s="50">
        <f>Tableau1[[#This Row],[Agent de service*]]</f>
        <v>0</v>
      </c>
      <c r="I7" s="50">
        <f>Tableau1[[#This Row],[Bénévole* / DU]]</f>
        <v>0</v>
      </c>
      <c r="J7" s="50">
        <f>Tableau1[[#This Row],[Cuisinier*]]</f>
        <v>0</v>
      </c>
      <c r="K7" s="50">
        <f>Tableau1[[#This Row],[Equipe Mobile]]</f>
        <v>0</v>
      </c>
      <c r="L7" s="50">
        <f>Tableau1[[#This Row],[Factotum*]]</f>
        <v>0</v>
      </c>
      <c r="M7" s="50">
        <f>Tableau1[[#This Row],[Hôpital de jour*]]</f>
        <v>0</v>
      </c>
      <c r="N7" s="50" t="e">
        <f>#REF!</f>
        <v>#REF!</v>
      </c>
      <c r="O7" s="50">
        <f>Tableau1[[#This Row],[Soignants (Unités)*]]</f>
        <v>0</v>
      </c>
      <c r="P7" s="50">
        <f>Tableau1[[#This Row],[Médecins*]]</f>
        <v>0</v>
      </c>
      <c r="Q7" s="50">
        <f>Tableau1[[#This Row],[Vigilances - Pharmacie]]</f>
        <v>0</v>
      </c>
      <c r="R7" s="50" t="e">
        <f>#REF!</f>
        <v>#REF!</v>
      </c>
      <c r="S7" s="50" t="e">
        <f>#REF!</f>
        <v>#REF!</v>
      </c>
      <c r="T7" s="50" t="e">
        <f>#REF!</f>
        <v>#REF!</v>
      </c>
      <c r="U7" s="50">
        <f>Tableau1[[#This Row],[Classeur bénévoles]]</f>
        <v>0</v>
      </c>
      <c r="V7" s="50">
        <f>Tableau1[[#This Row],[Classeur CRU]]</f>
        <v>0</v>
      </c>
      <c r="W7" s="50">
        <f>Tableau1[[#This Row],[Classeur GQR]]</f>
        <v>0</v>
      </c>
      <c r="X7" s="50" t="str">
        <f>+Tableau1[[#This Row],[Papier?
A jour?
Imprimer?]]</f>
        <v>NP - AJ</v>
      </c>
    </row>
    <row r="8" spans="1:24" ht="56.25" hidden="1" customHeight="1" x14ac:dyDescent="0.3">
      <c r="A8" s="123" t="str">
        <f>IF(Tableau1[[#This Row],[Code]]&lt;&gt;"",Tableau1[[#This Row],[Code]],"")</f>
        <v>USO_010_01</v>
      </c>
      <c r="B8" s="119" t="str">
        <f>IF(Tableau1[[#This Row],[Nom]]&lt;&gt;"",Tableau1[[#This Row],[Nom]],"")</f>
        <v>AEROSOLTHERAPIE</v>
      </c>
      <c r="C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8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8" s="148" t="str">
        <f>Tableau1[[#This Row],[Mots-clé]]</f>
        <v>aerosolthérapie aerosol therapie</v>
      </c>
      <c r="G8" s="50">
        <f>Tableau1[[#This Row],[Administratif*]]</f>
        <v>0</v>
      </c>
      <c r="H8" s="50">
        <f>Tableau1[[#This Row],[Agent de service*]]</f>
        <v>0</v>
      </c>
      <c r="I8" s="50">
        <f>Tableau1[[#This Row],[Bénévole* / DU]]</f>
        <v>0</v>
      </c>
      <c r="J8" s="50">
        <f>Tableau1[[#This Row],[Cuisinier*]]</f>
        <v>0</v>
      </c>
      <c r="K8" s="50">
        <f>Tableau1[[#This Row],[Equipe Mobile]]</f>
        <v>0</v>
      </c>
      <c r="L8" s="50">
        <f>Tableau1[[#This Row],[Factotum*]]</f>
        <v>0</v>
      </c>
      <c r="M8" s="50">
        <f>Tableau1[[#This Row],[Hôpital de jour*]]</f>
        <v>0</v>
      </c>
      <c r="N8" s="50" t="e">
        <f>#REF!</f>
        <v>#REF!</v>
      </c>
      <c r="O8" s="50">
        <f>Tableau1[[#This Row],[Soignants (Unités)*]]</f>
        <v>1</v>
      </c>
      <c r="P8" s="50">
        <f>Tableau1[[#This Row],[Médecins*]]</f>
        <v>1</v>
      </c>
      <c r="Q8" s="50">
        <f>Tableau1[[#This Row],[Vigilances - Pharmacie]]</f>
        <v>0</v>
      </c>
      <c r="R8" s="50" t="e">
        <f>#REF!</f>
        <v>#REF!</v>
      </c>
      <c r="S8" s="50" t="e">
        <f>#REF!</f>
        <v>#REF!</v>
      </c>
      <c r="T8" s="50" t="e">
        <f>#REF!</f>
        <v>#REF!</v>
      </c>
      <c r="U8" s="50">
        <f>Tableau1[[#This Row],[Classeur bénévoles]]</f>
        <v>0</v>
      </c>
      <c r="V8" s="50">
        <f>Tableau1[[#This Row],[Classeur CRU]]</f>
        <v>0</v>
      </c>
      <c r="W8" s="50">
        <f>Tableau1[[#This Row],[Classeur GQR]]</f>
        <v>0</v>
      </c>
      <c r="X8" s="50" t="str">
        <f>+Tableau1[[#This Row],[Papier?
A jour?
Imprimer?]]</f>
        <v>P-AJ-IMPR</v>
      </c>
    </row>
    <row r="9" spans="1:24" ht="56.25" hidden="1" customHeight="1" x14ac:dyDescent="0.3">
      <c r="A9" s="123" t="str">
        <f>IF(Tableau1[[#This Row],[Code]]&lt;&gt;"",Tableau1[[#This Row],[Code]],"")</f>
        <v>CUI_020_01</v>
      </c>
      <c r="B9" s="119" t="str">
        <f>IF(Tableau1[[#This Row],[Nom]]&lt;&gt;"",Tableau1[[#This Row],[Nom]],"")</f>
        <v>ANALYSE DES RISQUES MICROBIOLOGIQUES</v>
      </c>
      <c r="C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9" s="148" t="str">
        <f>Tableau1[[#This Row],[Mots-clé]]</f>
        <v>ANALYSE DES RISQUES MICROBIOLOGIQUES GENERALITE H.A.C.C.P HACCP</v>
      </c>
      <c r="G9" s="50">
        <f>Tableau1[[#This Row],[Administratif*]]</f>
        <v>0</v>
      </c>
      <c r="H9" s="50">
        <f>Tableau1[[#This Row],[Agent de service*]]</f>
        <v>0</v>
      </c>
      <c r="I9" s="50">
        <f>Tableau1[[#This Row],[Bénévole* / DU]]</f>
        <v>0</v>
      </c>
      <c r="J9" s="50">
        <f>Tableau1[[#This Row],[Cuisinier*]]</f>
        <v>1</v>
      </c>
      <c r="K9" s="50">
        <f>Tableau1[[#This Row],[Equipe Mobile]]</f>
        <v>0</v>
      </c>
      <c r="L9" s="50">
        <f>Tableau1[[#This Row],[Factotum*]]</f>
        <v>0</v>
      </c>
      <c r="M9" s="50">
        <f>Tableau1[[#This Row],[Hôpital de jour*]]</f>
        <v>0</v>
      </c>
      <c r="N9" s="50" t="e">
        <f>#REF!</f>
        <v>#REF!</v>
      </c>
      <c r="O9" s="50">
        <f>Tableau1[[#This Row],[Soignants (Unités)*]]</f>
        <v>0</v>
      </c>
      <c r="P9" s="50">
        <f>Tableau1[[#This Row],[Médecins*]]</f>
        <v>0</v>
      </c>
      <c r="Q9" s="50">
        <f>Tableau1[[#This Row],[Vigilances - Pharmacie]]</f>
        <v>0</v>
      </c>
      <c r="R9" s="50" t="e">
        <f>#REF!</f>
        <v>#REF!</v>
      </c>
      <c r="S9" s="50" t="e">
        <f>#REF!</f>
        <v>#REF!</v>
      </c>
      <c r="T9" s="50" t="e">
        <f>#REF!</f>
        <v>#REF!</v>
      </c>
      <c r="U9" s="50">
        <f>Tableau1[[#This Row],[Classeur bénévoles]]</f>
        <v>0</v>
      </c>
      <c r="V9" s="50">
        <f>Tableau1[[#This Row],[Classeur CRU]]</f>
        <v>0</v>
      </c>
      <c r="W9" s="50">
        <f>Tableau1[[#This Row],[Classeur GQR]]</f>
        <v>0</v>
      </c>
      <c r="X9" s="50" t="str">
        <f>+Tableau1[[#This Row],[Papier?
A jour?
Imprimer?]]</f>
        <v>P - MAJ</v>
      </c>
    </row>
    <row r="10" spans="1:24" ht="56.25" hidden="1" customHeight="1" x14ac:dyDescent="0.3">
      <c r="A10" s="123" t="str">
        <f>IF(Tableau1[[#This Row],[Code]]&lt;&gt;"",Tableau1[[#This Row],[Code]],"")</f>
        <v/>
      </c>
      <c r="B10" s="119" t="str">
        <f>IF(Tableau1[[#This Row],[Nom]]&lt;&gt;"",Tableau1[[#This Row],[Nom]],"")</f>
        <v>ANNEXE RISQUE CHIMIQUE</v>
      </c>
      <c r="C1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10" s="51" t="str">
        <f>Tableau1[[#This Row],[Mots-clé]]</f>
        <v>ANNEXE RISQUE CHIMIQUE</v>
      </c>
      <c r="G10" s="50">
        <f>Tableau1[[#This Row],[Administratif*]]</f>
        <v>0</v>
      </c>
      <c r="H10" s="50">
        <f>Tableau1[[#This Row],[Agent de service*]]</f>
        <v>0</v>
      </c>
      <c r="I10" s="50">
        <f>Tableau1[[#This Row],[Bénévole* / DU]]</f>
        <v>0</v>
      </c>
      <c r="J10" s="50">
        <f>Tableau1[[#This Row],[Cuisinier*]]</f>
        <v>0</v>
      </c>
      <c r="K10" s="50">
        <f>Tableau1[[#This Row],[Equipe Mobile]]</f>
        <v>0</v>
      </c>
      <c r="L10" s="50">
        <f>Tableau1[[#This Row],[Factotum*]]</f>
        <v>0</v>
      </c>
      <c r="M10" s="50">
        <f>Tableau1[[#This Row],[Hôpital de jour*]]</f>
        <v>0</v>
      </c>
      <c r="N10" s="50" t="e">
        <f>#REF!</f>
        <v>#REF!</v>
      </c>
      <c r="O10" s="50">
        <f>Tableau1[[#This Row],[Soignants (Unités)*]]</f>
        <v>0</v>
      </c>
      <c r="P10" s="50">
        <f>Tableau1[[#This Row],[Médecins*]]</f>
        <v>0</v>
      </c>
      <c r="Q10" s="50">
        <f>Tableau1[[#This Row],[Vigilances - Pharmacie]]</f>
        <v>0</v>
      </c>
      <c r="R10" s="50" t="e">
        <f>#REF!</f>
        <v>#REF!</v>
      </c>
      <c r="S10" s="50" t="e">
        <f>#REF!</f>
        <v>#REF!</v>
      </c>
      <c r="T10" s="50" t="e">
        <f>#REF!</f>
        <v>#REF!</v>
      </c>
      <c r="U10" s="50">
        <f>Tableau1[[#This Row],[Classeur bénévoles]]</f>
        <v>0</v>
      </c>
      <c r="V10" s="50">
        <f>Tableau1[[#This Row],[Classeur CRU]]</f>
        <v>0</v>
      </c>
      <c r="W10" s="50">
        <f>Tableau1[[#This Row],[Classeur GQR]]</f>
        <v>1</v>
      </c>
      <c r="X10" s="50" t="str">
        <f>+Tableau1[[#This Row],[Papier?
A jour?
Imprimer?]]</f>
        <v>NP - AJ</v>
      </c>
    </row>
    <row r="11" spans="1:24" ht="56.25" hidden="1" customHeight="1" x14ac:dyDescent="0.3">
      <c r="A11" s="123" t="str">
        <f>IF(Tableau1[[#This Row],[Code]]&lt;&gt;"",Tableau1[[#This Row],[Code]],"")</f>
        <v>UPT_006_01</v>
      </c>
      <c r="B11" s="119" t="str">
        <f>IF(Tableau1[[#This Row],[Nom]]&lt;&gt;"",Tableau1[[#This Row],[Nom]],"")</f>
        <v>ANTIDOTE INJECTABLE DES BENZODIAZEPINES</v>
      </c>
      <c r="C1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1" s="51" t="str">
        <f>Tableau1[[#This Row],[Mots-clé]]</f>
        <v>antidote hypnovel benzodiazepine injectable</v>
      </c>
      <c r="G11" s="50">
        <f>Tableau1[[#This Row],[Administratif*]]</f>
        <v>0</v>
      </c>
      <c r="H11" s="50">
        <f>Tableau1[[#This Row],[Agent de service*]]</f>
        <v>0</v>
      </c>
      <c r="I11" s="50">
        <f>Tableau1[[#This Row],[Bénévole* / DU]]</f>
        <v>0</v>
      </c>
      <c r="J11" s="50">
        <f>Tableau1[[#This Row],[Cuisinier*]]</f>
        <v>0</v>
      </c>
      <c r="K11" s="50">
        <f>Tableau1[[#This Row],[Equipe Mobile]]</f>
        <v>0</v>
      </c>
      <c r="L11" s="50">
        <f>Tableau1[[#This Row],[Factotum*]]</f>
        <v>0</v>
      </c>
      <c r="M11" s="50">
        <f>Tableau1[[#This Row],[Hôpital de jour*]]</f>
        <v>0</v>
      </c>
      <c r="N11" s="50" t="e">
        <f>#REF!</f>
        <v>#REF!</v>
      </c>
      <c r="O11" s="50">
        <f>Tableau1[[#This Row],[Soignants (Unités)*]]</f>
        <v>1</v>
      </c>
      <c r="P11" s="50">
        <f>Tableau1[[#This Row],[Médecins*]]</f>
        <v>1</v>
      </c>
      <c r="Q11" s="50">
        <f>Tableau1[[#This Row],[Vigilances - Pharmacie]]</f>
        <v>1</v>
      </c>
      <c r="R11" s="50" t="e">
        <f>#REF!</f>
        <v>#REF!</v>
      </c>
      <c r="S11" s="50" t="e">
        <f>#REF!</f>
        <v>#REF!</v>
      </c>
      <c r="T11" s="50" t="e">
        <f>#REF!</f>
        <v>#REF!</v>
      </c>
      <c r="U11" s="50">
        <f>Tableau1[[#This Row],[Classeur bénévoles]]</f>
        <v>0</v>
      </c>
      <c r="V11" s="50">
        <f>Tableau1[[#This Row],[Classeur CRU]]</f>
        <v>0</v>
      </c>
      <c r="W11" s="50">
        <f>Tableau1[[#This Row],[Classeur GQR]]</f>
        <v>0</v>
      </c>
      <c r="X11" s="50" t="str">
        <f>+Tableau1[[#This Row],[Papier?
A jour?
Imprimer?]]</f>
        <v>P-AJ-IMPR</v>
      </c>
    </row>
    <row r="12" spans="1:24" ht="56.25" hidden="1" customHeight="1" x14ac:dyDescent="0.3">
      <c r="A12" s="123" t="str">
        <f>IF(Tableau1[[#This Row],[Code]]&lt;&gt;"",Tableau1[[#This Row],[Code]],"")</f>
        <v>UPT_005_02</v>
      </c>
      <c r="B12" s="119" t="str">
        <f>IF(Tableau1[[#This Row],[Nom]]&lt;&gt;"",Tableau1[[#This Row],[Nom]],"")</f>
        <v>ANTIDOTE INJECTABLE DES MORPHINIQUES</v>
      </c>
      <c r="C1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2" s="148" t="str">
        <f>Tableau1[[#This Row],[Mots-clé]]</f>
        <v xml:space="preserve">Théra 5
PROTOCOLE
ANTIDOTE INJECTABLE DES MORPHINIQUES
</v>
      </c>
      <c r="G12" s="50">
        <f>Tableau1[[#This Row],[Administratif*]]</f>
        <v>0</v>
      </c>
      <c r="H12" s="50">
        <f>Tableau1[[#This Row],[Agent de service*]]</f>
        <v>0</v>
      </c>
      <c r="I12" s="50">
        <f>Tableau1[[#This Row],[Bénévole* / DU]]</f>
        <v>0</v>
      </c>
      <c r="J12" s="50">
        <f>Tableau1[[#This Row],[Cuisinier*]]</f>
        <v>0</v>
      </c>
      <c r="K12" s="50">
        <f>Tableau1[[#This Row],[Equipe Mobile]]</f>
        <v>0</v>
      </c>
      <c r="L12" s="50">
        <f>Tableau1[[#This Row],[Factotum*]]</f>
        <v>0</v>
      </c>
      <c r="M12" s="50">
        <f>Tableau1[[#This Row],[Hôpital de jour*]]</f>
        <v>0</v>
      </c>
      <c r="N12" s="50" t="e">
        <f>#REF!</f>
        <v>#REF!</v>
      </c>
      <c r="O12" s="50">
        <f>Tableau1[[#This Row],[Soignants (Unités)*]]</f>
        <v>1</v>
      </c>
      <c r="P12" s="50">
        <f>Tableau1[[#This Row],[Médecins*]]</f>
        <v>1</v>
      </c>
      <c r="Q12" s="50">
        <f>Tableau1[[#This Row],[Vigilances - Pharmacie]]</f>
        <v>1</v>
      </c>
      <c r="R12" s="50" t="e">
        <f>#REF!</f>
        <v>#REF!</v>
      </c>
      <c r="S12" s="50" t="e">
        <f>#REF!</f>
        <v>#REF!</v>
      </c>
      <c r="T12" s="50" t="e">
        <f>#REF!</f>
        <v>#REF!</v>
      </c>
      <c r="U12" s="50">
        <f>Tableau1[[#This Row],[Classeur bénévoles]]</f>
        <v>0</v>
      </c>
      <c r="V12" s="50">
        <f>Tableau1[[#This Row],[Classeur CRU]]</f>
        <v>0</v>
      </c>
      <c r="W12" s="50">
        <f>Tableau1[[#This Row],[Classeur GQR]]</f>
        <v>0</v>
      </c>
      <c r="X12" s="50" t="str">
        <f>+Tableau1[[#This Row],[Papier?
A jour?
Imprimer?]]</f>
        <v>P - MAJ</v>
      </c>
    </row>
    <row r="13" spans="1:24" ht="56.25" hidden="1" customHeight="1" x14ac:dyDescent="0.3">
      <c r="A13" s="123" t="str">
        <f>IF(Tableau1[[#This Row],[Code]]&lt;&gt;"",Tableau1[[#This Row],[Code]],"")</f>
        <v>USO_011_01</v>
      </c>
      <c r="B13" s="119" t="str">
        <f>IF(Tableau1[[#This Row],[Nom]]&lt;&gt;"",Tableau1[[#This Row],[Nom]],"")</f>
        <v>ASPIRATION TRACHEALE</v>
      </c>
      <c r="C1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1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3" s="51" t="str">
        <f>Tableau1[[#This Row],[Mots-clé]]</f>
        <v>aspiration trachéale tracheale sonde aérienne aerienne</v>
      </c>
      <c r="G13" s="50">
        <f>Tableau1[[#This Row],[Administratif*]]</f>
        <v>0</v>
      </c>
      <c r="H13" s="50">
        <f>Tableau1[[#This Row],[Agent de service*]]</f>
        <v>0</v>
      </c>
      <c r="I13" s="50">
        <f>Tableau1[[#This Row],[Bénévole* / DU]]</f>
        <v>0</v>
      </c>
      <c r="J13" s="50">
        <f>Tableau1[[#This Row],[Cuisinier*]]</f>
        <v>0</v>
      </c>
      <c r="K13" s="50">
        <f>Tableau1[[#This Row],[Equipe Mobile]]</f>
        <v>0</v>
      </c>
      <c r="L13" s="50">
        <f>Tableau1[[#This Row],[Factotum*]]</f>
        <v>0</v>
      </c>
      <c r="M13" s="50">
        <f>Tableau1[[#This Row],[Hôpital de jour*]]</f>
        <v>0</v>
      </c>
      <c r="N13" s="50" t="e">
        <f>#REF!</f>
        <v>#REF!</v>
      </c>
      <c r="O13" s="50">
        <f>Tableau1[[#This Row],[Soignants (Unités)*]]</f>
        <v>1</v>
      </c>
      <c r="P13" s="50">
        <f>Tableau1[[#This Row],[Médecins*]]</f>
        <v>1</v>
      </c>
      <c r="Q13" s="50">
        <f>Tableau1[[#This Row],[Vigilances - Pharmacie]]</f>
        <v>0</v>
      </c>
      <c r="R13" s="50" t="e">
        <f>#REF!</f>
        <v>#REF!</v>
      </c>
      <c r="S13" s="50" t="e">
        <f>#REF!</f>
        <v>#REF!</v>
      </c>
      <c r="T13" s="50" t="e">
        <f>#REF!</f>
        <v>#REF!</v>
      </c>
      <c r="U13" s="50">
        <f>Tableau1[[#This Row],[Classeur bénévoles]]</f>
        <v>0</v>
      </c>
      <c r="V13" s="50">
        <f>Tableau1[[#This Row],[Classeur CRU]]</f>
        <v>0</v>
      </c>
      <c r="W13" s="50">
        <f>Tableau1[[#This Row],[Classeur GQR]]</f>
        <v>0</v>
      </c>
      <c r="X13" s="50" t="str">
        <f>+Tableau1[[#This Row],[Papier?
A jour?
Imprimer?]]</f>
        <v>P-AJ-IMPR</v>
      </c>
    </row>
    <row r="14" spans="1:24" ht="56.25" hidden="1" customHeight="1" x14ac:dyDescent="0.3">
      <c r="A14" s="123" t="str">
        <f>IF(Tableau1[[#This Row],[Code]]&lt;&gt;"",Tableau1[[#This Row],[Code]],"")</f>
        <v>OPL_002_01</v>
      </c>
      <c r="B14" s="119" t="str">
        <f>IF(Tableau1[[#This Row],[Nom]]&lt;&gt;"",Tableau1[[#This Row],[Nom]],"")</f>
        <v>ASTREINTES ADMINISTRATIVES</v>
      </c>
      <c r="C1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4" s="51" t="str">
        <f>Tableau1[[#This Row],[Mots-clé]]</f>
        <v>PLANNING  ASTREINTES ADMINISTRATIVE GARDE</v>
      </c>
      <c r="G14" s="50">
        <f>Tableau1[[#This Row],[Administratif*]]</f>
        <v>0</v>
      </c>
      <c r="H14" s="50">
        <f>Tableau1[[#This Row],[Agent de service*]]</f>
        <v>0</v>
      </c>
      <c r="I14" s="50">
        <f>Tableau1[[#This Row],[Bénévole* / DU]]</f>
        <v>0</v>
      </c>
      <c r="J14" s="50">
        <f>Tableau1[[#This Row],[Cuisinier*]]</f>
        <v>0</v>
      </c>
      <c r="K14" s="50">
        <f>Tableau1[[#This Row],[Equipe Mobile]]</f>
        <v>0</v>
      </c>
      <c r="L14" s="50">
        <f>Tableau1[[#This Row],[Factotum*]]</f>
        <v>0</v>
      </c>
      <c r="M14" s="50">
        <f>Tableau1[[#This Row],[Hôpital de jour*]]</f>
        <v>0</v>
      </c>
      <c r="N14" s="50" t="e">
        <f>#REF!</f>
        <v>#REF!</v>
      </c>
      <c r="O14" s="50">
        <f>Tableau1[[#This Row],[Soignants (Unités)*]]</f>
        <v>0</v>
      </c>
      <c r="P14" s="50">
        <f>Tableau1[[#This Row],[Médecins*]]</f>
        <v>0</v>
      </c>
      <c r="Q14" s="50">
        <f>Tableau1[[#This Row],[Vigilances - Pharmacie]]</f>
        <v>0</v>
      </c>
      <c r="R14" s="50" t="e">
        <f>#REF!</f>
        <v>#REF!</v>
      </c>
      <c r="S14" s="50" t="e">
        <f>#REF!</f>
        <v>#REF!</v>
      </c>
      <c r="T14" s="50" t="e">
        <f>#REF!</f>
        <v>#REF!</v>
      </c>
      <c r="U14" s="50">
        <f>Tableau1[[#This Row],[Classeur bénévoles]]</f>
        <v>0</v>
      </c>
      <c r="V14" s="50">
        <f>Tableau1[[#This Row],[Classeur CRU]]</f>
        <v>0</v>
      </c>
      <c r="W14" s="50">
        <f>Tableau1[[#This Row],[Classeur GQR]]</f>
        <v>0</v>
      </c>
      <c r="X14" s="50" t="str">
        <f>+Tableau1[[#This Row],[Papier?
A jour?
Imprimer?]]</f>
        <v>NP - AJ</v>
      </c>
    </row>
    <row r="15" spans="1:24" ht="56.25" hidden="1" customHeight="1" x14ac:dyDescent="0.3">
      <c r="A15" s="123" t="str">
        <f>IF(Tableau1[[#This Row],[Code]]&lt;&gt;"",Tableau1[[#This Row],[Code]],"")</f>
        <v>OPL_001_01</v>
      </c>
      <c r="B15" s="119" t="str">
        <f>IF(Tableau1[[#This Row],[Nom]]&lt;&gt;"",Tableau1[[#This Row],[Nom]],"")</f>
        <v>ASTREINTES MEDICALES</v>
      </c>
      <c r="C1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5" s="148" t="str">
        <f>Tableau1[[#This Row],[Mots-clé]]</f>
        <v>PLANNING  ASTREINTES MEDICALES MEDECINS GARDES</v>
      </c>
      <c r="G15" s="50">
        <f>Tableau1[[#This Row],[Administratif*]]</f>
        <v>0</v>
      </c>
      <c r="H15" s="50">
        <f>Tableau1[[#This Row],[Agent de service*]]</f>
        <v>0</v>
      </c>
      <c r="I15" s="50">
        <f>Tableau1[[#This Row],[Bénévole* / DU]]</f>
        <v>0</v>
      </c>
      <c r="J15" s="50">
        <f>Tableau1[[#This Row],[Cuisinier*]]</f>
        <v>0</v>
      </c>
      <c r="K15" s="50">
        <f>Tableau1[[#This Row],[Equipe Mobile]]</f>
        <v>0</v>
      </c>
      <c r="L15" s="50">
        <f>Tableau1[[#This Row],[Factotum*]]</f>
        <v>0</v>
      </c>
      <c r="M15" s="50">
        <f>Tableau1[[#This Row],[Hôpital de jour*]]</f>
        <v>0</v>
      </c>
      <c r="N15" s="50" t="e">
        <f>#REF!</f>
        <v>#REF!</v>
      </c>
      <c r="O15" s="50">
        <f>Tableau1[[#This Row],[Soignants (Unités)*]]</f>
        <v>0</v>
      </c>
      <c r="P15" s="50">
        <f>Tableau1[[#This Row],[Médecins*]]</f>
        <v>0</v>
      </c>
      <c r="Q15" s="50">
        <f>Tableau1[[#This Row],[Vigilances - Pharmacie]]</f>
        <v>0</v>
      </c>
      <c r="R15" s="50" t="e">
        <f>#REF!</f>
        <v>#REF!</v>
      </c>
      <c r="S15" s="50" t="e">
        <f>#REF!</f>
        <v>#REF!</v>
      </c>
      <c r="T15" s="50" t="e">
        <f>#REF!</f>
        <v>#REF!</v>
      </c>
      <c r="U15" s="50">
        <f>Tableau1[[#This Row],[Classeur bénévoles]]</f>
        <v>0</v>
      </c>
      <c r="V15" s="50">
        <f>Tableau1[[#This Row],[Classeur CRU]]</f>
        <v>0</v>
      </c>
      <c r="W15" s="50">
        <f>Tableau1[[#This Row],[Classeur GQR]]</f>
        <v>0</v>
      </c>
      <c r="X15" s="50" t="str">
        <f>+Tableau1[[#This Row],[Papier?
A jour?
Imprimer?]]</f>
        <v>NP - AJ</v>
      </c>
    </row>
    <row r="16" spans="1:24" ht="56.25" hidden="1" customHeight="1" x14ac:dyDescent="0.3">
      <c r="A16" s="123" t="str">
        <f>IF(Tableau1[[#This Row],[Code]]&lt;&gt;"",Tableau1[[#This Row],[Code]],"")</f>
        <v/>
      </c>
      <c r="B16" s="119" t="str">
        <f>IF(Tableau1[[#This Row],[Nom]]&lt;&gt;"",Tableau1[[#This Row],[Nom]],"")</f>
        <v>AUDIT DOSSIER PATIENT 2015</v>
      </c>
      <c r="C1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6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AUDITS\ </v>
      </c>
      <c r="F16" s="51" t="str">
        <f>Tableau1[[#This Row],[Mots-clé]]</f>
        <v>AUDIT DOSSIER PATIENT MEDICAL 2015</v>
      </c>
      <c r="G16" s="50">
        <f>Tableau1[[#This Row],[Administratif*]]</f>
        <v>0</v>
      </c>
      <c r="H16" s="50">
        <f>Tableau1[[#This Row],[Agent de service*]]</f>
        <v>0</v>
      </c>
      <c r="I16" s="50">
        <f>Tableau1[[#This Row],[Bénévole* / DU]]</f>
        <v>0</v>
      </c>
      <c r="J16" s="50">
        <f>Tableau1[[#This Row],[Cuisinier*]]</f>
        <v>0</v>
      </c>
      <c r="K16" s="50">
        <f>Tableau1[[#This Row],[Equipe Mobile]]</f>
        <v>0</v>
      </c>
      <c r="L16" s="50">
        <f>Tableau1[[#This Row],[Factotum*]]</f>
        <v>0</v>
      </c>
      <c r="M16" s="50">
        <f>Tableau1[[#This Row],[Hôpital de jour*]]</f>
        <v>0</v>
      </c>
      <c r="N16" s="50" t="e">
        <f>#REF!</f>
        <v>#REF!</v>
      </c>
      <c r="O16" s="50">
        <f>Tableau1[[#This Row],[Soignants (Unités)*]]</f>
        <v>0</v>
      </c>
      <c r="P16" s="50">
        <f>Tableau1[[#This Row],[Médecins*]]</f>
        <v>0</v>
      </c>
      <c r="Q16" s="50">
        <f>Tableau1[[#This Row],[Vigilances - Pharmacie]]</f>
        <v>0</v>
      </c>
      <c r="R16" s="50" t="e">
        <f>#REF!</f>
        <v>#REF!</v>
      </c>
      <c r="S16" s="50" t="e">
        <f>#REF!</f>
        <v>#REF!</v>
      </c>
      <c r="T16" s="50" t="e">
        <f>#REF!</f>
        <v>#REF!</v>
      </c>
      <c r="U16" s="50">
        <f>Tableau1[[#This Row],[Classeur bénévoles]]</f>
        <v>0</v>
      </c>
      <c r="V16" s="50">
        <f>Tableau1[[#This Row],[Classeur CRU]]</f>
        <v>0</v>
      </c>
      <c r="W16" s="50">
        <f>Tableau1[[#This Row],[Classeur GQR]]</f>
        <v>0</v>
      </c>
      <c r="X16" s="50">
        <f>+Tableau1[[#This Row],[Papier?
A jour?
Imprimer?]]</f>
        <v>0</v>
      </c>
    </row>
    <row r="17" spans="1:24" ht="56.25" hidden="1" customHeight="1" x14ac:dyDescent="0.3">
      <c r="A17" s="123" t="str">
        <f>IF(Tableau1[[#This Row],[Code]]&lt;&gt;"",Tableau1[[#This Row],[Code]],"")</f>
        <v>-</v>
      </c>
      <c r="B17" s="119" t="str">
        <f>IF(Tableau1[[#This Row],[Nom]]&lt;&gt;"",Tableau1[[#This Row],[Nom]],"")</f>
        <v>AUDIT DOSSIER PATIENT 2016</v>
      </c>
      <c r="C1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7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 2016\ </v>
      </c>
      <c r="F17" s="51" t="str">
        <f>Tableau1[[#This Row],[Mots-clé]]</f>
        <v>AUDIT DOSSIER PATIENT MEDICAL 2016</v>
      </c>
      <c r="G17" s="50">
        <f>Tableau1[[#This Row],[Administratif*]]</f>
        <v>0</v>
      </c>
      <c r="H17" s="50">
        <f>Tableau1[[#This Row],[Agent de service*]]</f>
        <v>0</v>
      </c>
      <c r="I17" s="50">
        <f>Tableau1[[#This Row],[Bénévole* / DU]]</f>
        <v>0</v>
      </c>
      <c r="J17" s="50">
        <f>Tableau1[[#This Row],[Cuisinier*]]</f>
        <v>0</v>
      </c>
      <c r="K17" s="50">
        <f>Tableau1[[#This Row],[Equipe Mobile]]</f>
        <v>0</v>
      </c>
      <c r="L17" s="50">
        <f>Tableau1[[#This Row],[Factotum*]]</f>
        <v>0</v>
      </c>
      <c r="M17" s="50">
        <f>Tableau1[[#This Row],[Hôpital de jour*]]</f>
        <v>0</v>
      </c>
      <c r="N17" s="50" t="e">
        <f>#REF!</f>
        <v>#REF!</v>
      </c>
      <c r="O17" s="50">
        <f>Tableau1[[#This Row],[Soignants (Unités)*]]</f>
        <v>0</v>
      </c>
      <c r="P17" s="50">
        <f>Tableau1[[#This Row],[Médecins*]]</f>
        <v>0</v>
      </c>
      <c r="Q17" s="50">
        <f>Tableau1[[#This Row],[Vigilances - Pharmacie]]</f>
        <v>0</v>
      </c>
      <c r="R17" s="50" t="e">
        <f>#REF!</f>
        <v>#REF!</v>
      </c>
      <c r="S17" s="50" t="e">
        <f>#REF!</f>
        <v>#REF!</v>
      </c>
      <c r="T17" s="50" t="e">
        <f>#REF!</f>
        <v>#REF!</v>
      </c>
      <c r="U17" s="50">
        <f>Tableau1[[#This Row],[Classeur bénévoles]]</f>
        <v>0</v>
      </c>
      <c r="V17" s="50">
        <f>Tableau1[[#This Row],[Classeur CRU]]</f>
        <v>0</v>
      </c>
      <c r="W17" s="50">
        <f>Tableau1[[#This Row],[Classeur GQR]]</f>
        <v>1</v>
      </c>
      <c r="X17" s="50" t="str">
        <f>+Tableau1[[#This Row],[Papier?
A jour?
Imprimer?]]</f>
        <v>P-AJ-IMPR</v>
      </c>
    </row>
    <row r="18" spans="1:24" ht="56.25" hidden="1" customHeight="1" x14ac:dyDescent="0.3">
      <c r="A18" s="123" t="str">
        <f>IF(Tableau1[[#This Row],[Code]]&lt;&gt;"",Tableau1[[#This Row],[Code]],"")</f>
        <v/>
      </c>
      <c r="B18" s="119" t="str">
        <f>IF(Tableau1[[#This Row],[Nom]]&lt;&gt;"",Tableau1[[#This Row],[Nom]],"")</f>
        <v>AUDIT DOSSIER PATIENT 2016</v>
      </c>
      <c r="C1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AUDITS\ </v>
      </c>
      <c r="F18" s="51" t="str">
        <f>Tableau1[[#This Row],[Mots-clé]]</f>
        <v>AUDIT DOSSIER PATIENT MEDICAL 2016</v>
      </c>
      <c r="G18" s="50">
        <f>Tableau1[[#This Row],[Administratif*]]</f>
        <v>0</v>
      </c>
      <c r="H18" s="50">
        <f>Tableau1[[#This Row],[Agent de service*]]</f>
        <v>0</v>
      </c>
      <c r="I18" s="50">
        <f>Tableau1[[#This Row],[Bénévole* / DU]]</f>
        <v>0</v>
      </c>
      <c r="J18" s="50">
        <f>Tableau1[[#This Row],[Cuisinier*]]</f>
        <v>0</v>
      </c>
      <c r="K18" s="50">
        <f>Tableau1[[#This Row],[Equipe Mobile]]</f>
        <v>0</v>
      </c>
      <c r="L18" s="50">
        <f>Tableau1[[#This Row],[Factotum*]]</f>
        <v>0</v>
      </c>
      <c r="M18" s="50">
        <f>Tableau1[[#This Row],[Hôpital de jour*]]</f>
        <v>0</v>
      </c>
      <c r="N18" s="50" t="e">
        <f>#REF!</f>
        <v>#REF!</v>
      </c>
      <c r="O18" s="50">
        <f>Tableau1[[#This Row],[Soignants (Unités)*]]</f>
        <v>0</v>
      </c>
      <c r="P18" s="50">
        <f>Tableau1[[#This Row],[Médecins*]]</f>
        <v>0</v>
      </c>
      <c r="Q18" s="50">
        <f>Tableau1[[#This Row],[Vigilances - Pharmacie]]</f>
        <v>0</v>
      </c>
      <c r="R18" s="50" t="e">
        <f>#REF!</f>
        <v>#REF!</v>
      </c>
      <c r="S18" s="50" t="e">
        <f>#REF!</f>
        <v>#REF!</v>
      </c>
      <c r="T18" s="50" t="e">
        <f>#REF!</f>
        <v>#REF!</v>
      </c>
      <c r="U18" s="50">
        <f>Tableau1[[#This Row],[Classeur bénévoles]]</f>
        <v>0</v>
      </c>
      <c r="V18" s="50">
        <f>Tableau1[[#This Row],[Classeur CRU]]</f>
        <v>0</v>
      </c>
      <c r="W18" s="50">
        <f>Tableau1[[#This Row],[Classeur GQR]]</f>
        <v>0</v>
      </c>
      <c r="X18" s="50">
        <f>+Tableau1[[#This Row],[Papier?
A jour?
Imprimer?]]</f>
        <v>0</v>
      </c>
    </row>
    <row r="19" spans="1:24" ht="56.25" hidden="1" customHeight="1" x14ac:dyDescent="0.3">
      <c r="A19" s="123" t="str">
        <f>IF(Tableau1[[#This Row],[Code]]&lt;&gt;"",Tableau1[[#This Row],[Code]],"")</f>
        <v>-</v>
      </c>
      <c r="B19" s="119" t="str">
        <f>IF(Tableau1[[#This Row],[Nom]]&lt;&gt;"",Tableau1[[#This Row],[Nom]],"")</f>
        <v>AUTORISATION D'ACTIVITE SSR DU 22-10-10 AU 22-10-15</v>
      </c>
      <c r="C1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9" s="303" t="str">
        <f>Tableau1[[#This Row],[Dossier]]&amp;" "&amp;Tableau1[[#This Row],[Sous dossier (1)]]&amp;" "&amp;Tableau1[[#This Row],[Sous dossier (2)]]&amp;" "&amp;Tableau1[[#This Row],[Sous dossier (3)]]</f>
        <v xml:space="preserve">MANAGEMENT\ DIRECTION\ POLITIQUE\ </v>
      </c>
      <c r="F19" s="51" t="str">
        <f>Tableau1[[#This Row],[Mots-clé]]</f>
        <v>Autorisation activite ssr ars centre de jour hopital</v>
      </c>
      <c r="G19" s="50">
        <f>Tableau1[[#This Row],[Administratif*]]</f>
        <v>1</v>
      </c>
      <c r="H19" s="50">
        <f>Tableau1[[#This Row],[Agent de service*]]</f>
        <v>0</v>
      </c>
      <c r="I19" s="50">
        <f>Tableau1[[#This Row],[Bénévole* / DU]]</f>
        <v>0</v>
      </c>
      <c r="J19" s="50">
        <f>Tableau1[[#This Row],[Cuisinier*]]</f>
        <v>0</v>
      </c>
      <c r="K19" s="50">
        <f>Tableau1[[#This Row],[Equipe Mobile]]</f>
        <v>0</v>
      </c>
      <c r="L19" s="50">
        <f>Tableau1[[#This Row],[Factotum*]]</f>
        <v>0</v>
      </c>
      <c r="M19" s="50">
        <f>Tableau1[[#This Row],[Hôpital de jour*]]</f>
        <v>0</v>
      </c>
      <c r="N19" s="50" t="e">
        <f>#REF!</f>
        <v>#REF!</v>
      </c>
      <c r="O19" s="50">
        <f>Tableau1[[#This Row],[Soignants (Unités)*]]</f>
        <v>0</v>
      </c>
      <c r="P19" s="50">
        <f>Tableau1[[#This Row],[Médecins*]]</f>
        <v>0</v>
      </c>
      <c r="Q19" s="50">
        <f>Tableau1[[#This Row],[Vigilances - Pharmacie]]</f>
        <v>0</v>
      </c>
      <c r="R19" s="50" t="e">
        <f>#REF!</f>
        <v>#REF!</v>
      </c>
      <c r="S19" s="50" t="e">
        <f>#REF!</f>
        <v>#REF!</v>
      </c>
      <c r="T19" s="50" t="e">
        <f>#REF!</f>
        <v>#REF!</v>
      </c>
      <c r="U19" s="50">
        <f>Tableau1[[#This Row],[Classeur bénévoles]]</f>
        <v>0</v>
      </c>
      <c r="V19" s="50">
        <f>Tableau1[[#This Row],[Classeur CRU]]</f>
        <v>0</v>
      </c>
      <c r="W19" s="50">
        <f>Tableau1[[#This Row],[Classeur GQR]]</f>
        <v>0</v>
      </c>
      <c r="X19" s="50" t="str">
        <f>+Tableau1[[#This Row],[Papier?
A jour?
Imprimer?]]</f>
        <v>P-AJ-NON</v>
      </c>
    </row>
    <row r="20" spans="1:24" ht="56.25" hidden="1" customHeight="1" x14ac:dyDescent="0.3">
      <c r="A20" s="123" t="str">
        <f>IF(Tableau1[[#This Row],[Code]]&lt;&gt;"",Tableau1[[#This Row],[Code]],"")</f>
        <v>-</v>
      </c>
      <c r="B20" s="119" t="str">
        <f>IF(Tableau1[[#This Row],[Nom]]&lt;&gt;"",Tableau1[[#This Row],[Nom]],"")</f>
        <v>BILAN D'ACTIVITE 2013</v>
      </c>
      <c r="C2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0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0" s="51" t="str">
        <f>Tableau1[[#This Row],[Mots-clé]]</f>
        <v>BILAN d'activite activité 2013</v>
      </c>
      <c r="G20" s="50">
        <f>Tableau1[[#This Row],[Administratif*]]</f>
        <v>1</v>
      </c>
      <c r="H20" s="50">
        <f>Tableau1[[#This Row],[Agent de service*]]</f>
        <v>0</v>
      </c>
      <c r="I20" s="50">
        <f>Tableau1[[#This Row],[Bénévole* / DU]]</f>
        <v>0</v>
      </c>
      <c r="J20" s="50">
        <f>Tableau1[[#This Row],[Cuisinier*]]</f>
        <v>0</v>
      </c>
      <c r="K20" s="50">
        <f>Tableau1[[#This Row],[Equipe Mobile]]</f>
        <v>0</v>
      </c>
      <c r="L20" s="50">
        <f>Tableau1[[#This Row],[Factotum*]]</f>
        <v>0</v>
      </c>
      <c r="M20" s="50">
        <f>Tableau1[[#This Row],[Hôpital de jour*]]</f>
        <v>0</v>
      </c>
      <c r="N20" s="50" t="e">
        <f>#REF!</f>
        <v>#REF!</v>
      </c>
      <c r="O20" s="50">
        <f>Tableau1[[#This Row],[Soignants (Unités)*]]</f>
        <v>0</v>
      </c>
      <c r="P20" s="50">
        <f>Tableau1[[#This Row],[Médecins*]]</f>
        <v>0</v>
      </c>
      <c r="Q20" s="50">
        <f>Tableau1[[#This Row],[Vigilances - Pharmacie]]</f>
        <v>0</v>
      </c>
      <c r="R20" s="50" t="e">
        <f>#REF!</f>
        <v>#REF!</v>
      </c>
      <c r="S20" s="50" t="e">
        <f>#REF!</f>
        <v>#REF!</v>
      </c>
      <c r="T20" s="50" t="e">
        <f>#REF!</f>
        <v>#REF!</v>
      </c>
      <c r="U20" s="50">
        <f>Tableau1[[#This Row],[Classeur bénévoles]]</f>
        <v>0</v>
      </c>
      <c r="V20" s="50">
        <f>Tableau1[[#This Row],[Classeur CRU]]</f>
        <v>0</v>
      </c>
      <c r="W20" s="50">
        <f>Tableau1[[#This Row],[Classeur GQR]]</f>
        <v>0</v>
      </c>
      <c r="X20" s="50" t="str">
        <f>+Tableau1[[#This Row],[Papier?
A jour?
Imprimer?]]</f>
        <v>P-AJ-NON</v>
      </c>
    </row>
    <row r="21" spans="1:24" ht="56.25" hidden="1" customHeight="1" x14ac:dyDescent="0.3">
      <c r="A21" s="123" t="str">
        <f>IF(Tableau1[[#This Row],[Code]]&lt;&gt;"",Tableau1[[#This Row],[Code]],"")</f>
        <v>-</v>
      </c>
      <c r="B21" s="119" t="str">
        <f>IF(Tableau1[[#This Row],[Nom]]&lt;&gt;"",Tableau1[[#This Row],[Nom]],"")</f>
        <v>BILAN D'ACTIVITE 2014</v>
      </c>
      <c r="C2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1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1" s="51" t="str">
        <f>Tableau1[[#This Row],[Mots-clé]]</f>
        <v>BILAN d'activite activité 2014</v>
      </c>
      <c r="G21" s="50">
        <f>Tableau1[[#This Row],[Administratif*]]</f>
        <v>1</v>
      </c>
      <c r="H21" s="50">
        <f>Tableau1[[#This Row],[Agent de service*]]</f>
        <v>0</v>
      </c>
      <c r="I21" s="50">
        <f>Tableau1[[#This Row],[Bénévole* / DU]]</f>
        <v>0</v>
      </c>
      <c r="J21" s="50">
        <f>Tableau1[[#This Row],[Cuisinier*]]</f>
        <v>0</v>
      </c>
      <c r="K21" s="50">
        <f>Tableau1[[#This Row],[Equipe Mobile]]</f>
        <v>0</v>
      </c>
      <c r="L21" s="50">
        <f>Tableau1[[#This Row],[Factotum*]]</f>
        <v>0</v>
      </c>
      <c r="M21" s="50">
        <f>Tableau1[[#This Row],[Hôpital de jour*]]</f>
        <v>0</v>
      </c>
      <c r="N21" s="50" t="e">
        <f>#REF!</f>
        <v>#REF!</v>
      </c>
      <c r="O21" s="50">
        <f>Tableau1[[#This Row],[Soignants (Unités)*]]</f>
        <v>0</v>
      </c>
      <c r="P21" s="50">
        <f>Tableau1[[#This Row],[Médecins*]]</f>
        <v>0</v>
      </c>
      <c r="Q21" s="50">
        <f>Tableau1[[#This Row],[Vigilances - Pharmacie]]</f>
        <v>0</v>
      </c>
      <c r="R21" s="50" t="e">
        <f>#REF!</f>
        <v>#REF!</v>
      </c>
      <c r="S21" s="50" t="e">
        <f>#REF!</f>
        <v>#REF!</v>
      </c>
      <c r="T21" s="50" t="e">
        <f>#REF!</f>
        <v>#REF!</v>
      </c>
      <c r="U21" s="50">
        <f>Tableau1[[#This Row],[Classeur bénévoles]]</f>
        <v>0</v>
      </c>
      <c r="V21" s="50">
        <f>Tableau1[[#This Row],[Classeur CRU]]</f>
        <v>0</v>
      </c>
      <c r="W21" s="50">
        <f>Tableau1[[#This Row],[Classeur GQR]]</f>
        <v>0</v>
      </c>
      <c r="X21" s="50" t="str">
        <f>+Tableau1[[#This Row],[Papier?
A jour?
Imprimer?]]</f>
        <v>P-AJ-NON</v>
      </c>
    </row>
    <row r="22" spans="1:24" ht="56.25" hidden="1" customHeight="1" x14ac:dyDescent="0.3">
      <c r="A22" s="123" t="str">
        <f>IF(Tableau1[[#This Row],[Code]]&lt;&gt;"",Tableau1[[#This Row],[Code]],"")</f>
        <v>-</v>
      </c>
      <c r="B22" s="119" t="str">
        <f>IF(Tableau1[[#This Row],[Nom]]&lt;&gt;"",Tableau1[[#This Row],[Nom]],"")</f>
        <v>BILAN D'ACTIVITE 2015</v>
      </c>
      <c r="C2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2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2" s="51" t="str">
        <f>Tableau1[[#This Row],[Mots-clé]]</f>
        <v>BILAN d'activite activité 2008</v>
      </c>
      <c r="G22" s="50">
        <f>Tableau1[[#This Row],[Administratif*]]</f>
        <v>1</v>
      </c>
      <c r="H22" s="50">
        <f>Tableau1[[#This Row],[Agent de service*]]</f>
        <v>0</v>
      </c>
      <c r="I22" s="50">
        <f>Tableau1[[#This Row],[Bénévole* / DU]]</f>
        <v>0</v>
      </c>
      <c r="J22" s="50">
        <f>Tableau1[[#This Row],[Cuisinier*]]</f>
        <v>0</v>
      </c>
      <c r="K22" s="50">
        <f>Tableau1[[#This Row],[Equipe Mobile]]</f>
        <v>0</v>
      </c>
      <c r="L22" s="50">
        <f>Tableau1[[#This Row],[Factotum*]]</f>
        <v>0</v>
      </c>
      <c r="M22" s="50">
        <f>Tableau1[[#This Row],[Hôpital de jour*]]</f>
        <v>0</v>
      </c>
      <c r="N22" s="50" t="e">
        <f>#REF!</f>
        <v>#REF!</v>
      </c>
      <c r="O22" s="50">
        <f>Tableau1[[#This Row],[Soignants (Unités)*]]</f>
        <v>0</v>
      </c>
      <c r="P22" s="50">
        <f>Tableau1[[#This Row],[Médecins*]]</f>
        <v>0</v>
      </c>
      <c r="Q22" s="50">
        <f>Tableau1[[#This Row],[Vigilances - Pharmacie]]</f>
        <v>0</v>
      </c>
      <c r="R22" s="50" t="e">
        <f>#REF!</f>
        <v>#REF!</v>
      </c>
      <c r="S22" s="50" t="e">
        <f>#REF!</f>
        <v>#REF!</v>
      </c>
      <c r="T22" s="50" t="e">
        <f>#REF!</f>
        <v>#REF!</v>
      </c>
      <c r="U22" s="50">
        <f>Tableau1[[#This Row],[Classeur bénévoles]]</f>
        <v>0</v>
      </c>
      <c r="V22" s="50">
        <f>Tableau1[[#This Row],[Classeur CRU]]</f>
        <v>0</v>
      </c>
      <c r="W22" s="50">
        <f>Tableau1[[#This Row],[Classeur GQR]]</f>
        <v>0</v>
      </c>
      <c r="X22" s="50" t="str">
        <f>+Tableau1[[#This Row],[Papier?
A jour?
Imprimer?]]</f>
        <v>P-AJ-NON</v>
      </c>
    </row>
    <row r="23" spans="1:24" ht="56.25" hidden="1" customHeight="1" x14ac:dyDescent="0.3">
      <c r="A23" s="123" t="str">
        <f>IF(Tableau1[[#This Row],[Code]]&lt;&gt;"",Tableau1[[#This Row],[Code]],"")</f>
        <v>-</v>
      </c>
      <c r="B23" s="119" t="str">
        <f>IF(Tableau1[[#This Row],[Nom]]&lt;&gt;"",Tableau1[[#This Row],[Nom]],"")</f>
        <v>BILAN QUALITE - RISQUES 2015</v>
      </c>
      <c r="C2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3" s="303" t="str">
        <f>Tableau1[[#This Row],[Dossier]]&amp;" "&amp;Tableau1[[#This Row],[Sous dossier (1)]]&amp;" "&amp;Tableau1[[#This Row],[Sous dossier (2)]]&amp;" "&amp;Tableau1[[#This Row],[Sous dossier (3)]]</f>
        <v>MANAGEMENT\ ORGANISATION\ INSTANCE\ GROUPE_QUALITE\</v>
      </c>
      <c r="F23" s="51" t="str">
        <f>Tableau1[[#This Row],[Mots-clé]]</f>
        <v>Bilan d'activite activité qualité 2015</v>
      </c>
      <c r="G23" s="50">
        <f>Tableau1[[#This Row],[Administratif*]]</f>
        <v>1</v>
      </c>
      <c r="H23" s="50">
        <f>Tableau1[[#This Row],[Agent de service*]]</f>
        <v>0</v>
      </c>
      <c r="I23" s="50">
        <f>Tableau1[[#This Row],[Bénévole* / DU]]</f>
        <v>0</v>
      </c>
      <c r="J23" s="50">
        <f>Tableau1[[#This Row],[Cuisinier*]]</f>
        <v>0</v>
      </c>
      <c r="K23" s="50">
        <f>Tableau1[[#This Row],[Equipe Mobile]]</f>
        <v>0</v>
      </c>
      <c r="L23" s="50">
        <f>Tableau1[[#This Row],[Factotum*]]</f>
        <v>0</v>
      </c>
      <c r="M23" s="50">
        <f>Tableau1[[#This Row],[Hôpital de jour*]]</f>
        <v>0</v>
      </c>
      <c r="N23" s="50" t="e">
        <f>#REF!</f>
        <v>#REF!</v>
      </c>
      <c r="O23" s="50">
        <f>Tableau1[[#This Row],[Soignants (Unités)*]]</f>
        <v>0</v>
      </c>
      <c r="P23" s="50">
        <f>Tableau1[[#This Row],[Médecins*]]</f>
        <v>0</v>
      </c>
      <c r="Q23" s="50">
        <f>Tableau1[[#This Row],[Vigilances - Pharmacie]]</f>
        <v>0</v>
      </c>
      <c r="R23" s="50" t="e">
        <f>#REF!</f>
        <v>#REF!</v>
      </c>
      <c r="S23" s="50" t="e">
        <f>#REF!</f>
        <v>#REF!</v>
      </c>
      <c r="T23" s="50" t="e">
        <f>#REF!</f>
        <v>#REF!</v>
      </c>
      <c r="U23" s="50">
        <f>Tableau1[[#This Row],[Classeur bénévoles]]</f>
        <v>0</v>
      </c>
      <c r="V23" s="50">
        <f>Tableau1[[#This Row],[Classeur CRU]]</f>
        <v>0</v>
      </c>
      <c r="W23" s="50">
        <f>Tableau1[[#This Row],[Classeur GQR]]</f>
        <v>0</v>
      </c>
      <c r="X23" s="50" t="str">
        <f>+Tableau1[[#This Row],[Papier?
A jour?
Imprimer?]]</f>
        <v>P-AJ-NON</v>
      </c>
    </row>
    <row r="24" spans="1:24" ht="56.25" hidden="1" customHeight="1" x14ac:dyDescent="0.3">
      <c r="A24" s="123" t="str">
        <f>IF(Tableau1[[#This Row],[Code]]&lt;&gt;"",Tableau1[[#This Row],[Code]],"")</f>
        <v/>
      </c>
      <c r="B24" s="119" t="str">
        <f>IF(Tableau1[[#This Row],[Nom]]&lt;&gt;"",Tableau1[[#This Row],[Nom]],"")</f>
        <v>Bilan Social 2015</v>
      </c>
      <c r="C2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" s="303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24" s="51" t="str">
        <f>Tableau1[[#This Row],[Mots-clé]]</f>
        <v>bilan social 2016</v>
      </c>
      <c r="G24" s="50">
        <f>Tableau1[[#This Row],[Administratif*]]</f>
        <v>0</v>
      </c>
      <c r="H24" s="50">
        <f>Tableau1[[#This Row],[Agent de service*]]</f>
        <v>0</v>
      </c>
      <c r="I24" s="50">
        <f>Tableau1[[#This Row],[Bénévole* / DU]]</f>
        <v>0</v>
      </c>
      <c r="J24" s="50">
        <f>Tableau1[[#This Row],[Cuisinier*]]</f>
        <v>0</v>
      </c>
      <c r="K24" s="50">
        <f>Tableau1[[#This Row],[Equipe Mobile]]</f>
        <v>0</v>
      </c>
      <c r="L24" s="50">
        <f>Tableau1[[#This Row],[Factotum*]]</f>
        <v>0</v>
      </c>
      <c r="M24" s="50">
        <f>Tableau1[[#This Row],[Hôpital de jour*]]</f>
        <v>0</v>
      </c>
      <c r="N24" s="50" t="e">
        <f>#REF!</f>
        <v>#REF!</v>
      </c>
      <c r="O24" s="50">
        <f>Tableau1[[#This Row],[Soignants (Unités)*]]</f>
        <v>0</v>
      </c>
      <c r="P24" s="50">
        <f>Tableau1[[#This Row],[Médecins*]]</f>
        <v>0</v>
      </c>
      <c r="Q24" s="50">
        <f>Tableau1[[#This Row],[Vigilances - Pharmacie]]</f>
        <v>0</v>
      </c>
      <c r="R24" s="50" t="e">
        <f>#REF!</f>
        <v>#REF!</v>
      </c>
      <c r="S24" s="50" t="e">
        <f>#REF!</f>
        <v>#REF!</v>
      </c>
      <c r="T24" s="50" t="e">
        <f>#REF!</f>
        <v>#REF!</v>
      </c>
      <c r="U24" s="50">
        <f>Tableau1[[#This Row],[Classeur bénévoles]]</f>
        <v>0</v>
      </c>
      <c r="V24" s="50">
        <f>Tableau1[[#This Row],[Classeur CRU]]</f>
        <v>0</v>
      </c>
      <c r="W24" s="50">
        <f>Tableau1[[#This Row],[Classeur GQR]]</f>
        <v>0</v>
      </c>
      <c r="X24" s="50" t="str">
        <f>+Tableau1[[#This Row],[Papier?
A jour?
Imprimer?]]</f>
        <v>P-AJ-NON</v>
      </c>
    </row>
    <row r="25" spans="1:24" ht="56.25" hidden="1" customHeight="1" x14ac:dyDescent="0.3">
      <c r="A25" s="123" t="str">
        <f>IF(Tableau1[[#This Row],[Code]]&lt;&gt;"",Tableau1[[#This Row],[Code]],"")</f>
        <v/>
      </c>
      <c r="B25" s="119" t="str">
        <f>IF(Tableau1[[#This Row],[Nom]]&lt;&gt;"",Tableau1[[#This Row],[Nom]],"")</f>
        <v>Bilan Social 2016</v>
      </c>
      <c r="C2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" s="303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25" s="51" t="str">
        <f>Tableau1[[#This Row],[Mots-clé]]</f>
        <v>Bilan social 2016</v>
      </c>
      <c r="G25" s="50">
        <f>Tableau1[[#This Row],[Administratif*]]</f>
        <v>0</v>
      </c>
      <c r="H25" s="50">
        <f>Tableau1[[#This Row],[Agent de service*]]</f>
        <v>0</v>
      </c>
      <c r="I25" s="50">
        <f>Tableau1[[#This Row],[Bénévole* / DU]]</f>
        <v>0</v>
      </c>
      <c r="J25" s="50">
        <f>Tableau1[[#This Row],[Cuisinier*]]</f>
        <v>0</v>
      </c>
      <c r="K25" s="50">
        <f>Tableau1[[#This Row],[Equipe Mobile]]</f>
        <v>0</v>
      </c>
      <c r="L25" s="50">
        <f>Tableau1[[#This Row],[Factotum*]]</f>
        <v>0</v>
      </c>
      <c r="M25" s="50">
        <f>Tableau1[[#This Row],[Hôpital de jour*]]</f>
        <v>0</v>
      </c>
      <c r="N25" s="50" t="e">
        <f>#REF!</f>
        <v>#REF!</v>
      </c>
      <c r="O25" s="50">
        <f>Tableau1[[#This Row],[Soignants (Unités)*]]</f>
        <v>0</v>
      </c>
      <c r="P25" s="50">
        <f>Tableau1[[#This Row],[Médecins*]]</f>
        <v>0</v>
      </c>
      <c r="Q25" s="50">
        <f>Tableau1[[#This Row],[Vigilances - Pharmacie]]</f>
        <v>0</v>
      </c>
      <c r="R25" s="50" t="e">
        <f>#REF!</f>
        <v>#REF!</v>
      </c>
      <c r="S25" s="50" t="e">
        <f>#REF!</f>
        <v>#REF!</v>
      </c>
      <c r="T25" s="50" t="e">
        <f>#REF!</f>
        <v>#REF!</v>
      </c>
      <c r="U25" s="50">
        <f>Tableau1[[#This Row],[Classeur bénévoles]]</f>
        <v>0</v>
      </c>
      <c r="V25" s="50">
        <f>Tableau1[[#This Row],[Classeur CRU]]</f>
        <v>0</v>
      </c>
      <c r="W25" s="50">
        <f>Tableau1[[#This Row],[Classeur GQR]]</f>
        <v>0</v>
      </c>
      <c r="X25" s="50" t="str">
        <f>+Tableau1[[#This Row],[Papier?
A jour?
Imprimer?]]</f>
        <v>P-AJ-NON</v>
      </c>
    </row>
    <row r="26" spans="1:24" ht="56.25" hidden="1" customHeight="1" x14ac:dyDescent="0.3">
      <c r="A26" s="123" t="str">
        <f>IF(Tableau1[[#This Row],[Code]]&lt;&gt;"",Tableau1[[#This Row],[Code]],"")</f>
        <v>RVI_003_02</v>
      </c>
      <c r="B26" s="119" t="str">
        <f>IF(Tableau1[[#This Row],[Nom]]&lt;&gt;"",Tableau1[[#This Row],[Nom]],"")</f>
        <v>BON USAGE DES CCI</v>
      </c>
      <c r="C2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6" s="51" t="str">
        <f>Tableau1[[#This Row],[Mots-clé]]</f>
        <v xml:space="preserve">BON USAGE DES CHAMBRES A CATHETER IMPLANTABLE (CCI) PAC port vigilance infectionvigilance risque infectieux </v>
      </c>
      <c r="G26" s="50">
        <f>Tableau1[[#This Row],[Administratif*]]</f>
        <v>0</v>
      </c>
      <c r="H26" s="50">
        <f>Tableau1[[#This Row],[Agent de service*]]</f>
        <v>0</v>
      </c>
      <c r="I26" s="50">
        <f>Tableau1[[#This Row],[Bénévole* / DU]]</f>
        <v>0</v>
      </c>
      <c r="J26" s="50">
        <f>Tableau1[[#This Row],[Cuisinier*]]</f>
        <v>0</v>
      </c>
      <c r="K26" s="50">
        <f>Tableau1[[#This Row],[Equipe Mobile]]</f>
        <v>0</v>
      </c>
      <c r="L26" s="50">
        <f>Tableau1[[#This Row],[Factotum*]]</f>
        <v>0</v>
      </c>
      <c r="M26" s="50">
        <f>Tableau1[[#This Row],[Hôpital de jour*]]</f>
        <v>0</v>
      </c>
      <c r="N26" s="50" t="e">
        <f>#REF!</f>
        <v>#REF!</v>
      </c>
      <c r="O26" s="50">
        <f>Tableau1[[#This Row],[Soignants (Unités)*]]</f>
        <v>1</v>
      </c>
      <c r="P26" s="50">
        <f>Tableau1[[#This Row],[Médecins*]]</f>
        <v>0</v>
      </c>
      <c r="Q26" s="50">
        <f>Tableau1[[#This Row],[Vigilances - Pharmacie]]</f>
        <v>0</v>
      </c>
      <c r="R26" s="50" t="e">
        <f>#REF!</f>
        <v>#REF!</v>
      </c>
      <c r="S26" s="50" t="e">
        <f>#REF!</f>
        <v>#REF!</v>
      </c>
      <c r="T26" s="50" t="e">
        <f>#REF!</f>
        <v>#REF!</v>
      </c>
      <c r="U26" s="50">
        <f>Tableau1[[#This Row],[Classeur bénévoles]]</f>
        <v>0</v>
      </c>
      <c r="V26" s="50">
        <f>Tableau1[[#This Row],[Classeur CRU]]</f>
        <v>0</v>
      </c>
      <c r="W26" s="50">
        <f>Tableau1[[#This Row],[Classeur GQR]]</f>
        <v>0</v>
      </c>
      <c r="X26" s="50" t="str">
        <f>+Tableau1[[#This Row],[Papier?
A jour?
Imprimer?]]</f>
        <v>P-AJ-IMPR</v>
      </c>
    </row>
    <row r="27" spans="1:24" ht="56.25" hidden="1" customHeight="1" x14ac:dyDescent="0.3">
      <c r="A27" s="123" t="str">
        <f>IF(Tableau1[[#This Row],[Code]]&lt;&gt;"",Tableau1[[#This Row],[Code]],"")</f>
        <v>TSE_001_02</v>
      </c>
      <c r="B27" s="119" t="str">
        <f>IF(Tableau1[[#This Row],[Nom]]&lt;&gt;"",Tableau1[[#This Row],[Nom]],"")</f>
        <v>CAHIER DU WEEK END</v>
      </c>
      <c r="C2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Classeur Cuisine (Fonctionnement-Orga), Classeur Factotum (Panne et travaux), Classeur Salle de Soins (Fonct-Général), </v>
      </c>
      <c r="E27" s="303" t="str">
        <f>Tableau1[[#This Row],[Dossier]]&amp;" "&amp;Tableau1[[#This Row],[Sous dossier (1)]]&amp;" "&amp;Tableau1[[#This Row],[Sous dossier (2)]]&amp;" "&amp;Tableau1[[#This Row],[Sous dossier (3)]]</f>
        <v xml:space="preserve">SOUTIEN\ TECHNIQUE\ SECURITE\ </v>
      </c>
      <c r="F27" s="51" t="str">
        <f>Tableau1[[#This Row],[Mots-clé]]</f>
        <v>CAHIER DU WEEK END DENIS FACTOTUM PORTAIL ASCENSEUR ELECTRICITE INCENDIE EAU FUITE COUPURE ALARME BIPS PANNE</v>
      </c>
      <c r="G27" s="50">
        <f>Tableau1[[#This Row],[Administratif*]]</f>
        <v>1</v>
      </c>
      <c r="H27" s="50">
        <f>Tableau1[[#This Row],[Agent de service*]]</f>
        <v>0</v>
      </c>
      <c r="I27" s="50">
        <f>Tableau1[[#This Row],[Bénévole* / DU]]</f>
        <v>0</v>
      </c>
      <c r="J27" s="50">
        <f>Tableau1[[#This Row],[Cuisinier*]]</f>
        <v>1</v>
      </c>
      <c r="K27" s="50">
        <f>Tableau1[[#This Row],[Equipe Mobile]]</f>
        <v>0</v>
      </c>
      <c r="L27" s="50">
        <f>Tableau1[[#This Row],[Factotum*]]</f>
        <v>1</v>
      </c>
      <c r="M27" s="50">
        <f>Tableau1[[#This Row],[Hôpital de jour*]]</f>
        <v>0</v>
      </c>
      <c r="N27" s="50" t="e">
        <f>#REF!</f>
        <v>#REF!</v>
      </c>
      <c r="O27" s="50">
        <f>Tableau1[[#This Row],[Soignants (Unités)*]]</f>
        <v>1</v>
      </c>
      <c r="P27" s="50">
        <f>Tableau1[[#This Row],[Médecins*]]</f>
        <v>1</v>
      </c>
      <c r="Q27" s="50">
        <f>Tableau1[[#This Row],[Vigilances - Pharmacie]]</f>
        <v>0</v>
      </c>
      <c r="R27" s="50" t="e">
        <f>#REF!</f>
        <v>#REF!</v>
      </c>
      <c r="S27" s="50" t="e">
        <f>#REF!</f>
        <v>#REF!</v>
      </c>
      <c r="T27" s="50" t="e">
        <f>#REF!</f>
        <v>#REF!</v>
      </c>
      <c r="U27" s="50">
        <f>Tableau1[[#This Row],[Classeur bénévoles]]</f>
        <v>0</v>
      </c>
      <c r="V27" s="50">
        <f>Tableau1[[#This Row],[Classeur CRU]]</f>
        <v>0</v>
      </c>
      <c r="W27" s="50">
        <f>Tableau1[[#This Row],[Classeur GQR]]</f>
        <v>0</v>
      </c>
      <c r="X27" s="50" t="str">
        <f>+Tableau1[[#This Row],[Papier?
A jour?
Imprimer?]]</f>
        <v>P - MAJ</v>
      </c>
    </row>
    <row r="28" spans="1:24" ht="56.25" hidden="1" customHeight="1" x14ac:dyDescent="0.3">
      <c r="A28" s="123" t="str">
        <f>IF(Tableau1[[#This Row],[Code]]&lt;&gt;"",Tableau1[[#This Row],[Code]],"")</f>
        <v>OFT_015_02</v>
      </c>
      <c r="B28" s="119" t="str">
        <f>IF(Tableau1[[#This Row],[Nom]]&lt;&gt;"",Tableau1[[#This Row],[Nom]],"")</f>
        <v>CALENDRIER DES TACHES JOURNALIERES AGENTS DE SERVICE</v>
      </c>
      <c r="C2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2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8" s="51" t="str">
        <f>Tableau1[[#This Row],[Mots-clé]]</f>
        <v xml:space="preserve">CALENDRIER DES TACHES HEBDOMAIRES
AGENTS DE SERVICE
</v>
      </c>
      <c r="G28" s="50">
        <f>Tableau1[[#This Row],[Administratif*]]</f>
        <v>0</v>
      </c>
      <c r="H28" s="50">
        <f>Tableau1[[#This Row],[Agent de service*]]</f>
        <v>1</v>
      </c>
      <c r="I28" s="50">
        <f>Tableau1[[#This Row],[Bénévole* / DU]]</f>
        <v>0</v>
      </c>
      <c r="J28" s="50">
        <f>Tableau1[[#This Row],[Cuisinier*]]</f>
        <v>0</v>
      </c>
      <c r="K28" s="50">
        <f>Tableau1[[#This Row],[Equipe Mobile]]</f>
        <v>0</v>
      </c>
      <c r="L28" s="50">
        <f>Tableau1[[#This Row],[Factotum*]]</f>
        <v>0</v>
      </c>
      <c r="M28" s="50">
        <f>Tableau1[[#This Row],[Hôpital de jour*]]</f>
        <v>0</v>
      </c>
      <c r="N28" s="50" t="e">
        <f>#REF!</f>
        <v>#REF!</v>
      </c>
      <c r="O28" s="50">
        <f>Tableau1[[#This Row],[Soignants (Unités)*]]</f>
        <v>0</v>
      </c>
      <c r="P28" s="50">
        <f>Tableau1[[#This Row],[Médecins*]]</f>
        <v>0</v>
      </c>
      <c r="Q28" s="50">
        <f>Tableau1[[#This Row],[Vigilances - Pharmacie]]</f>
        <v>0</v>
      </c>
      <c r="R28" s="50" t="e">
        <f>#REF!</f>
        <v>#REF!</v>
      </c>
      <c r="S28" s="50" t="e">
        <f>#REF!</f>
        <v>#REF!</v>
      </c>
      <c r="T28" s="50" t="e">
        <f>#REF!</f>
        <v>#REF!</v>
      </c>
      <c r="U28" s="50">
        <f>Tableau1[[#This Row],[Classeur bénévoles]]</f>
        <v>0</v>
      </c>
      <c r="V28" s="50">
        <f>Tableau1[[#This Row],[Classeur CRU]]</f>
        <v>0</v>
      </c>
      <c r="W28" s="50">
        <f>Tableau1[[#This Row],[Classeur GQR]]</f>
        <v>0</v>
      </c>
      <c r="X28" s="50" t="str">
        <f>+Tableau1[[#This Row],[Papier?
A jour?
Imprimer?]]</f>
        <v>P-AJ-IMPR</v>
      </c>
    </row>
    <row r="29" spans="1:24" ht="56.25" hidden="1" customHeight="1" x14ac:dyDescent="0.3">
      <c r="A29" s="123" t="str">
        <f>IF(Tableau1[[#This Row],[Code]]&lt;&gt;"",Tableau1[[#This Row],[Code]],"")</f>
        <v/>
      </c>
      <c r="B29" s="119" t="str">
        <f>IF(Tableau1[[#This Row],[Nom]]&lt;&gt;"",Tableau1[[#This Row],[Nom]],"")</f>
        <v>CALENDRIER DES TACHES JOURNALIERES AGENTS DE SERVICE</v>
      </c>
      <c r="C2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9" s="51" t="str">
        <f>Tableau1[[#This Row],[Mots-clé]]</f>
        <v>calendrier tache jouralière agent de service</v>
      </c>
      <c r="G29" s="50">
        <f>Tableau1[[#This Row],[Administratif*]]</f>
        <v>0</v>
      </c>
      <c r="H29" s="50">
        <f>Tableau1[[#This Row],[Agent de service*]]</f>
        <v>0</v>
      </c>
      <c r="I29" s="50">
        <f>Tableau1[[#This Row],[Bénévole* / DU]]</f>
        <v>0</v>
      </c>
      <c r="J29" s="50">
        <f>Tableau1[[#This Row],[Cuisinier*]]</f>
        <v>0</v>
      </c>
      <c r="K29" s="50">
        <f>Tableau1[[#This Row],[Equipe Mobile]]</f>
        <v>0</v>
      </c>
      <c r="L29" s="50">
        <f>Tableau1[[#This Row],[Factotum*]]</f>
        <v>0</v>
      </c>
      <c r="M29" s="50">
        <f>Tableau1[[#This Row],[Hôpital de jour*]]</f>
        <v>0</v>
      </c>
      <c r="N29" s="50" t="e">
        <f>#REF!</f>
        <v>#REF!</v>
      </c>
      <c r="O29" s="50">
        <f>Tableau1[[#This Row],[Soignants (Unités)*]]</f>
        <v>0</v>
      </c>
      <c r="P29" s="50">
        <f>Tableau1[[#This Row],[Médecins*]]</f>
        <v>0</v>
      </c>
      <c r="Q29" s="50">
        <f>Tableau1[[#This Row],[Vigilances - Pharmacie]]</f>
        <v>0</v>
      </c>
      <c r="R29" s="50" t="e">
        <f>#REF!</f>
        <v>#REF!</v>
      </c>
      <c r="S29" s="50" t="e">
        <f>#REF!</f>
        <v>#REF!</v>
      </c>
      <c r="T29" s="50" t="e">
        <f>#REF!</f>
        <v>#REF!</v>
      </c>
      <c r="U29" s="50">
        <f>Tableau1[[#This Row],[Classeur bénévoles]]</f>
        <v>0</v>
      </c>
      <c r="V29" s="50">
        <f>Tableau1[[#This Row],[Classeur CRU]]</f>
        <v>0</v>
      </c>
      <c r="W29" s="50">
        <f>Tableau1[[#This Row],[Classeur GQR]]</f>
        <v>0</v>
      </c>
      <c r="X29" s="50">
        <f>+Tableau1[[#This Row],[Papier?
A jour?
Imprimer?]]</f>
        <v>0</v>
      </c>
    </row>
    <row r="30" spans="1:24" ht="56.25" hidden="1" customHeight="1" x14ac:dyDescent="0.3">
      <c r="A30" s="123" t="str">
        <f>IF(Tableau1[[#This Row],[Code]]&lt;&gt;"",Tableau1[[#This Row],[Code]],"")</f>
        <v>-</v>
      </c>
      <c r="B30" s="119" t="str">
        <f>IF(Tableau1[[#This Row],[Nom]]&lt;&gt;"",Tableau1[[#This Row],[Nom]],"")</f>
        <v>CARTOGRAPHIE DES RISQUES 2019</v>
      </c>
      <c r="C3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3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30" s="303" t="str">
        <f>Tableau1[[#This Row],[Dossier]]&amp;" "&amp;Tableau1[[#This Row],[Sous dossier (1)]]&amp;" "&amp;Tableau1[[#This Row],[Sous dossier (2)]]&amp;" "&amp;Tableau1[[#This Row],[Sous dossier (3)]]</f>
        <v xml:space="preserve">MANAGEMENT\ RISQUE\  </v>
      </c>
      <c r="F30" s="51" t="str">
        <f>Tableau1[[#This Row],[Mots-clé]]</f>
        <v>CARTOGRAPHIE RISQUE</v>
      </c>
      <c r="G30" s="50">
        <f>Tableau1[[#This Row],[Administratif*]]</f>
        <v>0</v>
      </c>
      <c r="H30" s="50">
        <f>Tableau1[[#This Row],[Agent de service*]]</f>
        <v>0</v>
      </c>
      <c r="I30" s="50">
        <f>Tableau1[[#This Row],[Bénévole* / DU]]</f>
        <v>0</v>
      </c>
      <c r="J30" s="50">
        <f>Tableau1[[#This Row],[Cuisinier*]]</f>
        <v>0</v>
      </c>
      <c r="K30" s="50">
        <f>Tableau1[[#This Row],[Equipe Mobile]]</f>
        <v>0</v>
      </c>
      <c r="L30" s="50">
        <f>Tableau1[[#This Row],[Factotum*]]</f>
        <v>0</v>
      </c>
      <c r="M30" s="50">
        <f>Tableau1[[#This Row],[Hôpital de jour*]]</f>
        <v>0</v>
      </c>
      <c r="N30" s="50" t="e">
        <f>#REF!</f>
        <v>#REF!</v>
      </c>
      <c r="O30" s="50">
        <f>Tableau1[[#This Row],[Soignants (Unités)*]]</f>
        <v>0</v>
      </c>
      <c r="P30" s="50">
        <f>Tableau1[[#This Row],[Médecins*]]</f>
        <v>0</v>
      </c>
      <c r="Q30" s="50">
        <f>Tableau1[[#This Row],[Vigilances - Pharmacie]]</f>
        <v>0</v>
      </c>
      <c r="R30" s="50" t="e">
        <f>#REF!</f>
        <v>#REF!</v>
      </c>
      <c r="S30" s="50" t="e">
        <f>#REF!</f>
        <v>#REF!</v>
      </c>
      <c r="T30" s="50" t="e">
        <f>#REF!</f>
        <v>#REF!</v>
      </c>
      <c r="U30" s="50">
        <f>Tableau1[[#This Row],[Classeur bénévoles]]</f>
        <v>0</v>
      </c>
      <c r="V30" s="50">
        <f>Tableau1[[#This Row],[Classeur CRU]]</f>
        <v>0</v>
      </c>
      <c r="W30" s="50">
        <f>Tableau1[[#This Row],[Classeur GQR]]</f>
        <v>1</v>
      </c>
      <c r="X30" s="50" t="str">
        <f>+Tableau1[[#This Row],[Papier?
A jour?
Imprimer?]]</f>
        <v>P - MAJ</v>
      </c>
    </row>
    <row r="31" spans="1:24" ht="56.25" hidden="1" customHeight="1" x14ac:dyDescent="0.3">
      <c r="A31" s="123" t="str">
        <f>IF(Tableau1[[#This Row],[Code]]&lt;&gt;"",Tableau1[[#This Row],[Code]],"")</f>
        <v>OIU_001_02</v>
      </c>
      <c r="B31" s="119" t="str">
        <f>IF(Tableau1[[#This Row],[Nom]]&lt;&gt;"",Tableau1[[#This Row],[Nom]],"")</f>
        <v>CDU</v>
      </c>
      <c r="C3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31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31" s="51" t="str">
        <f>Tableau1[[#This Row],[Mots-clé]]</f>
        <v xml:space="preserve">ORGANISATION COMMISSION USAGER
Composition de la Commission des Relations avec les Usagers et de la Qualité de la prise en charge 
(C.R.U.Q.) 
CRUQ 1, CRUQ 2 mission instance qualite COMISSION
</v>
      </c>
      <c r="G31" s="50">
        <f>Tableau1[[#This Row],[Administratif*]]</f>
        <v>0</v>
      </c>
      <c r="H31" s="50">
        <f>Tableau1[[#This Row],[Agent de service*]]</f>
        <v>0</v>
      </c>
      <c r="I31" s="50">
        <f>Tableau1[[#This Row],[Bénévole* / DU]]</f>
        <v>0</v>
      </c>
      <c r="J31" s="50">
        <f>Tableau1[[#This Row],[Cuisinier*]]</f>
        <v>0</v>
      </c>
      <c r="K31" s="50">
        <f>Tableau1[[#This Row],[Equipe Mobile]]</f>
        <v>0</v>
      </c>
      <c r="L31" s="50">
        <f>Tableau1[[#This Row],[Factotum*]]</f>
        <v>0</v>
      </c>
      <c r="M31" s="50">
        <f>Tableau1[[#This Row],[Hôpital de jour*]]</f>
        <v>0</v>
      </c>
      <c r="N31" s="50" t="e">
        <f>#REF!</f>
        <v>#REF!</v>
      </c>
      <c r="O31" s="50">
        <f>Tableau1[[#This Row],[Soignants (Unités)*]]</f>
        <v>0</v>
      </c>
      <c r="P31" s="50">
        <f>Tableau1[[#This Row],[Médecins*]]</f>
        <v>0</v>
      </c>
      <c r="Q31" s="50">
        <f>Tableau1[[#This Row],[Vigilances - Pharmacie]]</f>
        <v>0</v>
      </c>
      <c r="R31" s="50" t="e">
        <f>#REF!</f>
        <v>#REF!</v>
      </c>
      <c r="S31" s="50" t="e">
        <f>#REF!</f>
        <v>#REF!</v>
      </c>
      <c r="T31" s="50" t="e">
        <f>#REF!</f>
        <v>#REF!</v>
      </c>
      <c r="U31" s="50">
        <f>Tableau1[[#This Row],[Classeur bénévoles]]</f>
        <v>0</v>
      </c>
      <c r="V31" s="50">
        <f>Tableau1[[#This Row],[Classeur CRU]]</f>
        <v>1</v>
      </c>
      <c r="W31" s="50">
        <f>Tableau1[[#This Row],[Classeur GQR]]</f>
        <v>0</v>
      </c>
      <c r="X31" s="50" t="str">
        <f>+Tableau1[[#This Row],[Papier?
A jour?
Imprimer?]]</f>
        <v>P-AJ-IMPR</v>
      </c>
    </row>
    <row r="32" spans="1:24" ht="56.25" hidden="1" customHeight="1" x14ac:dyDescent="0.3">
      <c r="A32" s="123" t="str">
        <f>IF(Tableau1[[#This Row],[Code]]&lt;&gt;"",Tableau1[[#This Row],[Code]],"")</f>
        <v>USO_001_04</v>
      </c>
      <c r="B32" s="119" t="str">
        <f>IF(Tableau1[[#This Row],[Nom]]&lt;&gt;"",Tableau1[[#This Row],[Nom]],"")</f>
        <v>CHANGEMENT D’UNE POCHE A URINE STERILE</v>
      </c>
      <c r="C3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32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2" s="52" t="str">
        <f>Tableau1[[#This Row],[Mots-clé]]</f>
        <v>CHANGEMENT,POCHE,URINE,STERILE, Soins, robinet ,sonde ,fuite,bouché,Gant ,clamp,protocole</v>
      </c>
      <c r="G32" s="50">
        <f>Tableau1[[#This Row],[Administratif*]]</f>
        <v>0</v>
      </c>
      <c r="H32" s="50">
        <f>Tableau1[[#This Row],[Agent de service*]]</f>
        <v>0</v>
      </c>
      <c r="I32" s="50">
        <f>Tableau1[[#This Row],[Bénévole* / DU]]</f>
        <v>0</v>
      </c>
      <c r="J32" s="50">
        <f>Tableau1[[#This Row],[Cuisinier*]]</f>
        <v>0</v>
      </c>
      <c r="K32" s="50">
        <f>Tableau1[[#This Row],[Equipe Mobile]]</f>
        <v>0</v>
      </c>
      <c r="L32" s="50">
        <f>Tableau1[[#This Row],[Factotum*]]</f>
        <v>0</v>
      </c>
      <c r="M32" s="50">
        <f>Tableau1[[#This Row],[Hôpital de jour*]]</f>
        <v>0</v>
      </c>
      <c r="N32" s="50" t="e">
        <f>#REF!</f>
        <v>#REF!</v>
      </c>
      <c r="O32" s="50">
        <f>Tableau1[[#This Row],[Soignants (Unités)*]]</f>
        <v>1</v>
      </c>
      <c r="P32" s="50">
        <f>Tableau1[[#This Row],[Médecins*]]</f>
        <v>0</v>
      </c>
      <c r="Q32" s="50">
        <f>Tableau1[[#This Row],[Vigilances - Pharmacie]]</f>
        <v>0</v>
      </c>
      <c r="R32" s="50" t="e">
        <f>#REF!</f>
        <v>#REF!</v>
      </c>
      <c r="S32" s="50" t="e">
        <f>#REF!</f>
        <v>#REF!</v>
      </c>
      <c r="T32" s="50" t="e">
        <f>#REF!</f>
        <v>#REF!</v>
      </c>
      <c r="U32" s="50">
        <f>Tableau1[[#This Row],[Classeur bénévoles]]</f>
        <v>0</v>
      </c>
      <c r="V32" s="50">
        <f>Tableau1[[#This Row],[Classeur CRU]]</f>
        <v>0</v>
      </c>
      <c r="W32" s="50">
        <f>Tableau1[[#This Row],[Classeur GQR]]</f>
        <v>0</v>
      </c>
      <c r="X32" s="50" t="str">
        <f>+Tableau1[[#This Row],[Papier?
A jour?
Imprimer?]]</f>
        <v>P-AJ-IMPR</v>
      </c>
    </row>
    <row r="33" spans="1:24" ht="56.25" hidden="1" customHeight="1" x14ac:dyDescent="0.3">
      <c r="A33" s="123" t="str">
        <f>IF(Tableau1[[#This Row],[Code]]&lt;&gt;"",Tableau1[[#This Row],[Code]],"")</f>
        <v>HDJ_003_02</v>
      </c>
      <c r="B33" s="119" t="str">
        <f>IF(Tableau1[[#This Row],[Nom]]&lt;&gt;"",Tableau1[[#This Row],[Nom]],"")</f>
        <v>CHANGEMENT DE PROTECTION HDJ</v>
      </c>
      <c r="C3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33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33" s="52" t="str">
        <f>Tableau1[[#This Row],[Mots-clé]]</f>
        <v>CHANGE HDJ protection hygiene</v>
      </c>
      <c r="G33" s="50">
        <f>Tableau1[[#This Row],[Administratif*]]</f>
        <v>0</v>
      </c>
      <c r="H33" s="50">
        <f>Tableau1[[#This Row],[Agent de service*]]</f>
        <v>0</v>
      </c>
      <c r="I33" s="50">
        <f>Tableau1[[#This Row],[Bénévole* / DU]]</f>
        <v>0</v>
      </c>
      <c r="J33" s="50">
        <f>Tableau1[[#This Row],[Cuisinier*]]</f>
        <v>0</v>
      </c>
      <c r="K33" s="50">
        <f>Tableau1[[#This Row],[Equipe Mobile]]</f>
        <v>0</v>
      </c>
      <c r="L33" s="50">
        <f>Tableau1[[#This Row],[Factotum*]]</f>
        <v>0</v>
      </c>
      <c r="M33" s="50">
        <f>Tableau1[[#This Row],[Hôpital de jour*]]</f>
        <v>1</v>
      </c>
      <c r="N33" s="50" t="e">
        <f>#REF!</f>
        <v>#REF!</v>
      </c>
      <c r="O33" s="50">
        <f>Tableau1[[#This Row],[Soignants (Unités)*]]</f>
        <v>0</v>
      </c>
      <c r="P33" s="50">
        <f>Tableau1[[#This Row],[Médecins*]]</f>
        <v>0</v>
      </c>
      <c r="Q33" s="50">
        <f>Tableau1[[#This Row],[Vigilances - Pharmacie]]</f>
        <v>0</v>
      </c>
      <c r="R33" s="50" t="e">
        <f>#REF!</f>
        <v>#REF!</v>
      </c>
      <c r="S33" s="50" t="e">
        <f>#REF!</f>
        <v>#REF!</v>
      </c>
      <c r="T33" s="50" t="e">
        <f>#REF!</f>
        <v>#REF!</v>
      </c>
      <c r="U33" s="50">
        <f>Tableau1[[#This Row],[Classeur bénévoles]]</f>
        <v>0</v>
      </c>
      <c r="V33" s="50">
        <f>Tableau1[[#This Row],[Classeur CRU]]</f>
        <v>0</v>
      </c>
      <c r="W33" s="50">
        <f>Tableau1[[#This Row],[Classeur GQR]]</f>
        <v>0</v>
      </c>
      <c r="X33" s="50" t="str">
        <f>+Tableau1[[#This Row],[Papier?
A jour?
Imprimer?]]</f>
        <v>P-AJ-IMPR</v>
      </c>
    </row>
    <row r="34" spans="1:24" ht="56.25" hidden="1" customHeight="1" x14ac:dyDescent="0.3">
      <c r="A34" s="123" t="str">
        <f>IF(Tableau1[[#This Row],[Code]]&lt;&gt;"",Tableau1[[#This Row],[Code]],"")</f>
        <v>USO_012_01</v>
      </c>
      <c r="B34" s="119" t="str">
        <f>IF(Tableau1[[#This Row],[Nom]]&lt;&gt;"",Tableau1[[#This Row],[Nom]],"")</f>
        <v>CHANGEMENT POCHE COLOSTOMIE ILEOSTOMIE</v>
      </c>
      <c r="C3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3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4" s="52" t="str">
        <f>Tableau1[[#This Row],[Mots-clé]]</f>
        <v>CHANGEMENT POCHE COLOSTOMIE ILEOSTOMIE</v>
      </c>
      <c r="G34" s="50">
        <f>Tableau1[[#This Row],[Administratif*]]</f>
        <v>0</v>
      </c>
      <c r="H34" s="50">
        <f>Tableau1[[#This Row],[Agent de service*]]</f>
        <v>0</v>
      </c>
      <c r="I34" s="50">
        <f>Tableau1[[#This Row],[Bénévole* / DU]]</f>
        <v>0</v>
      </c>
      <c r="J34" s="50">
        <f>Tableau1[[#This Row],[Cuisinier*]]</f>
        <v>0</v>
      </c>
      <c r="K34" s="50">
        <f>Tableau1[[#This Row],[Equipe Mobile]]</f>
        <v>0</v>
      </c>
      <c r="L34" s="50">
        <f>Tableau1[[#This Row],[Factotum*]]</f>
        <v>0</v>
      </c>
      <c r="M34" s="50">
        <f>Tableau1[[#This Row],[Hôpital de jour*]]</f>
        <v>0</v>
      </c>
      <c r="N34" s="50" t="e">
        <f>#REF!</f>
        <v>#REF!</v>
      </c>
      <c r="O34" s="50">
        <f>Tableau1[[#This Row],[Soignants (Unités)*]]</f>
        <v>1</v>
      </c>
      <c r="P34" s="50">
        <f>Tableau1[[#This Row],[Médecins*]]</f>
        <v>0</v>
      </c>
      <c r="Q34" s="50">
        <f>Tableau1[[#This Row],[Vigilances - Pharmacie]]</f>
        <v>0</v>
      </c>
      <c r="R34" s="50" t="e">
        <f>#REF!</f>
        <v>#REF!</v>
      </c>
      <c r="S34" s="50" t="e">
        <f>#REF!</f>
        <v>#REF!</v>
      </c>
      <c r="T34" s="50" t="e">
        <f>#REF!</f>
        <v>#REF!</v>
      </c>
      <c r="U34" s="50">
        <f>Tableau1[[#This Row],[Classeur bénévoles]]</f>
        <v>0</v>
      </c>
      <c r="V34" s="50">
        <f>Tableau1[[#This Row],[Classeur CRU]]</f>
        <v>0</v>
      </c>
      <c r="W34" s="50">
        <f>Tableau1[[#This Row],[Classeur GQR]]</f>
        <v>0</v>
      </c>
      <c r="X34" s="50" t="str">
        <f>+Tableau1[[#This Row],[Papier?
A jour?
Imprimer?]]</f>
        <v>P-AJ-IMPR</v>
      </c>
    </row>
    <row r="35" spans="1:24" ht="56.25" hidden="1" customHeight="1" x14ac:dyDescent="0.3">
      <c r="A35" s="123" t="str">
        <f>IF(Tableau1[[#This Row],[Code]]&lt;&gt;"",Tableau1[[#This Row],[Code]],"")</f>
        <v>USO_021_02</v>
      </c>
      <c r="B35" s="119" t="str">
        <f>IF(Tableau1[[#This Row],[Nom]]&lt;&gt;"",Tableau1[[#This Row],[Nom]],"")</f>
        <v>CHANGEMENT POCHE URETEROSTOMIE - CYSTOSTOMIE</v>
      </c>
      <c r="C3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3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5" s="52" t="str">
        <f>Tableau1[[#This Row],[Mots-clé]]</f>
        <v>Changement poche ureterostomie urétérostomie cystostomie urine hygiène hygiene</v>
      </c>
      <c r="G35" s="50">
        <f>Tableau1[[#This Row],[Administratif*]]</f>
        <v>0</v>
      </c>
      <c r="H35" s="50">
        <f>Tableau1[[#This Row],[Agent de service*]]</f>
        <v>0</v>
      </c>
      <c r="I35" s="50">
        <f>Tableau1[[#This Row],[Bénévole* / DU]]</f>
        <v>0</v>
      </c>
      <c r="J35" s="50">
        <f>Tableau1[[#This Row],[Cuisinier*]]</f>
        <v>0</v>
      </c>
      <c r="K35" s="50">
        <f>Tableau1[[#This Row],[Equipe Mobile]]</f>
        <v>0</v>
      </c>
      <c r="L35" s="50">
        <f>Tableau1[[#This Row],[Factotum*]]</f>
        <v>0</v>
      </c>
      <c r="M35" s="50">
        <f>Tableau1[[#This Row],[Hôpital de jour*]]</f>
        <v>0</v>
      </c>
      <c r="N35" s="50" t="e">
        <f>#REF!</f>
        <v>#REF!</v>
      </c>
      <c r="O35" s="50">
        <f>Tableau1[[#This Row],[Soignants (Unités)*]]</f>
        <v>1</v>
      </c>
      <c r="P35" s="50">
        <f>Tableau1[[#This Row],[Médecins*]]</f>
        <v>0</v>
      </c>
      <c r="Q35" s="50">
        <f>Tableau1[[#This Row],[Vigilances - Pharmacie]]</f>
        <v>0</v>
      </c>
      <c r="R35" s="50" t="e">
        <f>#REF!</f>
        <v>#REF!</v>
      </c>
      <c r="S35" s="50" t="e">
        <f>#REF!</f>
        <v>#REF!</v>
      </c>
      <c r="T35" s="50" t="e">
        <f>#REF!</f>
        <v>#REF!</v>
      </c>
      <c r="U35" s="50">
        <f>Tableau1[[#This Row],[Classeur bénévoles]]</f>
        <v>0</v>
      </c>
      <c r="V35" s="50">
        <f>Tableau1[[#This Row],[Classeur CRU]]</f>
        <v>0</v>
      </c>
      <c r="W35" s="50">
        <f>Tableau1[[#This Row],[Classeur GQR]]</f>
        <v>0</v>
      </c>
      <c r="X35" s="50" t="str">
        <f>+Tableau1[[#This Row],[Papier?
A jour?
Imprimer?]]</f>
        <v>P-AJ-IMPR</v>
      </c>
    </row>
    <row r="36" spans="1:24" ht="56.25" hidden="1" customHeight="1" x14ac:dyDescent="0.3">
      <c r="A36" s="123" t="str">
        <f>IF(Tableau1[[#This Row],[Code]]&lt;&gt;"",Tableau1[[#This Row],[Code]],"")</f>
        <v>UGE_001_01</v>
      </c>
      <c r="B36" s="119" t="str">
        <f>IF(Tableau1[[#This Row],[Nom]]&lt;&gt;"",Tableau1[[#This Row],[Nom]],"")</f>
        <v>CHARTE DE LA PERSONNE HOSPITALISEE</v>
      </c>
      <c r="C3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6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36" s="52" t="str">
        <f>Tableau1[[#This Row],[Mots-clé]]</f>
        <v xml:space="preserve">REGLEMENT
CHARTE DE LA PERSONNE HOSPITALISEE
INFO 1
</v>
      </c>
      <c r="G36" s="50">
        <f>Tableau1[[#This Row],[Administratif*]]</f>
        <v>0</v>
      </c>
      <c r="H36" s="50">
        <f>Tableau1[[#This Row],[Agent de service*]]</f>
        <v>0</v>
      </c>
      <c r="I36" s="50">
        <f>Tableau1[[#This Row],[Bénévole* / DU]]</f>
        <v>1</v>
      </c>
      <c r="J36" s="50">
        <f>Tableau1[[#This Row],[Cuisinier*]]</f>
        <v>0</v>
      </c>
      <c r="K36" s="50">
        <f>Tableau1[[#This Row],[Equipe Mobile]]</f>
        <v>0</v>
      </c>
      <c r="L36" s="50">
        <f>Tableau1[[#This Row],[Factotum*]]</f>
        <v>0</v>
      </c>
      <c r="M36" s="50">
        <f>Tableau1[[#This Row],[Hôpital de jour*]]</f>
        <v>0</v>
      </c>
      <c r="N36" s="50" t="e">
        <f>#REF!</f>
        <v>#REF!</v>
      </c>
      <c r="O36" s="50">
        <f>Tableau1[[#This Row],[Soignants (Unités)*]]</f>
        <v>0</v>
      </c>
      <c r="P36" s="50">
        <f>Tableau1[[#This Row],[Médecins*]]</f>
        <v>0</v>
      </c>
      <c r="Q36" s="50">
        <f>Tableau1[[#This Row],[Vigilances - Pharmacie]]</f>
        <v>0</v>
      </c>
      <c r="R36" s="50" t="e">
        <f>#REF!</f>
        <v>#REF!</v>
      </c>
      <c r="S36" s="50" t="e">
        <f>#REF!</f>
        <v>#REF!</v>
      </c>
      <c r="T36" s="50" t="e">
        <f>#REF!</f>
        <v>#REF!</v>
      </c>
      <c r="U36" s="50" t="str">
        <f>Tableau1[[#This Row],[Classeur bénévoles]]</f>
        <v>Fonctionnement</v>
      </c>
      <c r="V36" s="50">
        <f>Tableau1[[#This Row],[Classeur CRU]]</f>
        <v>0</v>
      </c>
      <c r="W36" s="50">
        <f>Tableau1[[#This Row],[Classeur GQR]]</f>
        <v>0</v>
      </c>
      <c r="X36" s="50" t="str">
        <f>+Tableau1[[#This Row],[Papier?
A jour?
Imprimer?]]</f>
        <v>NP - AJ</v>
      </c>
    </row>
    <row r="37" spans="1:24" ht="56.25" hidden="1" customHeight="1" x14ac:dyDescent="0.3">
      <c r="A37" s="123" t="str">
        <f>IF(Tableau1[[#This Row],[Code]]&lt;&gt;"",Tableau1[[#This Row],[Code]],"")</f>
        <v>PRE_004_03</v>
      </c>
      <c r="B37" s="119" t="str">
        <f>IF(Tableau1[[#This Row],[Nom]]&lt;&gt;"",Tableau1[[#This Row],[Nom]],"")</f>
        <v>CHARTE DU BENEVOLE</v>
      </c>
      <c r="C3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7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BENEVOLES\ </v>
      </c>
      <c r="F37" s="52" t="str">
        <f>Tableau1[[#This Row],[Mots-clé]]</f>
        <v xml:space="preserve">REGLEMENT
CHARTE DU BENEVOLE
BEN 1
</v>
      </c>
      <c r="G37" s="50">
        <f>Tableau1[[#This Row],[Administratif*]]</f>
        <v>0</v>
      </c>
      <c r="H37" s="50">
        <f>Tableau1[[#This Row],[Agent de service*]]</f>
        <v>0</v>
      </c>
      <c r="I37" s="50">
        <f>Tableau1[[#This Row],[Bénévole* / DU]]</f>
        <v>1</v>
      </c>
      <c r="J37" s="50">
        <f>Tableau1[[#This Row],[Cuisinier*]]</f>
        <v>0</v>
      </c>
      <c r="K37" s="50">
        <f>Tableau1[[#This Row],[Equipe Mobile]]</f>
        <v>0</v>
      </c>
      <c r="L37" s="50">
        <f>Tableau1[[#This Row],[Factotum*]]</f>
        <v>0</v>
      </c>
      <c r="M37" s="50">
        <f>Tableau1[[#This Row],[Hôpital de jour*]]</f>
        <v>0</v>
      </c>
      <c r="N37" s="50" t="e">
        <f>#REF!</f>
        <v>#REF!</v>
      </c>
      <c r="O37" s="50">
        <f>Tableau1[[#This Row],[Soignants (Unités)*]]</f>
        <v>0</v>
      </c>
      <c r="P37" s="50">
        <f>Tableau1[[#This Row],[Médecins*]]</f>
        <v>0</v>
      </c>
      <c r="Q37" s="50">
        <f>Tableau1[[#This Row],[Vigilances - Pharmacie]]</f>
        <v>0</v>
      </c>
      <c r="R37" s="50" t="e">
        <f>#REF!</f>
        <v>#REF!</v>
      </c>
      <c r="S37" s="50" t="e">
        <f>#REF!</f>
        <v>#REF!</v>
      </c>
      <c r="T37" s="50" t="e">
        <f>#REF!</f>
        <v>#REF!</v>
      </c>
      <c r="U37" s="50" t="str">
        <f>Tableau1[[#This Row],[Classeur bénévoles]]</f>
        <v>Fonctionnement</v>
      </c>
      <c r="V37" s="50">
        <f>Tableau1[[#This Row],[Classeur CRU]]</f>
        <v>0</v>
      </c>
      <c r="W37" s="50">
        <f>Tableau1[[#This Row],[Classeur GQR]]</f>
        <v>0</v>
      </c>
      <c r="X37" s="50" t="str">
        <f>+Tableau1[[#This Row],[Papier?
A jour?
Imprimer?]]</f>
        <v>P-AJ-IMPR</v>
      </c>
    </row>
    <row r="38" spans="1:24" ht="56.25" hidden="1" customHeight="1" x14ac:dyDescent="0.3">
      <c r="A38" s="123" t="str">
        <f>IF(Tableau1[[#This Row],[Code]]&lt;&gt;"",Tableau1[[#This Row],[Code]],"")</f>
        <v/>
      </c>
      <c r="B38" s="119" t="str">
        <f>IF(Tableau1[[#This Row],[Nom]]&lt;&gt;"",Tableau1[[#This Row],[Nom]],"")</f>
        <v>CHARTE DU BENEVOLE à signer</v>
      </c>
      <c r="C3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8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BENEVOLES\ </v>
      </c>
      <c r="F38" s="52" t="str">
        <f>Tableau1[[#This Row],[Mots-clé]]</f>
        <v xml:space="preserve">CHARTE BENEVOLES SIGNER
</v>
      </c>
      <c r="G38" s="50">
        <f>Tableau1[[#This Row],[Administratif*]]</f>
        <v>0</v>
      </c>
      <c r="H38" s="50">
        <f>Tableau1[[#This Row],[Agent de service*]]</f>
        <v>0</v>
      </c>
      <c r="I38" s="50">
        <f>Tableau1[[#This Row],[Bénévole* / DU]]</f>
        <v>1</v>
      </c>
      <c r="J38" s="50">
        <f>Tableau1[[#This Row],[Cuisinier*]]</f>
        <v>0</v>
      </c>
      <c r="K38" s="50">
        <f>Tableau1[[#This Row],[Equipe Mobile]]</f>
        <v>0</v>
      </c>
      <c r="L38" s="50">
        <f>Tableau1[[#This Row],[Factotum*]]</f>
        <v>0</v>
      </c>
      <c r="M38" s="50">
        <f>Tableau1[[#This Row],[Hôpital de jour*]]</f>
        <v>0</v>
      </c>
      <c r="N38" s="50" t="e">
        <f>#REF!</f>
        <v>#REF!</v>
      </c>
      <c r="O38" s="50">
        <f>Tableau1[[#This Row],[Soignants (Unités)*]]</f>
        <v>0</v>
      </c>
      <c r="P38" s="50">
        <f>Tableau1[[#This Row],[Médecins*]]</f>
        <v>0</v>
      </c>
      <c r="Q38" s="50">
        <f>Tableau1[[#This Row],[Vigilances - Pharmacie]]</f>
        <v>0</v>
      </c>
      <c r="R38" s="50" t="e">
        <f>#REF!</f>
        <v>#REF!</v>
      </c>
      <c r="S38" s="50" t="e">
        <f>#REF!</f>
        <v>#REF!</v>
      </c>
      <c r="T38" s="50" t="e">
        <f>#REF!</f>
        <v>#REF!</v>
      </c>
      <c r="U38" s="50" t="str">
        <f>Tableau1[[#This Row],[Classeur bénévoles]]</f>
        <v>Fonctionnement</v>
      </c>
      <c r="V38" s="50">
        <f>Tableau1[[#This Row],[Classeur CRU]]</f>
        <v>0</v>
      </c>
      <c r="W38" s="50">
        <f>Tableau1[[#This Row],[Classeur GQR]]</f>
        <v>0</v>
      </c>
      <c r="X38" s="50" t="str">
        <f>+Tableau1[[#This Row],[Papier?
A jour?
Imprimer?]]</f>
        <v>P-AJ-IMPR</v>
      </c>
    </row>
    <row r="39" spans="1:24" ht="56.25" hidden="1" customHeight="1" x14ac:dyDescent="0.3">
      <c r="A39" s="123" t="str">
        <f>IF(Tableau1[[#This Row],[Code]]&lt;&gt;"",Tableau1[[#This Row],[Code]],"")</f>
        <v/>
      </c>
      <c r="B39" s="119" t="str">
        <f>IF(Tableau1[[#This Row],[Nom]]&lt;&gt;"",Tableau1[[#This Row],[Nom]],"")</f>
        <v>CHARTE INTEGRALE DE LA PERSONNE HOSPITALISEE</v>
      </c>
      <c r="C3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9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39" s="52" t="str">
        <f>Tableau1[[#This Row],[Mots-clé]]</f>
        <v xml:space="preserve">REGLEMENT
CHARTE DE LA PERSONNE HOSPITALISEE INTEGRALE
</v>
      </c>
      <c r="G39" s="50">
        <f>Tableau1[[#This Row],[Administratif*]]</f>
        <v>0</v>
      </c>
      <c r="H39" s="50">
        <f>Tableau1[[#This Row],[Agent de service*]]</f>
        <v>0</v>
      </c>
      <c r="I39" s="50">
        <f>Tableau1[[#This Row],[Bénévole* / DU]]</f>
        <v>0</v>
      </c>
      <c r="J39" s="50">
        <f>Tableau1[[#This Row],[Cuisinier*]]</f>
        <v>0</v>
      </c>
      <c r="K39" s="50">
        <f>Tableau1[[#This Row],[Equipe Mobile]]</f>
        <v>0</v>
      </c>
      <c r="L39" s="50">
        <f>Tableau1[[#This Row],[Factotum*]]</f>
        <v>0</v>
      </c>
      <c r="M39" s="50">
        <f>Tableau1[[#This Row],[Hôpital de jour*]]</f>
        <v>0</v>
      </c>
      <c r="N39" s="50" t="e">
        <f>#REF!</f>
        <v>#REF!</v>
      </c>
      <c r="O39" s="50">
        <f>Tableau1[[#This Row],[Soignants (Unités)*]]</f>
        <v>0</v>
      </c>
      <c r="P39" s="50">
        <f>Tableau1[[#This Row],[Médecins*]]</f>
        <v>0</v>
      </c>
      <c r="Q39" s="50">
        <f>Tableau1[[#This Row],[Vigilances - Pharmacie]]</f>
        <v>0</v>
      </c>
      <c r="R39" s="50" t="e">
        <f>#REF!</f>
        <v>#REF!</v>
      </c>
      <c r="S39" s="50" t="e">
        <f>#REF!</f>
        <v>#REF!</v>
      </c>
      <c r="T39" s="50" t="e">
        <f>#REF!</f>
        <v>#REF!</v>
      </c>
      <c r="U39" s="50">
        <f>Tableau1[[#This Row],[Classeur bénévoles]]</f>
        <v>0</v>
      </c>
      <c r="V39" s="50">
        <f>Tableau1[[#This Row],[Classeur CRU]]</f>
        <v>0</v>
      </c>
      <c r="W39" s="50">
        <f>Tableau1[[#This Row],[Classeur GQR]]</f>
        <v>0</v>
      </c>
      <c r="X39" s="50">
        <f>+Tableau1[[#This Row],[Papier?
A jour?
Imprimer?]]</f>
        <v>0</v>
      </c>
    </row>
    <row r="40" spans="1:24" ht="56.25" hidden="1" customHeight="1" x14ac:dyDescent="0.3">
      <c r="A40" s="123" t="str">
        <f>IF(Tableau1[[#This Row],[Code]]&lt;&gt;"",Tableau1[[#This Row],[Code]],"")</f>
        <v>OIH_001_01</v>
      </c>
      <c r="B40" s="119" t="str">
        <f>IF(Tableau1[[#This Row],[Nom]]&lt;&gt;"",Tableau1[[#This Row],[Nom]],"")</f>
        <v>CHSCT</v>
      </c>
      <c r="C4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(CHSCT), </v>
      </c>
      <c r="E40" s="303" t="str">
        <f>Tableau1[[#This Row],[Dossier]]&amp;" "&amp;Tableau1[[#This Row],[Sous dossier (1)]]&amp;" "&amp;Tableau1[[#This Row],[Sous dossier (2)]]&amp;" "&amp;Tableau1[[#This Row],[Sous dossier (3)]]</f>
        <v>MANAGEMENT\ ORGANISATION\ INSTANCE\ CHSCT\</v>
      </c>
      <c r="F40" s="52" t="str">
        <f>Tableau1[[#This Row],[Mots-clé]]</f>
        <v xml:space="preserve">Rôle et missions COMISSION COMMISSION
du C.H.S.C.T. CHSCT 2 mission instance sécurité COMITE HYGIENE SECURITE CONDITION TRAVAIL
</v>
      </c>
      <c r="G40" s="50">
        <f>Tableau1[[#This Row],[Administratif*]]</f>
        <v>1</v>
      </c>
      <c r="H40" s="50">
        <f>Tableau1[[#This Row],[Agent de service*]]</f>
        <v>0</v>
      </c>
      <c r="I40" s="50">
        <f>Tableau1[[#This Row],[Bénévole* / DU]]</f>
        <v>0</v>
      </c>
      <c r="J40" s="50">
        <f>Tableau1[[#This Row],[Cuisinier*]]</f>
        <v>0</v>
      </c>
      <c r="K40" s="50">
        <f>Tableau1[[#This Row],[Equipe Mobile]]</f>
        <v>0</v>
      </c>
      <c r="L40" s="50">
        <f>Tableau1[[#This Row],[Factotum*]]</f>
        <v>0</v>
      </c>
      <c r="M40" s="50">
        <f>Tableau1[[#This Row],[Hôpital de jour*]]</f>
        <v>0</v>
      </c>
      <c r="N40" s="50" t="e">
        <f>#REF!</f>
        <v>#REF!</v>
      </c>
      <c r="O40" s="50">
        <f>Tableau1[[#This Row],[Soignants (Unités)*]]</f>
        <v>0</v>
      </c>
      <c r="P40" s="50">
        <f>Tableau1[[#This Row],[Médecins*]]</f>
        <v>0</v>
      </c>
      <c r="Q40" s="50">
        <f>Tableau1[[#This Row],[Vigilances - Pharmacie]]</f>
        <v>0</v>
      </c>
      <c r="R40" s="50" t="e">
        <f>#REF!</f>
        <v>#REF!</v>
      </c>
      <c r="S40" s="50" t="e">
        <f>#REF!</f>
        <v>#REF!</v>
      </c>
      <c r="T40" s="50" t="e">
        <f>#REF!</f>
        <v>#REF!</v>
      </c>
      <c r="U40" s="50">
        <f>Tableau1[[#This Row],[Classeur bénévoles]]</f>
        <v>0</v>
      </c>
      <c r="V40" s="50">
        <f>Tableau1[[#This Row],[Classeur CRU]]</f>
        <v>0</v>
      </c>
      <c r="W40" s="50">
        <f>Tableau1[[#This Row],[Classeur GQR]]</f>
        <v>0</v>
      </c>
      <c r="X40" s="50" t="str">
        <f>+Tableau1[[#This Row],[Papier?
A jour?
Imprimer?]]</f>
        <v>P-AJ-IMPR</v>
      </c>
    </row>
    <row r="41" spans="1:24" ht="56.25" hidden="1" customHeight="1" x14ac:dyDescent="0.3">
      <c r="A41" s="123" t="str">
        <f>IF(Tableau1[[#This Row],[Code]]&lt;&gt;"",Tableau1[[#This Row],[Code]],"")</f>
        <v>HLO_013_04</v>
      </c>
      <c r="B41" s="119" t="str">
        <f>IF(Tableau1[[#This Row],[Nom]]&lt;&gt;"",Tableau1[[#This Row],[Nom]],"")</f>
        <v>CIRCUIT DE MARCHE EN AVANT DU VIDOIR</v>
      </c>
      <c r="C4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Classeur AGS en cuisine (Déchet), </v>
      </c>
      <c r="E41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41" s="52" t="str">
        <f>Tableau1[[#This Row],[Mots-clé]]</f>
        <v xml:space="preserve">PROCEDURE
CIRCUIT DE MARCHE EN AVANT DU 
LOCAL VIDOIR U1 ET U2
Déchet 3
</v>
      </c>
      <c r="G41" s="50">
        <f>Tableau1[[#This Row],[Administratif*]]</f>
        <v>0</v>
      </c>
      <c r="H41" s="50">
        <f>Tableau1[[#This Row],[Agent de service*]]</f>
        <v>1</v>
      </c>
      <c r="I41" s="50">
        <f>Tableau1[[#This Row],[Bénévole* / DU]]</f>
        <v>0</v>
      </c>
      <c r="J41" s="50">
        <f>Tableau1[[#This Row],[Cuisinier*]]</f>
        <v>0</v>
      </c>
      <c r="K41" s="50">
        <f>Tableau1[[#This Row],[Equipe Mobile]]</f>
        <v>0</v>
      </c>
      <c r="L41" s="50">
        <f>Tableau1[[#This Row],[Factotum*]]</f>
        <v>0</v>
      </c>
      <c r="M41" s="50">
        <f>Tableau1[[#This Row],[Hôpital de jour*]]</f>
        <v>0</v>
      </c>
      <c r="N41" s="50" t="e">
        <f>#REF!</f>
        <v>#REF!</v>
      </c>
      <c r="O41" s="50">
        <f>Tableau1[[#This Row],[Soignants (Unités)*]]</f>
        <v>1</v>
      </c>
      <c r="P41" s="50">
        <f>Tableau1[[#This Row],[Médecins*]]</f>
        <v>0</v>
      </c>
      <c r="Q41" s="50">
        <f>Tableau1[[#This Row],[Vigilances - Pharmacie]]</f>
        <v>0</v>
      </c>
      <c r="R41" s="50" t="e">
        <f>#REF!</f>
        <v>#REF!</v>
      </c>
      <c r="S41" s="50" t="e">
        <f>#REF!</f>
        <v>#REF!</v>
      </c>
      <c r="T41" s="50" t="e">
        <f>#REF!</f>
        <v>#REF!</v>
      </c>
      <c r="U41" s="50">
        <f>Tableau1[[#This Row],[Classeur bénévoles]]</f>
        <v>0</v>
      </c>
      <c r="V41" s="50">
        <f>Tableau1[[#This Row],[Classeur CRU]]</f>
        <v>0</v>
      </c>
      <c r="W41" s="50">
        <f>Tableau1[[#This Row],[Classeur GQR]]</f>
        <v>0</v>
      </c>
      <c r="X41" s="50" t="str">
        <f>+Tableau1[[#This Row],[Papier?
A jour?
Imprimer?]]</f>
        <v>P-AJ-IMPR</v>
      </c>
    </row>
    <row r="42" spans="1:24" ht="56.25" hidden="1" customHeight="1" x14ac:dyDescent="0.3">
      <c r="A42" s="123" t="str">
        <f>IF(Tableau1[[#This Row],[Code]]&lt;&gt;"",Tableau1[[#This Row],[Code]],"")</f>
        <v>HLI_006_03</v>
      </c>
      <c r="B42" s="119" t="str">
        <f>IF(Tableau1[[#This Row],[Nom]]&lt;&gt;"",Tableau1[[#This Row],[Nom]],"")</f>
        <v>CIRCUIT DU LINGE DES RESIDENTS TRAITE SUR PLACE</v>
      </c>
      <c r="C4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42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2" s="52" t="str">
        <f>Tableau1[[#This Row],[Mots-clé]]</f>
        <v xml:space="preserve">PROCEDURE tri, la collecte et l’évacuation du linge 
blanchisserie 
d’hygiène
linge sale 
Machine à laver 
Sèche -linge 
CIRCUIT DU LINGE DES RESIDANTS 
TRAITE SUR PLACE
Linge 6
</v>
      </c>
      <c r="G42" s="50">
        <f>Tableau1[[#This Row],[Administratif*]]</f>
        <v>0</v>
      </c>
      <c r="H42" s="50">
        <f>Tableau1[[#This Row],[Agent de service*]]</f>
        <v>1</v>
      </c>
      <c r="I42" s="50">
        <f>Tableau1[[#This Row],[Bénévole* / DU]]</f>
        <v>0</v>
      </c>
      <c r="J42" s="50">
        <f>Tableau1[[#This Row],[Cuisinier*]]</f>
        <v>0</v>
      </c>
      <c r="K42" s="50">
        <f>Tableau1[[#This Row],[Equipe Mobile]]</f>
        <v>0</v>
      </c>
      <c r="L42" s="50">
        <f>Tableau1[[#This Row],[Factotum*]]</f>
        <v>0</v>
      </c>
      <c r="M42" s="50">
        <f>Tableau1[[#This Row],[Hôpital de jour*]]</f>
        <v>0</v>
      </c>
      <c r="N42" s="50" t="e">
        <f>#REF!</f>
        <v>#REF!</v>
      </c>
      <c r="O42" s="50">
        <f>Tableau1[[#This Row],[Soignants (Unités)*]]</f>
        <v>1</v>
      </c>
      <c r="P42" s="50">
        <f>Tableau1[[#This Row],[Médecins*]]</f>
        <v>0</v>
      </c>
      <c r="Q42" s="50">
        <f>Tableau1[[#This Row],[Vigilances - Pharmacie]]</f>
        <v>0</v>
      </c>
      <c r="R42" s="50" t="e">
        <f>#REF!</f>
        <v>#REF!</v>
      </c>
      <c r="S42" s="50" t="e">
        <f>#REF!</f>
        <v>#REF!</v>
      </c>
      <c r="T42" s="50" t="e">
        <f>#REF!</f>
        <v>#REF!</v>
      </c>
      <c r="U42" s="50">
        <f>Tableau1[[#This Row],[Classeur bénévoles]]</f>
        <v>0</v>
      </c>
      <c r="V42" s="50">
        <f>Tableau1[[#This Row],[Classeur CRU]]</f>
        <v>0</v>
      </c>
      <c r="W42" s="50">
        <f>Tableau1[[#This Row],[Classeur GQR]]</f>
        <v>0</v>
      </c>
      <c r="X42" s="50" t="str">
        <f>+Tableau1[[#This Row],[Papier?
A jour?
Imprimer?]]</f>
        <v>P-AJ-IMPR</v>
      </c>
    </row>
    <row r="43" spans="1:24" ht="56.25" hidden="1" customHeight="1" x14ac:dyDescent="0.3">
      <c r="A43" s="123" t="str">
        <f>IF(Tableau1[[#This Row],[Code]]&lt;&gt;"",Tableau1[[#This Row],[Code]],"")</f>
        <v>HLI_001_04</v>
      </c>
      <c r="B43" s="119" t="str">
        <f>IF(Tableau1[[#This Row],[Nom]]&lt;&gt;"",Tableau1[[#This Row],[Nom]],"")</f>
        <v>CIRCUIT DU LINGE DES RESIDENTS TRAITE SUR PLACE</v>
      </c>
      <c r="C4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43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3" s="52" t="str">
        <f>Tableau1[[#This Row],[Mots-clé]]</f>
        <v xml:space="preserve">Linge 1
PROTOCOLE
TRAITEMENT DU LINGE PERSONNEL ISSU DE CHAMBRE D’ISOLEMENT
</v>
      </c>
      <c r="G43" s="50">
        <f>Tableau1[[#This Row],[Administratif*]]</f>
        <v>0</v>
      </c>
      <c r="H43" s="50">
        <f>Tableau1[[#This Row],[Agent de service*]]</f>
        <v>1</v>
      </c>
      <c r="I43" s="50">
        <f>Tableau1[[#This Row],[Bénévole* / DU]]</f>
        <v>0</v>
      </c>
      <c r="J43" s="50">
        <f>Tableau1[[#This Row],[Cuisinier*]]</f>
        <v>0</v>
      </c>
      <c r="K43" s="50">
        <f>Tableau1[[#This Row],[Equipe Mobile]]</f>
        <v>0</v>
      </c>
      <c r="L43" s="50">
        <f>Tableau1[[#This Row],[Factotum*]]</f>
        <v>0</v>
      </c>
      <c r="M43" s="50">
        <f>Tableau1[[#This Row],[Hôpital de jour*]]</f>
        <v>0</v>
      </c>
      <c r="N43" s="50" t="e">
        <f>#REF!</f>
        <v>#REF!</v>
      </c>
      <c r="O43" s="50">
        <f>Tableau1[[#This Row],[Soignants (Unités)*]]</f>
        <v>1</v>
      </c>
      <c r="P43" s="50">
        <f>Tableau1[[#This Row],[Médecins*]]</f>
        <v>0</v>
      </c>
      <c r="Q43" s="50">
        <f>Tableau1[[#This Row],[Vigilances - Pharmacie]]</f>
        <v>0</v>
      </c>
      <c r="R43" s="50" t="e">
        <f>#REF!</f>
        <v>#REF!</v>
      </c>
      <c r="S43" s="50" t="e">
        <f>#REF!</f>
        <v>#REF!</v>
      </c>
      <c r="T43" s="50" t="e">
        <f>#REF!</f>
        <v>#REF!</v>
      </c>
      <c r="U43" s="50">
        <f>Tableau1[[#This Row],[Classeur bénévoles]]</f>
        <v>0</v>
      </c>
      <c r="V43" s="50">
        <f>Tableau1[[#This Row],[Classeur CRU]]</f>
        <v>0</v>
      </c>
      <c r="W43" s="50">
        <f>Tableau1[[#This Row],[Classeur GQR]]</f>
        <v>0</v>
      </c>
      <c r="X43" s="50" t="str">
        <f>+Tableau1[[#This Row],[Papier?
A jour?
Imprimer?]]</f>
        <v>P-AJ-IMPR</v>
      </c>
    </row>
    <row r="44" spans="1:24" ht="56.25" hidden="1" customHeight="1" x14ac:dyDescent="0.3">
      <c r="A44" s="123" t="str">
        <f>IF(Tableau1[[#This Row],[Code]]&lt;&gt;"",Tableau1[[#This Row],[Code]],"")</f>
        <v>HLI_005_03</v>
      </c>
      <c r="B44" s="119" t="str">
        <f>IF(Tableau1[[#This Row],[Nom]]&lt;&gt;"",Tableau1[[#This Row],[Nom]],"")</f>
        <v>CIRCUIT DU LINGE PLAT TRAITE EN EXTERNE</v>
      </c>
      <c r="C4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Salle de Soins (Hyg-Linge), Classeur AGS en cuisine (Linge), </v>
      </c>
      <c r="E44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4" s="52" t="str">
        <f>Tableau1[[#This Row],[Mots-clé]]</f>
        <v xml:space="preserve">PROCEDURE
CIRCUIT DU LINGE PLAT TRAITE EN EXTERNE 
Linge 5
</v>
      </c>
      <c r="G44" s="50">
        <f>Tableau1[[#This Row],[Administratif*]]</f>
        <v>0</v>
      </c>
      <c r="H44" s="50">
        <f>Tableau1[[#This Row],[Agent de service*]]</f>
        <v>1</v>
      </c>
      <c r="I44" s="50">
        <f>Tableau1[[#This Row],[Bénévole* / DU]]</f>
        <v>0</v>
      </c>
      <c r="J44" s="50">
        <f>Tableau1[[#This Row],[Cuisinier*]]</f>
        <v>0</v>
      </c>
      <c r="K44" s="50">
        <f>Tableau1[[#This Row],[Equipe Mobile]]</f>
        <v>0</v>
      </c>
      <c r="L44" s="50">
        <f>Tableau1[[#This Row],[Factotum*]]</f>
        <v>1</v>
      </c>
      <c r="M44" s="50">
        <f>Tableau1[[#This Row],[Hôpital de jour*]]</f>
        <v>0</v>
      </c>
      <c r="N44" s="50" t="e">
        <f>#REF!</f>
        <v>#REF!</v>
      </c>
      <c r="O44" s="50">
        <f>Tableau1[[#This Row],[Soignants (Unités)*]]</f>
        <v>1</v>
      </c>
      <c r="P44" s="50">
        <f>Tableau1[[#This Row],[Médecins*]]</f>
        <v>0</v>
      </c>
      <c r="Q44" s="50">
        <f>Tableau1[[#This Row],[Vigilances - Pharmacie]]</f>
        <v>0</v>
      </c>
      <c r="R44" s="50" t="e">
        <f>#REF!</f>
        <v>#REF!</v>
      </c>
      <c r="S44" s="50" t="e">
        <f>#REF!</f>
        <v>#REF!</v>
      </c>
      <c r="T44" s="50" t="e">
        <f>#REF!</f>
        <v>#REF!</v>
      </c>
      <c r="U44" s="50">
        <f>Tableau1[[#This Row],[Classeur bénévoles]]</f>
        <v>0</v>
      </c>
      <c r="V44" s="50">
        <f>Tableau1[[#This Row],[Classeur CRU]]</f>
        <v>0</v>
      </c>
      <c r="W44" s="50">
        <f>Tableau1[[#This Row],[Classeur GQR]]</f>
        <v>0</v>
      </c>
      <c r="X44" s="50" t="str">
        <f>+Tableau1[[#This Row],[Papier?
A jour?
Imprimer?]]</f>
        <v>P-AJ-IMPR</v>
      </c>
    </row>
    <row r="45" spans="1:24" ht="56.25" hidden="1" customHeight="1" x14ac:dyDescent="0.3">
      <c r="A45" s="123" t="str">
        <f>IF(Tableau1[[#This Row],[Code]]&lt;&gt;"",Tableau1[[#This Row],[Code]],"")</f>
        <v>PPH_002_02</v>
      </c>
      <c r="B45" s="119" t="str">
        <f>IF(Tableau1[[#This Row],[Nom]]&lt;&gt;"",Tableau1[[#This Row],[Nom]],"")</f>
        <v>CIRCUIT DU MEDICAMENT PRESCRIPTION, DISPENSATION, ADMINISTRATION</v>
      </c>
      <c r="C4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4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45" s="52" t="str">
        <f>Tableau1[[#This Row],[Mots-clé]]</f>
        <v xml:space="preserve">PROCEDURE 
CIRCUIT DU MEDICAMENT :
PRESCRIPTION, DISPENSATION, ADMINISTRATION
Pharma 2
</v>
      </c>
      <c r="G45" s="50">
        <f>Tableau1[[#This Row],[Administratif*]]</f>
        <v>0</v>
      </c>
      <c r="H45" s="50">
        <f>Tableau1[[#This Row],[Agent de service*]]</f>
        <v>0</v>
      </c>
      <c r="I45" s="50">
        <f>Tableau1[[#This Row],[Bénévole* / DU]]</f>
        <v>0</v>
      </c>
      <c r="J45" s="50">
        <f>Tableau1[[#This Row],[Cuisinier*]]</f>
        <v>0</v>
      </c>
      <c r="K45" s="50">
        <f>Tableau1[[#This Row],[Equipe Mobile]]</f>
        <v>0</v>
      </c>
      <c r="L45" s="50">
        <f>Tableau1[[#This Row],[Factotum*]]</f>
        <v>0</v>
      </c>
      <c r="M45" s="50">
        <f>Tableau1[[#This Row],[Hôpital de jour*]]</f>
        <v>0</v>
      </c>
      <c r="N45" s="50" t="e">
        <f>#REF!</f>
        <v>#REF!</v>
      </c>
      <c r="O45" s="50">
        <f>Tableau1[[#This Row],[Soignants (Unités)*]]</f>
        <v>1</v>
      </c>
      <c r="P45" s="50">
        <f>Tableau1[[#This Row],[Médecins*]]</f>
        <v>1</v>
      </c>
      <c r="Q45" s="50">
        <f>Tableau1[[#This Row],[Vigilances - Pharmacie]]</f>
        <v>1</v>
      </c>
      <c r="R45" s="50" t="e">
        <f>#REF!</f>
        <v>#REF!</v>
      </c>
      <c r="S45" s="50" t="e">
        <f>#REF!</f>
        <v>#REF!</v>
      </c>
      <c r="T45" s="50" t="e">
        <f>#REF!</f>
        <v>#REF!</v>
      </c>
      <c r="U45" s="50">
        <f>Tableau1[[#This Row],[Classeur bénévoles]]</f>
        <v>0</v>
      </c>
      <c r="V45" s="50">
        <f>Tableau1[[#This Row],[Classeur CRU]]</f>
        <v>0</v>
      </c>
      <c r="W45" s="50">
        <f>Tableau1[[#This Row],[Classeur GQR]]</f>
        <v>0</v>
      </c>
      <c r="X45" s="50" t="str">
        <f>+Tableau1[[#This Row],[Papier?
A jour?
Imprimer?]]</f>
        <v>P-AJ-IMPR</v>
      </c>
    </row>
    <row r="46" spans="1:24" ht="56.25" hidden="1" customHeight="1" x14ac:dyDescent="0.3">
      <c r="A46" s="123" t="str">
        <f>IF(Tableau1[[#This Row],[Code]]&lt;&gt;"",Tableau1[[#This Row],[Code]],"")</f>
        <v>OII_002_01</v>
      </c>
      <c r="B46" s="119" t="str">
        <f>IF(Tableau1[[#This Row],[Nom]]&lt;&gt;"",Tableau1[[#This Row],[Nom]],"")</f>
        <v>CLIN instance réglement int.</v>
      </c>
      <c r="C4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46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46" s="52" t="str">
        <f>Tableau1[[#This Row],[Mots-clé]]</f>
        <v>CLIN MISSION INSTANCE COMISSION HYGIENE INFECTIOVIGILANCE INFECTION NOSOCOMIALE</v>
      </c>
      <c r="G46" s="50">
        <f>Tableau1[[#This Row],[Administratif*]]</f>
        <v>0</v>
      </c>
      <c r="H46" s="50">
        <f>Tableau1[[#This Row],[Agent de service*]]</f>
        <v>0</v>
      </c>
      <c r="I46" s="50">
        <f>Tableau1[[#This Row],[Bénévole* / DU]]</f>
        <v>0</v>
      </c>
      <c r="J46" s="50">
        <f>Tableau1[[#This Row],[Cuisinier*]]</f>
        <v>0</v>
      </c>
      <c r="K46" s="50">
        <f>Tableau1[[#This Row],[Equipe Mobile]]</f>
        <v>0</v>
      </c>
      <c r="L46" s="50">
        <f>Tableau1[[#This Row],[Factotum*]]</f>
        <v>0</v>
      </c>
      <c r="M46" s="50">
        <f>Tableau1[[#This Row],[Hôpital de jour*]]</f>
        <v>0</v>
      </c>
      <c r="N46" s="50" t="e">
        <f>#REF!</f>
        <v>#REF!</v>
      </c>
      <c r="O46" s="50">
        <f>Tableau1[[#This Row],[Soignants (Unités)*]]</f>
        <v>0</v>
      </c>
      <c r="P46" s="50">
        <f>Tableau1[[#This Row],[Médecins*]]</f>
        <v>0</v>
      </c>
      <c r="Q46" s="50">
        <f>Tableau1[[#This Row],[Vigilances - Pharmacie]]</f>
        <v>0</v>
      </c>
      <c r="R46" s="50" t="e">
        <f>#REF!</f>
        <v>#REF!</v>
      </c>
      <c r="S46" s="50" t="e">
        <f>#REF!</f>
        <v>#REF!</v>
      </c>
      <c r="T46" s="50" t="e">
        <f>#REF!</f>
        <v>#REF!</v>
      </c>
      <c r="U46" s="50">
        <f>Tableau1[[#This Row],[Classeur bénévoles]]</f>
        <v>0</v>
      </c>
      <c r="V46" s="50">
        <f>Tableau1[[#This Row],[Classeur CRU]]</f>
        <v>0</v>
      </c>
      <c r="W46" s="50">
        <f>Tableau1[[#This Row],[Classeur GQR]]</f>
        <v>0</v>
      </c>
      <c r="X46" s="50" t="str">
        <f>+Tableau1[[#This Row],[Papier?
A jour?
Imprimer?]]</f>
        <v>P-AJ-IMPR</v>
      </c>
    </row>
    <row r="47" spans="1:24" ht="56.25" hidden="1" customHeight="1" x14ac:dyDescent="0.3">
      <c r="A47" s="123" t="str">
        <f>IF(Tableau1[[#This Row],[Code]]&lt;&gt;"",Tableau1[[#This Row],[Code]],"")</f>
        <v/>
      </c>
      <c r="B47" s="119" t="str">
        <f>IF(Tableau1[[#This Row],[Nom]]&lt;&gt;"",Tableau1[[#This Row],[Nom]],"")</f>
        <v>COMMENT TROUVER UN DOCUMENT</v>
      </c>
      <c r="C4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47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47" s="52" t="str">
        <f>Tableau1[[#This Row],[Mots-clé]]</f>
        <v>document recherche gestion documentaire GDOC</v>
      </c>
      <c r="G47" s="50">
        <f>Tableau1[[#This Row],[Administratif*]]</f>
        <v>0</v>
      </c>
      <c r="H47" s="50">
        <f>Tableau1[[#This Row],[Agent de service*]]</f>
        <v>1</v>
      </c>
      <c r="I47" s="50">
        <f>Tableau1[[#This Row],[Bénévole* / DU]]</f>
        <v>0</v>
      </c>
      <c r="J47" s="50">
        <f>Tableau1[[#This Row],[Cuisinier*]]</f>
        <v>0</v>
      </c>
      <c r="K47" s="50">
        <f>Tableau1[[#This Row],[Equipe Mobile]]</f>
        <v>0</v>
      </c>
      <c r="L47" s="50">
        <f>Tableau1[[#This Row],[Factotum*]]</f>
        <v>0</v>
      </c>
      <c r="M47" s="50">
        <f>Tableau1[[#This Row],[Hôpital de jour*]]</f>
        <v>0</v>
      </c>
      <c r="N47" s="50" t="e">
        <f>#REF!</f>
        <v>#REF!</v>
      </c>
      <c r="O47" s="50">
        <f>Tableau1[[#This Row],[Soignants (Unités)*]]</f>
        <v>0</v>
      </c>
      <c r="P47" s="50">
        <f>Tableau1[[#This Row],[Médecins*]]</f>
        <v>0</v>
      </c>
      <c r="Q47" s="50">
        <f>Tableau1[[#This Row],[Vigilances - Pharmacie]]</f>
        <v>0</v>
      </c>
      <c r="R47" s="50" t="e">
        <f>#REF!</f>
        <v>#REF!</v>
      </c>
      <c r="S47" s="50" t="e">
        <f>#REF!</f>
        <v>#REF!</v>
      </c>
      <c r="T47" s="50" t="e">
        <f>#REF!</f>
        <v>#REF!</v>
      </c>
      <c r="U47" s="50">
        <f>Tableau1[[#This Row],[Classeur bénévoles]]</f>
        <v>0</v>
      </c>
      <c r="V47" s="50">
        <f>Tableau1[[#This Row],[Classeur CRU]]</f>
        <v>0</v>
      </c>
      <c r="W47" s="50">
        <f>Tableau1[[#This Row],[Classeur GQR]]</f>
        <v>0</v>
      </c>
      <c r="X47" s="50" t="str">
        <f>+Tableau1[[#This Row],[Papier?
A jour?
Imprimer?]]</f>
        <v>P-AJ-IMPR</v>
      </c>
    </row>
    <row r="48" spans="1:24" ht="56.25" hidden="1" customHeight="1" x14ac:dyDescent="0.3">
      <c r="A48" s="123" t="str">
        <f>IF(Tableau1[[#This Row],[Code]]&lt;&gt;"",Tableau1[[#This Row],[Code]],"")</f>
        <v/>
      </c>
      <c r="B48" s="119" t="str">
        <f>IF(Tableau1[[#This Row],[Nom]]&lt;&gt;"",Tableau1[[#This Row],[Nom]],"")</f>
        <v>COMMENT TROUVER UN DOCUMENT</v>
      </c>
      <c r="C4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8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48" s="52" t="str">
        <f>Tableau1[[#This Row],[Mots-clé]]</f>
        <v>document recherche gestion documentaire GDOC</v>
      </c>
      <c r="G48" s="50">
        <f>Tableau1[[#This Row],[Administratif*]]</f>
        <v>0</v>
      </c>
      <c r="H48" s="50">
        <f>Tableau1[[#This Row],[Agent de service*]]</f>
        <v>0</v>
      </c>
      <c r="I48" s="50">
        <f>Tableau1[[#This Row],[Bénévole* / DU]]</f>
        <v>0</v>
      </c>
      <c r="J48" s="50">
        <f>Tableau1[[#This Row],[Cuisinier*]]</f>
        <v>0</v>
      </c>
      <c r="K48" s="50">
        <f>Tableau1[[#This Row],[Equipe Mobile]]</f>
        <v>0</v>
      </c>
      <c r="L48" s="50">
        <f>Tableau1[[#This Row],[Factotum*]]</f>
        <v>0</v>
      </c>
      <c r="M48" s="50">
        <f>Tableau1[[#This Row],[Hôpital de jour*]]</f>
        <v>0</v>
      </c>
      <c r="N48" s="50" t="e">
        <f>#REF!</f>
        <v>#REF!</v>
      </c>
      <c r="O48" s="50">
        <f>Tableau1[[#This Row],[Soignants (Unités)*]]</f>
        <v>0</v>
      </c>
      <c r="P48" s="50">
        <f>Tableau1[[#This Row],[Médecins*]]</f>
        <v>0</v>
      </c>
      <c r="Q48" s="50">
        <f>Tableau1[[#This Row],[Vigilances - Pharmacie]]</f>
        <v>0</v>
      </c>
      <c r="R48" s="50" t="e">
        <f>#REF!</f>
        <v>#REF!</v>
      </c>
      <c r="S48" s="50" t="e">
        <f>#REF!</f>
        <v>#REF!</v>
      </c>
      <c r="T48" s="50" t="e">
        <f>#REF!</f>
        <v>#REF!</v>
      </c>
      <c r="U48" s="50">
        <f>Tableau1[[#This Row],[Classeur bénévoles]]</f>
        <v>0</v>
      </c>
      <c r="V48" s="50">
        <f>Tableau1[[#This Row],[Classeur CRU]]</f>
        <v>0</v>
      </c>
      <c r="W48" s="50">
        <f>Tableau1[[#This Row],[Classeur GQR]]</f>
        <v>0</v>
      </c>
      <c r="X48" s="50" t="str">
        <f>+Tableau1[[#This Row],[Papier?
A jour?
Imprimer?]]</f>
        <v>NP - AJ</v>
      </c>
    </row>
    <row r="49" spans="1:24" ht="56.25" hidden="1" customHeight="1" x14ac:dyDescent="0.3">
      <c r="A49" s="123" t="str">
        <f>IF(Tableau1[[#This Row],[Code]]&lt;&gt;"",Tableau1[[#This Row],[Code]],"")</f>
        <v/>
      </c>
      <c r="B49" s="119" t="str">
        <f>IF(Tableau1[[#This Row],[Nom]]&lt;&gt;"",Tableau1[[#This Row],[Nom]],"")</f>
        <v>COMPOSITION DU DOSSIER MEDICAL ACTIF</v>
      </c>
      <c r="C4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9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49" s="52" t="str">
        <f>Tableau1[[#This Row],[Mots-clé]]</f>
        <v>Dossier Patient résident médical composition</v>
      </c>
      <c r="G49" s="50">
        <f>Tableau1[[#This Row],[Administratif*]]</f>
        <v>1</v>
      </c>
      <c r="H49" s="50">
        <f>Tableau1[[#This Row],[Agent de service*]]</f>
        <v>1</v>
      </c>
      <c r="I49" s="50">
        <f>Tableau1[[#This Row],[Bénévole* / DU]]</f>
        <v>1</v>
      </c>
      <c r="J49" s="50">
        <f>Tableau1[[#This Row],[Cuisinier*]]</f>
        <v>1</v>
      </c>
      <c r="K49" s="50">
        <f>Tableau1[[#This Row],[Equipe Mobile]]</f>
        <v>1</v>
      </c>
      <c r="L49" s="50">
        <f>Tableau1[[#This Row],[Factotum*]]</f>
        <v>1</v>
      </c>
      <c r="M49" s="50">
        <f>Tableau1[[#This Row],[Hôpital de jour*]]</f>
        <v>1</v>
      </c>
      <c r="N49" s="50" t="e">
        <f>#REF!</f>
        <v>#REF!</v>
      </c>
      <c r="O49" s="50">
        <f>Tableau1[[#This Row],[Soignants (Unités)*]]</f>
        <v>1</v>
      </c>
      <c r="P49" s="50">
        <f>Tableau1[[#This Row],[Médecins*]]</f>
        <v>1</v>
      </c>
      <c r="Q49" s="50">
        <f>Tableau1[[#This Row],[Vigilances - Pharmacie]]</f>
        <v>1</v>
      </c>
      <c r="R49" s="50" t="e">
        <f>#REF!</f>
        <v>#REF!</v>
      </c>
      <c r="S49" s="50" t="e">
        <f>#REF!</f>
        <v>#REF!</v>
      </c>
      <c r="T49" s="50" t="e">
        <f>#REF!</f>
        <v>#REF!</v>
      </c>
      <c r="U49" s="50" t="str">
        <f>Tableau1[[#This Row],[Classeur bénévoles]]</f>
        <v>Fonctionnement</v>
      </c>
      <c r="V49" s="50">
        <f>Tableau1[[#This Row],[Classeur CRU]]</f>
        <v>0</v>
      </c>
      <c r="W49" s="50">
        <f>Tableau1[[#This Row],[Classeur GQR]]</f>
        <v>0</v>
      </c>
      <c r="X49" s="50" t="str">
        <f>+Tableau1[[#This Row],[Papier?
A jour?
Imprimer?]]</f>
        <v>P - MAJ</v>
      </c>
    </row>
    <row r="50" spans="1:24" ht="56.25" hidden="1" customHeight="1" x14ac:dyDescent="0.3">
      <c r="A50" s="123" t="str">
        <f>IF(Tableau1[[#This Row],[Code]]&lt;&gt;"",Tableau1[[#This Row],[Code]],"")</f>
        <v>PRE_002_03</v>
      </c>
      <c r="B50" s="119" t="str">
        <f>IF(Tableau1[[#This Row],[Nom]]&lt;&gt;"",Tableau1[[#This Row],[Nom]],"")</f>
        <v>COMPOSITION DU DOSSIER PROFESSIONNEL</v>
      </c>
      <c r="C5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50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50" s="52" t="str">
        <f>Tableau1[[#This Row],[Mots-clé]]</f>
        <v xml:space="preserve">GENERALITE salarié
COMPOSITION DU DOSSIER DU SALARIE
GRH  PROFESSIONNEL
</v>
      </c>
      <c r="G50" s="50">
        <f>Tableau1[[#This Row],[Administratif*]]</f>
        <v>1</v>
      </c>
      <c r="H50" s="50">
        <f>Tableau1[[#This Row],[Agent de service*]]</f>
        <v>0</v>
      </c>
      <c r="I50" s="50">
        <f>Tableau1[[#This Row],[Bénévole* / DU]]</f>
        <v>0</v>
      </c>
      <c r="J50" s="50">
        <f>Tableau1[[#This Row],[Cuisinier*]]</f>
        <v>0</v>
      </c>
      <c r="K50" s="50">
        <f>Tableau1[[#This Row],[Equipe Mobile]]</f>
        <v>0</v>
      </c>
      <c r="L50" s="50">
        <f>Tableau1[[#This Row],[Factotum*]]</f>
        <v>0</v>
      </c>
      <c r="M50" s="50">
        <f>Tableau1[[#This Row],[Hôpital de jour*]]</f>
        <v>0</v>
      </c>
      <c r="N50" s="50" t="e">
        <f>#REF!</f>
        <v>#REF!</v>
      </c>
      <c r="O50" s="50">
        <f>Tableau1[[#This Row],[Soignants (Unités)*]]</f>
        <v>0</v>
      </c>
      <c r="P50" s="50">
        <f>Tableau1[[#This Row],[Médecins*]]</f>
        <v>0</v>
      </c>
      <c r="Q50" s="50">
        <f>Tableau1[[#This Row],[Vigilances - Pharmacie]]</f>
        <v>0</v>
      </c>
      <c r="R50" s="50" t="e">
        <f>#REF!</f>
        <v>#REF!</v>
      </c>
      <c r="S50" s="50" t="e">
        <f>#REF!</f>
        <v>#REF!</v>
      </c>
      <c r="T50" s="50" t="e">
        <f>#REF!</f>
        <v>#REF!</v>
      </c>
      <c r="U50" s="50">
        <f>Tableau1[[#This Row],[Classeur bénévoles]]</f>
        <v>0</v>
      </c>
      <c r="V50" s="50">
        <f>Tableau1[[#This Row],[Classeur CRU]]</f>
        <v>0</v>
      </c>
      <c r="W50" s="50">
        <f>Tableau1[[#This Row],[Classeur GQR]]</f>
        <v>0</v>
      </c>
      <c r="X50" s="50" t="str">
        <f>+Tableau1[[#This Row],[Papier?
A jour?
Imprimer?]]</f>
        <v>P-AJ-IMPR</v>
      </c>
    </row>
    <row r="51" spans="1:24" ht="56.25" hidden="1" customHeight="1" x14ac:dyDescent="0.3">
      <c r="A51" s="123" t="str">
        <f>IF(Tableau1[[#This Row],[Code]]&lt;&gt;"",Tableau1[[#This Row],[Code]],"")</f>
        <v/>
      </c>
      <c r="B51" s="119" t="str">
        <f>IF(Tableau1[[#This Row],[Nom]]&lt;&gt;"",Tableau1[[#This Row],[Nom]],"")</f>
        <v>COMPOSITION ET ORDRE D'ARCHIVAGE DU DOSSIER PATIENT</v>
      </c>
      <c r="C5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51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51" s="52" t="str">
        <f>Tableau1[[#This Row],[Mots-clé]]</f>
        <v>Dossier Patient résident médical composition archive archivage ordre</v>
      </c>
      <c r="G51" s="50">
        <f>Tableau1[[#This Row],[Administratif*]]</f>
        <v>0</v>
      </c>
      <c r="H51" s="50">
        <f>Tableau1[[#This Row],[Agent de service*]]</f>
        <v>1</v>
      </c>
      <c r="I51" s="50">
        <f>Tableau1[[#This Row],[Bénévole* / DU]]</f>
        <v>0</v>
      </c>
      <c r="J51" s="50">
        <f>Tableau1[[#This Row],[Cuisinier*]]</f>
        <v>0</v>
      </c>
      <c r="K51" s="50">
        <f>Tableau1[[#This Row],[Equipe Mobile]]</f>
        <v>0</v>
      </c>
      <c r="L51" s="50">
        <f>Tableau1[[#This Row],[Factotum*]]</f>
        <v>0</v>
      </c>
      <c r="M51" s="50">
        <f>Tableau1[[#This Row],[Hôpital de jour*]]</f>
        <v>0</v>
      </c>
      <c r="N51" s="50" t="e">
        <f>#REF!</f>
        <v>#REF!</v>
      </c>
      <c r="O51" s="50">
        <f>Tableau1[[#This Row],[Soignants (Unités)*]]</f>
        <v>0</v>
      </c>
      <c r="P51" s="50">
        <f>Tableau1[[#This Row],[Médecins*]]</f>
        <v>0</v>
      </c>
      <c r="Q51" s="50">
        <f>Tableau1[[#This Row],[Vigilances - Pharmacie]]</f>
        <v>0</v>
      </c>
      <c r="R51" s="50" t="e">
        <f>#REF!</f>
        <v>#REF!</v>
      </c>
      <c r="S51" s="50" t="e">
        <f>#REF!</f>
        <v>#REF!</v>
      </c>
      <c r="T51" s="50" t="e">
        <f>#REF!</f>
        <v>#REF!</v>
      </c>
      <c r="U51" s="50">
        <f>Tableau1[[#This Row],[Classeur bénévoles]]</f>
        <v>0</v>
      </c>
      <c r="V51" s="50">
        <f>Tableau1[[#This Row],[Classeur CRU]]</f>
        <v>0</v>
      </c>
      <c r="W51" s="50">
        <f>Tableau1[[#This Row],[Classeur GQR]]</f>
        <v>0</v>
      </c>
      <c r="X51" s="50" t="str">
        <f>+Tableau1[[#This Row],[Papier?
A jour?
Imprimer?]]</f>
        <v>P - MAJ</v>
      </c>
    </row>
    <row r="52" spans="1:24" ht="56.25" hidden="1" customHeight="1" x14ac:dyDescent="0.3">
      <c r="A52" s="123" t="str">
        <f>IF(Tableau1[[#This Row],[Code]]&lt;&gt;"",Tableau1[[#This Row],[Code]],"")</f>
        <v>UPT_009_01</v>
      </c>
      <c r="B52" s="119" t="str">
        <f>IF(Tableau1[[#This Row],[Nom]]&lt;&gt;"",Tableau1[[#This Row],[Nom]],"")</f>
        <v>COMPRIMES SOUS FORME SECHE ECRASES</v>
      </c>
      <c r="C5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5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52" s="52" t="str">
        <f>Tableau1[[#This Row],[Mots-clé]]</f>
        <v xml:space="preserve">PROTOCOLE
COMPRIMES SOUS FORME SECHE ECRASES
Théra 9
</v>
      </c>
      <c r="G52" s="50">
        <f>Tableau1[[#This Row],[Administratif*]]</f>
        <v>0</v>
      </c>
      <c r="H52" s="50">
        <f>Tableau1[[#This Row],[Agent de service*]]</f>
        <v>0</v>
      </c>
      <c r="I52" s="50">
        <f>Tableau1[[#This Row],[Bénévole* / DU]]</f>
        <v>0</v>
      </c>
      <c r="J52" s="50">
        <f>Tableau1[[#This Row],[Cuisinier*]]</f>
        <v>0</v>
      </c>
      <c r="K52" s="50">
        <f>Tableau1[[#This Row],[Equipe Mobile]]</f>
        <v>0</v>
      </c>
      <c r="L52" s="50">
        <f>Tableau1[[#This Row],[Factotum*]]</f>
        <v>0</v>
      </c>
      <c r="M52" s="50">
        <f>Tableau1[[#This Row],[Hôpital de jour*]]</f>
        <v>0</v>
      </c>
      <c r="N52" s="50" t="e">
        <f>#REF!</f>
        <v>#REF!</v>
      </c>
      <c r="O52" s="50">
        <f>Tableau1[[#This Row],[Soignants (Unités)*]]</f>
        <v>1</v>
      </c>
      <c r="P52" s="50">
        <f>Tableau1[[#This Row],[Médecins*]]</f>
        <v>0</v>
      </c>
      <c r="Q52" s="50">
        <f>Tableau1[[#This Row],[Vigilances - Pharmacie]]</f>
        <v>1</v>
      </c>
      <c r="R52" s="50" t="e">
        <f>#REF!</f>
        <v>#REF!</v>
      </c>
      <c r="S52" s="50" t="e">
        <f>#REF!</f>
        <v>#REF!</v>
      </c>
      <c r="T52" s="50" t="e">
        <f>#REF!</f>
        <v>#REF!</v>
      </c>
      <c r="U52" s="50">
        <f>Tableau1[[#This Row],[Classeur bénévoles]]</f>
        <v>0</v>
      </c>
      <c r="V52" s="50">
        <f>Tableau1[[#This Row],[Classeur CRU]]</f>
        <v>0</v>
      </c>
      <c r="W52" s="50">
        <f>Tableau1[[#This Row],[Classeur GQR]]</f>
        <v>0</v>
      </c>
      <c r="X52" s="50" t="str">
        <f>+Tableau1[[#This Row],[Papier?
A jour?
Imprimer?]]</f>
        <v>P-AJ-IMPR</v>
      </c>
    </row>
    <row r="53" spans="1:24" ht="56.25" hidden="1" customHeight="1" x14ac:dyDescent="0.3">
      <c r="A53" s="123" t="str">
        <f>IF(Tableau1[[#This Row],[Code]]&lt;&gt;"",Tableau1[[#This Row],[Code]],"")</f>
        <v>RVH_004_02</v>
      </c>
      <c r="B53" s="119" t="str">
        <f>IF(Tableau1[[#This Row],[Nom]]&lt;&gt;"",Tableau1[[#This Row],[Nom]],"")</f>
        <v>CONDUITE A TENIR DEVANT UN ACCIDENT TRANFUSIONNEL (IT)</v>
      </c>
      <c r="C5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E53" s="303" t="str">
        <f>Tableau1[[#This Row],[Dossier]]&amp;" "&amp;Tableau1[[#This Row],[Sous dossier (1)]]&amp;" "&amp;Tableau1[[#This Row],[Sous dossier (2)]]&amp;" "&amp;Tableau1[[#This Row],[Sous dossier (3)]]</f>
        <v>MANAGEMENT\ RISQUE\ VIGILANCE\ HEMOVIGILANCE\</v>
      </c>
      <c r="F53" s="52" t="str">
        <f>Tableau1[[#This Row],[Mots-clé]]</f>
        <v xml:space="preserve">PROTOCOLE CONDUITE A TENIR  DEVANT UN ACCIDENT TRANFUSIONNEL (IT) HEMO 4 vigilance hémovigilance hemovigilance risque transfusion 
</v>
      </c>
      <c r="G53" s="50">
        <f>Tableau1[[#This Row],[Administratif*]]</f>
        <v>0</v>
      </c>
      <c r="H53" s="50">
        <f>Tableau1[[#This Row],[Agent de service*]]</f>
        <v>0</v>
      </c>
      <c r="I53" s="50">
        <f>Tableau1[[#This Row],[Bénévole* / DU]]</f>
        <v>0</v>
      </c>
      <c r="J53" s="50">
        <f>Tableau1[[#This Row],[Cuisinier*]]</f>
        <v>0</v>
      </c>
      <c r="K53" s="50">
        <f>Tableau1[[#This Row],[Equipe Mobile]]</f>
        <v>0</v>
      </c>
      <c r="L53" s="50">
        <f>Tableau1[[#This Row],[Factotum*]]</f>
        <v>0</v>
      </c>
      <c r="M53" s="50">
        <f>Tableau1[[#This Row],[Hôpital de jour*]]</f>
        <v>0</v>
      </c>
      <c r="N53" s="50" t="e">
        <f>#REF!</f>
        <v>#REF!</v>
      </c>
      <c r="O53" s="50">
        <f>Tableau1[[#This Row],[Soignants (Unités)*]]</f>
        <v>1</v>
      </c>
      <c r="P53" s="50">
        <f>Tableau1[[#This Row],[Médecins*]]</f>
        <v>0</v>
      </c>
      <c r="Q53" s="50">
        <f>Tableau1[[#This Row],[Vigilances - Pharmacie]]</f>
        <v>1</v>
      </c>
      <c r="R53" s="50" t="e">
        <f>#REF!</f>
        <v>#REF!</v>
      </c>
      <c r="S53" s="50" t="e">
        <f>#REF!</f>
        <v>#REF!</v>
      </c>
      <c r="T53" s="50" t="e">
        <f>#REF!</f>
        <v>#REF!</v>
      </c>
      <c r="U53" s="50">
        <f>Tableau1[[#This Row],[Classeur bénévoles]]</f>
        <v>0</v>
      </c>
      <c r="V53" s="50">
        <f>Tableau1[[#This Row],[Classeur CRU]]</f>
        <v>0</v>
      </c>
      <c r="W53" s="50">
        <f>Tableau1[[#This Row],[Classeur GQR]]</f>
        <v>0</v>
      </c>
      <c r="X53" s="50" t="str">
        <f>+Tableau1[[#This Row],[Papier?
A jour?
Imprimer?]]</f>
        <v>P-AJ-IMPR</v>
      </c>
    </row>
    <row r="54" spans="1:24" ht="56.25" hidden="1" customHeight="1" x14ac:dyDescent="0.3">
      <c r="A54" s="123" t="str">
        <f>IF(Tableau1[[#This Row],[Code]]&lt;&gt;"",Tableau1[[#This Row],[Code]],"")</f>
        <v>HGE_007_01</v>
      </c>
      <c r="B54" s="119" t="str">
        <f>IF(Tableau1[[#This Row],[Nom]]&lt;&gt;"",Tableau1[[#This Row],[Nom]],"")</f>
        <v>CONDUITE A TENIR EN CAS DE TRAVAUX</v>
      </c>
      <c r="C5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Factotum (Panne et travaux), Classeur Salle de Soins (Fonct-Général), Classeur CLIN-AEV (CLIN), </v>
      </c>
      <c r="E54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54" s="52" t="str">
        <f>Tableau1[[#This Row],[Mots-clé]]</f>
        <v>Travaux hygiène hygiene réparati, réfection agrandissement réaménagement</v>
      </c>
      <c r="G54" s="50">
        <f>Tableau1[[#This Row],[Administratif*]]</f>
        <v>1</v>
      </c>
      <c r="H54" s="50">
        <f>Tableau1[[#This Row],[Agent de service*]]</f>
        <v>0</v>
      </c>
      <c r="I54" s="50">
        <f>Tableau1[[#This Row],[Bénévole* / DU]]</f>
        <v>0</v>
      </c>
      <c r="J54" s="50">
        <f>Tableau1[[#This Row],[Cuisinier*]]</f>
        <v>0</v>
      </c>
      <c r="K54" s="50">
        <f>Tableau1[[#This Row],[Equipe Mobile]]</f>
        <v>0</v>
      </c>
      <c r="L54" s="50">
        <f>Tableau1[[#This Row],[Factotum*]]</f>
        <v>1</v>
      </c>
      <c r="M54" s="50">
        <f>Tableau1[[#This Row],[Hôpital de jour*]]</f>
        <v>0</v>
      </c>
      <c r="N54" s="50" t="e">
        <f>#REF!</f>
        <v>#REF!</v>
      </c>
      <c r="O54" s="50">
        <f>Tableau1[[#This Row],[Soignants (Unités)*]]</f>
        <v>1</v>
      </c>
      <c r="P54" s="50">
        <f>Tableau1[[#This Row],[Médecins*]]</f>
        <v>0</v>
      </c>
      <c r="Q54" s="50">
        <f>Tableau1[[#This Row],[Vigilances - Pharmacie]]</f>
        <v>0</v>
      </c>
      <c r="R54" s="50" t="e">
        <f>#REF!</f>
        <v>#REF!</v>
      </c>
      <c r="S54" s="50" t="e">
        <f>#REF!</f>
        <v>#REF!</v>
      </c>
      <c r="T54" s="50" t="e">
        <f>#REF!</f>
        <v>#REF!</v>
      </c>
      <c r="U54" s="50">
        <f>Tableau1[[#This Row],[Classeur bénévoles]]</f>
        <v>0</v>
      </c>
      <c r="V54" s="50">
        <f>Tableau1[[#This Row],[Classeur CRU]]</f>
        <v>0</v>
      </c>
      <c r="W54" s="50">
        <f>Tableau1[[#This Row],[Classeur GQR]]</f>
        <v>0</v>
      </c>
      <c r="X54" s="50" t="str">
        <f>+Tableau1[[#This Row],[Papier?
A jour?
Imprimer?]]</f>
        <v>P-AJ-IMPR</v>
      </c>
    </row>
    <row r="55" spans="1:24" ht="56.25" hidden="1" customHeight="1" x14ac:dyDescent="0.3">
      <c r="A55" s="123" t="str">
        <f>IF(Tableau1[[#This Row],[Code]]&lt;&gt;"",Tableau1[[#This Row],[Code]],"")</f>
        <v>CUI_015_03</v>
      </c>
      <c r="B55" s="119" t="str">
        <f>IF(Tableau1[[#This Row],[Nom]]&lt;&gt;"",Tableau1[[#This Row],[Nom]],"")</f>
        <v>CONSERVATION DU REPAS TEMOIN</v>
      </c>
      <c r="C5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5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55" s="52" t="str">
        <f>Tableau1[[#This Row],[Mots-clé]]</f>
        <v xml:space="preserve">PROCEDURE
CONSERVATION DU REPAS TEMOIN
</v>
      </c>
      <c r="G55" s="50">
        <f>Tableau1[[#This Row],[Administratif*]]</f>
        <v>0</v>
      </c>
      <c r="H55" s="50">
        <f>Tableau1[[#This Row],[Agent de service*]]</f>
        <v>0</v>
      </c>
      <c r="I55" s="50">
        <f>Tableau1[[#This Row],[Bénévole* / DU]]</f>
        <v>0</v>
      </c>
      <c r="J55" s="50">
        <f>Tableau1[[#This Row],[Cuisinier*]]</f>
        <v>1</v>
      </c>
      <c r="K55" s="50">
        <f>Tableau1[[#This Row],[Equipe Mobile]]</f>
        <v>0</v>
      </c>
      <c r="L55" s="50">
        <f>Tableau1[[#This Row],[Factotum*]]</f>
        <v>0</v>
      </c>
      <c r="M55" s="50">
        <f>Tableau1[[#This Row],[Hôpital de jour*]]</f>
        <v>0</v>
      </c>
      <c r="N55" s="50" t="e">
        <f>#REF!</f>
        <v>#REF!</v>
      </c>
      <c r="O55" s="50">
        <f>Tableau1[[#This Row],[Soignants (Unités)*]]</f>
        <v>0</v>
      </c>
      <c r="P55" s="50">
        <f>Tableau1[[#This Row],[Médecins*]]</f>
        <v>0</v>
      </c>
      <c r="Q55" s="50">
        <f>Tableau1[[#This Row],[Vigilances - Pharmacie]]</f>
        <v>0</v>
      </c>
      <c r="R55" s="50" t="e">
        <f>#REF!</f>
        <v>#REF!</v>
      </c>
      <c r="S55" s="50" t="e">
        <f>#REF!</f>
        <v>#REF!</v>
      </c>
      <c r="T55" s="50" t="e">
        <f>#REF!</f>
        <v>#REF!</v>
      </c>
      <c r="U55" s="50">
        <f>Tableau1[[#This Row],[Classeur bénévoles]]</f>
        <v>0</v>
      </c>
      <c r="V55" s="50">
        <f>Tableau1[[#This Row],[Classeur CRU]]</f>
        <v>0</v>
      </c>
      <c r="W55" s="50">
        <f>Tableau1[[#This Row],[Classeur GQR]]</f>
        <v>0</v>
      </c>
      <c r="X55" s="50" t="str">
        <f>+Tableau1[[#This Row],[Papier?
A jour?
Imprimer?]]</f>
        <v>P - MAJ</v>
      </c>
    </row>
    <row r="56" spans="1:24" ht="56.25" hidden="1" customHeight="1" x14ac:dyDescent="0.3">
      <c r="A56" s="123" t="str">
        <f>IF(Tableau1[[#This Row],[Code]]&lt;&gt;"",Tableau1[[#This Row],[Code]],"")</f>
        <v>-</v>
      </c>
      <c r="B56" s="119" t="str">
        <f>IF(Tableau1[[#This Row],[Nom]]&lt;&gt;"",Tableau1[[#This Row],[Nom]],"")</f>
        <v>Contrat de service enlèvement et élimination des déchets SITA</v>
      </c>
      <c r="C5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56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56" s="52" t="str">
        <f>Tableau1[[#This Row],[Mots-clé]]</f>
        <v>CONVENTION Contrat de service enlèvement et élimination des déchets SITA</v>
      </c>
      <c r="G56" s="50">
        <f>Tableau1[[#This Row],[Administratif*]]</f>
        <v>1</v>
      </c>
      <c r="H56" s="50">
        <f>Tableau1[[#This Row],[Agent de service*]]</f>
        <v>0</v>
      </c>
      <c r="I56" s="50">
        <f>Tableau1[[#This Row],[Bénévole* / DU]]</f>
        <v>0</v>
      </c>
      <c r="J56" s="50">
        <f>Tableau1[[#This Row],[Cuisinier*]]</f>
        <v>0</v>
      </c>
      <c r="K56" s="50">
        <f>Tableau1[[#This Row],[Equipe Mobile]]</f>
        <v>0</v>
      </c>
      <c r="L56" s="50">
        <f>Tableau1[[#This Row],[Factotum*]]</f>
        <v>0</v>
      </c>
      <c r="M56" s="50">
        <f>Tableau1[[#This Row],[Hôpital de jour*]]</f>
        <v>0</v>
      </c>
      <c r="N56" s="50" t="e">
        <f>#REF!</f>
        <v>#REF!</v>
      </c>
      <c r="O56" s="50">
        <f>Tableau1[[#This Row],[Soignants (Unités)*]]</f>
        <v>0</v>
      </c>
      <c r="P56" s="50">
        <f>Tableau1[[#This Row],[Médecins*]]</f>
        <v>0</v>
      </c>
      <c r="Q56" s="50">
        <f>Tableau1[[#This Row],[Vigilances - Pharmacie]]</f>
        <v>0</v>
      </c>
      <c r="R56" s="50" t="e">
        <f>#REF!</f>
        <v>#REF!</v>
      </c>
      <c r="S56" s="50" t="e">
        <f>#REF!</f>
        <v>#REF!</v>
      </c>
      <c r="T56" s="50" t="e">
        <f>#REF!</f>
        <v>#REF!</v>
      </c>
      <c r="U56" s="50">
        <f>Tableau1[[#This Row],[Classeur bénévoles]]</f>
        <v>0</v>
      </c>
      <c r="V56" s="50">
        <f>Tableau1[[#This Row],[Classeur CRU]]</f>
        <v>0</v>
      </c>
      <c r="W56" s="50">
        <f>Tableau1[[#This Row],[Classeur GQR]]</f>
        <v>0</v>
      </c>
      <c r="X56" s="50" t="str">
        <f>+Tableau1[[#This Row],[Papier?
A jour?
Imprimer?]]</f>
        <v>P-AJ-NON</v>
      </c>
    </row>
    <row r="57" spans="1:24" ht="56.25" hidden="1" customHeight="1" x14ac:dyDescent="0.3">
      <c r="A57" s="123" t="str">
        <f>IF(Tableau1[[#This Row],[Code]]&lt;&gt;"",Tableau1[[#This Row],[Code]],"")</f>
        <v>CUI_007_01</v>
      </c>
      <c r="B57" s="119" t="str">
        <f>IF(Tableau1[[#This Row],[Nom]]&lt;&gt;"",Tableau1[[#This Row],[Nom]],"")</f>
        <v>CONTROLE DES TEMPERATURES</v>
      </c>
      <c r="C5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57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57" s="52" t="str">
        <f>Tableau1[[#This Row],[Mots-clé]]</f>
        <v xml:space="preserve">PROTOCOLE CONTROLE DES TEMPERATURES
</v>
      </c>
      <c r="G57" s="50">
        <f>Tableau1[[#This Row],[Administratif*]]</f>
        <v>0</v>
      </c>
      <c r="H57" s="50">
        <f>Tableau1[[#This Row],[Agent de service*]]</f>
        <v>0</v>
      </c>
      <c r="I57" s="50">
        <f>Tableau1[[#This Row],[Bénévole* / DU]]</f>
        <v>0</v>
      </c>
      <c r="J57" s="50">
        <f>Tableau1[[#This Row],[Cuisinier*]]</f>
        <v>1</v>
      </c>
      <c r="K57" s="50">
        <f>Tableau1[[#This Row],[Equipe Mobile]]</f>
        <v>0</v>
      </c>
      <c r="L57" s="50">
        <f>Tableau1[[#This Row],[Factotum*]]</f>
        <v>0</v>
      </c>
      <c r="M57" s="50">
        <f>Tableau1[[#This Row],[Hôpital de jour*]]</f>
        <v>0</v>
      </c>
      <c r="N57" s="50" t="e">
        <f>#REF!</f>
        <v>#REF!</v>
      </c>
      <c r="O57" s="50">
        <f>Tableau1[[#This Row],[Soignants (Unités)*]]</f>
        <v>0</v>
      </c>
      <c r="P57" s="50">
        <f>Tableau1[[#This Row],[Médecins*]]</f>
        <v>0</v>
      </c>
      <c r="Q57" s="50">
        <f>Tableau1[[#This Row],[Vigilances - Pharmacie]]</f>
        <v>0</v>
      </c>
      <c r="R57" s="50" t="e">
        <f>#REF!</f>
        <v>#REF!</v>
      </c>
      <c r="S57" s="50" t="e">
        <f>#REF!</f>
        <v>#REF!</v>
      </c>
      <c r="T57" s="50" t="e">
        <f>#REF!</f>
        <v>#REF!</v>
      </c>
      <c r="U57" s="50">
        <f>Tableau1[[#This Row],[Classeur bénévoles]]</f>
        <v>0</v>
      </c>
      <c r="V57" s="50">
        <f>Tableau1[[#This Row],[Classeur CRU]]</f>
        <v>0</v>
      </c>
      <c r="W57" s="50">
        <f>Tableau1[[#This Row],[Classeur GQR]]</f>
        <v>0</v>
      </c>
      <c r="X57" s="50" t="str">
        <f>+Tableau1[[#This Row],[Papier?
A jour?
Imprimer?]]</f>
        <v>P - MAJ</v>
      </c>
    </row>
    <row r="58" spans="1:24" ht="56.25" hidden="1" customHeight="1" x14ac:dyDescent="0.3">
      <c r="A58" s="123" t="str">
        <f>IF(Tableau1[[#This Row],[Code]]&lt;&gt;"",Tableau1[[#This Row],[Code]],"")</f>
        <v>PPH_004_03</v>
      </c>
      <c r="B58" s="119" t="str">
        <f>IF(Tableau1[[#This Row],[Nom]]&lt;&gt;"",Tableau1[[#This Row],[Nom]],"")</f>
        <v>CONTROLE, REAPPROVISIONNEMENT ET COMPOSITION DE LA MALLETTE D’URGENCE</v>
      </c>
      <c r="C5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58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58" s="52" t="str">
        <f>Tableau1[[#This Row],[Mots-clé]]</f>
        <v xml:space="preserve">PROCEDURE trousse
Contrôle, réapprovisionnement et composition de la mallette d’urgence
Pharmacie peremption
</v>
      </c>
      <c r="G58" s="50">
        <f>Tableau1[[#This Row],[Administratif*]]</f>
        <v>0</v>
      </c>
      <c r="H58" s="50">
        <f>Tableau1[[#This Row],[Agent de service*]]</f>
        <v>0</v>
      </c>
      <c r="I58" s="50">
        <f>Tableau1[[#This Row],[Bénévole* / DU]]</f>
        <v>0</v>
      </c>
      <c r="J58" s="50">
        <f>Tableau1[[#This Row],[Cuisinier*]]</f>
        <v>0</v>
      </c>
      <c r="K58" s="50">
        <f>Tableau1[[#This Row],[Equipe Mobile]]</f>
        <v>0</v>
      </c>
      <c r="L58" s="50">
        <f>Tableau1[[#This Row],[Factotum*]]</f>
        <v>0</v>
      </c>
      <c r="M58" s="50">
        <f>Tableau1[[#This Row],[Hôpital de jour*]]</f>
        <v>0</v>
      </c>
      <c r="N58" s="50" t="e">
        <f>#REF!</f>
        <v>#REF!</v>
      </c>
      <c r="O58" s="50">
        <f>Tableau1[[#This Row],[Soignants (Unités)*]]</f>
        <v>1</v>
      </c>
      <c r="P58" s="50">
        <f>Tableau1[[#This Row],[Médecins*]]</f>
        <v>1</v>
      </c>
      <c r="Q58" s="50">
        <f>Tableau1[[#This Row],[Vigilances - Pharmacie]]</f>
        <v>1</v>
      </c>
      <c r="R58" s="50" t="e">
        <f>#REF!</f>
        <v>#REF!</v>
      </c>
      <c r="S58" s="50" t="e">
        <f>#REF!</f>
        <v>#REF!</v>
      </c>
      <c r="T58" s="50" t="e">
        <f>#REF!</f>
        <v>#REF!</v>
      </c>
      <c r="U58" s="50">
        <f>Tableau1[[#This Row],[Classeur bénévoles]]</f>
        <v>0</v>
      </c>
      <c r="V58" s="50">
        <f>Tableau1[[#This Row],[Classeur CRU]]</f>
        <v>0</v>
      </c>
      <c r="W58" s="50">
        <f>Tableau1[[#This Row],[Classeur GQR]]</f>
        <v>0</v>
      </c>
      <c r="X58" s="50" t="str">
        <f>+Tableau1[[#This Row],[Papier?
A jour?
Imprimer?]]</f>
        <v>P-AJ-IMPR</v>
      </c>
    </row>
    <row r="59" spans="1:24" ht="56.25" hidden="1" customHeight="1" x14ac:dyDescent="0.3">
      <c r="A59" s="123" t="str">
        <f>IF(Tableau1[[#This Row],[Code]]&lt;&gt;"",Tableau1[[#This Row],[Code]],"")</f>
        <v>-</v>
      </c>
      <c r="B59" s="119" t="str">
        <f>IF(Tableau1[[#This Row],[Nom]]&lt;&gt;"",Tableau1[[#This Row],[Nom]],"")</f>
        <v>Convention adressage PASS</v>
      </c>
      <c r="C5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59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59" s="52" t="str">
        <f>Tableau1[[#This Row],[Mots-clé]]</f>
        <v>CONVENTION ADRESSAGE PASS</v>
      </c>
      <c r="G59" s="50">
        <f>Tableau1[[#This Row],[Administratif*]]</f>
        <v>1</v>
      </c>
      <c r="H59" s="50">
        <f>Tableau1[[#This Row],[Agent de service*]]</f>
        <v>0</v>
      </c>
      <c r="I59" s="50">
        <f>Tableau1[[#This Row],[Bénévole* / DU]]</f>
        <v>0</v>
      </c>
      <c r="J59" s="50">
        <f>Tableau1[[#This Row],[Cuisinier*]]</f>
        <v>0</v>
      </c>
      <c r="K59" s="50">
        <f>Tableau1[[#This Row],[Equipe Mobile]]</f>
        <v>0</v>
      </c>
      <c r="L59" s="50">
        <f>Tableau1[[#This Row],[Factotum*]]</f>
        <v>0</v>
      </c>
      <c r="M59" s="50">
        <f>Tableau1[[#This Row],[Hôpital de jour*]]</f>
        <v>0</v>
      </c>
      <c r="N59" s="50" t="e">
        <f>#REF!</f>
        <v>#REF!</v>
      </c>
      <c r="O59" s="50">
        <f>Tableau1[[#This Row],[Soignants (Unités)*]]</f>
        <v>0</v>
      </c>
      <c r="P59" s="50">
        <f>Tableau1[[#This Row],[Médecins*]]</f>
        <v>0</v>
      </c>
      <c r="Q59" s="50">
        <f>Tableau1[[#This Row],[Vigilances - Pharmacie]]</f>
        <v>0</v>
      </c>
      <c r="R59" s="50" t="e">
        <f>#REF!</f>
        <v>#REF!</v>
      </c>
      <c r="S59" s="50" t="e">
        <f>#REF!</f>
        <v>#REF!</v>
      </c>
      <c r="T59" s="50" t="e">
        <f>#REF!</f>
        <v>#REF!</v>
      </c>
      <c r="U59" s="50">
        <f>Tableau1[[#This Row],[Classeur bénévoles]]</f>
        <v>0</v>
      </c>
      <c r="V59" s="50">
        <f>Tableau1[[#This Row],[Classeur CRU]]</f>
        <v>0</v>
      </c>
      <c r="W59" s="50">
        <f>Tableau1[[#This Row],[Classeur GQR]]</f>
        <v>0</v>
      </c>
      <c r="X59" s="50" t="str">
        <f>+Tableau1[[#This Row],[Papier?
A jour?
Imprimer?]]</f>
        <v>P-AJ-NON</v>
      </c>
    </row>
    <row r="60" spans="1:24" ht="56.25" hidden="1" customHeight="1" x14ac:dyDescent="0.3">
      <c r="A60" s="123" t="str">
        <f>IF(Tableau1[[#This Row],[Code]]&lt;&gt;"",Tableau1[[#This Row],[Code]],"")</f>
        <v>-</v>
      </c>
      <c r="B60" s="119" t="str">
        <f>IF(Tableau1[[#This Row],[Nom]]&lt;&gt;"",Tableau1[[#This Row],[Nom]],"")</f>
        <v>Convention APHM- La Maison</v>
      </c>
      <c r="C6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0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0" s="52" t="str">
        <f>Tableau1[[#This Row],[Mots-clé]]</f>
        <v>CONVENTION APHM</v>
      </c>
      <c r="G60" s="50">
        <f>Tableau1[[#This Row],[Administratif*]]</f>
        <v>1</v>
      </c>
      <c r="H60" s="50">
        <f>Tableau1[[#This Row],[Agent de service*]]</f>
        <v>0</v>
      </c>
      <c r="I60" s="50">
        <f>Tableau1[[#This Row],[Bénévole* / DU]]</f>
        <v>0</v>
      </c>
      <c r="J60" s="50">
        <f>Tableau1[[#This Row],[Cuisinier*]]</f>
        <v>0</v>
      </c>
      <c r="K60" s="50">
        <f>Tableau1[[#This Row],[Equipe Mobile]]</f>
        <v>0</v>
      </c>
      <c r="L60" s="50">
        <f>Tableau1[[#This Row],[Factotum*]]</f>
        <v>0</v>
      </c>
      <c r="M60" s="50">
        <f>Tableau1[[#This Row],[Hôpital de jour*]]</f>
        <v>0</v>
      </c>
      <c r="N60" s="50" t="e">
        <f>#REF!</f>
        <v>#REF!</v>
      </c>
      <c r="O60" s="50">
        <f>Tableau1[[#This Row],[Soignants (Unités)*]]</f>
        <v>0</v>
      </c>
      <c r="P60" s="50">
        <f>Tableau1[[#This Row],[Médecins*]]</f>
        <v>0</v>
      </c>
      <c r="Q60" s="50">
        <f>Tableau1[[#This Row],[Vigilances - Pharmacie]]</f>
        <v>0</v>
      </c>
      <c r="R60" s="50" t="e">
        <f>#REF!</f>
        <v>#REF!</v>
      </c>
      <c r="S60" s="50" t="e">
        <f>#REF!</f>
        <v>#REF!</v>
      </c>
      <c r="T60" s="50" t="e">
        <f>#REF!</f>
        <v>#REF!</v>
      </c>
      <c r="U60" s="50">
        <f>Tableau1[[#This Row],[Classeur bénévoles]]</f>
        <v>0</v>
      </c>
      <c r="V60" s="50">
        <f>Tableau1[[#This Row],[Classeur CRU]]</f>
        <v>0</v>
      </c>
      <c r="W60" s="50">
        <f>Tableau1[[#This Row],[Classeur GQR]]</f>
        <v>0</v>
      </c>
      <c r="X60" s="50" t="str">
        <f>+Tableau1[[#This Row],[Papier?
A jour?
Imprimer?]]</f>
        <v>P-AJ-NON</v>
      </c>
    </row>
    <row r="61" spans="1:24" ht="56.25" hidden="1" customHeight="1" x14ac:dyDescent="0.3">
      <c r="A61" s="123" t="str">
        <f>IF(Tableau1[[#This Row],[Code]]&lt;&gt;"",Tableau1[[#This Row],[Code]],"")</f>
        <v>-</v>
      </c>
      <c r="B61" s="119" t="str">
        <f>IF(Tableau1[[#This Row],[Nom]]&lt;&gt;"",Tableau1[[#This Row],[Nom]],"")</f>
        <v>Convention assurance responsabilité civile des établissements de soins</v>
      </c>
      <c r="C6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1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1" s="52" t="str">
        <f>Tableau1[[#This Row],[Mots-clé]]</f>
        <v>CONVENTION assurance responsabilité civile établissements soin</v>
      </c>
      <c r="G61" s="50">
        <f>Tableau1[[#This Row],[Administratif*]]</f>
        <v>1</v>
      </c>
      <c r="H61" s="50">
        <f>Tableau1[[#This Row],[Agent de service*]]</f>
        <v>0</v>
      </c>
      <c r="I61" s="50">
        <f>Tableau1[[#This Row],[Bénévole* / DU]]</f>
        <v>0</v>
      </c>
      <c r="J61" s="50">
        <f>Tableau1[[#This Row],[Cuisinier*]]</f>
        <v>0</v>
      </c>
      <c r="K61" s="50">
        <f>Tableau1[[#This Row],[Equipe Mobile]]</f>
        <v>0</v>
      </c>
      <c r="L61" s="50">
        <f>Tableau1[[#This Row],[Factotum*]]</f>
        <v>0</v>
      </c>
      <c r="M61" s="50">
        <f>Tableau1[[#This Row],[Hôpital de jour*]]</f>
        <v>0</v>
      </c>
      <c r="N61" s="50" t="e">
        <f>#REF!</f>
        <v>#REF!</v>
      </c>
      <c r="O61" s="50">
        <f>Tableau1[[#This Row],[Soignants (Unités)*]]</f>
        <v>0</v>
      </c>
      <c r="P61" s="50">
        <f>Tableau1[[#This Row],[Médecins*]]</f>
        <v>0</v>
      </c>
      <c r="Q61" s="50">
        <f>Tableau1[[#This Row],[Vigilances - Pharmacie]]</f>
        <v>0</v>
      </c>
      <c r="R61" s="50" t="e">
        <f>#REF!</f>
        <v>#REF!</v>
      </c>
      <c r="S61" s="50" t="e">
        <f>#REF!</f>
        <v>#REF!</v>
      </c>
      <c r="T61" s="50" t="e">
        <f>#REF!</f>
        <v>#REF!</v>
      </c>
      <c r="U61" s="50">
        <f>Tableau1[[#This Row],[Classeur bénévoles]]</f>
        <v>0</v>
      </c>
      <c r="V61" s="50">
        <f>Tableau1[[#This Row],[Classeur CRU]]</f>
        <v>0</v>
      </c>
      <c r="W61" s="50">
        <f>Tableau1[[#This Row],[Classeur GQR]]</f>
        <v>0</v>
      </c>
      <c r="X61" s="50" t="str">
        <f>+Tableau1[[#This Row],[Papier?
A jour?
Imprimer?]]</f>
        <v>P-AJ-NON</v>
      </c>
    </row>
    <row r="62" spans="1:24" ht="56.25" hidden="1" customHeight="1" x14ac:dyDescent="0.3">
      <c r="A62" s="123" t="str">
        <f>IF(Tableau1[[#This Row],[Code]]&lt;&gt;"",Tableau1[[#This Row],[Code]],"")</f>
        <v>-</v>
      </c>
      <c r="B62" s="119" t="str">
        <f>IF(Tableau1[[#This Row],[Nom]]&lt;&gt;"",Tableau1[[#This Row],[Nom]],"")</f>
        <v>Convention avec le labo d'analyse biologique</v>
      </c>
      <c r="C6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2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2" s="52" t="str">
        <f>Tableau1[[#This Row],[Mots-clé]]</f>
        <v>CONVENTION LABORATOIRE BIOLOGIE</v>
      </c>
      <c r="G62" s="50">
        <f>Tableau1[[#This Row],[Administratif*]]</f>
        <v>1</v>
      </c>
      <c r="H62" s="50">
        <f>Tableau1[[#This Row],[Agent de service*]]</f>
        <v>0</v>
      </c>
      <c r="I62" s="50">
        <f>Tableau1[[#This Row],[Bénévole* / DU]]</f>
        <v>0</v>
      </c>
      <c r="J62" s="50">
        <f>Tableau1[[#This Row],[Cuisinier*]]</f>
        <v>0</v>
      </c>
      <c r="K62" s="50">
        <f>Tableau1[[#This Row],[Equipe Mobile]]</f>
        <v>0</v>
      </c>
      <c r="L62" s="50">
        <f>Tableau1[[#This Row],[Factotum*]]</f>
        <v>0</v>
      </c>
      <c r="M62" s="50">
        <f>Tableau1[[#This Row],[Hôpital de jour*]]</f>
        <v>0</v>
      </c>
      <c r="N62" s="50" t="e">
        <f>#REF!</f>
        <v>#REF!</v>
      </c>
      <c r="O62" s="50">
        <f>Tableau1[[#This Row],[Soignants (Unités)*]]</f>
        <v>0</v>
      </c>
      <c r="P62" s="50">
        <f>Tableau1[[#This Row],[Médecins*]]</f>
        <v>0</v>
      </c>
      <c r="Q62" s="50">
        <f>Tableau1[[#This Row],[Vigilances - Pharmacie]]</f>
        <v>0</v>
      </c>
      <c r="R62" s="50" t="e">
        <f>#REF!</f>
        <v>#REF!</v>
      </c>
      <c r="S62" s="50" t="e">
        <f>#REF!</f>
        <v>#REF!</v>
      </c>
      <c r="T62" s="50" t="e">
        <f>#REF!</f>
        <v>#REF!</v>
      </c>
      <c r="U62" s="50">
        <f>Tableau1[[#This Row],[Classeur bénévoles]]</f>
        <v>0</v>
      </c>
      <c r="V62" s="50">
        <f>Tableau1[[#This Row],[Classeur CRU]]</f>
        <v>0</v>
      </c>
      <c r="W62" s="50">
        <f>Tableau1[[#This Row],[Classeur GQR]]</f>
        <v>0</v>
      </c>
      <c r="X62" s="50" t="str">
        <f>+Tableau1[[#This Row],[Papier?
A jour?
Imprimer?]]</f>
        <v>P-AJ-NON</v>
      </c>
    </row>
    <row r="63" spans="1:24" ht="56.25" hidden="1" customHeight="1" x14ac:dyDescent="0.3">
      <c r="A63" s="123" t="str">
        <f>IF(Tableau1[[#This Row],[Code]]&lt;&gt;"",Tableau1[[#This Row],[Code]],"")</f>
        <v>-</v>
      </c>
      <c r="B63" s="119" t="str">
        <f>IF(Tableau1[[#This Row],[Nom]]&lt;&gt;"",Tableau1[[#This Row],[Nom]],"")</f>
        <v>Convention Circuit du médicament hôpital Aix- La Maison</v>
      </c>
      <c r="C6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3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3" s="52" t="str">
        <f>Tableau1[[#This Row],[Mots-clé]]</f>
        <v>CONVENTION Circuit du médicament hôpital Aix- La Maison</v>
      </c>
      <c r="G63" s="50">
        <f>Tableau1[[#This Row],[Administratif*]]</f>
        <v>1</v>
      </c>
      <c r="H63" s="50">
        <f>Tableau1[[#This Row],[Agent de service*]]</f>
        <v>0</v>
      </c>
      <c r="I63" s="50">
        <f>Tableau1[[#This Row],[Bénévole* / DU]]</f>
        <v>0</v>
      </c>
      <c r="J63" s="50">
        <f>Tableau1[[#This Row],[Cuisinier*]]</f>
        <v>0</v>
      </c>
      <c r="K63" s="50">
        <f>Tableau1[[#This Row],[Equipe Mobile]]</f>
        <v>0</v>
      </c>
      <c r="L63" s="50">
        <f>Tableau1[[#This Row],[Factotum*]]</f>
        <v>0</v>
      </c>
      <c r="M63" s="50">
        <f>Tableau1[[#This Row],[Hôpital de jour*]]</f>
        <v>0</v>
      </c>
      <c r="N63" s="50" t="e">
        <f>#REF!</f>
        <v>#REF!</v>
      </c>
      <c r="O63" s="50">
        <f>Tableau1[[#This Row],[Soignants (Unités)*]]</f>
        <v>0</v>
      </c>
      <c r="P63" s="50">
        <f>Tableau1[[#This Row],[Médecins*]]</f>
        <v>0</v>
      </c>
      <c r="Q63" s="50">
        <f>Tableau1[[#This Row],[Vigilances - Pharmacie]]</f>
        <v>0</v>
      </c>
      <c r="R63" s="50" t="e">
        <f>#REF!</f>
        <v>#REF!</v>
      </c>
      <c r="S63" s="50" t="e">
        <f>#REF!</f>
        <v>#REF!</v>
      </c>
      <c r="T63" s="50" t="e">
        <f>#REF!</f>
        <v>#REF!</v>
      </c>
      <c r="U63" s="50">
        <f>Tableau1[[#This Row],[Classeur bénévoles]]</f>
        <v>0</v>
      </c>
      <c r="V63" s="50">
        <f>Tableau1[[#This Row],[Classeur CRU]]</f>
        <v>0</v>
      </c>
      <c r="W63" s="50">
        <f>Tableau1[[#This Row],[Classeur GQR]]</f>
        <v>0</v>
      </c>
      <c r="X63" s="50" t="str">
        <f>+Tableau1[[#This Row],[Papier?
A jour?
Imprimer?]]</f>
        <v>P-AJ-NON</v>
      </c>
    </row>
    <row r="64" spans="1:24" ht="56.25" hidden="1" customHeight="1" x14ac:dyDescent="0.3">
      <c r="A64" s="123" t="str">
        <f>IF(Tableau1[[#This Row],[Code]]&lt;&gt;"",Tableau1[[#This Row],[Code]],"")</f>
        <v>-</v>
      </c>
      <c r="B64" s="119" t="str">
        <f>IF(Tableau1[[#This Row],[Nom]]&lt;&gt;"",Tableau1[[#This Row],[Nom]],"")</f>
        <v>Convention Collective N51 version 2015</v>
      </c>
      <c r="C6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4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4" s="52" t="str">
        <f>Tableau1[[#This Row],[Mots-clé]]</f>
        <v>convention collective N51</v>
      </c>
      <c r="G64" s="50">
        <f>Tableau1[[#This Row],[Administratif*]]</f>
        <v>1</v>
      </c>
      <c r="H64" s="50">
        <f>Tableau1[[#This Row],[Agent de service*]]</f>
        <v>0</v>
      </c>
      <c r="I64" s="50">
        <f>Tableau1[[#This Row],[Bénévole* / DU]]</f>
        <v>0</v>
      </c>
      <c r="J64" s="50">
        <f>Tableau1[[#This Row],[Cuisinier*]]</f>
        <v>0</v>
      </c>
      <c r="K64" s="50">
        <f>Tableau1[[#This Row],[Equipe Mobile]]</f>
        <v>0</v>
      </c>
      <c r="L64" s="50">
        <f>Tableau1[[#This Row],[Factotum*]]</f>
        <v>0</v>
      </c>
      <c r="M64" s="50">
        <f>Tableau1[[#This Row],[Hôpital de jour*]]</f>
        <v>0</v>
      </c>
      <c r="N64" s="50" t="e">
        <f>#REF!</f>
        <v>#REF!</v>
      </c>
      <c r="O64" s="50">
        <f>Tableau1[[#This Row],[Soignants (Unités)*]]</f>
        <v>0</v>
      </c>
      <c r="P64" s="50">
        <f>Tableau1[[#This Row],[Médecins*]]</f>
        <v>0</v>
      </c>
      <c r="Q64" s="50">
        <f>Tableau1[[#This Row],[Vigilances - Pharmacie]]</f>
        <v>0</v>
      </c>
      <c r="R64" s="50" t="e">
        <f>#REF!</f>
        <v>#REF!</v>
      </c>
      <c r="S64" s="50" t="e">
        <f>#REF!</f>
        <v>#REF!</v>
      </c>
      <c r="T64" s="50" t="e">
        <f>#REF!</f>
        <v>#REF!</v>
      </c>
      <c r="U64" s="50">
        <f>Tableau1[[#This Row],[Classeur bénévoles]]</f>
        <v>0</v>
      </c>
      <c r="V64" s="50">
        <f>Tableau1[[#This Row],[Classeur CRU]]</f>
        <v>0</v>
      </c>
      <c r="W64" s="50">
        <f>Tableau1[[#This Row],[Classeur GQR]]</f>
        <v>0</v>
      </c>
      <c r="X64" s="50" t="str">
        <f>+Tableau1[[#This Row],[Papier?
A jour?
Imprimer?]]</f>
        <v>P-AJ-NON</v>
      </c>
    </row>
    <row r="65" spans="1:24" ht="56.25" hidden="1" customHeight="1" x14ac:dyDescent="0.3">
      <c r="A65" s="123" t="str">
        <f>IF(Tableau1[[#This Row],[Code]]&lt;&gt;"",Tableau1[[#This Row],[Code]],"")</f>
        <v>-</v>
      </c>
      <c r="B65" s="119" t="str">
        <f>IF(Tableau1[[#This Row],[Nom]]&lt;&gt;"",Tableau1[[#This Row],[Nom]],"")</f>
        <v>Convention implantation du PMSI</v>
      </c>
      <c r="C6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5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5" s="52" t="str">
        <f>Tableau1[[#This Row],[Mots-clé]]</f>
        <v>CONVENTION PMSI CH AIX</v>
      </c>
      <c r="G65" s="50">
        <f>Tableau1[[#This Row],[Administratif*]]</f>
        <v>1</v>
      </c>
      <c r="H65" s="50">
        <f>Tableau1[[#This Row],[Agent de service*]]</f>
        <v>0</v>
      </c>
      <c r="I65" s="50">
        <f>Tableau1[[#This Row],[Bénévole* / DU]]</f>
        <v>0</v>
      </c>
      <c r="J65" s="50">
        <f>Tableau1[[#This Row],[Cuisinier*]]</f>
        <v>0</v>
      </c>
      <c r="K65" s="50">
        <f>Tableau1[[#This Row],[Equipe Mobile]]</f>
        <v>0</v>
      </c>
      <c r="L65" s="50">
        <f>Tableau1[[#This Row],[Factotum*]]</f>
        <v>0</v>
      </c>
      <c r="M65" s="50">
        <f>Tableau1[[#This Row],[Hôpital de jour*]]</f>
        <v>0</v>
      </c>
      <c r="N65" s="50" t="e">
        <f>#REF!</f>
        <v>#REF!</v>
      </c>
      <c r="O65" s="50">
        <f>Tableau1[[#This Row],[Soignants (Unités)*]]</f>
        <v>0</v>
      </c>
      <c r="P65" s="50">
        <f>Tableau1[[#This Row],[Médecins*]]</f>
        <v>0</v>
      </c>
      <c r="Q65" s="50">
        <f>Tableau1[[#This Row],[Vigilances - Pharmacie]]</f>
        <v>0</v>
      </c>
      <c r="R65" s="50" t="e">
        <f>#REF!</f>
        <v>#REF!</v>
      </c>
      <c r="S65" s="50" t="e">
        <f>#REF!</f>
        <v>#REF!</v>
      </c>
      <c r="T65" s="50" t="e">
        <f>#REF!</f>
        <v>#REF!</v>
      </c>
      <c r="U65" s="50">
        <f>Tableau1[[#This Row],[Classeur bénévoles]]</f>
        <v>0</v>
      </c>
      <c r="V65" s="50">
        <f>Tableau1[[#This Row],[Classeur CRU]]</f>
        <v>0</v>
      </c>
      <c r="W65" s="50">
        <f>Tableau1[[#This Row],[Classeur GQR]]</f>
        <v>0</v>
      </c>
      <c r="X65" s="50" t="str">
        <f>+Tableau1[[#This Row],[Papier?
A jour?
Imprimer?]]</f>
        <v>P-AJ-NON</v>
      </c>
    </row>
    <row r="66" spans="1:24" ht="56.25" hidden="1" customHeight="1" x14ac:dyDescent="0.3">
      <c r="A66" s="123" t="str">
        <f>IF(Tableau1[[#This Row],[Code]]&lt;&gt;"",Tableau1[[#This Row],[Code]],"")</f>
        <v>-</v>
      </c>
      <c r="B66" s="119" t="str">
        <f>IF(Tableau1[[#This Row],[Nom]]&lt;&gt;"",Tableau1[[#This Row],[Nom]],"")</f>
        <v>Convention La Maison - Réseau Santé Provence</v>
      </c>
      <c r="C6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6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6" s="52" t="str">
        <f>Tableau1[[#This Row],[Mots-clé]]</f>
        <v>CONVENTION RESEAU SANTE PROVENCE</v>
      </c>
      <c r="G66" s="50">
        <f>Tableau1[[#This Row],[Administratif*]]</f>
        <v>1</v>
      </c>
      <c r="H66" s="50">
        <f>Tableau1[[#This Row],[Agent de service*]]</f>
        <v>0</v>
      </c>
      <c r="I66" s="50">
        <f>Tableau1[[#This Row],[Bénévole* / DU]]</f>
        <v>0</v>
      </c>
      <c r="J66" s="50">
        <f>Tableau1[[#This Row],[Cuisinier*]]</f>
        <v>0</v>
      </c>
      <c r="K66" s="50">
        <f>Tableau1[[#This Row],[Equipe Mobile]]</f>
        <v>0</v>
      </c>
      <c r="L66" s="50">
        <f>Tableau1[[#This Row],[Factotum*]]</f>
        <v>0</v>
      </c>
      <c r="M66" s="50">
        <f>Tableau1[[#This Row],[Hôpital de jour*]]</f>
        <v>0</v>
      </c>
      <c r="N66" s="50" t="e">
        <f>#REF!</f>
        <v>#REF!</v>
      </c>
      <c r="O66" s="50">
        <f>Tableau1[[#This Row],[Soignants (Unités)*]]</f>
        <v>0</v>
      </c>
      <c r="P66" s="50">
        <f>Tableau1[[#This Row],[Médecins*]]</f>
        <v>0</v>
      </c>
      <c r="Q66" s="50">
        <f>Tableau1[[#This Row],[Vigilances - Pharmacie]]</f>
        <v>0</v>
      </c>
      <c r="R66" s="50" t="e">
        <f>#REF!</f>
        <v>#REF!</v>
      </c>
      <c r="S66" s="50" t="e">
        <f>#REF!</f>
        <v>#REF!</v>
      </c>
      <c r="T66" s="50" t="e">
        <f>#REF!</f>
        <v>#REF!</v>
      </c>
      <c r="U66" s="50">
        <f>Tableau1[[#This Row],[Classeur bénévoles]]</f>
        <v>0</v>
      </c>
      <c r="V66" s="50">
        <f>Tableau1[[#This Row],[Classeur CRU]]</f>
        <v>0</v>
      </c>
      <c r="W66" s="50">
        <f>Tableau1[[#This Row],[Classeur GQR]]</f>
        <v>0</v>
      </c>
      <c r="X66" s="50" t="str">
        <f>+Tableau1[[#This Row],[Papier?
A jour?
Imprimer?]]</f>
        <v>P-AJ-NON</v>
      </c>
    </row>
    <row r="67" spans="1:24" ht="56.25" hidden="1" customHeight="1" x14ac:dyDescent="0.3">
      <c r="A67" s="123" t="str">
        <f>IF(Tableau1[[#This Row],[Code]]&lt;&gt;"",Tableau1[[#This Row],[Code]],"")</f>
        <v>-</v>
      </c>
      <c r="B67" s="119" t="str">
        <f>IF(Tableau1[[#This Row],[Nom]]&lt;&gt;"",Tableau1[[#This Row],[Nom]],"")</f>
        <v>Convention La Maison -SOS HAbitat</v>
      </c>
      <c r="C6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7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7" s="52" t="str">
        <f>Tableau1[[#This Row],[Mots-clé]]</f>
        <v>CONVENTION SOS HABITAT</v>
      </c>
      <c r="G67" s="50">
        <f>Tableau1[[#This Row],[Administratif*]]</f>
        <v>1</v>
      </c>
      <c r="H67" s="50">
        <f>Tableau1[[#This Row],[Agent de service*]]</f>
        <v>0</v>
      </c>
      <c r="I67" s="50">
        <f>Tableau1[[#This Row],[Bénévole* / DU]]</f>
        <v>0</v>
      </c>
      <c r="J67" s="50">
        <f>Tableau1[[#This Row],[Cuisinier*]]</f>
        <v>0</v>
      </c>
      <c r="K67" s="50">
        <f>Tableau1[[#This Row],[Equipe Mobile]]</f>
        <v>0</v>
      </c>
      <c r="L67" s="50">
        <f>Tableau1[[#This Row],[Factotum*]]</f>
        <v>0</v>
      </c>
      <c r="M67" s="50">
        <f>Tableau1[[#This Row],[Hôpital de jour*]]</f>
        <v>0</v>
      </c>
      <c r="N67" s="50" t="e">
        <f>#REF!</f>
        <v>#REF!</v>
      </c>
      <c r="O67" s="50">
        <f>Tableau1[[#This Row],[Soignants (Unités)*]]</f>
        <v>0</v>
      </c>
      <c r="P67" s="50">
        <f>Tableau1[[#This Row],[Médecins*]]</f>
        <v>0</v>
      </c>
      <c r="Q67" s="50">
        <f>Tableau1[[#This Row],[Vigilances - Pharmacie]]</f>
        <v>0</v>
      </c>
      <c r="R67" s="50" t="e">
        <f>#REF!</f>
        <v>#REF!</v>
      </c>
      <c r="S67" s="50" t="e">
        <f>#REF!</f>
        <v>#REF!</v>
      </c>
      <c r="T67" s="50" t="e">
        <f>#REF!</f>
        <v>#REF!</v>
      </c>
      <c r="U67" s="50">
        <f>Tableau1[[#This Row],[Classeur bénévoles]]</f>
        <v>0</v>
      </c>
      <c r="V67" s="50">
        <f>Tableau1[[#This Row],[Classeur CRU]]</f>
        <v>0</v>
      </c>
      <c r="W67" s="50">
        <f>Tableau1[[#This Row],[Classeur GQR]]</f>
        <v>0</v>
      </c>
      <c r="X67" s="50" t="str">
        <f>+Tableau1[[#This Row],[Papier?
A jour?
Imprimer?]]</f>
        <v>P-AJ-NON</v>
      </c>
    </row>
    <row r="68" spans="1:24" ht="56.25" hidden="1" customHeight="1" x14ac:dyDescent="0.3">
      <c r="A68" s="123" t="str">
        <f>IF(Tableau1[[#This Row],[Code]]&lt;&gt;"",Tableau1[[#This Row],[Code]],"")</f>
        <v>-</v>
      </c>
      <c r="B68" s="119" t="str">
        <f>IF(Tableau1[[#This Row],[Nom]]&lt;&gt;"",Tableau1[[#This Row],[Nom]],"")</f>
        <v>Convention praticien pharmacien hospitalier</v>
      </c>
      <c r="C6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8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8" s="52" t="str">
        <f>Tableau1[[#This Row],[Mots-clé]]</f>
        <v>CONVENTION praticien pharmacien hospitalier CH AIX</v>
      </c>
      <c r="G68" s="50">
        <f>Tableau1[[#This Row],[Administratif*]]</f>
        <v>1</v>
      </c>
      <c r="H68" s="50">
        <f>Tableau1[[#This Row],[Agent de service*]]</f>
        <v>0</v>
      </c>
      <c r="I68" s="50">
        <f>Tableau1[[#This Row],[Bénévole* / DU]]</f>
        <v>0</v>
      </c>
      <c r="J68" s="50">
        <f>Tableau1[[#This Row],[Cuisinier*]]</f>
        <v>0</v>
      </c>
      <c r="K68" s="50">
        <f>Tableau1[[#This Row],[Equipe Mobile]]</f>
        <v>0</v>
      </c>
      <c r="L68" s="50">
        <f>Tableau1[[#This Row],[Factotum*]]</f>
        <v>0</v>
      </c>
      <c r="M68" s="50">
        <f>Tableau1[[#This Row],[Hôpital de jour*]]</f>
        <v>0</v>
      </c>
      <c r="N68" s="50" t="e">
        <f>#REF!</f>
        <v>#REF!</v>
      </c>
      <c r="O68" s="50">
        <f>Tableau1[[#This Row],[Soignants (Unités)*]]</f>
        <v>0</v>
      </c>
      <c r="P68" s="50">
        <f>Tableau1[[#This Row],[Médecins*]]</f>
        <v>0</v>
      </c>
      <c r="Q68" s="50">
        <f>Tableau1[[#This Row],[Vigilances - Pharmacie]]</f>
        <v>0</v>
      </c>
      <c r="R68" s="50" t="e">
        <f>#REF!</f>
        <v>#REF!</v>
      </c>
      <c r="S68" s="50" t="e">
        <f>#REF!</f>
        <v>#REF!</v>
      </c>
      <c r="T68" s="50" t="e">
        <f>#REF!</f>
        <v>#REF!</v>
      </c>
      <c r="U68" s="50">
        <f>Tableau1[[#This Row],[Classeur bénévoles]]</f>
        <v>0</v>
      </c>
      <c r="V68" s="50">
        <f>Tableau1[[#This Row],[Classeur CRU]]</f>
        <v>0</v>
      </c>
      <c r="W68" s="50">
        <f>Tableau1[[#This Row],[Classeur GQR]]</f>
        <v>0</v>
      </c>
      <c r="X68" s="50" t="str">
        <f>+Tableau1[[#This Row],[Papier?
A jour?
Imprimer?]]</f>
        <v>P-AJ-NON</v>
      </c>
    </row>
    <row r="69" spans="1:24" ht="56.25" hidden="1" customHeight="1" x14ac:dyDescent="0.3">
      <c r="A69" s="123" t="str">
        <f>IF(Tableau1[[#This Row],[Code]]&lt;&gt;"",Tableau1[[#This Row],[Code]],"")</f>
        <v>-</v>
      </c>
      <c r="B69" s="119" t="str">
        <f>IF(Tableau1[[#This Row],[Nom]]&lt;&gt;"",Tableau1[[#This Row],[Nom]],"")</f>
        <v>Convention Programmes de Médicalisation des Systèmes d'Information PMSI</v>
      </c>
      <c r="C6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9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9" s="52" t="str">
        <f>Tableau1[[#This Row],[Mots-clé]]</f>
        <v>CONVENTION PMSI CH AIX</v>
      </c>
      <c r="G69" s="50">
        <f>Tableau1[[#This Row],[Administratif*]]</f>
        <v>1</v>
      </c>
      <c r="H69" s="50">
        <f>Tableau1[[#This Row],[Agent de service*]]</f>
        <v>0</v>
      </c>
      <c r="I69" s="50">
        <f>Tableau1[[#This Row],[Bénévole* / DU]]</f>
        <v>0</v>
      </c>
      <c r="J69" s="50">
        <f>Tableau1[[#This Row],[Cuisinier*]]</f>
        <v>0</v>
      </c>
      <c r="K69" s="50">
        <f>Tableau1[[#This Row],[Equipe Mobile]]</f>
        <v>0</v>
      </c>
      <c r="L69" s="50">
        <f>Tableau1[[#This Row],[Factotum*]]</f>
        <v>0</v>
      </c>
      <c r="M69" s="50">
        <f>Tableau1[[#This Row],[Hôpital de jour*]]</f>
        <v>0</v>
      </c>
      <c r="N69" s="50" t="e">
        <f>#REF!</f>
        <v>#REF!</v>
      </c>
      <c r="O69" s="50">
        <f>Tableau1[[#This Row],[Soignants (Unités)*]]</f>
        <v>0</v>
      </c>
      <c r="P69" s="50">
        <f>Tableau1[[#This Row],[Médecins*]]</f>
        <v>0</v>
      </c>
      <c r="Q69" s="50">
        <f>Tableau1[[#This Row],[Vigilances - Pharmacie]]</f>
        <v>0</v>
      </c>
      <c r="R69" s="50" t="e">
        <f>#REF!</f>
        <v>#REF!</v>
      </c>
      <c r="S69" s="50" t="e">
        <f>#REF!</f>
        <v>#REF!</v>
      </c>
      <c r="T69" s="50" t="e">
        <f>#REF!</f>
        <v>#REF!</v>
      </c>
      <c r="U69" s="50">
        <f>Tableau1[[#This Row],[Classeur bénévoles]]</f>
        <v>0</v>
      </c>
      <c r="V69" s="50">
        <f>Tableau1[[#This Row],[Classeur CRU]]</f>
        <v>0</v>
      </c>
      <c r="W69" s="50">
        <f>Tableau1[[#This Row],[Classeur GQR]]</f>
        <v>0</v>
      </c>
      <c r="X69" s="50" t="str">
        <f>+Tableau1[[#This Row],[Papier?
A jour?
Imprimer?]]</f>
        <v>P-AJ-NON</v>
      </c>
    </row>
    <row r="70" spans="1:24" ht="56.25" hidden="1" customHeight="1" x14ac:dyDescent="0.3">
      <c r="A70" s="123" t="str">
        <f>IF(Tableau1[[#This Row],[Code]]&lt;&gt;"",Tableau1[[#This Row],[Code]],"")</f>
        <v>RVX_002_03</v>
      </c>
      <c r="B70" s="119" t="str">
        <f>IF(Tableau1[[#This Row],[Nom]]&lt;&gt;"",Tableau1[[#This Row],[Nom]],"")</f>
        <v>CORRESPONDANTS EN HYGIENE MEDICAUX ET PARAMEDICAUX</v>
      </c>
      <c r="C7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E70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70" s="52" t="str">
        <f>Tableau1[[#This Row],[Mots-clé]]</f>
        <v>CORRESPONDANTS EN HYGIENE MEDICAUX ET PARAMEDICAUX vigilance referent</v>
      </c>
      <c r="G70" s="50">
        <f>Tableau1[[#This Row],[Administratif*]]</f>
        <v>0</v>
      </c>
      <c r="H70" s="50">
        <f>Tableau1[[#This Row],[Agent de service*]]</f>
        <v>0</v>
      </c>
      <c r="I70" s="50">
        <f>Tableau1[[#This Row],[Bénévole* / DU]]</f>
        <v>0</v>
      </c>
      <c r="J70" s="50">
        <f>Tableau1[[#This Row],[Cuisinier*]]</f>
        <v>0</v>
      </c>
      <c r="K70" s="50">
        <f>Tableau1[[#This Row],[Equipe Mobile]]</f>
        <v>0</v>
      </c>
      <c r="L70" s="50">
        <f>Tableau1[[#This Row],[Factotum*]]</f>
        <v>0</v>
      </c>
      <c r="M70" s="50">
        <f>Tableau1[[#This Row],[Hôpital de jour*]]</f>
        <v>0</v>
      </c>
      <c r="N70" s="50" t="e">
        <f>#REF!</f>
        <v>#REF!</v>
      </c>
      <c r="O70" s="50">
        <f>Tableau1[[#This Row],[Soignants (Unités)*]]</f>
        <v>1</v>
      </c>
      <c r="P70" s="50">
        <f>Tableau1[[#This Row],[Médecins*]]</f>
        <v>0</v>
      </c>
      <c r="Q70" s="50">
        <f>Tableau1[[#This Row],[Vigilances - Pharmacie]]</f>
        <v>0</v>
      </c>
      <c r="R70" s="50" t="e">
        <f>#REF!</f>
        <v>#REF!</v>
      </c>
      <c r="S70" s="50" t="e">
        <f>#REF!</f>
        <v>#REF!</v>
      </c>
      <c r="T70" s="50" t="e">
        <f>#REF!</f>
        <v>#REF!</v>
      </c>
      <c r="U70" s="50">
        <f>Tableau1[[#This Row],[Classeur bénévoles]]</f>
        <v>0</v>
      </c>
      <c r="V70" s="50">
        <f>Tableau1[[#This Row],[Classeur CRU]]</f>
        <v>0</v>
      </c>
      <c r="W70" s="50">
        <f>Tableau1[[#This Row],[Classeur GQR]]</f>
        <v>0</v>
      </c>
      <c r="X70" s="50" t="str">
        <f>+Tableau1[[#This Row],[Papier?
A jour?
Imprimer?]]</f>
        <v>P - MAJ</v>
      </c>
    </row>
    <row r="71" spans="1:24" ht="68.25" hidden="1" customHeight="1" x14ac:dyDescent="0.3">
      <c r="A71" s="123" t="str">
        <f>IF(Tableau1[[#This Row],[Code]]&lt;&gt;"",Tableau1[[#This Row],[Code]],"")</f>
        <v>RVX_001_02</v>
      </c>
      <c r="B71" s="119" t="str">
        <f>IF(Tableau1[[#This Row],[Nom]]&lt;&gt;"",Tableau1[[#This Row],[Nom]],"")</f>
        <v>CORRESPONDANTS HEMOVIGILANCE, PHARMACOVIGILANCE ET MATERIOVIGILANCE</v>
      </c>
      <c r="C7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COMEDIMS (), </v>
      </c>
      <c r="E71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71" s="52" t="str">
        <f>Tableau1[[#This Row],[Mots-clé]]</f>
        <v>CORRESPONDANTS HEMOVIGILANCE, PHARMACOVIGILANCE et MATERIOVIGILANCE risque referent</v>
      </c>
      <c r="G71" s="50">
        <f>Tableau1[[#This Row],[Administratif*]]</f>
        <v>0</v>
      </c>
      <c r="H71" s="50">
        <f>Tableau1[[#This Row],[Agent de service*]]</f>
        <v>0</v>
      </c>
      <c r="I71" s="50">
        <f>Tableau1[[#This Row],[Bénévole* / DU]]</f>
        <v>0</v>
      </c>
      <c r="J71" s="50">
        <f>Tableau1[[#This Row],[Cuisinier*]]</f>
        <v>0</v>
      </c>
      <c r="K71" s="50">
        <f>Tableau1[[#This Row],[Equipe Mobile]]</f>
        <v>0</v>
      </c>
      <c r="L71" s="50">
        <f>Tableau1[[#This Row],[Factotum*]]</f>
        <v>0</v>
      </c>
      <c r="M71" s="50">
        <f>Tableau1[[#This Row],[Hôpital de jour*]]</f>
        <v>0</v>
      </c>
      <c r="N71" s="50" t="e">
        <f>#REF!</f>
        <v>#REF!</v>
      </c>
      <c r="O71" s="50">
        <f>Tableau1[[#This Row],[Soignants (Unités)*]]</f>
        <v>1</v>
      </c>
      <c r="P71" s="50">
        <f>Tableau1[[#This Row],[Médecins*]]</f>
        <v>0</v>
      </c>
      <c r="Q71" s="50">
        <f>Tableau1[[#This Row],[Vigilances - Pharmacie]]</f>
        <v>0</v>
      </c>
      <c r="R71" s="50" t="e">
        <f>#REF!</f>
        <v>#REF!</v>
      </c>
      <c r="S71" s="50" t="e">
        <f>#REF!</f>
        <v>#REF!</v>
      </c>
      <c r="T71" s="50" t="e">
        <f>#REF!</f>
        <v>#REF!</v>
      </c>
      <c r="U71" s="50">
        <f>Tableau1[[#This Row],[Classeur bénévoles]]</f>
        <v>0</v>
      </c>
      <c r="V71" s="50">
        <f>Tableau1[[#This Row],[Classeur CRU]]</f>
        <v>0</v>
      </c>
      <c r="W71" s="50">
        <f>Tableau1[[#This Row],[Classeur GQR]]</f>
        <v>0</v>
      </c>
      <c r="X71" s="50" t="str">
        <f>+Tableau1[[#This Row],[Papier?
A jour?
Imprimer?]]</f>
        <v>P-AJ-IMPR</v>
      </c>
    </row>
    <row r="72" spans="1:24" ht="56.25" hidden="1" customHeight="1" x14ac:dyDescent="0.3">
      <c r="A72" s="123" t="str">
        <f>IF(Tableau1[[#This Row],[Code]]&lt;&gt;"",Tableau1[[#This Row],[Code]],"")</f>
        <v>-</v>
      </c>
      <c r="B72" s="119" t="str">
        <f>IF(Tableau1[[#This Row],[Nom]]&lt;&gt;"",Tableau1[[#This Row],[Nom]],"")</f>
        <v>CPOM 2012-2016</v>
      </c>
      <c r="C7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72" s="303" t="str">
        <f>Tableau1[[#This Row],[Dossier]]&amp;" "&amp;Tableau1[[#This Row],[Sous dossier (1)]]&amp;" "&amp;Tableau1[[#This Row],[Sous dossier (2)]]&amp;" "&amp;Tableau1[[#This Row],[Sous dossier (3)]]</f>
        <v>MANAGEMENT\ DIRECTION\ POLITIQUE\ CPOM\</v>
      </c>
      <c r="F72" s="52" t="str">
        <f>Tableau1[[#This Row],[Mots-clé]]</f>
        <v>CPOM</v>
      </c>
      <c r="G72" s="50">
        <f>Tableau1[[#This Row],[Administratif*]]</f>
        <v>1</v>
      </c>
      <c r="H72" s="50">
        <f>Tableau1[[#This Row],[Agent de service*]]</f>
        <v>0</v>
      </c>
      <c r="I72" s="50">
        <f>Tableau1[[#This Row],[Bénévole* / DU]]</f>
        <v>0</v>
      </c>
      <c r="J72" s="50">
        <f>Tableau1[[#This Row],[Cuisinier*]]</f>
        <v>0</v>
      </c>
      <c r="K72" s="50">
        <f>Tableau1[[#This Row],[Equipe Mobile]]</f>
        <v>0</v>
      </c>
      <c r="L72" s="50">
        <f>Tableau1[[#This Row],[Factotum*]]</f>
        <v>0</v>
      </c>
      <c r="M72" s="50">
        <f>Tableau1[[#This Row],[Hôpital de jour*]]</f>
        <v>0</v>
      </c>
      <c r="N72" s="50" t="e">
        <f>#REF!</f>
        <v>#REF!</v>
      </c>
      <c r="O72" s="50">
        <f>Tableau1[[#This Row],[Soignants (Unités)*]]</f>
        <v>0</v>
      </c>
      <c r="P72" s="50">
        <f>Tableau1[[#This Row],[Médecins*]]</f>
        <v>0</v>
      </c>
      <c r="Q72" s="50">
        <f>Tableau1[[#This Row],[Vigilances - Pharmacie]]</f>
        <v>0</v>
      </c>
      <c r="R72" s="50" t="e">
        <f>#REF!</f>
        <v>#REF!</v>
      </c>
      <c r="S72" s="50" t="e">
        <f>#REF!</f>
        <v>#REF!</v>
      </c>
      <c r="T72" s="50" t="e">
        <f>#REF!</f>
        <v>#REF!</v>
      </c>
      <c r="U72" s="50">
        <f>Tableau1[[#This Row],[Classeur bénévoles]]</f>
        <v>0</v>
      </c>
      <c r="V72" s="50">
        <f>Tableau1[[#This Row],[Classeur CRU]]</f>
        <v>0</v>
      </c>
      <c r="W72" s="50">
        <f>Tableau1[[#This Row],[Classeur GQR]]</f>
        <v>0</v>
      </c>
      <c r="X72" s="50" t="str">
        <f>+Tableau1[[#This Row],[Papier?
A jour?
Imprimer?]]</f>
        <v>P-AJ-NON</v>
      </c>
    </row>
    <row r="73" spans="1:24" ht="56.25" hidden="1" customHeight="1" x14ac:dyDescent="0.3">
      <c r="A73" s="123" t="str">
        <f>IF(Tableau1[[#This Row],[Code]]&lt;&gt;"",Tableau1[[#This Row],[Code]],"")</f>
        <v/>
      </c>
      <c r="B73" s="119" t="str">
        <f>IF(Tableau1[[#This Row],[Nom]]&lt;&gt;"",Tableau1[[#This Row],[Nom]],"")</f>
        <v>CPOM BILAN 2013 LA MAISON DE GARDANNE</v>
      </c>
      <c r="C7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3" s="303" t="str">
        <f>Tableau1[[#This Row],[Dossier]]&amp;" "&amp;Tableau1[[#This Row],[Sous dossier (1)]]&amp;" "&amp;Tableau1[[#This Row],[Sous dossier (2)]]&amp;" "&amp;Tableau1[[#This Row],[Sous dossier (3)]]</f>
        <v>MANAGEMENT\ DIRECTION\ POLITIQUE\ CPOM\</v>
      </c>
      <c r="F73" s="52" t="str">
        <f>Tableau1[[#This Row],[Mots-clé]]</f>
        <v>CPOM 2013 BILAN</v>
      </c>
      <c r="G73" s="50">
        <f>Tableau1[[#This Row],[Administratif*]]</f>
        <v>0</v>
      </c>
      <c r="H73" s="50">
        <f>Tableau1[[#This Row],[Agent de service*]]</f>
        <v>0</v>
      </c>
      <c r="I73" s="50">
        <f>Tableau1[[#This Row],[Bénévole* / DU]]</f>
        <v>0</v>
      </c>
      <c r="J73" s="50">
        <f>Tableau1[[#This Row],[Cuisinier*]]</f>
        <v>0</v>
      </c>
      <c r="K73" s="50">
        <f>Tableau1[[#This Row],[Equipe Mobile]]</f>
        <v>0</v>
      </c>
      <c r="L73" s="50">
        <f>Tableau1[[#This Row],[Factotum*]]</f>
        <v>0</v>
      </c>
      <c r="M73" s="50">
        <f>Tableau1[[#This Row],[Hôpital de jour*]]</f>
        <v>0</v>
      </c>
      <c r="N73" s="50" t="e">
        <f>#REF!</f>
        <v>#REF!</v>
      </c>
      <c r="O73" s="50">
        <f>Tableau1[[#This Row],[Soignants (Unités)*]]</f>
        <v>0</v>
      </c>
      <c r="P73" s="50">
        <f>Tableau1[[#This Row],[Médecins*]]</f>
        <v>0</v>
      </c>
      <c r="Q73" s="50">
        <f>Tableau1[[#This Row],[Vigilances - Pharmacie]]</f>
        <v>0</v>
      </c>
      <c r="R73" s="50" t="e">
        <f>#REF!</f>
        <v>#REF!</v>
      </c>
      <c r="S73" s="50" t="e">
        <f>#REF!</f>
        <v>#REF!</v>
      </c>
      <c r="T73" s="50" t="e">
        <f>#REF!</f>
        <v>#REF!</v>
      </c>
      <c r="U73" s="50">
        <f>Tableau1[[#This Row],[Classeur bénévoles]]</f>
        <v>0</v>
      </c>
      <c r="V73" s="50">
        <f>Tableau1[[#This Row],[Classeur CRU]]</f>
        <v>0</v>
      </c>
      <c r="W73" s="50">
        <f>Tableau1[[#This Row],[Classeur GQR]]</f>
        <v>0</v>
      </c>
      <c r="X73" s="50">
        <f>+Tableau1[[#This Row],[Papier?
A jour?
Imprimer?]]</f>
        <v>0</v>
      </c>
    </row>
    <row r="74" spans="1:24" ht="56.25" hidden="1" customHeight="1" x14ac:dyDescent="0.3">
      <c r="A74" s="123" t="str">
        <f>IF(Tableau1[[#This Row],[Code]]&lt;&gt;"",Tableau1[[#This Row],[Code]],"")</f>
        <v/>
      </c>
      <c r="B74" s="119" t="str">
        <f>IF(Tableau1[[#This Row],[Nom]]&lt;&gt;"",Tableau1[[#This Row],[Nom]],"")</f>
        <v>DEBIT GOUTTES</v>
      </c>
      <c r="C7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4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74" s="52" t="str">
        <f>Tableau1[[#This Row],[Mots-clé]]</f>
        <v>debit gouttes equivalence perfusion tableau</v>
      </c>
      <c r="G74" s="50">
        <f>Tableau1[[#This Row],[Administratif*]]</f>
        <v>0</v>
      </c>
      <c r="H74" s="50">
        <f>Tableau1[[#This Row],[Agent de service*]]</f>
        <v>0</v>
      </c>
      <c r="I74" s="50">
        <f>Tableau1[[#This Row],[Bénévole* / DU]]</f>
        <v>0</v>
      </c>
      <c r="J74" s="50">
        <f>Tableau1[[#This Row],[Cuisinier*]]</f>
        <v>0</v>
      </c>
      <c r="K74" s="50">
        <f>Tableau1[[#This Row],[Equipe Mobile]]</f>
        <v>0</v>
      </c>
      <c r="L74" s="50">
        <f>Tableau1[[#This Row],[Factotum*]]</f>
        <v>0</v>
      </c>
      <c r="M74" s="50">
        <f>Tableau1[[#This Row],[Hôpital de jour*]]</f>
        <v>0</v>
      </c>
      <c r="N74" s="50" t="e">
        <f>#REF!</f>
        <v>#REF!</v>
      </c>
      <c r="O74" s="50">
        <f>Tableau1[[#This Row],[Soignants (Unités)*]]</f>
        <v>0</v>
      </c>
      <c r="P74" s="50">
        <f>Tableau1[[#This Row],[Médecins*]]</f>
        <v>0</v>
      </c>
      <c r="Q74" s="50">
        <f>Tableau1[[#This Row],[Vigilances - Pharmacie]]</f>
        <v>0</v>
      </c>
      <c r="R74" s="50" t="e">
        <f>#REF!</f>
        <v>#REF!</v>
      </c>
      <c r="S74" s="50" t="e">
        <f>#REF!</f>
        <v>#REF!</v>
      </c>
      <c r="T74" s="50" t="e">
        <f>#REF!</f>
        <v>#REF!</v>
      </c>
      <c r="U74" s="50">
        <f>Tableau1[[#This Row],[Classeur bénévoles]]</f>
        <v>0</v>
      </c>
      <c r="V74" s="50">
        <f>Tableau1[[#This Row],[Classeur CRU]]</f>
        <v>0</v>
      </c>
      <c r="W74" s="50">
        <f>Tableau1[[#This Row],[Classeur GQR]]</f>
        <v>0</v>
      </c>
      <c r="X74" s="50">
        <f>+Tableau1[[#This Row],[Papier?
A jour?
Imprimer?]]</f>
        <v>0</v>
      </c>
    </row>
    <row r="75" spans="1:24" ht="56.25" hidden="1" customHeight="1" x14ac:dyDescent="0.3">
      <c r="A75" s="123" t="str">
        <f>IF(Tableau1[[#This Row],[Code]]&lt;&gt;"",Tableau1[[#This Row],[Code]],"")</f>
        <v>CUI_011_02</v>
      </c>
      <c r="B75" s="119" t="str">
        <f>IF(Tableau1[[#This Row],[Nom]]&lt;&gt;"",Tableau1[[#This Row],[Nom]],"")</f>
        <v>DEBOITAGE</v>
      </c>
      <c r="C7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7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75" s="52" t="str">
        <f>Tableau1[[#This Row],[Mots-clé]]</f>
        <v xml:space="preserve">PROCEDURE
DEBOITAGE
</v>
      </c>
      <c r="G75" s="50">
        <f>Tableau1[[#This Row],[Administratif*]]</f>
        <v>0</v>
      </c>
      <c r="H75" s="50">
        <f>Tableau1[[#This Row],[Agent de service*]]</f>
        <v>0</v>
      </c>
      <c r="I75" s="50">
        <f>Tableau1[[#This Row],[Bénévole* / DU]]</f>
        <v>0</v>
      </c>
      <c r="J75" s="50">
        <f>Tableau1[[#This Row],[Cuisinier*]]</f>
        <v>1</v>
      </c>
      <c r="K75" s="50">
        <f>Tableau1[[#This Row],[Equipe Mobile]]</f>
        <v>0</v>
      </c>
      <c r="L75" s="50">
        <f>Tableau1[[#This Row],[Factotum*]]</f>
        <v>0</v>
      </c>
      <c r="M75" s="50">
        <f>Tableau1[[#This Row],[Hôpital de jour*]]</f>
        <v>0</v>
      </c>
      <c r="N75" s="50" t="e">
        <f>#REF!</f>
        <v>#REF!</v>
      </c>
      <c r="O75" s="50">
        <f>Tableau1[[#This Row],[Soignants (Unités)*]]</f>
        <v>0</v>
      </c>
      <c r="P75" s="50">
        <f>Tableau1[[#This Row],[Médecins*]]</f>
        <v>0</v>
      </c>
      <c r="Q75" s="50">
        <f>Tableau1[[#This Row],[Vigilances - Pharmacie]]</f>
        <v>0</v>
      </c>
      <c r="R75" s="50" t="e">
        <f>#REF!</f>
        <v>#REF!</v>
      </c>
      <c r="S75" s="50" t="e">
        <f>#REF!</f>
        <v>#REF!</v>
      </c>
      <c r="T75" s="50" t="e">
        <f>#REF!</f>
        <v>#REF!</v>
      </c>
      <c r="U75" s="50">
        <f>Tableau1[[#This Row],[Classeur bénévoles]]</f>
        <v>0</v>
      </c>
      <c r="V75" s="50">
        <f>Tableau1[[#This Row],[Classeur CRU]]</f>
        <v>0</v>
      </c>
      <c r="W75" s="50">
        <f>Tableau1[[#This Row],[Classeur GQR]]</f>
        <v>0</v>
      </c>
      <c r="X75" s="50" t="str">
        <f>+Tableau1[[#This Row],[Papier?
A jour?
Imprimer?]]</f>
        <v>P - MAJ</v>
      </c>
    </row>
    <row r="76" spans="1:24" ht="56.25" hidden="1" customHeight="1" x14ac:dyDescent="0.3">
      <c r="A76" s="123" t="str">
        <f>IF(Tableau1[[#This Row],[Code]]&lt;&gt;"",Tableau1[[#This Row],[Code]],"")</f>
        <v>CUI_010_02</v>
      </c>
      <c r="B76" s="119" t="str">
        <f>IF(Tableau1[[#This Row],[Nom]]&lt;&gt;"",Tableau1[[#This Row],[Nom]],"")</f>
        <v>DECARTONNAGE</v>
      </c>
      <c r="C7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7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76" s="52" t="str">
        <f>Tableau1[[#This Row],[Mots-clé]]</f>
        <v>PROCEDURE DECARTONNAGE</v>
      </c>
      <c r="G76" s="50">
        <f>Tableau1[[#This Row],[Administratif*]]</f>
        <v>0</v>
      </c>
      <c r="H76" s="50">
        <f>Tableau1[[#This Row],[Agent de service*]]</f>
        <v>0</v>
      </c>
      <c r="I76" s="50">
        <f>Tableau1[[#This Row],[Bénévole* / DU]]</f>
        <v>0</v>
      </c>
      <c r="J76" s="50">
        <f>Tableau1[[#This Row],[Cuisinier*]]</f>
        <v>1</v>
      </c>
      <c r="K76" s="50">
        <f>Tableau1[[#This Row],[Equipe Mobile]]</f>
        <v>0</v>
      </c>
      <c r="L76" s="50">
        <f>Tableau1[[#This Row],[Factotum*]]</f>
        <v>0</v>
      </c>
      <c r="M76" s="50">
        <f>Tableau1[[#This Row],[Hôpital de jour*]]</f>
        <v>0</v>
      </c>
      <c r="N76" s="50" t="e">
        <f>#REF!</f>
        <v>#REF!</v>
      </c>
      <c r="O76" s="50">
        <f>Tableau1[[#This Row],[Soignants (Unités)*]]</f>
        <v>0</v>
      </c>
      <c r="P76" s="50">
        <f>Tableau1[[#This Row],[Médecins*]]</f>
        <v>0</v>
      </c>
      <c r="Q76" s="50">
        <f>Tableau1[[#This Row],[Vigilances - Pharmacie]]</f>
        <v>0</v>
      </c>
      <c r="R76" s="50" t="e">
        <f>#REF!</f>
        <v>#REF!</v>
      </c>
      <c r="S76" s="50" t="e">
        <f>#REF!</f>
        <v>#REF!</v>
      </c>
      <c r="T76" s="50" t="e">
        <f>#REF!</f>
        <v>#REF!</v>
      </c>
      <c r="U76" s="50">
        <f>Tableau1[[#This Row],[Classeur bénévoles]]</f>
        <v>0</v>
      </c>
      <c r="V76" s="50">
        <f>Tableau1[[#This Row],[Classeur CRU]]</f>
        <v>0</v>
      </c>
      <c r="W76" s="50">
        <f>Tableau1[[#This Row],[Classeur GQR]]</f>
        <v>0</v>
      </c>
      <c r="X76" s="50" t="str">
        <f>+Tableau1[[#This Row],[Papier?
A jour?
Imprimer?]]</f>
        <v>P - MAJ</v>
      </c>
    </row>
    <row r="77" spans="1:24" ht="56.25" hidden="1" customHeight="1" x14ac:dyDescent="0.3">
      <c r="A77" s="123" t="str">
        <f>IF(Tableau1[[#This Row],[Code]]&lt;&gt;"",Tableau1[[#This Row],[Code]],"")</f>
        <v>-</v>
      </c>
      <c r="B77" s="119" t="str">
        <f>IF(Tableau1[[#This Row],[Nom]]&lt;&gt;"",Tableau1[[#This Row],[Nom]],"")</f>
        <v>DECRET DE RECONNAISSANCE D'UTILITE PUBLIQUE</v>
      </c>
      <c r="C7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77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STATUTS\</v>
      </c>
      <c r="F77" s="52" t="str">
        <f>Tableau1[[#This Row],[Mots-clé]]</f>
        <v>DECRET DE RECONNAISSANCE D'UTILITE PUBLIQUE utilité rup association statuts</v>
      </c>
      <c r="G77" s="50">
        <f>Tableau1[[#This Row],[Administratif*]]</f>
        <v>1</v>
      </c>
      <c r="H77" s="50">
        <f>Tableau1[[#This Row],[Agent de service*]]</f>
        <v>0</v>
      </c>
      <c r="I77" s="50">
        <f>Tableau1[[#This Row],[Bénévole* / DU]]</f>
        <v>0</v>
      </c>
      <c r="J77" s="50">
        <f>Tableau1[[#This Row],[Cuisinier*]]</f>
        <v>0</v>
      </c>
      <c r="K77" s="50">
        <f>Tableau1[[#This Row],[Equipe Mobile]]</f>
        <v>0</v>
      </c>
      <c r="L77" s="50">
        <f>Tableau1[[#This Row],[Factotum*]]</f>
        <v>0</v>
      </c>
      <c r="M77" s="50">
        <f>Tableau1[[#This Row],[Hôpital de jour*]]</f>
        <v>0</v>
      </c>
      <c r="N77" s="50" t="e">
        <f>#REF!</f>
        <v>#REF!</v>
      </c>
      <c r="O77" s="50">
        <f>Tableau1[[#This Row],[Soignants (Unités)*]]</f>
        <v>0</v>
      </c>
      <c r="P77" s="50">
        <f>Tableau1[[#This Row],[Médecins*]]</f>
        <v>0</v>
      </c>
      <c r="Q77" s="50">
        <f>Tableau1[[#This Row],[Vigilances - Pharmacie]]</f>
        <v>0</v>
      </c>
      <c r="R77" s="50" t="e">
        <f>#REF!</f>
        <v>#REF!</v>
      </c>
      <c r="S77" s="50" t="e">
        <f>#REF!</f>
        <v>#REF!</v>
      </c>
      <c r="T77" s="50" t="e">
        <f>#REF!</f>
        <v>#REF!</v>
      </c>
      <c r="U77" s="50">
        <f>Tableau1[[#This Row],[Classeur bénévoles]]</f>
        <v>0</v>
      </c>
      <c r="V77" s="50">
        <f>Tableau1[[#This Row],[Classeur CRU]]</f>
        <v>0</v>
      </c>
      <c r="W77" s="50">
        <f>Tableau1[[#This Row],[Classeur GQR]]</f>
        <v>0</v>
      </c>
      <c r="X77" s="50" t="str">
        <f>+Tableau1[[#This Row],[Papier?
A jour?
Imprimer?]]</f>
        <v>NP - AJ</v>
      </c>
    </row>
    <row r="78" spans="1:24" ht="56.25" hidden="1" customHeight="1" x14ac:dyDescent="0.3">
      <c r="A78" s="123" t="str">
        <f>IF(Tableau1[[#This Row],[Code]]&lt;&gt;"",Tableau1[[#This Row],[Code]],"")</f>
        <v>UPT_010_01</v>
      </c>
      <c r="B78" s="119" t="str">
        <f>IF(Tableau1[[#This Row],[Nom]]&lt;&gt;"",Tableau1[[#This Row],[Nom]],"")</f>
        <v>DELAIS DE CONSERVATION DES SOLUTIONS BUVABLES APRES OUVERTURE</v>
      </c>
      <c r="C7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78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78" s="52" t="str">
        <f>Tableau1[[#This Row],[Mots-clé]]</f>
        <v xml:space="preserve">PROTOCOLE
DELAIS DE CONSERVATION DES SOLUTES SUSPENSIONS BUVABLES APRES OUVERTURE
Théra 10
PROTOCOLE
DELAIS DE CONSERVATION DES SOLUTES SUSPENSIONS BUVABLES APRES OUVERTURE
Théra 10
</v>
      </c>
      <c r="G78" s="50">
        <f>Tableau1[[#This Row],[Administratif*]]</f>
        <v>0</v>
      </c>
      <c r="H78" s="50">
        <f>Tableau1[[#This Row],[Agent de service*]]</f>
        <v>0</v>
      </c>
      <c r="I78" s="50">
        <f>Tableau1[[#This Row],[Bénévole* / DU]]</f>
        <v>0</v>
      </c>
      <c r="J78" s="50">
        <f>Tableau1[[#This Row],[Cuisinier*]]</f>
        <v>0</v>
      </c>
      <c r="K78" s="50">
        <f>Tableau1[[#This Row],[Equipe Mobile]]</f>
        <v>0</v>
      </c>
      <c r="L78" s="50">
        <f>Tableau1[[#This Row],[Factotum*]]</f>
        <v>0</v>
      </c>
      <c r="M78" s="50">
        <f>Tableau1[[#This Row],[Hôpital de jour*]]</f>
        <v>0</v>
      </c>
      <c r="N78" s="50" t="e">
        <f>#REF!</f>
        <v>#REF!</v>
      </c>
      <c r="O78" s="50">
        <f>Tableau1[[#This Row],[Soignants (Unités)*]]</f>
        <v>1</v>
      </c>
      <c r="P78" s="50">
        <f>Tableau1[[#This Row],[Médecins*]]</f>
        <v>0</v>
      </c>
      <c r="Q78" s="50">
        <f>Tableau1[[#This Row],[Vigilances - Pharmacie]]</f>
        <v>1</v>
      </c>
      <c r="R78" s="50" t="e">
        <f>#REF!</f>
        <v>#REF!</v>
      </c>
      <c r="S78" s="50" t="e">
        <f>#REF!</f>
        <v>#REF!</v>
      </c>
      <c r="T78" s="50" t="e">
        <f>#REF!</f>
        <v>#REF!</v>
      </c>
      <c r="U78" s="50">
        <f>Tableau1[[#This Row],[Classeur bénévoles]]</f>
        <v>0</v>
      </c>
      <c r="V78" s="50">
        <f>Tableau1[[#This Row],[Classeur CRU]]</f>
        <v>0</v>
      </c>
      <c r="W78" s="50">
        <f>Tableau1[[#This Row],[Classeur GQR]]</f>
        <v>0</v>
      </c>
      <c r="X78" s="50" t="str">
        <f>+Tableau1[[#This Row],[Papier?
A jour?
Imprimer?]]</f>
        <v>P-AJ-IMPR</v>
      </c>
    </row>
    <row r="79" spans="1:24" ht="56.25" hidden="1" customHeight="1" x14ac:dyDescent="0.3">
      <c r="A79" s="123" t="str">
        <f>IF(Tableau1[[#This Row],[Code]]&lt;&gt;"",Tableau1[[#This Row],[Code]],"")</f>
        <v>OIP_001_01</v>
      </c>
      <c r="B79" s="119" t="str">
        <f>IF(Tableau1[[#This Row],[Nom]]&lt;&gt;"",Tableau1[[#This Row],[Nom]],"")</f>
        <v>DELEGATION UNIQUE</v>
      </c>
      <c r="C7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(DU), </v>
      </c>
      <c r="E79" s="303" t="str">
        <f>Tableau1[[#This Row],[Dossier]]&amp;" "&amp;Tableau1[[#This Row],[Sous dossier (1)]]&amp;" "&amp;Tableau1[[#This Row],[Sous dossier (2)]]&amp;" "&amp;Tableau1[[#This Row],[Sous dossier (3)]]</f>
        <v>MANAGEMENT\ ORGANISATION\ INSTANCE\ DELEGATION_UNIQUE\</v>
      </c>
      <c r="F79" s="52" t="str">
        <f>Tableau1[[#This Row],[Mots-clé]]</f>
        <v xml:space="preserve">INSTANCE DELEGATION 
Délégation Unique COMMISSION
DU 1, DU 2, DU 3 REGLEMENT PERSONNEL mission  COMISSION
</v>
      </c>
      <c r="G79" s="50">
        <f>Tableau1[[#This Row],[Administratif*]]</f>
        <v>1</v>
      </c>
      <c r="H79" s="50">
        <f>Tableau1[[#This Row],[Agent de service*]]</f>
        <v>0</v>
      </c>
      <c r="I79" s="50">
        <f>Tableau1[[#This Row],[Bénévole* / DU]]</f>
        <v>0</v>
      </c>
      <c r="J79" s="50">
        <f>Tableau1[[#This Row],[Cuisinier*]]</f>
        <v>0</v>
      </c>
      <c r="K79" s="50">
        <f>Tableau1[[#This Row],[Equipe Mobile]]</f>
        <v>0</v>
      </c>
      <c r="L79" s="50">
        <f>Tableau1[[#This Row],[Factotum*]]</f>
        <v>0</v>
      </c>
      <c r="M79" s="50">
        <f>Tableau1[[#This Row],[Hôpital de jour*]]</f>
        <v>0</v>
      </c>
      <c r="N79" s="50" t="e">
        <f>#REF!</f>
        <v>#REF!</v>
      </c>
      <c r="O79" s="50">
        <f>Tableau1[[#This Row],[Soignants (Unités)*]]</f>
        <v>0</v>
      </c>
      <c r="P79" s="50">
        <f>Tableau1[[#This Row],[Médecins*]]</f>
        <v>0</v>
      </c>
      <c r="Q79" s="50">
        <f>Tableau1[[#This Row],[Vigilances - Pharmacie]]</f>
        <v>0</v>
      </c>
      <c r="R79" s="50" t="e">
        <f>#REF!</f>
        <v>#REF!</v>
      </c>
      <c r="S79" s="50" t="e">
        <f>#REF!</f>
        <v>#REF!</v>
      </c>
      <c r="T79" s="50" t="e">
        <f>#REF!</f>
        <v>#REF!</v>
      </c>
      <c r="U79" s="50">
        <f>Tableau1[[#This Row],[Classeur bénévoles]]</f>
        <v>0</v>
      </c>
      <c r="V79" s="50">
        <f>Tableau1[[#This Row],[Classeur CRU]]</f>
        <v>0</v>
      </c>
      <c r="W79" s="50">
        <f>Tableau1[[#This Row],[Classeur GQR]]</f>
        <v>0</v>
      </c>
      <c r="X79" s="50" t="str">
        <f>+Tableau1[[#This Row],[Papier?
A jour?
Imprimer?]]</f>
        <v>P-AJ-IMPR</v>
      </c>
    </row>
    <row r="80" spans="1:24" ht="56.25" hidden="1" customHeight="1" x14ac:dyDescent="0.3">
      <c r="A80" s="123" t="str">
        <f>IF(Tableau1[[#This Row],[Code]]&lt;&gt;"",Tableau1[[#This Row],[Code]],"")</f>
        <v>UGE_004_01</v>
      </c>
      <c r="B80" s="119" t="str">
        <f>IF(Tableau1[[#This Row],[Nom]]&lt;&gt;"",Tableau1[[#This Row],[Nom]],"")</f>
        <v>DEMARCHES A ACCOMPLIR LORS DU DECES POUR LE DON DE CORPS</v>
      </c>
      <c r="C8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80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80" s="52" t="str">
        <f>Tableau1[[#This Row],[Mots-clé]]</f>
        <v xml:space="preserve">PROCEDURE
DEMARCHES A ACCOMPLIR LORS DU DECES POUR LE DON DE CORPS
Fonct 7
</v>
      </c>
      <c r="G80" s="50">
        <f>Tableau1[[#This Row],[Administratif*]]</f>
        <v>0</v>
      </c>
      <c r="H80" s="50">
        <f>Tableau1[[#This Row],[Agent de service*]]</f>
        <v>0</v>
      </c>
      <c r="I80" s="50">
        <f>Tableau1[[#This Row],[Bénévole* / DU]]</f>
        <v>0</v>
      </c>
      <c r="J80" s="50">
        <f>Tableau1[[#This Row],[Cuisinier*]]</f>
        <v>0</v>
      </c>
      <c r="K80" s="50">
        <f>Tableau1[[#This Row],[Equipe Mobile]]</f>
        <v>0</v>
      </c>
      <c r="L80" s="50">
        <f>Tableau1[[#This Row],[Factotum*]]</f>
        <v>0</v>
      </c>
      <c r="M80" s="50">
        <f>Tableau1[[#This Row],[Hôpital de jour*]]</f>
        <v>0</v>
      </c>
      <c r="N80" s="50" t="e">
        <f>#REF!</f>
        <v>#REF!</v>
      </c>
      <c r="O80" s="50">
        <f>Tableau1[[#This Row],[Soignants (Unités)*]]</f>
        <v>1</v>
      </c>
      <c r="P80" s="50">
        <f>Tableau1[[#This Row],[Médecins*]]</f>
        <v>0</v>
      </c>
      <c r="Q80" s="50">
        <f>Tableau1[[#This Row],[Vigilances - Pharmacie]]</f>
        <v>0</v>
      </c>
      <c r="R80" s="50" t="e">
        <f>#REF!</f>
        <v>#REF!</v>
      </c>
      <c r="S80" s="50" t="e">
        <f>#REF!</f>
        <v>#REF!</v>
      </c>
      <c r="T80" s="50" t="e">
        <f>#REF!</f>
        <v>#REF!</v>
      </c>
      <c r="U80" s="50">
        <f>Tableau1[[#This Row],[Classeur bénévoles]]</f>
        <v>0</v>
      </c>
      <c r="V80" s="50">
        <f>Tableau1[[#This Row],[Classeur CRU]]</f>
        <v>0</v>
      </c>
      <c r="W80" s="50">
        <f>Tableau1[[#This Row],[Classeur GQR]]</f>
        <v>0</v>
      </c>
      <c r="X80" s="50" t="str">
        <f>+Tableau1[[#This Row],[Papier?
A jour?
Imprimer?]]</f>
        <v>NP - MAJ</v>
      </c>
    </row>
    <row r="81" spans="1:24" ht="56.25" hidden="1" customHeight="1" x14ac:dyDescent="0.3">
      <c r="A81" s="123" t="str">
        <f>IF(Tableau1[[#This Row],[Code]]&lt;&gt;"",Tableau1[[#This Row],[Code]],"")</f>
        <v>UGE_002_02</v>
      </c>
      <c r="B81" s="119" t="str">
        <f>IF(Tableau1[[#This Row],[Nom]]&lt;&gt;"",Tableau1[[#This Row],[Nom]],"")</f>
        <v>DEPOT AU COFFRE</v>
      </c>
      <c r="C8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E81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81" s="52" t="str">
        <f>Tableau1[[#This Row],[Mots-clé]]</f>
        <v xml:space="preserve">PROCEDURE
DEPOT AU COFFRE
Fonctionnement2
</v>
      </c>
      <c r="G81" s="50">
        <f>Tableau1[[#This Row],[Administratif*]]</f>
        <v>1</v>
      </c>
      <c r="H81" s="50">
        <f>Tableau1[[#This Row],[Agent de service*]]</f>
        <v>0</v>
      </c>
      <c r="I81" s="50">
        <f>Tableau1[[#This Row],[Bénévole* / DU]]</f>
        <v>0</v>
      </c>
      <c r="J81" s="50">
        <f>Tableau1[[#This Row],[Cuisinier*]]</f>
        <v>0</v>
      </c>
      <c r="K81" s="50">
        <f>Tableau1[[#This Row],[Equipe Mobile]]</f>
        <v>0</v>
      </c>
      <c r="L81" s="50">
        <f>Tableau1[[#This Row],[Factotum*]]</f>
        <v>0</v>
      </c>
      <c r="M81" s="50">
        <f>Tableau1[[#This Row],[Hôpital de jour*]]</f>
        <v>0</v>
      </c>
      <c r="N81" s="50" t="e">
        <f>#REF!</f>
        <v>#REF!</v>
      </c>
      <c r="O81" s="50">
        <f>Tableau1[[#This Row],[Soignants (Unités)*]]</f>
        <v>1</v>
      </c>
      <c r="P81" s="50">
        <f>Tableau1[[#This Row],[Médecins*]]</f>
        <v>0</v>
      </c>
      <c r="Q81" s="50">
        <f>Tableau1[[#This Row],[Vigilances - Pharmacie]]</f>
        <v>0</v>
      </c>
      <c r="R81" s="50" t="e">
        <f>#REF!</f>
        <v>#REF!</v>
      </c>
      <c r="S81" s="50" t="e">
        <f>#REF!</f>
        <v>#REF!</v>
      </c>
      <c r="T81" s="50" t="e">
        <f>#REF!</f>
        <v>#REF!</v>
      </c>
      <c r="U81" s="50">
        <f>Tableau1[[#This Row],[Classeur bénévoles]]</f>
        <v>0</v>
      </c>
      <c r="V81" s="50">
        <f>Tableau1[[#This Row],[Classeur CRU]]</f>
        <v>0</v>
      </c>
      <c r="W81" s="50">
        <f>Tableau1[[#This Row],[Classeur GQR]]</f>
        <v>0</v>
      </c>
      <c r="X81" s="50" t="str">
        <f>+Tableau1[[#This Row],[Papier?
A jour?
Imprimer?]]</f>
        <v>P - MAJ</v>
      </c>
    </row>
    <row r="82" spans="1:24" ht="56.25" hidden="1" customHeight="1" x14ac:dyDescent="0.3">
      <c r="A82" s="123" t="str">
        <f>IF(Tableau1[[#This Row],[Code]]&lt;&gt;"",Tableau1[[#This Row],[Code]],"")</f>
        <v>HFP_006_02</v>
      </c>
      <c r="B82" s="119" t="str">
        <f>IF(Tableau1[[#This Row],[Nom]]&lt;&gt;"",Tableau1[[#This Row],[Nom]],"")</f>
        <v>DESINFECTANT LINGE CONTAMINE STERILINGE</v>
      </c>
      <c r="C8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82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82" s="52" t="str">
        <f>Tableau1[[#This Row],[Mots-clé]]</f>
        <v xml:space="preserve">HYGIENE FICHE PRODUIT DETERGENT SOLS ET SURFACES
DETERG’ANIOS
</v>
      </c>
      <c r="G82" s="50">
        <f>Tableau1[[#This Row],[Administratif*]]</f>
        <v>0</v>
      </c>
      <c r="H82" s="50">
        <f>Tableau1[[#This Row],[Agent de service*]]</f>
        <v>0</v>
      </c>
      <c r="I82" s="50">
        <f>Tableau1[[#This Row],[Bénévole* / DU]]</f>
        <v>0</v>
      </c>
      <c r="J82" s="50">
        <f>Tableau1[[#This Row],[Cuisinier*]]</f>
        <v>0</v>
      </c>
      <c r="K82" s="50">
        <f>Tableau1[[#This Row],[Equipe Mobile]]</f>
        <v>0</v>
      </c>
      <c r="L82" s="50">
        <f>Tableau1[[#This Row],[Factotum*]]</f>
        <v>0</v>
      </c>
      <c r="M82" s="50">
        <f>Tableau1[[#This Row],[Hôpital de jour*]]</f>
        <v>0</v>
      </c>
      <c r="N82" s="50" t="e">
        <f>#REF!</f>
        <v>#REF!</v>
      </c>
      <c r="O82" s="50">
        <f>Tableau1[[#This Row],[Soignants (Unités)*]]</f>
        <v>0</v>
      </c>
      <c r="P82" s="50">
        <f>Tableau1[[#This Row],[Médecins*]]</f>
        <v>0</v>
      </c>
      <c r="Q82" s="50">
        <f>Tableau1[[#This Row],[Vigilances - Pharmacie]]</f>
        <v>0</v>
      </c>
      <c r="R82" s="50" t="e">
        <f>#REF!</f>
        <v>#REF!</v>
      </c>
      <c r="S82" s="50" t="e">
        <f>#REF!</f>
        <v>#REF!</v>
      </c>
      <c r="T82" s="50" t="e">
        <f>#REF!</f>
        <v>#REF!</v>
      </c>
      <c r="U82" s="50">
        <f>Tableau1[[#This Row],[Classeur bénévoles]]</f>
        <v>0</v>
      </c>
      <c r="V82" s="50">
        <f>Tableau1[[#This Row],[Classeur CRU]]</f>
        <v>0</v>
      </c>
      <c r="W82" s="50">
        <f>Tableau1[[#This Row],[Classeur GQR]]</f>
        <v>0</v>
      </c>
      <c r="X82" s="50" t="str">
        <f>+Tableau1[[#This Row],[Papier?
A jour?
Imprimer?]]</f>
        <v>P-AJ-IMPR</v>
      </c>
    </row>
    <row r="83" spans="1:24" ht="56.25" hidden="1" customHeight="1" x14ac:dyDescent="0.3">
      <c r="A83" s="123" t="str">
        <f>IF(Tableau1[[#This Row],[Code]]&lt;&gt;"",Tableau1[[#This Row],[Code]],"")</f>
        <v>HLO_007_06</v>
      </c>
      <c r="B83" s="119" t="str">
        <f>IF(Tableau1[[#This Row],[Nom]]&lt;&gt;"",Tableau1[[#This Row],[Nom]],"")</f>
        <v>DESINFECTION DES BAIGNOIRES ET SALLES DE BAIN</v>
      </c>
      <c r="C8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(Salle de bain), </v>
      </c>
      <c r="E83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3" s="52" t="str">
        <f>Tableau1[[#This Row],[Mots-clé]]</f>
        <v xml:space="preserve">PROTOCOLE 
DESINFECTION DES BAIGNOIRES 
ET SALLES DE BAIN
Hygiène 7 règles d'hygiène
</v>
      </c>
      <c r="G83" s="50">
        <f>Tableau1[[#This Row],[Administratif*]]</f>
        <v>0</v>
      </c>
      <c r="H83" s="50">
        <f>Tableau1[[#This Row],[Agent de service*]]</f>
        <v>1</v>
      </c>
      <c r="I83" s="50">
        <f>Tableau1[[#This Row],[Bénévole* / DU]]</f>
        <v>0</v>
      </c>
      <c r="J83" s="50">
        <f>Tableau1[[#This Row],[Cuisinier*]]</f>
        <v>0</v>
      </c>
      <c r="K83" s="50">
        <f>Tableau1[[#This Row],[Equipe Mobile]]</f>
        <v>0</v>
      </c>
      <c r="L83" s="50">
        <f>Tableau1[[#This Row],[Factotum*]]</f>
        <v>0</v>
      </c>
      <c r="M83" s="50">
        <f>Tableau1[[#This Row],[Hôpital de jour*]]</f>
        <v>0</v>
      </c>
      <c r="N83" s="50" t="e">
        <f>#REF!</f>
        <v>#REF!</v>
      </c>
      <c r="O83" s="50">
        <f>Tableau1[[#This Row],[Soignants (Unités)*]]</f>
        <v>0</v>
      </c>
      <c r="P83" s="50">
        <f>Tableau1[[#This Row],[Médecins*]]</f>
        <v>0</v>
      </c>
      <c r="Q83" s="50">
        <f>Tableau1[[#This Row],[Vigilances - Pharmacie]]</f>
        <v>0</v>
      </c>
      <c r="R83" s="50" t="e">
        <f>#REF!</f>
        <v>#REF!</v>
      </c>
      <c r="S83" s="50" t="e">
        <f>#REF!</f>
        <v>#REF!</v>
      </c>
      <c r="T83" s="50" t="e">
        <f>#REF!</f>
        <v>#REF!</v>
      </c>
      <c r="U83" s="50">
        <f>Tableau1[[#This Row],[Classeur bénévoles]]</f>
        <v>0</v>
      </c>
      <c r="V83" s="50">
        <f>Tableau1[[#This Row],[Classeur CRU]]</f>
        <v>0</v>
      </c>
      <c r="W83" s="50">
        <f>Tableau1[[#This Row],[Classeur GQR]]</f>
        <v>0</v>
      </c>
      <c r="X83" s="50" t="str">
        <f>+Tableau1[[#This Row],[Papier?
A jour?
Imprimer?]]</f>
        <v>P-AJ-IMPR</v>
      </c>
    </row>
    <row r="84" spans="1:24" ht="56.25" hidden="1" customHeight="1" x14ac:dyDescent="0.3">
      <c r="A84" s="123" t="str">
        <f>IF(Tableau1[[#This Row],[Code]]&lt;&gt;"",Tableau1[[#This Row],[Code]],"")</f>
        <v>PDM_004_02</v>
      </c>
      <c r="B84" s="119" t="str">
        <f>IF(Tableau1[[#This Row],[Nom]]&lt;&gt;"",Tableau1[[#This Row],[Nom]],"")</f>
        <v>DESINFECTION DES DISPOSITIFS MEDICAUX</v>
      </c>
      <c r="C8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(Matériel), </v>
      </c>
      <c r="E84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84" s="149" t="str">
        <f>Tableau1[[#This Row],[Mots-clé]]</f>
        <v xml:space="preserve">Matériel, dispositifs médicaux, désinfection, nettoyage </v>
      </c>
      <c r="G84" s="50">
        <f>Tableau1[[#This Row],[Administratif*]]</f>
        <v>0</v>
      </c>
      <c r="H84" s="50">
        <f>Tableau1[[#This Row],[Agent de service*]]</f>
        <v>1</v>
      </c>
      <c r="I84" s="50">
        <f>Tableau1[[#This Row],[Bénévole* / DU]]</f>
        <v>0</v>
      </c>
      <c r="J84" s="50">
        <f>Tableau1[[#This Row],[Cuisinier*]]</f>
        <v>0</v>
      </c>
      <c r="K84" s="50">
        <f>Tableau1[[#This Row],[Equipe Mobile]]</f>
        <v>0</v>
      </c>
      <c r="L84" s="50">
        <f>Tableau1[[#This Row],[Factotum*]]</f>
        <v>0</v>
      </c>
      <c r="M84" s="50">
        <f>Tableau1[[#This Row],[Hôpital de jour*]]</f>
        <v>0</v>
      </c>
      <c r="N84" s="50" t="e">
        <f>#REF!</f>
        <v>#REF!</v>
      </c>
      <c r="O84" s="50">
        <f>Tableau1[[#This Row],[Soignants (Unités)*]]</f>
        <v>1</v>
      </c>
      <c r="P84" s="50">
        <f>Tableau1[[#This Row],[Médecins*]]</f>
        <v>0</v>
      </c>
      <c r="Q84" s="50">
        <f>Tableau1[[#This Row],[Vigilances - Pharmacie]]</f>
        <v>0</v>
      </c>
      <c r="R84" s="50" t="e">
        <f>#REF!</f>
        <v>#REF!</v>
      </c>
      <c r="S84" s="50" t="e">
        <f>#REF!</f>
        <v>#REF!</v>
      </c>
      <c r="T84" s="50" t="e">
        <f>#REF!</f>
        <v>#REF!</v>
      </c>
      <c r="U84" s="50">
        <f>Tableau1[[#This Row],[Classeur bénévoles]]</f>
        <v>0</v>
      </c>
      <c r="V84" s="50">
        <f>Tableau1[[#This Row],[Classeur CRU]]</f>
        <v>0</v>
      </c>
      <c r="W84" s="50">
        <f>Tableau1[[#This Row],[Classeur GQR]]</f>
        <v>0</v>
      </c>
      <c r="X84" s="50" t="str">
        <f>+Tableau1[[#This Row],[Papier?
A jour?
Imprimer?]]</f>
        <v>P-AJ-IMPR</v>
      </c>
    </row>
    <row r="85" spans="1:24" ht="56.25" hidden="1" customHeight="1" x14ac:dyDescent="0.3">
      <c r="A85" s="123" t="str">
        <f>IF(Tableau1[[#This Row],[Code]]&lt;&gt;"",Tableau1[[#This Row],[Code]],"")</f>
        <v>CUI_012_01</v>
      </c>
      <c r="B85" s="119" t="str">
        <f>IF(Tableau1[[#This Row],[Nom]]&lt;&gt;"",Tableau1[[#This Row],[Nom]],"")</f>
        <v>DESINFECTION DES LEGUMES</v>
      </c>
      <c r="C8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5" s="149" t="str">
        <f>Tableau1[[#This Row],[Mots-clé]]</f>
        <v xml:space="preserve">PROCEDURE
DESINFECTION DES LEGUMES
</v>
      </c>
      <c r="G85" s="50">
        <f>Tableau1[[#This Row],[Administratif*]]</f>
        <v>0</v>
      </c>
      <c r="H85" s="50">
        <f>Tableau1[[#This Row],[Agent de service*]]</f>
        <v>0</v>
      </c>
      <c r="I85" s="50">
        <f>Tableau1[[#This Row],[Bénévole* / DU]]</f>
        <v>0</v>
      </c>
      <c r="J85" s="50">
        <f>Tableau1[[#This Row],[Cuisinier*]]</f>
        <v>1</v>
      </c>
      <c r="K85" s="50">
        <f>Tableau1[[#This Row],[Equipe Mobile]]</f>
        <v>0</v>
      </c>
      <c r="L85" s="50">
        <f>Tableau1[[#This Row],[Factotum*]]</f>
        <v>0</v>
      </c>
      <c r="M85" s="50">
        <f>Tableau1[[#This Row],[Hôpital de jour*]]</f>
        <v>0</v>
      </c>
      <c r="N85" s="50" t="e">
        <f>#REF!</f>
        <v>#REF!</v>
      </c>
      <c r="O85" s="50">
        <f>Tableau1[[#This Row],[Soignants (Unités)*]]</f>
        <v>0</v>
      </c>
      <c r="P85" s="50">
        <f>Tableau1[[#This Row],[Médecins*]]</f>
        <v>0</v>
      </c>
      <c r="Q85" s="50">
        <f>Tableau1[[#This Row],[Vigilances - Pharmacie]]</f>
        <v>0</v>
      </c>
      <c r="R85" s="50" t="e">
        <f>#REF!</f>
        <v>#REF!</v>
      </c>
      <c r="S85" s="50" t="e">
        <f>#REF!</f>
        <v>#REF!</v>
      </c>
      <c r="T85" s="50" t="e">
        <f>#REF!</f>
        <v>#REF!</v>
      </c>
      <c r="U85" s="50">
        <f>Tableau1[[#This Row],[Classeur bénévoles]]</f>
        <v>0</v>
      </c>
      <c r="V85" s="50">
        <f>Tableau1[[#This Row],[Classeur CRU]]</f>
        <v>0</v>
      </c>
      <c r="W85" s="50">
        <f>Tableau1[[#This Row],[Classeur GQR]]</f>
        <v>0</v>
      </c>
      <c r="X85" s="50" t="str">
        <f>+Tableau1[[#This Row],[Papier?
A jour?
Imprimer?]]</f>
        <v>P - MAJ</v>
      </c>
    </row>
    <row r="86" spans="1:24" ht="56.25" hidden="1" customHeight="1" x14ac:dyDescent="0.3">
      <c r="A86" s="123" t="str">
        <f>IF(Tableau1[[#This Row],[Code]]&lt;&gt;"",Tableau1[[#This Row],[Code]],"")</f>
        <v>CUI_013_01</v>
      </c>
      <c r="B86" s="119" t="str">
        <f>IF(Tableau1[[#This Row],[Nom]]&lt;&gt;"",Tableau1[[#This Row],[Nom]],"")</f>
        <v>DESINFECTION DU SOUS VIDE</v>
      </c>
      <c r="C8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6" s="52" t="str">
        <f>Tableau1[[#This Row],[Mots-clé]]</f>
        <v xml:space="preserve">PROCEDURE
DESINFECTION DU SOUS VIDE
</v>
      </c>
      <c r="G86" s="50">
        <f>Tableau1[[#This Row],[Administratif*]]</f>
        <v>0</v>
      </c>
      <c r="H86" s="50">
        <f>Tableau1[[#This Row],[Agent de service*]]</f>
        <v>0</v>
      </c>
      <c r="I86" s="50">
        <f>Tableau1[[#This Row],[Bénévole* / DU]]</f>
        <v>0</v>
      </c>
      <c r="J86" s="50">
        <f>Tableau1[[#This Row],[Cuisinier*]]</f>
        <v>1</v>
      </c>
      <c r="K86" s="50">
        <f>Tableau1[[#This Row],[Equipe Mobile]]</f>
        <v>0</v>
      </c>
      <c r="L86" s="50">
        <f>Tableau1[[#This Row],[Factotum*]]</f>
        <v>0</v>
      </c>
      <c r="M86" s="50">
        <f>Tableau1[[#This Row],[Hôpital de jour*]]</f>
        <v>0</v>
      </c>
      <c r="N86" s="50" t="e">
        <f>#REF!</f>
        <v>#REF!</v>
      </c>
      <c r="O86" s="50">
        <f>Tableau1[[#This Row],[Soignants (Unités)*]]</f>
        <v>0</v>
      </c>
      <c r="P86" s="50">
        <f>Tableau1[[#This Row],[Médecins*]]</f>
        <v>0</v>
      </c>
      <c r="Q86" s="50">
        <f>Tableau1[[#This Row],[Vigilances - Pharmacie]]</f>
        <v>0</v>
      </c>
      <c r="R86" s="50" t="e">
        <f>#REF!</f>
        <v>#REF!</v>
      </c>
      <c r="S86" s="50" t="e">
        <f>#REF!</f>
        <v>#REF!</v>
      </c>
      <c r="T86" s="50" t="e">
        <f>#REF!</f>
        <v>#REF!</v>
      </c>
      <c r="U86" s="50">
        <f>Tableau1[[#This Row],[Classeur bénévoles]]</f>
        <v>0</v>
      </c>
      <c r="V86" s="50">
        <f>Tableau1[[#This Row],[Classeur CRU]]</f>
        <v>0</v>
      </c>
      <c r="W86" s="50">
        <f>Tableau1[[#This Row],[Classeur GQR]]</f>
        <v>0</v>
      </c>
      <c r="X86" s="50" t="str">
        <f>+Tableau1[[#This Row],[Papier?
A jour?
Imprimer?]]</f>
        <v>P - MAJ</v>
      </c>
    </row>
    <row r="87" spans="1:24" ht="56.25" hidden="1" customHeight="1" x14ac:dyDescent="0.3">
      <c r="A87" s="123" t="str">
        <f>IF(Tableau1[[#This Row],[Code]]&lt;&gt;"",Tableau1[[#This Row],[Code]],"")</f>
        <v>HLO_012_02</v>
      </c>
      <c r="B87" s="119" t="str">
        <f>IF(Tableau1[[#This Row],[Nom]]&lt;&gt;"",Tableau1[[#This Row],[Nom]],"")</f>
        <v>DESINFECTION QUOTIDIENNE BAIGNOIRE par SOIGNANTS</v>
      </c>
      <c r="C8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87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7" s="52" t="str">
        <f>Tableau1[[#This Row],[Mots-clé]]</f>
        <v>DESINFECTION QUOTIDIENNE BAIGNOIRE par SOIGNANTS</v>
      </c>
      <c r="G87" s="50">
        <f>Tableau1[[#This Row],[Administratif*]]</f>
        <v>0</v>
      </c>
      <c r="H87" s="50">
        <f>Tableau1[[#This Row],[Agent de service*]]</f>
        <v>0</v>
      </c>
      <c r="I87" s="50">
        <f>Tableau1[[#This Row],[Bénévole* / DU]]</f>
        <v>0</v>
      </c>
      <c r="J87" s="50">
        <f>Tableau1[[#This Row],[Cuisinier*]]</f>
        <v>0</v>
      </c>
      <c r="K87" s="50">
        <f>Tableau1[[#This Row],[Equipe Mobile]]</f>
        <v>0</v>
      </c>
      <c r="L87" s="50">
        <f>Tableau1[[#This Row],[Factotum*]]</f>
        <v>0</v>
      </c>
      <c r="M87" s="50">
        <f>Tableau1[[#This Row],[Hôpital de jour*]]</f>
        <v>0</v>
      </c>
      <c r="N87" s="50" t="e">
        <f>#REF!</f>
        <v>#REF!</v>
      </c>
      <c r="O87" s="50">
        <f>Tableau1[[#This Row],[Soignants (Unités)*]]</f>
        <v>1</v>
      </c>
      <c r="P87" s="50">
        <f>Tableau1[[#This Row],[Médecins*]]</f>
        <v>0</v>
      </c>
      <c r="Q87" s="50">
        <f>Tableau1[[#This Row],[Vigilances - Pharmacie]]</f>
        <v>0</v>
      </c>
      <c r="R87" s="50" t="e">
        <f>#REF!</f>
        <v>#REF!</v>
      </c>
      <c r="S87" s="50" t="e">
        <f>#REF!</f>
        <v>#REF!</v>
      </c>
      <c r="T87" s="50" t="e">
        <f>#REF!</f>
        <v>#REF!</v>
      </c>
      <c r="U87" s="50">
        <f>Tableau1[[#This Row],[Classeur bénévoles]]</f>
        <v>0</v>
      </c>
      <c r="V87" s="50">
        <f>Tableau1[[#This Row],[Classeur CRU]]</f>
        <v>0</v>
      </c>
      <c r="W87" s="50">
        <f>Tableau1[[#This Row],[Classeur GQR]]</f>
        <v>0</v>
      </c>
      <c r="X87" s="50" t="str">
        <f>+Tableau1[[#This Row],[Papier?
A jour?
Imprimer?]]</f>
        <v>P-AJ-IMPR</v>
      </c>
    </row>
    <row r="88" spans="1:24" ht="56.25" hidden="1" customHeight="1" x14ac:dyDescent="0.3">
      <c r="A88" s="123" t="str">
        <f>IF(Tableau1[[#This Row],[Code]]&lt;&gt;"",Tableau1[[#This Row],[Code]],"")</f>
        <v>HLO_008_06</v>
      </c>
      <c r="B88" s="119" t="str">
        <f>IF(Tableau1[[#This Row],[Nom]]&lt;&gt;"",Tableau1[[#This Row],[Nom]],"")</f>
        <v>DESINFECTION SIMPLE D'UNE CHAMBRE</v>
      </c>
      <c r="C8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E88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8" s="52" t="str">
        <f>Tableau1[[#This Row],[Mots-clé]]</f>
        <v xml:space="preserve">PROTOCOLE 
NETTOYAGE A BLANC D’UNE CHAMBRE
DESINFECTION SIMPLE
Hygiène 8 règles d’hygiène
</v>
      </c>
      <c r="G88" s="50">
        <f>Tableau1[[#This Row],[Administratif*]]</f>
        <v>0</v>
      </c>
      <c r="H88" s="50">
        <f>Tableau1[[#This Row],[Agent de service*]]</f>
        <v>1</v>
      </c>
      <c r="I88" s="50">
        <f>Tableau1[[#This Row],[Bénévole* / DU]]</f>
        <v>0</v>
      </c>
      <c r="J88" s="50">
        <f>Tableau1[[#This Row],[Cuisinier*]]</f>
        <v>0</v>
      </c>
      <c r="K88" s="50">
        <f>Tableau1[[#This Row],[Equipe Mobile]]</f>
        <v>0</v>
      </c>
      <c r="L88" s="50">
        <f>Tableau1[[#This Row],[Factotum*]]</f>
        <v>0</v>
      </c>
      <c r="M88" s="50">
        <f>Tableau1[[#This Row],[Hôpital de jour*]]</f>
        <v>0</v>
      </c>
      <c r="N88" s="50" t="e">
        <f>#REF!</f>
        <v>#REF!</v>
      </c>
      <c r="O88" s="50">
        <f>Tableau1[[#This Row],[Soignants (Unités)*]]</f>
        <v>0</v>
      </c>
      <c r="P88" s="50">
        <f>Tableau1[[#This Row],[Médecins*]]</f>
        <v>0</v>
      </c>
      <c r="Q88" s="50">
        <f>Tableau1[[#This Row],[Vigilances - Pharmacie]]</f>
        <v>0</v>
      </c>
      <c r="R88" s="50" t="e">
        <f>#REF!</f>
        <v>#REF!</v>
      </c>
      <c r="S88" s="50" t="e">
        <f>#REF!</f>
        <v>#REF!</v>
      </c>
      <c r="T88" s="50" t="e">
        <f>#REF!</f>
        <v>#REF!</v>
      </c>
      <c r="U88" s="50">
        <f>Tableau1[[#This Row],[Classeur bénévoles]]</f>
        <v>0</v>
      </c>
      <c r="V88" s="50">
        <f>Tableau1[[#This Row],[Classeur CRU]]</f>
        <v>0</v>
      </c>
      <c r="W88" s="50">
        <f>Tableau1[[#This Row],[Classeur GQR]]</f>
        <v>0</v>
      </c>
      <c r="X88" s="50" t="str">
        <f>+Tableau1[[#This Row],[Papier?
A jour?
Imprimer?]]</f>
        <v>P-AJ-IMPR</v>
      </c>
    </row>
    <row r="89" spans="1:24" ht="56.25" hidden="1" customHeight="1" x14ac:dyDescent="0.3">
      <c r="A89" s="123" t="str">
        <f>IF(Tableau1[[#This Row],[Code]]&lt;&gt;"",Tableau1[[#This Row],[Code]],"")</f>
        <v>HFP_005_02</v>
      </c>
      <c r="B89" s="119" t="str">
        <f>IF(Tableau1[[#This Row],[Nom]]&lt;&gt;"",Tableau1[[#This Row],[Nom]],"")</f>
        <v>DETERGENT DESINFECTANT DES SOLS MURS ET SURFACES SURFANIOS</v>
      </c>
      <c r="C8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89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89" s="52" t="str">
        <f>Tableau1[[#This Row],[Mots-clé]]</f>
        <v xml:space="preserve">HYGIENE FICHE PRODUIT DESINFECTANT LINGE CONTAMINE
STERILINGE
</v>
      </c>
      <c r="G89" s="50">
        <f>Tableau1[[#This Row],[Administratif*]]</f>
        <v>0</v>
      </c>
      <c r="H89" s="50">
        <f>Tableau1[[#This Row],[Agent de service*]]</f>
        <v>0</v>
      </c>
      <c r="I89" s="50">
        <f>Tableau1[[#This Row],[Bénévole* / DU]]</f>
        <v>0</v>
      </c>
      <c r="J89" s="50">
        <f>Tableau1[[#This Row],[Cuisinier*]]</f>
        <v>0</v>
      </c>
      <c r="K89" s="50">
        <f>Tableau1[[#This Row],[Equipe Mobile]]</f>
        <v>0</v>
      </c>
      <c r="L89" s="50">
        <f>Tableau1[[#This Row],[Factotum*]]</f>
        <v>0</v>
      </c>
      <c r="M89" s="50">
        <f>Tableau1[[#This Row],[Hôpital de jour*]]</f>
        <v>0</v>
      </c>
      <c r="N89" s="50" t="e">
        <f>#REF!</f>
        <v>#REF!</v>
      </c>
      <c r="O89" s="50">
        <f>Tableau1[[#This Row],[Soignants (Unités)*]]</f>
        <v>0</v>
      </c>
      <c r="P89" s="50">
        <f>Tableau1[[#This Row],[Médecins*]]</f>
        <v>0</v>
      </c>
      <c r="Q89" s="50">
        <f>Tableau1[[#This Row],[Vigilances - Pharmacie]]</f>
        <v>0</v>
      </c>
      <c r="R89" s="50" t="e">
        <f>#REF!</f>
        <v>#REF!</v>
      </c>
      <c r="S89" s="50" t="e">
        <f>#REF!</f>
        <v>#REF!</v>
      </c>
      <c r="T89" s="50" t="e">
        <f>#REF!</f>
        <v>#REF!</v>
      </c>
      <c r="U89" s="50">
        <f>Tableau1[[#This Row],[Classeur bénévoles]]</f>
        <v>0</v>
      </c>
      <c r="V89" s="50">
        <f>Tableau1[[#This Row],[Classeur CRU]]</f>
        <v>0</v>
      </c>
      <c r="W89" s="50">
        <f>Tableau1[[#This Row],[Classeur GQR]]</f>
        <v>0</v>
      </c>
      <c r="X89" s="50" t="str">
        <f>+Tableau1[[#This Row],[Papier?
A jour?
Imprimer?]]</f>
        <v>P-AJ-IMPR</v>
      </c>
    </row>
    <row r="90" spans="1:24" ht="56.25" hidden="1" customHeight="1" x14ac:dyDescent="0.3">
      <c r="A90" s="123" t="str">
        <f>IF(Tableau1[[#This Row],[Code]]&lt;&gt;"",Tableau1[[#This Row],[Code]],"")</f>
        <v>HFP_004_02</v>
      </c>
      <c r="B90" s="119" t="str">
        <f>IF(Tableau1[[#This Row],[Nom]]&lt;&gt;"",Tableau1[[#This Row],[Nom]],"")</f>
        <v>DETERGENT DESINFECTANT SURFACE HAUTE ANIOS</v>
      </c>
      <c r="C9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90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90" s="52" t="str">
        <f>Tableau1[[#This Row],[Mots-clé]]</f>
        <v xml:space="preserve">HYGIENE FICHE PRODUIT DETERGENT DESINFECTANT SURFACE HAUTE
ANIOS
</v>
      </c>
      <c r="G90" s="50">
        <f>Tableau1[[#This Row],[Administratif*]]</f>
        <v>0</v>
      </c>
      <c r="H90" s="50">
        <f>Tableau1[[#This Row],[Agent de service*]]</f>
        <v>0</v>
      </c>
      <c r="I90" s="50">
        <f>Tableau1[[#This Row],[Bénévole* / DU]]</f>
        <v>0</v>
      </c>
      <c r="J90" s="50">
        <f>Tableau1[[#This Row],[Cuisinier*]]</f>
        <v>0</v>
      </c>
      <c r="K90" s="50">
        <f>Tableau1[[#This Row],[Equipe Mobile]]</f>
        <v>0</v>
      </c>
      <c r="L90" s="50">
        <f>Tableau1[[#This Row],[Factotum*]]</f>
        <v>0</v>
      </c>
      <c r="M90" s="50">
        <f>Tableau1[[#This Row],[Hôpital de jour*]]</f>
        <v>0</v>
      </c>
      <c r="N90" s="50" t="e">
        <f>#REF!</f>
        <v>#REF!</v>
      </c>
      <c r="O90" s="50">
        <f>Tableau1[[#This Row],[Soignants (Unités)*]]</f>
        <v>0</v>
      </c>
      <c r="P90" s="50">
        <f>Tableau1[[#This Row],[Médecins*]]</f>
        <v>0</v>
      </c>
      <c r="Q90" s="50">
        <f>Tableau1[[#This Row],[Vigilances - Pharmacie]]</f>
        <v>0</v>
      </c>
      <c r="R90" s="50" t="e">
        <f>#REF!</f>
        <v>#REF!</v>
      </c>
      <c r="S90" s="50" t="e">
        <f>#REF!</f>
        <v>#REF!</v>
      </c>
      <c r="T90" s="50" t="e">
        <f>#REF!</f>
        <v>#REF!</v>
      </c>
      <c r="U90" s="50">
        <f>Tableau1[[#This Row],[Classeur bénévoles]]</f>
        <v>0</v>
      </c>
      <c r="V90" s="50">
        <f>Tableau1[[#This Row],[Classeur CRU]]</f>
        <v>0</v>
      </c>
      <c r="W90" s="50">
        <f>Tableau1[[#This Row],[Classeur GQR]]</f>
        <v>0</v>
      </c>
      <c r="X90" s="50" t="str">
        <f>+Tableau1[[#This Row],[Papier?
A jour?
Imprimer?]]</f>
        <v>P-AJ-IMPR</v>
      </c>
    </row>
    <row r="91" spans="1:24" ht="56.25" hidden="1" customHeight="1" x14ac:dyDescent="0.3">
      <c r="A91" s="123" t="str">
        <f>IF(Tableau1[[#This Row],[Code]]&lt;&gt;"",Tableau1[[#This Row],[Code]],"")</f>
        <v>HFP_007_02</v>
      </c>
      <c r="B91" s="119" t="str">
        <f>IF(Tableau1[[#This Row],[Nom]]&lt;&gt;"",Tableau1[[#This Row],[Nom]],"")</f>
        <v>DETERGENT SOLS ET SURFACES DETERG’ANIOS</v>
      </c>
      <c r="C9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91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91" s="52" t="str">
        <f>Tableau1[[#This Row],[Mots-clé]]</f>
        <v xml:space="preserve">HYGIENE FICHE PRODUIT SAVON LIQUIDE 
POUR LE LAVAGE SIMPLE DES MAINS 
RIVADOUCE
</v>
      </c>
      <c r="G91" s="50">
        <f>Tableau1[[#This Row],[Administratif*]]</f>
        <v>0</v>
      </c>
      <c r="H91" s="50">
        <f>Tableau1[[#This Row],[Agent de service*]]</f>
        <v>0</v>
      </c>
      <c r="I91" s="50">
        <f>Tableau1[[#This Row],[Bénévole* / DU]]</f>
        <v>0</v>
      </c>
      <c r="J91" s="50">
        <f>Tableau1[[#This Row],[Cuisinier*]]</f>
        <v>0</v>
      </c>
      <c r="K91" s="50">
        <f>Tableau1[[#This Row],[Equipe Mobile]]</f>
        <v>0</v>
      </c>
      <c r="L91" s="50">
        <f>Tableau1[[#This Row],[Factotum*]]</f>
        <v>0</v>
      </c>
      <c r="M91" s="50">
        <f>Tableau1[[#This Row],[Hôpital de jour*]]</f>
        <v>0</v>
      </c>
      <c r="N91" s="50" t="e">
        <f>#REF!</f>
        <v>#REF!</v>
      </c>
      <c r="O91" s="50">
        <f>Tableau1[[#This Row],[Soignants (Unités)*]]</f>
        <v>0</v>
      </c>
      <c r="P91" s="50">
        <f>Tableau1[[#This Row],[Médecins*]]</f>
        <v>0</v>
      </c>
      <c r="Q91" s="50">
        <f>Tableau1[[#This Row],[Vigilances - Pharmacie]]</f>
        <v>0</v>
      </c>
      <c r="R91" s="50" t="e">
        <f>#REF!</f>
        <v>#REF!</v>
      </c>
      <c r="S91" s="50" t="e">
        <f>#REF!</f>
        <v>#REF!</v>
      </c>
      <c r="T91" s="50" t="e">
        <f>#REF!</f>
        <v>#REF!</v>
      </c>
      <c r="U91" s="50">
        <f>Tableau1[[#This Row],[Classeur bénévoles]]</f>
        <v>0</v>
      </c>
      <c r="V91" s="50">
        <f>Tableau1[[#This Row],[Classeur CRU]]</f>
        <v>0</v>
      </c>
      <c r="W91" s="50">
        <f>Tableau1[[#This Row],[Classeur GQR]]</f>
        <v>0</v>
      </c>
      <c r="X91" s="50" t="str">
        <f>+Tableau1[[#This Row],[Papier?
A jour?
Imprimer?]]</f>
        <v>P-AJ-IMPR</v>
      </c>
    </row>
    <row r="92" spans="1:24" ht="56.25" hidden="1" customHeight="1" x14ac:dyDescent="0.3">
      <c r="A92" s="123" t="str">
        <f>IF(Tableau1[[#This Row],[Code]]&lt;&gt;"",Tableau1[[#This Row],[Code]],"")</f>
        <v/>
      </c>
      <c r="B92" s="119" t="str">
        <f>IF(Tableau1[[#This Row],[Nom]]&lt;&gt;"",Tableau1[[#This Row],[Nom]],"")</f>
        <v>Diaporama GDOC</v>
      </c>
      <c r="C9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9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2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92" s="52">
        <f>Tableau1[[#This Row],[Mots-clé]]</f>
        <v>0</v>
      </c>
      <c r="G92" s="50">
        <f>Tableau1[[#This Row],[Administratif*]]</f>
        <v>0</v>
      </c>
      <c r="H92" s="50">
        <f>Tableau1[[#This Row],[Agent de service*]]</f>
        <v>0</v>
      </c>
      <c r="I92" s="50">
        <f>Tableau1[[#This Row],[Bénévole* / DU]]</f>
        <v>0</v>
      </c>
      <c r="J92" s="50">
        <f>Tableau1[[#This Row],[Cuisinier*]]</f>
        <v>0</v>
      </c>
      <c r="K92" s="50">
        <f>Tableau1[[#This Row],[Equipe Mobile]]</f>
        <v>0</v>
      </c>
      <c r="L92" s="50">
        <f>Tableau1[[#This Row],[Factotum*]]</f>
        <v>0</v>
      </c>
      <c r="M92" s="50">
        <f>Tableau1[[#This Row],[Hôpital de jour*]]</f>
        <v>0</v>
      </c>
      <c r="N92" s="50" t="e">
        <f>#REF!</f>
        <v>#REF!</v>
      </c>
      <c r="O92" s="50">
        <f>Tableau1[[#This Row],[Soignants (Unités)*]]</f>
        <v>0</v>
      </c>
      <c r="P92" s="50">
        <f>Tableau1[[#This Row],[Médecins*]]</f>
        <v>0</v>
      </c>
      <c r="Q92" s="50">
        <f>Tableau1[[#This Row],[Vigilances - Pharmacie]]</f>
        <v>0</v>
      </c>
      <c r="R92" s="50" t="e">
        <f>#REF!</f>
        <v>#REF!</v>
      </c>
      <c r="S92" s="50" t="e">
        <f>#REF!</f>
        <v>#REF!</v>
      </c>
      <c r="T92" s="50" t="e">
        <f>#REF!</f>
        <v>#REF!</v>
      </c>
      <c r="U92" s="50">
        <f>Tableau1[[#This Row],[Classeur bénévoles]]</f>
        <v>0</v>
      </c>
      <c r="V92" s="50">
        <f>Tableau1[[#This Row],[Classeur CRU]]</f>
        <v>0</v>
      </c>
      <c r="W92" s="50">
        <f>Tableau1[[#This Row],[Classeur GQR]]</f>
        <v>0</v>
      </c>
      <c r="X92" s="50" t="str">
        <f>+Tableau1[[#This Row],[Papier?
A jour?
Imprimer?]]</f>
        <v>NP - AJ</v>
      </c>
    </row>
    <row r="93" spans="1:24" ht="56.25" hidden="1" customHeight="1" x14ac:dyDescent="0.3">
      <c r="A93" s="123" t="str">
        <f>IF(Tableau1[[#This Row],[Code]]&lt;&gt;"",Tableau1[[#This Row],[Code]],"")</f>
        <v/>
      </c>
      <c r="B93" s="119" t="str">
        <f>IF(Tableau1[[#This Row],[Nom]]&lt;&gt;"",Tableau1[[#This Row],[Nom]],"")</f>
        <v>Diaporama GDOC</v>
      </c>
      <c r="C9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9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3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93" s="52">
        <f>Tableau1[[#This Row],[Mots-clé]]</f>
        <v>0</v>
      </c>
      <c r="G93" s="50">
        <f>Tableau1[[#This Row],[Administratif*]]</f>
        <v>0</v>
      </c>
      <c r="H93" s="50">
        <f>Tableau1[[#This Row],[Agent de service*]]</f>
        <v>0</v>
      </c>
      <c r="I93" s="50">
        <f>Tableau1[[#This Row],[Bénévole* / DU]]</f>
        <v>0</v>
      </c>
      <c r="J93" s="50">
        <f>Tableau1[[#This Row],[Cuisinier*]]</f>
        <v>0</v>
      </c>
      <c r="K93" s="50">
        <f>Tableau1[[#This Row],[Equipe Mobile]]</f>
        <v>0</v>
      </c>
      <c r="L93" s="50">
        <f>Tableau1[[#This Row],[Factotum*]]</f>
        <v>0</v>
      </c>
      <c r="M93" s="50">
        <f>Tableau1[[#This Row],[Hôpital de jour*]]</f>
        <v>0</v>
      </c>
      <c r="N93" s="50" t="e">
        <f>#REF!</f>
        <v>#REF!</v>
      </c>
      <c r="O93" s="50">
        <f>Tableau1[[#This Row],[Soignants (Unités)*]]</f>
        <v>0</v>
      </c>
      <c r="P93" s="50">
        <f>Tableau1[[#This Row],[Médecins*]]</f>
        <v>0</v>
      </c>
      <c r="Q93" s="50">
        <f>Tableau1[[#This Row],[Vigilances - Pharmacie]]</f>
        <v>0</v>
      </c>
      <c r="R93" s="50" t="e">
        <f>#REF!</f>
        <v>#REF!</v>
      </c>
      <c r="S93" s="50" t="e">
        <f>#REF!</f>
        <v>#REF!</v>
      </c>
      <c r="T93" s="50" t="e">
        <f>#REF!</f>
        <v>#REF!</v>
      </c>
      <c r="U93" s="50">
        <f>Tableau1[[#This Row],[Classeur bénévoles]]</f>
        <v>0</v>
      </c>
      <c r="V93" s="50">
        <f>Tableau1[[#This Row],[Classeur CRU]]</f>
        <v>0</v>
      </c>
      <c r="W93" s="50">
        <f>Tableau1[[#This Row],[Classeur GQR]]</f>
        <v>0</v>
      </c>
      <c r="X93" s="50" t="str">
        <f>+Tableau1[[#This Row],[Papier?
A jour?
Imprimer?]]</f>
        <v>NP - AJ</v>
      </c>
    </row>
    <row r="94" spans="1:24" ht="56.25" hidden="1" customHeight="1" x14ac:dyDescent="0.3">
      <c r="A94" s="123" t="str">
        <f>IF(Tableau1[[#This Row],[Code]]&lt;&gt;"",Tableau1[[#This Row],[Code]],"")</f>
        <v>-</v>
      </c>
      <c r="B94" s="119" t="str">
        <f>IF(Tableau1[[#This Row],[Nom]]&lt;&gt;"",Tableau1[[#This Row],[Nom]],"")</f>
        <v>DOCUMENT UNIQUE 2016</v>
      </c>
      <c r="C9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9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94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94" s="52" t="str">
        <f>Tableau1[[#This Row],[Mots-clé]]</f>
        <v>document unique SECURITE CHSCT</v>
      </c>
      <c r="G94" s="50">
        <f>Tableau1[[#This Row],[Administratif*]]</f>
        <v>1</v>
      </c>
      <c r="H94" s="50">
        <f>Tableau1[[#This Row],[Agent de service*]]</f>
        <v>0</v>
      </c>
      <c r="I94" s="50">
        <f>Tableau1[[#This Row],[Bénévole* / DU]]</f>
        <v>0</v>
      </c>
      <c r="J94" s="50">
        <f>Tableau1[[#This Row],[Cuisinier*]]</f>
        <v>0</v>
      </c>
      <c r="K94" s="50">
        <f>Tableau1[[#This Row],[Equipe Mobile]]</f>
        <v>0</v>
      </c>
      <c r="L94" s="50">
        <f>Tableau1[[#This Row],[Factotum*]]</f>
        <v>0</v>
      </c>
      <c r="M94" s="50">
        <f>Tableau1[[#This Row],[Hôpital de jour*]]</f>
        <v>0</v>
      </c>
      <c r="N94" s="50" t="e">
        <f>#REF!</f>
        <v>#REF!</v>
      </c>
      <c r="O94" s="50">
        <f>Tableau1[[#This Row],[Soignants (Unités)*]]</f>
        <v>0</v>
      </c>
      <c r="P94" s="50">
        <f>Tableau1[[#This Row],[Médecins*]]</f>
        <v>0</v>
      </c>
      <c r="Q94" s="50">
        <f>Tableau1[[#This Row],[Vigilances - Pharmacie]]</f>
        <v>0</v>
      </c>
      <c r="R94" s="50" t="e">
        <f>#REF!</f>
        <v>#REF!</v>
      </c>
      <c r="S94" s="50" t="e">
        <f>#REF!</f>
        <v>#REF!</v>
      </c>
      <c r="T94" s="50" t="e">
        <f>#REF!</f>
        <v>#REF!</v>
      </c>
      <c r="U94" s="50">
        <f>Tableau1[[#This Row],[Classeur bénévoles]]</f>
        <v>0</v>
      </c>
      <c r="V94" s="50">
        <f>Tableau1[[#This Row],[Classeur CRU]]</f>
        <v>0</v>
      </c>
      <c r="W94" s="50">
        <f>Tableau1[[#This Row],[Classeur GQR]]</f>
        <v>0</v>
      </c>
      <c r="X94" s="50" t="str">
        <f>+Tableau1[[#This Row],[Papier?
A jour?
Imprimer?]]</f>
        <v>P-AJ-NON</v>
      </c>
    </row>
    <row r="95" spans="1:24" ht="56.25" hidden="1" customHeight="1" x14ac:dyDescent="0.3">
      <c r="A95" s="123" t="str">
        <f>IF(Tableau1[[#This Row],[Code]]&lt;&gt;"",Tableau1[[#This Row],[Code]],"")</f>
        <v>UGE_003_01</v>
      </c>
      <c r="B95" s="119" t="str">
        <f>IF(Tableau1[[#This Row],[Nom]]&lt;&gt;"",Tableau1[[#This Row],[Nom]],"")</f>
        <v>DOCUMENTS POUR LA DEMANDE D’AUTOPSIE ET LE PRELEVEMENT D’ORGANE</v>
      </c>
      <c r="C9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5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95" s="52" t="str">
        <f>Tableau1[[#This Row],[Mots-clé]]</f>
        <v xml:space="preserve">PROCEDURE CONDUITE A TENIR POUR LA DEMANDE D’AUTOPSIE ET LE PRELEVEMENT D’ORGANE
Fonct 6
</v>
      </c>
      <c r="G95" s="50">
        <f>Tableau1[[#This Row],[Administratif*]]</f>
        <v>0</v>
      </c>
      <c r="H95" s="50">
        <f>Tableau1[[#This Row],[Agent de service*]]</f>
        <v>0</v>
      </c>
      <c r="I95" s="50">
        <f>Tableau1[[#This Row],[Bénévole* / DU]]</f>
        <v>0</v>
      </c>
      <c r="J95" s="50">
        <f>Tableau1[[#This Row],[Cuisinier*]]</f>
        <v>0</v>
      </c>
      <c r="K95" s="50">
        <f>Tableau1[[#This Row],[Equipe Mobile]]</f>
        <v>0</v>
      </c>
      <c r="L95" s="50">
        <f>Tableau1[[#This Row],[Factotum*]]</f>
        <v>0</v>
      </c>
      <c r="M95" s="50">
        <f>Tableau1[[#This Row],[Hôpital de jour*]]</f>
        <v>0</v>
      </c>
      <c r="N95" s="50" t="e">
        <f>#REF!</f>
        <v>#REF!</v>
      </c>
      <c r="O95" s="50">
        <f>Tableau1[[#This Row],[Soignants (Unités)*]]</f>
        <v>1</v>
      </c>
      <c r="P95" s="50">
        <f>Tableau1[[#This Row],[Médecins*]]</f>
        <v>0</v>
      </c>
      <c r="Q95" s="50">
        <f>Tableau1[[#This Row],[Vigilances - Pharmacie]]</f>
        <v>0</v>
      </c>
      <c r="R95" s="50" t="e">
        <f>#REF!</f>
        <v>#REF!</v>
      </c>
      <c r="S95" s="50" t="e">
        <f>#REF!</f>
        <v>#REF!</v>
      </c>
      <c r="T95" s="50" t="e">
        <f>#REF!</f>
        <v>#REF!</v>
      </c>
      <c r="U95" s="50">
        <f>Tableau1[[#This Row],[Classeur bénévoles]]</f>
        <v>0</v>
      </c>
      <c r="V95" s="50">
        <f>Tableau1[[#This Row],[Classeur CRU]]</f>
        <v>0</v>
      </c>
      <c r="W95" s="50">
        <f>Tableau1[[#This Row],[Classeur GQR]]</f>
        <v>0</v>
      </c>
      <c r="X95" s="50" t="str">
        <f>+Tableau1[[#This Row],[Papier?
A jour?
Imprimer?]]</f>
        <v>NP - MAJ</v>
      </c>
    </row>
    <row r="96" spans="1:24" ht="56.25" hidden="1" customHeight="1" x14ac:dyDescent="0.3">
      <c r="A96" s="123" t="str">
        <f>IF(Tableau1[[#This Row],[Code]]&lt;&gt;"",Tableau1[[#This Row],[Code]],"")</f>
        <v>AEV_001_03</v>
      </c>
      <c r="B96" s="119" t="str">
        <f>IF(Tableau1[[#This Row],[Nom]]&lt;&gt;"",Tableau1[[#This Row],[Nom]],"")</f>
        <v>DOSSIER DE PRISE EN CHARGE DES AEV</v>
      </c>
      <c r="C9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(AEV), </v>
      </c>
      <c r="E96" s="303" t="str">
        <f>Tableau1[[#This Row],[Dossier]]&amp;" "&amp;Tableau1[[#This Row],[Sous dossier (1)]]&amp;" "&amp;Tableau1[[#This Row],[Sous dossier (2)]]&amp;" "&amp;Tableau1[[#This Row],[Sous dossier (3)]]</f>
        <v xml:space="preserve">MANAGEMENT\ RISQUE\ AEV\ </v>
      </c>
      <c r="F96" s="52" t="str">
        <f>Tableau1[[#This Row],[Mots-clé]]</f>
        <v>DOSSIER PRISE EN CHARGE AEV GUIDE ACCIDENT D'EXPOSITION AUX VIRUS SANG AES</v>
      </c>
      <c r="G96" s="50">
        <f>Tableau1[[#This Row],[Administratif*]]</f>
        <v>0</v>
      </c>
      <c r="H96" s="50">
        <f>Tableau1[[#This Row],[Agent de service*]]</f>
        <v>0</v>
      </c>
      <c r="I96" s="50">
        <f>Tableau1[[#This Row],[Bénévole* / DU]]</f>
        <v>0</v>
      </c>
      <c r="J96" s="50">
        <f>Tableau1[[#This Row],[Cuisinier*]]</f>
        <v>0</v>
      </c>
      <c r="K96" s="50">
        <f>Tableau1[[#This Row],[Equipe Mobile]]</f>
        <v>0</v>
      </c>
      <c r="L96" s="50">
        <f>Tableau1[[#This Row],[Factotum*]]</f>
        <v>0</v>
      </c>
      <c r="M96" s="50">
        <f>Tableau1[[#This Row],[Hôpital de jour*]]</f>
        <v>0</v>
      </c>
      <c r="N96" s="50" t="e">
        <f>#REF!</f>
        <v>#REF!</v>
      </c>
      <c r="O96" s="50">
        <f>Tableau1[[#This Row],[Soignants (Unités)*]]</f>
        <v>0</v>
      </c>
      <c r="P96" s="50">
        <f>Tableau1[[#This Row],[Médecins*]]</f>
        <v>0</v>
      </c>
      <c r="Q96" s="50">
        <f>Tableau1[[#This Row],[Vigilances - Pharmacie]]</f>
        <v>0</v>
      </c>
      <c r="R96" s="50" t="e">
        <f>#REF!</f>
        <v>#REF!</v>
      </c>
      <c r="S96" s="50" t="e">
        <f>#REF!</f>
        <v>#REF!</v>
      </c>
      <c r="T96" s="50" t="e">
        <f>#REF!</f>
        <v>#REF!</v>
      </c>
      <c r="U96" s="50">
        <f>Tableau1[[#This Row],[Classeur bénévoles]]</f>
        <v>0</v>
      </c>
      <c r="V96" s="50">
        <f>Tableau1[[#This Row],[Classeur CRU]]</f>
        <v>0</v>
      </c>
      <c r="W96" s="50">
        <f>Tableau1[[#This Row],[Classeur GQR]]</f>
        <v>0</v>
      </c>
      <c r="X96" s="50" t="str">
        <f>+Tableau1[[#This Row],[Papier?
A jour?
Imprimer?]]</f>
        <v>P-AJ-NON</v>
      </c>
    </row>
    <row r="97" spans="1:24" ht="56.25" hidden="1" customHeight="1" x14ac:dyDescent="0.3">
      <c r="A97" s="123" t="str">
        <f>IF(Tableau1[[#This Row],[Code]]&lt;&gt;"",Tableau1[[#This Row],[Code]],"")</f>
        <v>-</v>
      </c>
      <c r="B97" s="119" t="str">
        <f>IF(Tableau1[[#This Row],[Nom]]&lt;&gt;"",Tableau1[[#This Row],[Nom]],"")</f>
        <v>DOSSIER D'INTEGRATION</v>
      </c>
      <c r="C9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97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97" s="52" t="str">
        <f>Tableau1[[#This Row],[Mots-clé]]</f>
        <v>dossier intégration nouveaux salarié personnel recrutement integration</v>
      </c>
      <c r="G97" s="50">
        <f>Tableau1[[#This Row],[Administratif*]]</f>
        <v>1</v>
      </c>
      <c r="H97" s="50">
        <f>Tableau1[[#This Row],[Agent de service*]]</f>
        <v>0</v>
      </c>
      <c r="I97" s="50">
        <f>Tableau1[[#This Row],[Bénévole* / DU]]</f>
        <v>0</v>
      </c>
      <c r="J97" s="50">
        <f>Tableau1[[#This Row],[Cuisinier*]]</f>
        <v>0</v>
      </c>
      <c r="K97" s="50">
        <f>Tableau1[[#This Row],[Equipe Mobile]]</f>
        <v>0</v>
      </c>
      <c r="L97" s="50">
        <f>Tableau1[[#This Row],[Factotum*]]</f>
        <v>0</v>
      </c>
      <c r="M97" s="50">
        <f>Tableau1[[#This Row],[Hôpital de jour*]]</f>
        <v>0</v>
      </c>
      <c r="N97" s="50" t="e">
        <f>#REF!</f>
        <v>#REF!</v>
      </c>
      <c r="O97" s="50">
        <f>Tableau1[[#This Row],[Soignants (Unités)*]]</f>
        <v>0</v>
      </c>
      <c r="P97" s="50">
        <f>Tableau1[[#This Row],[Médecins*]]</f>
        <v>0</v>
      </c>
      <c r="Q97" s="50">
        <f>Tableau1[[#This Row],[Vigilances - Pharmacie]]</f>
        <v>0</v>
      </c>
      <c r="R97" s="50" t="e">
        <f>#REF!</f>
        <v>#REF!</v>
      </c>
      <c r="S97" s="50" t="e">
        <f>#REF!</f>
        <v>#REF!</v>
      </c>
      <c r="T97" s="50" t="e">
        <f>#REF!</f>
        <v>#REF!</v>
      </c>
      <c r="U97" s="50">
        <f>Tableau1[[#This Row],[Classeur bénévoles]]</f>
        <v>0</v>
      </c>
      <c r="V97" s="50">
        <f>Tableau1[[#This Row],[Classeur CRU]]</f>
        <v>0</v>
      </c>
      <c r="W97" s="50">
        <f>Tableau1[[#This Row],[Classeur GQR]]</f>
        <v>0</v>
      </c>
      <c r="X97" s="50" t="str">
        <f>+Tableau1[[#This Row],[Papier?
A jour?
Imprimer?]]</f>
        <v>P-AJ-NON</v>
      </c>
    </row>
    <row r="98" spans="1:24" ht="56.25" hidden="1" customHeight="1" x14ac:dyDescent="0.3">
      <c r="A98" s="123" t="str">
        <f>IF(Tableau1[[#This Row],[Code]]&lt;&gt;"",Tableau1[[#This Row],[Code]],"")</f>
        <v/>
      </c>
      <c r="B98" s="119" t="str">
        <f>IF(Tableau1[[#This Row],[Nom]]&lt;&gt;"",Tableau1[[#This Row],[Nom]],"")</f>
        <v>DOTATION EN MATERIEL DES SALLES DE SOINS</v>
      </c>
      <c r="C9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98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98" s="149" t="str">
        <f>Tableau1[[#This Row],[Mots-clé]]</f>
        <v xml:space="preserve">PROCEDURE 
DOTATION EN MATERIEL DES SALLES DE SOINS
Pharma 5
</v>
      </c>
      <c r="G98" s="50">
        <f>Tableau1[[#This Row],[Administratif*]]</f>
        <v>0</v>
      </c>
      <c r="H98" s="50">
        <f>Tableau1[[#This Row],[Agent de service*]]</f>
        <v>0</v>
      </c>
      <c r="I98" s="50">
        <f>Tableau1[[#This Row],[Bénévole* / DU]]</f>
        <v>0</v>
      </c>
      <c r="J98" s="50">
        <f>Tableau1[[#This Row],[Cuisinier*]]</f>
        <v>0</v>
      </c>
      <c r="K98" s="50">
        <f>Tableau1[[#This Row],[Equipe Mobile]]</f>
        <v>0</v>
      </c>
      <c r="L98" s="50">
        <f>Tableau1[[#This Row],[Factotum*]]</f>
        <v>0</v>
      </c>
      <c r="M98" s="50">
        <f>Tableau1[[#This Row],[Hôpital de jour*]]</f>
        <v>0</v>
      </c>
      <c r="N98" s="50" t="e">
        <f>#REF!</f>
        <v>#REF!</v>
      </c>
      <c r="O98" s="50">
        <f>Tableau1[[#This Row],[Soignants (Unités)*]]</f>
        <v>0</v>
      </c>
      <c r="P98" s="50">
        <f>Tableau1[[#This Row],[Médecins*]]</f>
        <v>0</v>
      </c>
      <c r="Q98" s="50">
        <f>Tableau1[[#This Row],[Vigilances - Pharmacie]]</f>
        <v>1</v>
      </c>
      <c r="R98" s="50" t="e">
        <f>#REF!</f>
        <v>#REF!</v>
      </c>
      <c r="S98" s="50" t="e">
        <f>#REF!</f>
        <v>#REF!</v>
      </c>
      <c r="T98" s="50" t="e">
        <f>#REF!</f>
        <v>#REF!</v>
      </c>
      <c r="U98" s="50">
        <f>Tableau1[[#This Row],[Classeur bénévoles]]</f>
        <v>0</v>
      </c>
      <c r="V98" s="50">
        <f>Tableau1[[#This Row],[Classeur CRU]]</f>
        <v>0</v>
      </c>
      <c r="W98" s="50">
        <f>Tableau1[[#This Row],[Classeur GQR]]</f>
        <v>0</v>
      </c>
      <c r="X98" s="50" t="str">
        <f>+Tableau1[[#This Row],[Papier?
A jour?
Imprimer?]]</f>
        <v>P - MAJ</v>
      </c>
    </row>
    <row r="99" spans="1:24" ht="56.25" hidden="1" customHeight="1" x14ac:dyDescent="0.3">
      <c r="A99" s="123" t="str">
        <f>IF(Tableau1[[#This Row],[Code]]&lt;&gt;"",Tableau1[[#This Row],[Code]],"")</f>
        <v/>
      </c>
      <c r="B99" s="119" t="str">
        <f>IF(Tableau1[[#This Row],[Nom]]&lt;&gt;"",Tableau1[[#This Row],[Nom]],"")</f>
        <v>Dotation medicament La Maison</v>
      </c>
      <c r="C9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9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9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99" s="149" t="str">
        <f>Tableau1[[#This Row],[Mots-clé]]</f>
        <v>Dotation médicament pharmacie</v>
      </c>
      <c r="G99" s="50">
        <f>Tableau1[[#This Row],[Administratif*]]</f>
        <v>0</v>
      </c>
      <c r="H99" s="50">
        <f>Tableau1[[#This Row],[Agent de service*]]</f>
        <v>0</v>
      </c>
      <c r="I99" s="50">
        <f>Tableau1[[#This Row],[Bénévole* / DU]]</f>
        <v>0</v>
      </c>
      <c r="J99" s="50">
        <f>Tableau1[[#This Row],[Cuisinier*]]</f>
        <v>0</v>
      </c>
      <c r="K99" s="50">
        <f>Tableau1[[#This Row],[Equipe Mobile]]</f>
        <v>0</v>
      </c>
      <c r="L99" s="50">
        <f>Tableau1[[#This Row],[Factotum*]]</f>
        <v>0</v>
      </c>
      <c r="M99" s="50">
        <f>Tableau1[[#This Row],[Hôpital de jour*]]</f>
        <v>0</v>
      </c>
      <c r="N99" s="50" t="e">
        <f>#REF!</f>
        <v>#REF!</v>
      </c>
      <c r="O99" s="50">
        <f>Tableau1[[#This Row],[Soignants (Unités)*]]</f>
        <v>0</v>
      </c>
      <c r="P99" s="50">
        <f>Tableau1[[#This Row],[Médecins*]]</f>
        <v>0</v>
      </c>
      <c r="Q99" s="50">
        <f>Tableau1[[#This Row],[Vigilances - Pharmacie]]</f>
        <v>0</v>
      </c>
      <c r="R99" s="50" t="e">
        <f>#REF!</f>
        <v>#REF!</v>
      </c>
      <c r="S99" s="50" t="e">
        <f>#REF!</f>
        <v>#REF!</v>
      </c>
      <c r="T99" s="50" t="e">
        <f>#REF!</f>
        <v>#REF!</v>
      </c>
      <c r="U99" s="50">
        <f>Tableau1[[#This Row],[Classeur bénévoles]]</f>
        <v>0</v>
      </c>
      <c r="V99" s="50">
        <f>Tableau1[[#This Row],[Classeur CRU]]</f>
        <v>0</v>
      </c>
      <c r="W99" s="50">
        <f>Tableau1[[#This Row],[Classeur GQR]]</f>
        <v>0</v>
      </c>
      <c r="X99" s="50">
        <f>+Tableau1[[#This Row],[Papier?
A jour?
Imprimer?]]</f>
        <v>0</v>
      </c>
    </row>
    <row r="100" spans="1:24" ht="56.25" hidden="1" customHeight="1" x14ac:dyDescent="0.3">
      <c r="A100" s="123" t="str">
        <f>IF(Tableau1[[#This Row],[Code]]&lt;&gt;"",Tableau1[[#This Row],[Code]],"")</f>
        <v/>
      </c>
      <c r="B100" s="119" t="str">
        <f>IF(Tableau1[[#This Row],[Nom]]&lt;&gt;"",Tableau1[[#This Row],[Nom]],"")</f>
        <v>DOTATION MEDICAMENTS DES SALLES DE SOINS</v>
      </c>
      <c r="C10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0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00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00" s="52" t="str">
        <f>Tableau1[[#This Row],[Mots-clé]]</f>
        <v xml:space="preserve">PROCEDURE
DOTATION MEDICAMENTS
DES SALLES DE SOINS
Pharma 6
</v>
      </c>
      <c r="G100" s="50">
        <f>Tableau1[[#This Row],[Administratif*]]</f>
        <v>0</v>
      </c>
      <c r="H100" s="50">
        <f>Tableau1[[#This Row],[Agent de service*]]</f>
        <v>0</v>
      </c>
      <c r="I100" s="50">
        <f>Tableau1[[#This Row],[Bénévole* / DU]]</f>
        <v>0</v>
      </c>
      <c r="J100" s="50">
        <f>Tableau1[[#This Row],[Cuisinier*]]</f>
        <v>0</v>
      </c>
      <c r="K100" s="50">
        <f>Tableau1[[#This Row],[Equipe Mobile]]</f>
        <v>0</v>
      </c>
      <c r="L100" s="50">
        <f>Tableau1[[#This Row],[Factotum*]]</f>
        <v>0</v>
      </c>
      <c r="M100" s="50">
        <f>Tableau1[[#This Row],[Hôpital de jour*]]</f>
        <v>0</v>
      </c>
      <c r="N100" s="50" t="e">
        <f>#REF!</f>
        <v>#REF!</v>
      </c>
      <c r="O100" s="50">
        <f>Tableau1[[#This Row],[Soignants (Unités)*]]</f>
        <v>0</v>
      </c>
      <c r="P100" s="50">
        <f>Tableau1[[#This Row],[Médecins*]]</f>
        <v>0</v>
      </c>
      <c r="Q100" s="50">
        <f>Tableau1[[#This Row],[Vigilances - Pharmacie]]</f>
        <v>1</v>
      </c>
      <c r="R100" s="50" t="e">
        <f>#REF!</f>
        <v>#REF!</v>
      </c>
      <c r="S100" s="50" t="e">
        <f>#REF!</f>
        <v>#REF!</v>
      </c>
      <c r="T100" s="50" t="e">
        <f>#REF!</f>
        <v>#REF!</v>
      </c>
      <c r="U100" s="50">
        <f>Tableau1[[#This Row],[Classeur bénévoles]]</f>
        <v>0</v>
      </c>
      <c r="V100" s="50">
        <f>Tableau1[[#This Row],[Classeur CRU]]</f>
        <v>0</v>
      </c>
      <c r="W100" s="50">
        <f>Tableau1[[#This Row],[Classeur GQR]]</f>
        <v>0</v>
      </c>
      <c r="X100" s="50" t="str">
        <f>+Tableau1[[#This Row],[Papier?
A jour?
Imprimer?]]</f>
        <v>P - MAJ</v>
      </c>
    </row>
    <row r="101" spans="1:24" ht="56.25" hidden="1" customHeight="1" x14ac:dyDescent="0.3">
      <c r="A101" s="123" t="str">
        <f>IF(Tableau1[[#This Row],[Code]]&lt;&gt;"",Tableau1[[#This Row],[Code]],"")</f>
        <v>-</v>
      </c>
      <c r="B101" s="119" t="str">
        <f>IF(Tableau1[[#This Row],[Nom]]&lt;&gt;"",Tableau1[[#This Row],[Nom]],"")</f>
        <v>EDITION DES LISTINGS DE TRAITEMENTS A DISPENSER AUX UNITES</v>
      </c>
      <c r="C10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1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01" s="52" t="str">
        <f>Tableau1[[#This Row],[Mots-clé]]</f>
        <v>EDITION CIRCUIT listing Circuit médicament pharmacie traitement prescription dispensation</v>
      </c>
      <c r="G101" s="50">
        <f>Tableau1[[#This Row],[Administratif*]]</f>
        <v>0</v>
      </c>
      <c r="H101" s="50">
        <f>Tableau1[[#This Row],[Agent de service*]]</f>
        <v>0</v>
      </c>
      <c r="I101" s="50">
        <f>Tableau1[[#This Row],[Bénévole* / DU]]</f>
        <v>0</v>
      </c>
      <c r="J101" s="50">
        <f>Tableau1[[#This Row],[Cuisinier*]]</f>
        <v>0</v>
      </c>
      <c r="K101" s="50">
        <f>Tableau1[[#This Row],[Equipe Mobile]]</f>
        <v>1</v>
      </c>
      <c r="L101" s="50">
        <f>Tableau1[[#This Row],[Factotum*]]</f>
        <v>0</v>
      </c>
      <c r="M101" s="50">
        <f>Tableau1[[#This Row],[Hôpital de jour*]]</f>
        <v>1</v>
      </c>
      <c r="N101" s="50" t="e">
        <f>#REF!</f>
        <v>#REF!</v>
      </c>
      <c r="O101" s="50">
        <f>Tableau1[[#This Row],[Soignants (Unités)*]]</f>
        <v>1</v>
      </c>
      <c r="P101" s="50">
        <f>Tableau1[[#This Row],[Médecins*]]</f>
        <v>1</v>
      </c>
      <c r="Q101" s="50">
        <f>Tableau1[[#This Row],[Vigilances - Pharmacie]]</f>
        <v>1</v>
      </c>
      <c r="R101" s="50" t="e">
        <f>#REF!</f>
        <v>#REF!</v>
      </c>
      <c r="S101" s="50" t="e">
        <f>#REF!</f>
        <v>#REF!</v>
      </c>
      <c r="T101" s="50" t="e">
        <f>#REF!</f>
        <v>#REF!</v>
      </c>
      <c r="U101" s="50">
        <f>Tableau1[[#This Row],[Classeur bénévoles]]</f>
        <v>0</v>
      </c>
      <c r="V101" s="50">
        <f>Tableau1[[#This Row],[Classeur CRU]]</f>
        <v>0</v>
      </c>
      <c r="W101" s="50">
        <f>Tableau1[[#This Row],[Classeur GQR]]</f>
        <v>1</v>
      </c>
      <c r="X101" s="50" t="str">
        <f>+Tableau1[[#This Row],[Papier?
A jour?
Imprimer?]]</f>
        <v>P-AJ-IMPR</v>
      </c>
    </row>
    <row r="102" spans="1:24" ht="56.25" hidden="1" customHeight="1" x14ac:dyDescent="0.3">
      <c r="A102" s="123" t="str">
        <f>IF(Tableau1[[#This Row],[Code]]&lt;&gt;"",Tableau1[[#This Row],[Code]],"")</f>
        <v>RVI_001_01</v>
      </c>
      <c r="B102" s="119" t="str">
        <f>IF(Tableau1[[#This Row],[Nom]]&lt;&gt;"",Tableau1[[#This Row],[Nom]],"")</f>
        <v>EN CAS DE CONTAMINATION PAR LES LEGIONELLES DES RESAUX D’EAU CHAUDE</v>
      </c>
      <c r="C10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E102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02" s="52" t="str">
        <f>Tableau1[[#This Row],[Mots-clé]]</f>
        <v xml:space="preserve">PROTOCOLE
EN CAS DE CONTAMINATION PAR LES LEGIONELLES DES RESAUX D’EAU CHAUDE
BIOMED 6
legionnelle legionelle légionelle vigilance infectionvigilance risque infectieux 
</v>
      </c>
      <c r="G102" s="50">
        <f>Tableau1[[#This Row],[Administratif*]]</f>
        <v>0</v>
      </c>
      <c r="H102" s="50">
        <f>Tableau1[[#This Row],[Agent de service*]]</f>
        <v>0</v>
      </c>
      <c r="I102" s="50">
        <f>Tableau1[[#This Row],[Bénévole* / DU]]</f>
        <v>0</v>
      </c>
      <c r="J102" s="50">
        <f>Tableau1[[#This Row],[Cuisinier*]]</f>
        <v>0</v>
      </c>
      <c r="K102" s="50">
        <f>Tableau1[[#This Row],[Equipe Mobile]]</f>
        <v>0</v>
      </c>
      <c r="L102" s="50">
        <f>Tableau1[[#This Row],[Factotum*]]</f>
        <v>1</v>
      </c>
      <c r="M102" s="50">
        <f>Tableau1[[#This Row],[Hôpital de jour*]]</f>
        <v>0</v>
      </c>
      <c r="N102" s="50" t="e">
        <f>#REF!</f>
        <v>#REF!</v>
      </c>
      <c r="O102" s="50">
        <f>Tableau1[[#This Row],[Soignants (Unités)*]]</f>
        <v>0</v>
      </c>
      <c r="P102" s="50">
        <f>Tableau1[[#This Row],[Médecins*]]</f>
        <v>0</v>
      </c>
      <c r="Q102" s="50">
        <f>Tableau1[[#This Row],[Vigilances - Pharmacie]]</f>
        <v>0</v>
      </c>
      <c r="R102" s="50" t="e">
        <f>#REF!</f>
        <v>#REF!</v>
      </c>
      <c r="S102" s="50" t="e">
        <f>#REF!</f>
        <v>#REF!</v>
      </c>
      <c r="T102" s="50" t="e">
        <f>#REF!</f>
        <v>#REF!</v>
      </c>
      <c r="U102" s="50">
        <f>Tableau1[[#This Row],[Classeur bénévoles]]</f>
        <v>0</v>
      </c>
      <c r="V102" s="50">
        <f>Tableau1[[#This Row],[Classeur CRU]]</f>
        <v>0</v>
      </c>
      <c r="W102" s="50">
        <f>Tableau1[[#This Row],[Classeur GQR]]</f>
        <v>0</v>
      </c>
      <c r="X102" s="50" t="str">
        <f>+Tableau1[[#This Row],[Papier?
A jour?
Imprimer?]]</f>
        <v>P-AJ-IMPR</v>
      </c>
    </row>
    <row r="103" spans="1:24" ht="56.25" hidden="1" customHeight="1" x14ac:dyDescent="0.3">
      <c r="A103" s="123" t="str">
        <f>IF(Tableau1[[#This Row],[Code]]&lt;&gt;"",Tableau1[[#This Row],[Code]],"")</f>
        <v>OFT_009_04</v>
      </c>
      <c r="B103" s="119" t="str">
        <f>IF(Tableau1[[#This Row],[Nom]]&lt;&gt;"",Tableau1[[#This Row],[Nom]],"")</f>
        <v>ENREGISTREMENT DES MEDECINS PRESCRIPTEURS</v>
      </c>
      <c r="C10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10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03" s="52" t="str">
        <f>Tableau1[[#This Row],[Mots-clé]]</f>
        <v xml:space="preserve">PROCEDURE IDENTIFICATION ET ENREGISTREMENT DES MEDECINS PERMANENTS PRESCRIPTEURS Médecin/Poste 1 </v>
      </c>
      <c r="G103" s="50">
        <f>Tableau1[[#This Row],[Administratif*]]</f>
        <v>1</v>
      </c>
      <c r="H103" s="50">
        <f>Tableau1[[#This Row],[Agent de service*]]</f>
        <v>0</v>
      </c>
      <c r="I103" s="50">
        <f>Tableau1[[#This Row],[Bénévole* / DU]]</f>
        <v>0</v>
      </c>
      <c r="J103" s="50">
        <f>Tableau1[[#This Row],[Cuisinier*]]</f>
        <v>0</v>
      </c>
      <c r="K103" s="50">
        <f>Tableau1[[#This Row],[Equipe Mobile]]</f>
        <v>0</v>
      </c>
      <c r="L103" s="50">
        <f>Tableau1[[#This Row],[Factotum*]]</f>
        <v>0</v>
      </c>
      <c r="M103" s="50">
        <f>Tableau1[[#This Row],[Hôpital de jour*]]</f>
        <v>0</v>
      </c>
      <c r="N103" s="50" t="e">
        <f>#REF!</f>
        <v>#REF!</v>
      </c>
      <c r="O103" s="50">
        <f>Tableau1[[#This Row],[Soignants (Unités)*]]</f>
        <v>0</v>
      </c>
      <c r="P103" s="50">
        <f>Tableau1[[#This Row],[Médecins*]]</f>
        <v>0</v>
      </c>
      <c r="Q103" s="50">
        <f>Tableau1[[#This Row],[Vigilances - Pharmacie]]</f>
        <v>0</v>
      </c>
      <c r="R103" s="50" t="e">
        <f>#REF!</f>
        <v>#REF!</v>
      </c>
      <c r="S103" s="50" t="e">
        <f>#REF!</f>
        <v>#REF!</v>
      </c>
      <c r="T103" s="50" t="e">
        <f>#REF!</f>
        <v>#REF!</v>
      </c>
      <c r="U103" s="50">
        <f>Tableau1[[#This Row],[Classeur bénévoles]]</f>
        <v>0</v>
      </c>
      <c r="V103" s="50">
        <f>Tableau1[[#This Row],[Classeur CRU]]</f>
        <v>0</v>
      </c>
      <c r="W103" s="50">
        <f>Tableau1[[#This Row],[Classeur GQR]]</f>
        <v>0</v>
      </c>
      <c r="X103" s="50" t="str">
        <f>+Tableau1[[#This Row],[Papier?
A jour?
Imprimer?]]</f>
        <v>P-AJ-NON</v>
      </c>
    </row>
    <row r="104" spans="1:24" ht="56.25" hidden="1" customHeight="1" x14ac:dyDescent="0.3">
      <c r="A104" s="123" t="str">
        <f>IF(Tableau1[[#This Row],[Code]]&lt;&gt;"",Tableau1[[#This Row],[Code]],"")</f>
        <v/>
      </c>
      <c r="B104" s="119" t="str">
        <f>IF(Tableau1[[#This Row],[Nom]]&lt;&gt;"",Tableau1[[#This Row],[Nom]],"")</f>
        <v>ENREGISTREMENT DES SOIGNANTS PARAPHES ET SIGNATURES</v>
      </c>
      <c r="C10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04" s="52" t="str">
        <f>Tableau1[[#This Row],[Mots-clé]]</f>
        <v>ENREGISTREMENT SOIGNANTS PARAPHES SIGNATURES ADMINISTRATION MEDICAMENT</v>
      </c>
      <c r="G104" s="50">
        <f>Tableau1[[#This Row],[Administratif*]]</f>
        <v>0</v>
      </c>
      <c r="H104" s="50">
        <f>Tableau1[[#This Row],[Agent de service*]]</f>
        <v>0</v>
      </c>
      <c r="I104" s="50">
        <f>Tableau1[[#This Row],[Bénévole* / DU]]</f>
        <v>0</v>
      </c>
      <c r="J104" s="50">
        <f>Tableau1[[#This Row],[Cuisinier*]]</f>
        <v>0</v>
      </c>
      <c r="K104" s="50">
        <f>Tableau1[[#This Row],[Equipe Mobile]]</f>
        <v>0</v>
      </c>
      <c r="L104" s="50">
        <f>Tableau1[[#This Row],[Factotum*]]</f>
        <v>0</v>
      </c>
      <c r="M104" s="50">
        <f>Tableau1[[#This Row],[Hôpital de jour*]]</f>
        <v>0</v>
      </c>
      <c r="N104" s="50" t="e">
        <f>#REF!</f>
        <v>#REF!</v>
      </c>
      <c r="O104" s="50">
        <f>Tableau1[[#This Row],[Soignants (Unités)*]]</f>
        <v>0</v>
      </c>
      <c r="P104" s="50">
        <f>Tableau1[[#This Row],[Médecins*]]</f>
        <v>0</v>
      </c>
      <c r="Q104" s="50">
        <f>Tableau1[[#This Row],[Vigilances - Pharmacie]]</f>
        <v>0</v>
      </c>
      <c r="R104" s="50" t="e">
        <f>#REF!</f>
        <v>#REF!</v>
      </c>
      <c r="S104" s="50" t="e">
        <f>#REF!</f>
        <v>#REF!</v>
      </c>
      <c r="T104" s="50" t="e">
        <f>#REF!</f>
        <v>#REF!</v>
      </c>
      <c r="U104" s="50">
        <f>Tableau1[[#This Row],[Classeur bénévoles]]</f>
        <v>0</v>
      </c>
      <c r="V104" s="50">
        <f>Tableau1[[#This Row],[Classeur CRU]]</f>
        <v>0</v>
      </c>
      <c r="W104" s="50">
        <f>Tableau1[[#This Row],[Classeur GQR]]</f>
        <v>0</v>
      </c>
      <c r="X104" s="50">
        <f>+Tableau1[[#This Row],[Papier?
A jour?
Imprimer?]]</f>
        <v>0</v>
      </c>
    </row>
    <row r="105" spans="1:24" ht="56.25" hidden="1" customHeight="1" x14ac:dyDescent="0.3">
      <c r="A105" s="123" t="str">
        <f>IF(Tableau1[[#This Row],[Code]]&lt;&gt;"",Tableau1[[#This Row],[Code]],"")</f>
        <v>HLO_010_02</v>
      </c>
      <c r="B105" s="119" t="str">
        <f>IF(Tableau1[[#This Row],[Nom]]&lt;&gt;"",Tableau1[[#This Row],[Nom]],"")</f>
        <v>ENTRETIEN DE LA MORGUE ET SALLES DE PRESENTATION</v>
      </c>
      <c r="C10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(Morgue), </v>
      </c>
      <c r="E105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05" s="52" t="str">
        <f>Tableau1[[#This Row],[Mots-clé]]</f>
        <v xml:space="preserve">PROTOCOLE 
ENTRETIEN DE LA MORGUE ET SALLES DE PRESENTATION MENAGE
Locaux 10
</v>
      </c>
      <c r="G105" s="50">
        <f>Tableau1[[#This Row],[Administratif*]]</f>
        <v>0</v>
      </c>
      <c r="H105" s="50">
        <f>Tableau1[[#This Row],[Agent de service*]]</f>
        <v>1</v>
      </c>
      <c r="I105" s="50">
        <f>Tableau1[[#This Row],[Bénévole* / DU]]</f>
        <v>0</v>
      </c>
      <c r="J105" s="50">
        <f>Tableau1[[#This Row],[Cuisinier*]]</f>
        <v>0</v>
      </c>
      <c r="K105" s="50">
        <f>Tableau1[[#This Row],[Equipe Mobile]]</f>
        <v>0</v>
      </c>
      <c r="L105" s="50">
        <f>Tableau1[[#This Row],[Factotum*]]</f>
        <v>0</v>
      </c>
      <c r="M105" s="50">
        <f>Tableau1[[#This Row],[Hôpital de jour*]]</f>
        <v>0</v>
      </c>
      <c r="N105" s="50" t="e">
        <f>#REF!</f>
        <v>#REF!</v>
      </c>
      <c r="O105" s="50">
        <f>Tableau1[[#This Row],[Soignants (Unités)*]]</f>
        <v>0</v>
      </c>
      <c r="P105" s="50">
        <f>Tableau1[[#This Row],[Médecins*]]</f>
        <v>0</v>
      </c>
      <c r="Q105" s="50">
        <f>Tableau1[[#This Row],[Vigilances - Pharmacie]]</f>
        <v>0</v>
      </c>
      <c r="R105" s="50" t="e">
        <f>#REF!</f>
        <v>#REF!</v>
      </c>
      <c r="S105" s="50" t="e">
        <f>#REF!</f>
        <v>#REF!</v>
      </c>
      <c r="T105" s="50" t="e">
        <f>#REF!</f>
        <v>#REF!</v>
      </c>
      <c r="U105" s="50">
        <f>Tableau1[[#This Row],[Classeur bénévoles]]</f>
        <v>0</v>
      </c>
      <c r="V105" s="50">
        <f>Tableau1[[#This Row],[Classeur CRU]]</f>
        <v>0</v>
      </c>
      <c r="W105" s="50">
        <f>Tableau1[[#This Row],[Classeur GQR]]</f>
        <v>0</v>
      </c>
      <c r="X105" s="50" t="str">
        <f>+Tableau1[[#This Row],[Papier?
A jour?
Imprimer?]]</f>
        <v>P-AJ-IMPR</v>
      </c>
    </row>
    <row r="106" spans="1:24" ht="56.25" hidden="1" customHeight="1" x14ac:dyDescent="0.3">
      <c r="A106" s="123" t="str">
        <f>IF(Tableau1[[#This Row],[Code]]&lt;&gt;"",Tableau1[[#This Row],[Code]],"")</f>
        <v/>
      </c>
      <c r="B106" s="119" t="str">
        <f>IF(Tableau1[[#This Row],[Nom]]&lt;&gt;"",Tableau1[[#This Row],[Nom]],"")</f>
        <v xml:space="preserve">ENTRETIEN QUOTIDIEN HDJ </v>
      </c>
      <c r="C10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6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06" s="52" t="str">
        <f>Tableau1[[#This Row],[Mots-clé]]</f>
        <v>Entretien quotidien HDJ hôpital jour ménage</v>
      </c>
      <c r="G106" s="50">
        <f>Tableau1[[#This Row],[Administratif*]]</f>
        <v>0</v>
      </c>
      <c r="H106" s="50">
        <f>Tableau1[[#This Row],[Agent de service*]]</f>
        <v>0</v>
      </c>
      <c r="I106" s="50">
        <f>Tableau1[[#This Row],[Bénévole* / DU]]</f>
        <v>0</v>
      </c>
      <c r="J106" s="50">
        <f>Tableau1[[#This Row],[Cuisinier*]]</f>
        <v>0</v>
      </c>
      <c r="K106" s="50">
        <f>Tableau1[[#This Row],[Equipe Mobile]]</f>
        <v>0</v>
      </c>
      <c r="L106" s="50">
        <f>Tableau1[[#This Row],[Factotum*]]</f>
        <v>0</v>
      </c>
      <c r="M106" s="50">
        <f>Tableau1[[#This Row],[Hôpital de jour*]]</f>
        <v>0</v>
      </c>
      <c r="N106" s="50" t="e">
        <f>#REF!</f>
        <v>#REF!</v>
      </c>
      <c r="O106" s="50">
        <f>Tableau1[[#This Row],[Soignants (Unités)*]]</f>
        <v>0</v>
      </c>
      <c r="P106" s="50">
        <f>Tableau1[[#This Row],[Médecins*]]</f>
        <v>0</v>
      </c>
      <c r="Q106" s="50">
        <f>Tableau1[[#This Row],[Vigilances - Pharmacie]]</f>
        <v>0</v>
      </c>
      <c r="R106" s="50" t="e">
        <f>#REF!</f>
        <v>#REF!</v>
      </c>
      <c r="S106" s="50" t="e">
        <f>#REF!</f>
        <v>#REF!</v>
      </c>
      <c r="T106" s="50" t="e">
        <f>#REF!</f>
        <v>#REF!</v>
      </c>
      <c r="U106" s="50">
        <f>Tableau1[[#This Row],[Classeur bénévoles]]</f>
        <v>0</v>
      </c>
      <c r="V106" s="50">
        <f>Tableau1[[#This Row],[Classeur CRU]]</f>
        <v>0</v>
      </c>
      <c r="W106" s="50">
        <f>Tableau1[[#This Row],[Classeur GQR]]</f>
        <v>0</v>
      </c>
      <c r="X106" s="50">
        <f>+Tableau1[[#This Row],[Papier?
A jour?
Imprimer?]]</f>
        <v>0</v>
      </c>
    </row>
    <row r="107" spans="1:24" ht="56.25" hidden="1" customHeight="1" x14ac:dyDescent="0.3">
      <c r="A107" s="123" t="str">
        <f>IF(Tableau1[[#This Row],[Code]]&lt;&gt;"",Tableau1[[#This Row],[Code]],"")</f>
        <v/>
      </c>
      <c r="B107" s="119" t="str">
        <f>IF(Tableau1[[#This Row],[Nom]]&lt;&gt;"",Tableau1[[#This Row],[Nom]],"")</f>
        <v>EQUIVALENCE HBPM</v>
      </c>
      <c r="C10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7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07" s="52" t="str">
        <f>Tableau1[[#This Row],[Mots-clé]]</f>
        <v>Equivalence HBPM héparine</v>
      </c>
      <c r="G107" s="50">
        <f>Tableau1[[#This Row],[Administratif*]]</f>
        <v>0</v>
      </c>
      <c r="H107" s="50">
        <f>Tableau1[[#This Row],[Agent de service*]]</f>
        <v>0</v>
      </c>
      <c r="I107" s="50">
        <f>Tableau1[[#This Row],[Bénévole* / DU]]</f>
        <v>0</v>
      </c>
      <c r="J107" s="50">
        <f>Tableau1[[#This Row],[Cuisinier*]]</f>
        <v>0</v>
      </c>
      <c r="K107" s="50">
        <f>Tableau1[[#This Row],[Equipe Mobile]]</f>
        <v>0</v>
      </c>
      <c r="L107" s="50">
        <f>Tableau1[[#This Row],[Factotum*]]</f>
        <v>0</v>
      </c>
      <c r="M107" s="50">
        <f>Tableau1[[#This Row],[Hôpital de jour*]]</f>
        <v>0</v>
      </c>
      <c r="N107" s="50" t="e">
        <f>#REF!</f>
        <v>#REF!</v>
      </c>
      <c r="O107" s="50">
        <f>Tableau1[[#This Row],[Soignants (Unités)*]]</f>
        <v>0</v>
      </c>
      <c r="P107" s="50">
        <f>Tableau1[[#This Row],[Médecins*]]</f>
        <v>0</v>
      </c>
      <c r="Q107" s="50">
        <f>Tableau1[[#This Row],[Vigilances - Pharmacie]]</f>
        <v>0</v>
      </c>
      <c r="R107" s="50" t="e">
        <f>#REF!</f>
        <v>#REF!</v>
      </c>
      <c r="S107" s="50" t="e">
        <f>#REF!</f>
        <v>#REF!</v>
      </c>
      <c r="T107" s="50" t="e">
        <f>#REF!</f>
        <v>#REF!</v>
      </c>
      <c r="U107" s="50">
        <f>Tableau1[[#This Row],[Classeur bénévoles]]</f>
        <v>0</v>
      </c>
      <c r="V107" s="50">
        <f>Tableau1[[#This Row],[Classeur CRU]]</f>
        <v>0</v>
      </c>
      <c r="W107" s="50">
        <f>Tableau1[[#This Row],[Classeur GQR]]</f>
        <v>0</v>
      </c>
      <c r="X107" s="50">
        <f>+Tableau1[[#This Row],[Papier?
A jour?
Imprimer?]]</f>
        <v>0</v>
      </c>
    </row>
    <row r="108" spans="1:24" ht="56.25" hidden="1" customHeight="1" x14ac:dyDescent="0.3">
      <c r="A108" s="123" t="str">
        <f>IF(Tableau1[[#This Row],[Code]]&lt;&gt;"",Tableau1[[#This Row],[Code]],"")</f>
        <v>-</v>
      </c>
      <c r="B108" s="119" t="str">
        <f>IF(Tableau1[[#This Row],[Nom]]&lt;&gt;"",Tableau1[[#This Row],[Nom]],"")</f>
        <v>Etablissement de santé privé d'intérêt collectif</v>
      </c>
      <c r="C10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0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08" s="303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108" s="52" t="str">
        <f>Tableau1[[#This Row],[Mots-clé]]</f>
        <v>Etablissement de sante prive d'interet collectif qualificatif activite ars</v>
      </c>
      <c r="G108" s="50">
        <f>Tableau1[[#This Row],[Administratif*]]</f>
        <v>1</v>
      </c>
      <c r="H108" s="50">
        <f>Tableau1[[#This Row],[Agent de service*]]</f>
        <v>0</v>
      </c>
      <c r="I108" s="50">
        <f>Tableau1[[#This Row],[Bénévole* / DU]]</f>
        <v>0</v>
      </c>
      <c r="J108" s="50">
        <f>Tableau1[[#This Row],[Cuisinier*]]</f>
        <v>0</v>
      </c>
      <c r="K108" s="50">
        <f>Tableau1[[#This Row],[Equipe Mobile]]</f>
        <v>0</v>
      </c>
      <c r="L108" s="50">
        <f>Tableau1[[#This Row],[Factotum*]]</f>
        <v>0</v>
      </c>
      <c r="M108" s="50">
        <f>Tableau1[[#This Row],[Hôpital de jour*]]</f>
        <v>0</v>
      </c>
      <c r="N108" s="50" t="e">
        <f>#REF!</f>
        <v>#REF!</v>
      </c>
      <c r="O108" s="50">
        <f>Tableau1[[#This Row],[Soignants (Unités)*]]</f>
        <v>0</v>
      </c>
      <c r="P108" s="50">
        <f>Tableau1[[#This Row],[Médecins*]]</f>
        <v>0</v>
      </c>
      <c r="Q108" s="50">
        <f>Tableau1[[#This Row],[Vigilances - Pharmacie]]</f>
        <v>0</v>
      </c>
      <c r="R108" s="50" t="e">
        <f>#REF!</f>
        <v>#REF!</v>
      </c>
      <c r="S108" s="50" t="e">
        <f>#REF!</f>
        <v>#REF!</v>
      </c>
      <c r="T108" s="50" t="e">
        <f>#REF!</f>
        <v>#REF!</v>
      </c>
      <c r="U108" s="50">
        <f>Tableau1[[#This Row],[Classeur bénévoles]]</f>
        <v>0</v>
      </c>
      <c r="V108" s="50">
        <f>Tableau1[[#This Row],[Classeur CRU]]</f>
        <v>0</v>
      </c>
      <c r="W108" s="50">
        <f>Tableau1[[#This Row],[Classeur GQR]]</f>
        <v>0</v>
      </c>
      <c r="X108" s="50" t="str">
        <f>+Tableau1[[#This Row],[Papier?
A jour?
Imprimer?]]</f>
        <v>P-AJ-NON</v>
      </c>
    </row>
    <row r="109" spans="1:24" ht="56.25" hidden="1" customHeight="1" x14ac:dyDescent="0.3">
      <c r="A109" s="123" t="str">
        <f>IF(Tableau1[[#This Row],[Code]]&lt;&gt;"",Tableau1[[#This Row],[Code]],"")</f>
        <v>HDE_002_02</v>
      </c>
      <c r="B109" s="119" t="str">
        <f>IF(Tableau1[[#This Row],[Nom]]&lt;&gt;"",Tableau1[[#This Row],[Nom]],"")</f>
        <v>EVACUATION DES DECHETS DANS LES UNITES DE SOINS</v>
      </c>
      <c r="C10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E109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109" s="52" t="str">
        <f>Tableau1[[#This Row],[Mots-clé]]</f>
        <v xml:space="preserve">PROCEDURE tri 
Collecteurs 
Corbeille à papier
Poubelle murale commande au genou  grise
Poubelle murale commande au genou blanche
Poubelle 100 litres
à pédale
Collecteurs 1 ,5 litres
Coupants - piquants
Containers carton 50 litres
Chariots alu 500 litres
Carre jaune
Chariots alu 500 litres
jaunes
Risque infectieux
Domestique
emballage 
poubelles
EVACUATION DES DECHETS 
DANS LES UNITES DE SOINS
Déchet 2
</v>
      </c>
      <c r="G109" s="50">
        <f>Tableau1[[#This Row],[Administratif*]]</f>
        <v>0</v>
      </c>
      <c r="H109" s="50">
        <f>Tableau1[[#This Row],[Agent de service*]]</f>
        <v>1</v>
      </c>
      <c r="I109" s="50">
        <f>Tableau1[[#This Row],[Bénévole* / DU]]</f>
        <v>0</v>
      </c>
      <c r="J109" s="50">
        <f>Tableau1[[#This Row],[Cuisinier*]]</f>
        <v>0</v>
      </c>
      <c r="K109" s="50">
        <f>Tableau1[[#This Row],[Equipe Mobile]]</f>
        <v>0</v>
      </c>
      <c r="L109" s="50">
        <f>Tableau1[[#This Row],[Factotum*]]</f>
        <v>1</v>
      </c>
      <c r="M109" s="50">
        <f>Tableau1[[#This Row],[Hôpital de jour*]]</f>
        <v>0</v>
      </c>
      <c r="N109" s="50" t="e">
        <f>#REF!</f>
        <v>#REF!</v>
      </c>
      <c r="O109" s="50">
        <f>Tableau1[[#This Row],[Soignants (Unités)*]]</f>
        <v>0</v>
      </c>
      <c r="P109" s="50">
        <f>Tableau1[[#This Row],[Médecins*]]</f>
        <v>0</v>
      </c>
      <c r="Q109" s="50">
        <f>Tableau1[[#This Row],[Vigilances - Pharmacie]]</f>
        <v>0</v>
      </c>
      <c r="R109" s="50" t="e">
        <f>#REF!</f>
        <v>#REF!</v>
      </c>
      <c r="S109" s="50" t="e">
        <f>#REF!</f>
        <v>#REF!</v>
      </c>
      <c r="T109" s="50" t="e">
        <f>#REF!</f>
        <v>#REF!</v>
      </c>
      <c r="U109" s="50">
        <f>Tableau1[[#This Row],[Classeur bénévoles]]</f>
        <v>0</v>
      </c>
      <c r="V109" s="50">
        <f>Tableau1[[#This Row],[Classeur CRU]]</f>
        <v>0</v>
      </c>
      <c r="W109" s="50">
        <f>Tableau1[[#This Row],[Classeur GQR]]</f>
        <v>0</v>
      </c>
      <c r="X109" s="50" t="str">
        <f>+Tableau1[[#This Row],[Papier?
A jour?
Imprimer?]]</f>
        <v>P-AJ-IMPR</v>
      </c>
    </row>
    <row r="110" spans="1:24" ht="56.25" hidden="1" customHeight="1" x14ac:dyDescent="0.3">
      <c r="A110" s="123" t="str">
        <f>IF(Tableau1[[#This Row],[Code]]&lt;&gt;"",Tableau1[[#This Row],[Code]],"")</f>
        <v/>
      </c>
      <c r="B110" s="119" t="str">
        <f>IF(Tableau1[[#This Row],[Nom]]&lt;&gt;"",Tableau1[[#This Row],[Nom]],"")</f>
        <v>FEUILLE DE LIAISON PRISE EN CHARGE GLOBALE</v>
      </c>
      <c r="C11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0" s="303" t="str">
        <f>Tableau1[[#This Row],[Dossier]]&amp;" "&amp;Tableau1[[#This Row],[Sous dossier (1)]]&amp;" "&amp;Tableau1[[#This Row],[Sous dossier (2)]]&amp;" "&amp;Tableau1[[#This Row],[Sous dossier (3)]]</f>
        <v xml:space="preserve">PEC\ UNITE\ ENTREE_SORTIE\ </v>
      </c>
      <c r="F110" s="52" t="str">
        <f>Tableau1[[#This Row],[Mots-clé]]</f>
        <v>Liaison fiche feuille prise en charge</v>
      </c>
      <c r="G110" s="50">
        <f>Tableau1[[#This Row],[Administratif*]]</f>
        <v>0</v>
      </c>
      <c r="H110" s="50">
        <f>Tableau1[[#This Row],[Agent de service*]]</f>
        <v>0</v>
      </c>
      <c r="I110" s="50">
        <f>Tableau1[[#This Row],[Bénévole* / DU]]</f>
        <v>0</v>
      </c>
      <c r="J110" s="50">
        <f>Tableau1[[#This Row],[Cuisinier*]]</f>
        <v>0</v>
      </c>
      <c r="K110" s="50">
        <f>Tableau1[[#This Row],[Equipe Mobile]]</f>
        <v>0</v>
      </c>
      <c r="L110" s="50">
        <f>Tableau1[[#This Row],[Factotum*]]</f>
        <v>0</v>
      </c>
      <c r="M110" s="50">
        <f>Tableau1[[#This Row],[Hôpital de jour*]]</f>
        <v>0</v>
      </c>
      <c r="N110" s="50" t="e">
        <f>#REF!</f>
        <v>#REF!</v>
      </c>
      <c r="O110" s="50">
        <f>Tableau1[[#This Row],[Soignants (Unités)*]]</f>
        <v>0</v>
      </c>
      <c r="P110" s="50">
        <f>Tableau1[[#This Row],[Médecins*]]</f>
        <v>0</v>
      </c>
      <c r="Q110" s="50">
        <f>Tableau1[[#This Row],[Vigilances - Pharmacie]]</f>
        <v>0</v>
      </c>
      <c r="R110" s="50" t="e">
        <f>#REF!</f>
        <v>#REF!</v>
      </c>
      <c r="S110" s="50" t="e">
        <f>#REF!</f>
        <v>#REF!</v>
      </c>
      <c r="T110" s="50" t="e">
        <f>#REF!</f>
        <v>#REF!</v>
      </c>
      <c r="U110" s="50">
        <f>Tableau1[[#This Row],[Classeur bénévoles]]</f>
        <v>0</v>
      </c>
      <c r="V110" s="50">
        <f>Tableau1[[#This Row],[Classeur CRU]]</f>
        <v>0</v>
      </c>
      <c r="W110" s="50">
        <f>Tableau1[[#This Row],[Classeur GQR]]</f>
        <v>0</v>
      </c>
      <c r="X110" s="50">
        <f>+Tableau1[[#This Row],[Papier?
A jour?
Imprimer?]]</f>
        <v>0</v>
      </c>
    </row>
    <row r="111" spans="1:24" ht="56.25" hidden="1" customHeight="1" x14ac:dyDescent="0.3">
      <c r="A111" s="123" t="str">
        <f>IF(Tableau1[[#This Row],[Code]]&lt;&gt;"",Tableau1[[#This Row],[Code]],"")</f>
        <v/>
      </c>
      <c r="B111" s="119" t="str">
        <f>IF(Tableau1[[#This Row],[Nom]]&lt;&gt;"",Tableau1[[#This Row],[Nom]],"")</f>
        <v xml:space="preserve">FICHE ACTION EMBAUCHE DU PERSONNEL </v>
      </c>
      <c r="C11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1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111" s="52" t="str">
        <f>Tableau1[[#This Row],[Mots-clé]]</f>
        <v>Fiche action embauche recrutement</v>
      </c>
      <c r="G111" s="50">
        <f>Tableau1[[#This Row],[Administratif*]]</f>
        <v>0</v>
      </c>
      <c r="H111" s="50">
        <f>Tableau1[[#This Row],[Agent de service*]]</f>
        <v>0</v>
      </c>
      <c r="I111" s="50">
        <f>Tableau1[[#This Row],[Bénévole* / DU]]</f>
        <v>0</v>
      </c>
      <c r="J111" s="50">
        <f>Tableau1[[#This Row],[Cuisinier*]]</f>
        <v>0</v>
      </c>
      <c r="K111" s="50">
        <f>Tableau1[[#This Row],[Equipe Mobile]]</f>
        <v>0</v>
      </c>
      <c r="L111" s="50">
        <f>Tableau1[[#This Row],[Factotum*]]</f>
        <v>0</v>
      </c>
      <c r="M111" s="50">
        <f>Tableau1[[#This Row],[Hôpital de jour*]]</f>
        <v>0</v>
      </c>
      <c r="N111" s="50" t="e">
        <f>#REF!</f>
        <v>#REF!</v>
      </c>
      <c r="O111" s="50">
        <f>Tableau1[[#This Row],[Soignants (Unités)*]]</f>
        <v>0</v>
      </c>
      <c r="P111" s="50">
        <f>Tableau1[[#This Row],[Médecins*]]</f>
        <v>0</v>
      </c>
      <c r="Q111" s="50">
        <f>Tableau1[[#This Row],[Vigilances - Pharmacie]]</f>
        <v>0</v>
      </c>
      <c r="R111" s="50" t="e">
        <f>#REF!</f>
        <v>#REF!</v>
      </c>
      <c r="S111" s="50" t="e">
        <f>#REF!</f>
        <v>#REF!</v>
      </c>
      <c r="T111" s="50" t="e">
        <f>#REF!</f>
        <v>#REF!</v>
      </c>
      <c r="U111" s="50">
        <f>Tableau1[[#This Row],[Classeur bénévoles]]</f>
        <v>0</v>
      </c>
      <c r="V111" s="50">
        <f>Tableau1[[#This Row],[Classeur CRU]]</f>
        <v>0</v>
      </c>
      <c r="W111" s="50">
        <f>Tableau1[[#This Row],[Classeur GQR]]</f>
        <v>0</v>
      </c>
      <c r="X111" s="50">
        <f>+Tableau1[[#This Row],[Papier?
A jour?
Imprimer?]]</f>
        <v>0</v>
      </c>
    </row>
    <row r="112" spans="1:24" ht="56.25" hidden="1" customHeight="1" x14ac:dyDescent="0.3">
      <c r="A112" s="123" t="str">
        <f>IF(Tableau1[[#This Row],[Code]]&lt;&gt;"",Tableau1[[#This Row],[Code]],"")</f>
        <v>RVM_001_A2</v>
      </c>
      <c r="B112" s="119" t="str">
        <f>IF(Tableau1[[#This Row],[Nom]]&lt;&gt;"",Tableau1[[#This Row],[Nom]],"")</f>
        <v>FICHE DECLARATION CERFA MATERIOVIGILANCE</v>
      </c>
      <c r="C11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(Matériovigilance), </v>
      </c>
      <c r="E112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112" s="52" t="str">
        <f>Tableau1[[#This Row],[Mots-clé]]</f>
        <v>FICHE DECLARATION CERFA MATERIOVIGILANCE SIGNALEMENT MATéRIO matériel materiel</v>
      </c>
      <c r="G112" s="50">
        <f>Tableau1[[#This Row],[Administratif*]]</f>
        <v>0</v>
      </c>
      <c r="H112" s="50">
        <f>Tableau1[[#This Row],[Agent de service*]]</f>
        <v>0</v>
      </c>
      <c r="I112" s="50">
        <f>Tableau1[[#This Row],[Bénévole* / DU]]</f>
        <v>0</v>
      </c>
      <c r="J112" s="50">
        <f>Tableau1[[#This Row],[Cuisinier*]]</f>
        <v>0</v>
      </c>
      <c r="K112" s="50">
        <f>Tableau1[[#This Row],[Equipe Mobile]]</f>
        <v>0</v>
      </c>
      <c r="L112" s="50">
        <f>Tableau1[[#This Row],[Factotum*]]</f>
        <v>0</v>
      </c>
      <c r="M112" s="50">
        <f>Tableau1[[#This Row],[Hôpital de jour*]]</f>
        <v>0</v>
      </c>
      <c r="N112" s="50" t="e">
        <f>#REF!</f>
        <v>#REF!</v>
      </c>
      <c r="O112" s="50">
        <f>Tableau1[[#This Row],[Soignants (Unités)*]]</f>
        <v>0</v>
      </c>
      <c r="P112" s="50">
        <f>Tableau1[[#This Row],[Médecins*]]</f>
        <v>0</v>
      </c>
      <c r="Q112" s="50">
        <f>Tableau1[[#This Row],[Vigilances - Pharmacie]]</f>
        <v>1</v>
      </c>
      <c r="R112" s="50" t="e">
        <f>#REF!</f>
        <v>#REF!</v>
      </c>
      <c r="S112" s="50" t="e">
        <f>#REF!</f>
        <v>#REF!</v>
      </c>
      <c r="T112" s="50" t="e">
        <f>#REF!</f>
        <v>#REF!</v>
      </c>
      <c r="U112" s="50">
        <f>Tableau1[[#This Row],[Classeur bénévoles]]</f>
        <v>0</v>
      </c>
      <c r="V112" s="50">
        <f>Tableau1[[#This Row],[Classeur CRU]]</f>
        <v>0</v>
      </c>
      <c r="W112" s="50">
        <f>Tableau1[[#This Row],[Classeur GQR]]</f>
        <v>0</v>
      </c>
      <c r="X112" s="50" t="str">
        <f>+Tableau1[[#This Row],[Papier?
A jour?
Imprimer?]]</f>
        <v>P-AJ-NON</v>
      </c>
    </row>
    <row r="113" spans="1:24" ht="56.25" hidden="1" customHeight="1" x14ac:dyDescent="0.3">
      <c r="A113" s="123" t="str">
        <f>IF(Tableau1[[#This Row],[Code]]&lt;&gt;"",Tableau1[[#This Row],[Code]],"")</f>
        <v/>
      </c>
      <c r="B113" s="119" t="str">
        <f>IF(Tableau1[[#This Row],[Nom]]&lt;&gt;"",Tableau1[[#This Row],[Nom]],"")</f>
        <v>Fiche d'entreprise La Maison 2016</v>
      </c>
      <c r="C11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3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113" s="52" t="str">
        <f>Tableau1[[#This Row],[Mots-clé]]</f>
        <v>Fiche entreprise</v>
      </c>
      <c r="G113" s="50">
        <f>Tableau1[[#This Row],[Administratif*]]</f>
        <v>0</v>
      </c>
      <c r="H113" s="50">
        <f>Tableau1[[#This Row],[Agent de service*]]</f>
        <v>0</v>
      </c>
      <c r="I113" s="50">
        <f>Tableau1[[#This Row],[Bénévole* / DU]]</f>
        <v>0</v>
      </c>
      <c r="J113" s="50">
        <f>Tableau1[[#This Row],[Cuisinier*]]</f>
        <v>0</v>
      </c>
      <c r="K113" s="50">
        <f>Tableau1[[#This Row],[Equipe Mobile]]</f>
        <v>0</v>
      </c>
      <c r="L113" s="50">
        <f>Tableau1[[#This Row],[Factotum*]]</f>
        <v>0</v>
      </c>
      <c r="M113" s="50">
        <f>Tableau1[[#This Row],[Hôpital de jour*]]</f>
        <v>0</v>
      </c>
      <c r="N113" s="50" t="e">
        <f>#REF!</f>
        <v>#REF!</v>
      </c>
      <c r="O113" s="50">
        <f>Tableau1[[#This Row],[Soignants (Unités)*]]</f>
        <v>0</v>
      </c>
      <c r="P113" s="50">
        <f>Tableau1[[#This Row],[Médecins*]]</f>
        <v>0</v>
      </c>
      <c r="Q113" s="50">
        <f>Tableau1[[#This Row],[Vigilances - Pharmacie]]</f>
        <v>0</v>
      </c>
      <c r="R113" s="50" t="e">
        <f>#REF!</f>
        <v>#REF!</v>
      </c>
      <c r="S113" s="50" t="e">
        <f>#REF!</f>
        <v>#REF!</v>
      </c>
      <c r="T113" s="50" t="e">
        <f>#REF!</f>
        <v>#REF!</v>
      </c>
      <c r="U113" s="50">
        <f>Tableau1[[#This Row],[Classeur bénévoles]]</f>
        <v>0</v>
      </c>
      <c r="V113" s="50">
        <f>Tableau1[[#This Row],[Classeur CRU]]</f>
        <v>0</v>
      </c>
      <c r="W113" s="50">
        <f>Tableau1[[#This Row],[Classeur GQR]]</f>
        <v>0</v>
      </c>
      <c r="X113" s="50" t="str">
        <f>+Tableau1[[#This Row],[Papier?
A jour?
Imprimer?]]</f>
        <v>NP - AJ</v>
      </c>
    </row>
    <row r="114" spans="1:24" ht="56.25" hidden="1" customHeight="1" x14ac:dyDescent="0.3">
      <c r="A114" s="123" t="str">
        <f>IF(Tableau1[[#This Row],[Code]]&lt;&gt;"",Tableau1[[#This Row],[Code]],"")</f>
        <v/>
      </c>
      <c r="B114" s="119" t="str">
        <f>IF(Tableau1[[#This Row],[Nom]]&lt;&gt;"",Tableau1[[#This Row],[Nom]],"")</f>
        <v>FICHE INTERNE SIGNALEMENT INCIDENT OU RISQUE D'INCIDENT DANS LE CIRCUIT DES MEDICAMENTS OU DM</v>
      </c>
      <c r="C11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4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14" s="52" t="str">
        <f>Tableau1[[#This Row],[Mots-clé]]</f>
        <v>Fiche signalement risque incident interne medicament DM</v>
      </c>
      <c r="G114" s="50">
        <f>Tableau1[[#This Row],[Administratif*]]</f>
        <v>0</v>
      </c>
      <c r="H114" s="50">
        <f>Tableau1[[#This Row],[Agent de service*]]</f>
        <v>0</v>
      </c>
      <c r="I114" s="50">
        <f>Tableau1[[#This Row],[Bénévole* / DU]]</f>
        <v>0</v>
      </c>
      <c r="J114" s="50">
        <f>Tableau1[[#This Row],[Cuisinier*]]</f>
        <v>0</v>
      </c>
      <c r="K114" s="50">
        <f>Tableau1[[#This Row],[Equipe Mobile]]</f>
        <v>0</v>
      </c>
      <c r="L114" s="50">
        <f>Tableau1[[#This Row],[Factotum*]]</f>
        <v>0</v>
      </c>
      <c r="M114" s="50">
        <f>Tableau1[[#This Row],[Hôpital de jour*]]</f>
        <v>0</v>
      </c>
      <c r="N114" s="50" t="e">
        <f>#REF!</f>
        <v>#REF!</v>
      </c>
      <c r="O114" s="50">
        <f>Tableau1[[#This Row],[Soignants (Unités)*]]</f>
        <v>0</v>
      </c>
      <c r="P114" s="50">
        <f>Tableau1[[#This Row],[Médecins*]]</f>
        <v>0</v>
      </c>
      <c r="Q114" s="50">
        <f>Tableau1[[#This Row],[Vigilances - Pharmacie]]</f>
        <v>0</v>
      </c>
      <c r="R114" s="50" t="e">
        <f>#REF!</f>
        <v>#REF!</v>
      </c>
      <c r="S114" s="50" t="e">
        <f>#REF!</f>
        <v>#REF!</v>
      </c>
      <c r="T114" s="50" t="e">
        <f>#REF!</f>
        <v>#REF!</v>
      </c>
      <c r="U114" s="50">
        <f>Tableau1[[#This Row],[Classeur bénévoles]]</f>
        <v>0</v>
      </c>
      <c r="V114" s="50">
        <f>Tableau1[[#This Row],[Classeur CRU]]</f>
        <v>0</v>
      </c>
      <c r="W114" s="50">
        <f>Tableau1[[#This Row],[Classeur GQR]]</f>
        <v>0</v>
      </c>
      <c r="X114" s="50" t="str">
        <f>+Tableau1[[#This Row],[Papier?
A jour?
Imprimer?]]</f>
        <v>NP - AJ</v>
      </c>
    </row>
    <row r="115" spans="1:24" ht="56.25" hidden="1" customHeight="1" x14ac:dyDescent="0.3">
      <c r="A115" s="123" t="str">
        <f>IF(Tableau1[[#This Row],[Code]]&lt;&gt;"",Tableau1[[#This Row],[Code]],"")</f>
        <v>REI_001_A1</v>
      </c>
      <c r="B115" s="119" t="str">
        <f>IF(Tableau1[[#This Row],[Nom]]&lt;&gt;"",Tableau1[[#This Row],[Nom]],"")</f>
        <v>Fiche signal incident cerfa_10246-05</v>
      </c>
      <c r="C11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(Fonctionnement), </v>
      </c>
      <c r="E115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15" s="52" t="str">
        <f>Tableau1[[#This Row],[Mots-clé]]</f>
        <v>FICHE SIGNALEMENT INCIDENT OU RISQUE D'INCIDENT  DANS LE CIRCUIT DES MEDICAMENTS OU DM dysfonctionnement événement indésirable evenement événement ei indesirable</v>
      </c>
      <c r="G115" s="50">
        <f>Tableau1[[#This Row],[Administratif*]]</f>
        <v>0</v>
      </c>
      <c r="H115" s="50">
        <f>Tableau1[[#This Row],[Agent de service*]]</f>
        <v>0</v>
      </c>
      <c r="I115" s="50">
        <f>Tableau1[[#This Row],[Bénévole* / DU]]</f>
        <v>0</v>
      </c>
      <c r="J115" s="50">
        <f>Tableau1[[#This Row],[Cuisinier*]]</f>
        <v>0</v>
      </c>
      <c r="K115" s="50">
        <f>Tableau1[[#This Row],[Equipe Mobile]]</f>
        <v>0</v>
      </c>
      <c r="L115" s="50">
        <f>Tableau1[[#This Row],[Factotum*]]</f>
        <v>0</v>
      </c>
      <c r="M115" s="50">
        <f>Tableau1[[#This Row],[Hôpital de jour*]]</f>
        <v>0</v>
      </c>
      <c r="N115" s="50" t="e">
        <f>#REF!</f>
        <v>#REF!</v>
      </c>
      <c r="O115" s="50">
        <f>Tableau1[[#This Row],[Soignants (Unités)*]]</f>
        <v>0</v>
      </c>
      <c r="P115" s="50">
        <f>Tableau1[[#This Row],[Médecins*]]</f>
        <v>0</v>
      </c>
      <c r="Q115" s="50">
        <f>Tableau1[[#This Row],[Vigilances - Pharmacie]]</f>
        <v>1</v>
      </c>
      <c r="R115" s="50" t="e">
        <f>#REF!</f>
        <v>#REF!</v>
      </c>
      <c r="S115" s="50" t="e">
        <f>#REF!</f>
        <v>#REF!</v>
      </c>
      <c r="T115" s="50" t="e">
        <f>#REF!</f>
        <v>#REF!</v>
      </c>
      <c r="U115" s="50">
        <f>Tableau1[[#This Row],[Classeur bénévoles]]</f>
        <v>0</v>
      </c>
      <c r="V115" s="50">
        <f>Tableau1[[#This Row],[Classeur CRU]]</f>
        <v>0</v>
      </c>
      <c r="W115" s="50">
        <f>Tableau1[[#This Row],[Classeur GQR]]</f>
        <v>0</v>
      </c>
      <c r="X115" s="50" t="str">
        <f>+Tableau1[[#This Row],[Papier?
A jour?
Imprimer?]]</f>
        <v>P-AJ-NON</v>
      </c>
    </row>
    <row r="116" spans="1:24" ht="56.25" hidden="1" customHeight="1" x14ac:dyDescent="0.3">
      <c r="A116" s="123" t="str">
        <f>IF(Tableau1[[#This Row],[Code]]&lt;&gt;"",Tableau1[[#This Row],[Code]],"")</f>
        <v>RVI_005_A1</v>
      </c>
      <c r="B116" s="119" t="str">
        <f>IF(Tableau1[[#This Row],[Nom]]&lt;&gt;"",Tableau1[[#This Row],[Nom]],"")</f>
        <v>FICHE SIGNALEMENT EXTERNE INFECTION NOSOCOMIALE</v>
      </c>
      <c r="C11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116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6" s="52" t="str">
        <f>Tableau1[[#This Row],[Mots-clé]]</f>
        <v xml:space="preserve">FICHE SIGNALEMENT EXTERNE INFECTION NOSOCOMIALE ARS CCLIN vigilance infectionvigilance risque infectieux </v>
      </c>
      <c r="G116" s="50">
        <f>Tableau1[[#This Row],[Administratif*]]</f>
        <v>0</v>
      </c>
      <c r="H116" s="50">
        <f>Tableau1[[#This Row],[Agent de service*]]</f>
        <v>0</v>
      </c>
      <c r="I116" s="50">
        <f>Tableau1[[#This Row],[Bénévole* / DU]]</f>
        <v>0</v>
      </c>
      <c r="J116" s="50">
        <f>Tableau1[[#This Row],[Cuisinier*]]</f>
        <v>0</v>
      </c>
      <c r="K116" s="50">
        <f>Tableau1[[#This Row],[Equipe Mobile]]</f>
        <v>0</v>
      </c>
      <c r="L116" s="50">
        <f>Tableau1[[#This Row],[Factotum*]]</f>
        <v>0</v>
      </c>
      <c r="M116" s="50">
        <f>Tableau1[[#This Row],[Hôpital de jour*]]</f>
        <v>0</v>
      </c>
      <c r="N116" s="50" t="e">
        <f>#REF!</f>
        <v>#REF!</v>
      </c>
      <c r="O116" s="50">
        <f>Tableau1[[#This Row],[Soignants (Unités)*]]</f>
        <v>0</v>
      </c>
      <c r="P116" s="50">
        <f>Tableau1[[#This Row],[Médecins*]]</f>
        <v>0</v>
      </c>
      <c r="Q116" s="50">
        <f>Tableau1[[#This Row],[Vigilances - Pharmacie]]</f>
        <v>0</v>
      </c>
      <c r="R116" s="50" t="e">
        <f>#REF!</f>
        <v>#REF!</v>
      </c>
      <c r="S116" s="50" t="e">
        <f>#REF!</f>
        <v>#REF!</v>
      </c>
      <c r="T116" s="50" t="e">
        <f>#REF!</f>
        <v>#REF!</v>
      </c>
      <c r="U116" s="50">
        <f>Tableau1[[#This Row],[Classeur bénévoles]]</f>
        <v>0</v>
      </c>
      <c r="V116" s="50">
        <f>Tableau1[[#This Row],[Classeur CRU]]</f>
        <v>0</v>
      </c>
      <c r="W116" s="50">
        <f>Tableau1[[#This Row],[Classeur GQR]]</f>
        <v>0</v>
      </c>
      <c r="X116" s="50" t="str">
        <f>+Tableau1[[#This Row],[Papier?
A jour?
Imprimer?]]</f>
        <v>P-AJ-NON</v>
      </c>
    </row>
    <row r="117" spans="1:24" ht="56.25" hidden="1" customHeight="1" x14ac:dyDescent="0.3">
      <c r="A117" s="123" t="str">
        <f>IF(Tableau1[[#This Row],[Code]]&lt;&gt;"",Tableau1[[#This Row],[Code]],"")</f>
        <v>RVI_004_A1</v>
      </c>
      <c r="B117" s="119" t="str">
        <f>IF(Tableau1[[#This Row],[Nom]]&lt;&gt;"",Tableau1[[#This Row],[Nom]],"")</f>
        <v>FICHE SIGNALEMENT INTERNE INFECTION NOSOCOMIALE</v>
      </c>
      <c r="C11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E117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7" s="52" t="str">
        <f>Tableau1[[#This Row],[Mots-clé]]</f>
        <v>SIGNALEMENT INTERNE INFECTION NOSOCOMIALE ET ISOLEMENT fiche clin vigilance infectiovigilance risque infectieux isolement restriction liberté liberte</v>
      </c>
      <c r="G117" s="50">
        <f>Tableau1[[#This Row],[Administratif*]]</f>
        <v>0</v>
      </c>
      <c r="H117" s="50">
        <f>Tableau1[[#This Row],[Agent de service*]]</f>
        <v>0</v>
      </c>
      <c r="I117" s="50">
        <f>Tableau1[[#This Row],[Bénévole* / DU]]</f>
        <v>0</v>
      </c>
      <c r="J117" s="50">
        <f>Tableau1[[#This Row],[Cuisinier*]]</f>
        <v>0</v>
      </c>
      <c r="K117" s="50">
        <f>Tableau1[[#This Row],[Equipe Mobile]]</f>
        <v>0</v>
      </c>
      <c r="L117" s="50">
        <f>Tableau1[[#This Row],[Factotum*]]</f>
        <v>0</v>
      </c>
      <c r="M117" s="50">
        <f>Tableau1[[#This Row],[Hôpital de jour*]]</f>
        <v>0</v>
      </c>
      <c r="N117" s="50" t="e">
        <f>#REF!</f>
        <v>#REF!</v>
      </c>
      <c r="O117" s="50">
        <f>Tableau1[[#This Row],[Soignants (Unités)*]]</f>
        <v>0</v>
      </c>
      <c r="P117" s="50">
        <f>Tableau1[[#This Row],[Médecins*]]</f>
        <v>1</v>
      </c>
      <c r="Q117" s="50">
        <f>Tableau1[[#This Row],[Vigilances - Pharmacie]]</f>
        <v>0</v>
      </c>
      <c r="R117" s="50" t="e">
        <f>#REF!</f>
        <v>#REF!</v>
      </c>
      <c r="S117" s="50" t="e">
        <f>#REF!</f>
        <v>#REF!</v>
      </c>
      <c r="T117" s="50" t="e">
        <f>#REF!</f>
        <v>#REF!</v>
      </c>
      <c r="U117" s="50">
        <f>Tableau1[[#This Row],[Classeur bénévoles]]</f>
        <v>0</v>
      </c>
      <c r="V117" s="50">
        <f>Tableau1[[#This Row],[Classeur CRU]]</f>
        <v>0</v>
      </c>
      <c r="W117" s="50">
        <f>Tableau1[[#This Row],[Classeur GQR]]</f>
        <v>0</v>
      </c>
      <c r="X117" s="50" t="str">
        <f>+Tableau1[[#This Row],[Papier?
A jour?
Imprimer?]]</f>
        <v>P-AJ-NON</v>
      </c>
    </row>
    <row r="118" spans="1:24" ht="56.25" hidden="1" customHeight="1" x14ac:dyDescent="0.3">
      <c r="A118" s="123" t="str">
        <f>IF(Tableau1[[#This Row],[Code]]&lt;&gt;"",Tableau1[[#This Row],[Code]],"")</f>
        <v>RVM_001_A1</v>
      </c>
      <c r="B118" s="119" t="str">
        <f>IF(Tableau1[[#This Row],[Nom]]&lt;&gt;"",Tableau1[[#This Row],[Nom]],"")</f>
        <v>FICHE SIGNALEMENT INTERNE MATERIOVIGILANCE</v>
      </c>
      <c r="C11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Classeur Hygiène Matériel (Inf.Noso. Internes), </v>
      </c>
      <c r="E118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118" s="52" t="str">
        <f>Tableau1[[#This Row],[Mots-clé]]</f>
        <v>FICHE SIGNALEMENT MATERIOVIGILANCE VIGILANCE INCIDENT OU RISQUE D'INCIDENT matériovigilance indesirable indésirable événement événement evenement</v>
      </c>
      <c r="G118" s="50">
        <f>Tableau1[[#This Row],[Administratif*]]</f>
        <v>0</v>
      </c>
      <c r="H118" s="50">
        <f>Tableau1[[#This Row],[Agent de service*]]</f>
        <v>0</v>
      </c>
      <c r="I118" s="50">
        <f>Tableau1[[#This Row],[Bénévole* / DU]]</f>
        <v>0</v>
      </c>
      <c r="J118" s="50">
        <f>Tableau1[[#This Row],[Cuisinier*]]</f>
        <v>0</v>
      </c>
      <c r="K118" s="50">
        <f>Tableau1[[#This Row],[Equipe Mobile]]</f>
        <v>0</v>
      </c>
      <c r="L118" s="50">
        <f>Tableau1[[#This Row],[Factotum*]]</f>
        <v>0</v>
      </c>
      <c r="M118" s="50">
        <f>Tableau1[[#This Row],[Hôpital de jour*]]</f>
        <v>0</v>
      </c>
      <c r="N118" s="50" t="e">
        <f>#REF!</f>
        <v>#REF!</v>
      </c>
      <c r="O118" s="50">
        <f>Tableau1[[#This Row],[Soignants (Unités)*]]</f>
        <v>0</v>
      </c>
      <c r="P118" s="50">
        <f>Tableau1[[#This Row],[Médecins*]]</f>
        <v>1</v>
      </c>
      <c r="Q118" s="50">
        <f>Tableau1[[#This Row],[Vigilances - Pharmacie]]</f>
        <v>1</v>
      </c>
      <c r="R118" s="50" t="e">
        <f>#REF!</f>
        <v>#REF!</v>
      </c>
      <c r="S118" s="50" t="e">
        <f>#REF!</f>
        <v>#REF!</v>
      </c>
      <c r="T118" s="50" t="e">
        <f>#REF!</f>
        <v>#REF!</v>
      </c>
      <c r="U118" s="50">
        <f>Tableau1[[#This Row],[Classeur bénévoles]]</f>
        <v>0</v>
      </c>
      <c r="V118" s="50">
        <f>Tableau1[[#This Row],[Classeur CRU]]</f>
        <v>0</v>
      </c>
      <c r="W118" s="50">
        <f>Tableau1[[#This Row],[Classeur GQR]]</f>
        <v>0</v>
      </c>
      <c r="X118" s="50" t="str">
        <f>+Tableau1[[#This Row],[Papier?
A jour?
Imprimer?]]</f>
        <v>P-AJ-NON</v>
      </c>
    </row>
    <row r="119" spans="1:24" ht="56.25" hidden="1" customHeight="1" x14ac:dyDescent="0.3">
      <c r="A119" s="123" t="str">
        <f>IF(Tableau1[[#This Row],[Code]]&lt;&gt;"",Tableau1[[#This Row],[Code]],"")</f>
        <v>RVI_004_A2</v>
      </c>
      <c r="B119" s="119" t="str">
        <f>IF(Tableau1[[#This Row],[Nom]]&lt;&gt;"",Tableau1[[#This Row],[Nom]],"")</f>
        <v xml:space="preserve">FICHE SUIVI HEBDOMADAIRE DES INFECTIONS ET PCC </v>
      </c>
      <c r="C11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9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9" s="52" t="str">
        <f>Tableau1[[#This Row],[Mots-clé]]</f>
        <v>SUIVI DES INFECTIONS ET ISOLEMENTS clin infectiovigilance bmr coordinatrice hebdomadaire</v>
      </c>
      <c r="G119" s="50">
        <f>Tableau1[[#This Row],[Administratif*]]</f>
        <v>0</v>
      </c>
      <c r="H119" s="50">
        <f>Tableau1[[#This Row],[Agent de service*]]</f>
        <v>0</v>
      </c>
      <c r="I119" s="50">
        <f>Tableau1[[#This Row],[Bénévole* / DU]]</f>
        <v>0</v>
      </c>
      <c r="J119" s="50">
        <f>Tableau1[[#This Row],[Cuisinier*]]</f>
        <v>0</v>
      </c>
      <c r="K119" s="50">
        <f>Tableau1[[#This Row],[Equipe Mobile]]</f>
        <v>0</v>
      </c>
      <c r="L119" s="50">
        <f>Tableau1[[#This Row],[Factotum*]]</f>
        <v>0</v>
      </c>
      <c r="M119" s="50">
        <f>Tableau1[[#This Row],[Hôpital de jour*]]</f>
        <v>0</v>
      </c>
      <c r="N119" s="50" t="e">
        <f>#REF!</f>
        <v>#REF!</v>
      </c>
      <c r="O119" s="50">
        <f>Tableau1[[#This Row],[Soignants (Unités)*]]</f>
        <v>0</v>
      </c>
      <c r="P119" s="50">
        <f>Tableau1[[#This Row],[Médecins*]]</f>
        <v>0</v>
      </c>
      <c r="Q119" s="50">
        <f>Tableau1[[#This Row],[Vigilances - Pharmacie]]</f>
        <v>0</v>
      </c>
      <c r="R119" s="50" t="e">
        <f>#REF!</f>
        <v>#REF!</v>
      </c>
      <c r="S119" s="50" t="e">
        <f>#REF!</f>
        <v>#REF!</v>
      </c>
      <c r="T119" s="50" t="e">
        <f>#REF!</f>
        <v>#REF!</v>
      </c>
      <c r="U119" s="50">
        <f>Tableau1[[#This Row],[Classeur bénévoles]]</f>
        <v>0</v>
      </c>
      <c r="V119" s="50">
        <f>Tableau1[[#This Row],[Classeur CRU]]</f>
        <v>0</v>
      </c>
      <c r="W119" s="50">
        <f>Tableau1[[#This Row],[Classeur GQR]]</f>
        <v>0</v>
      </c>
      <c r="X119" s="50" t="str">
        <f>+Tableau1[[#This Row],[Papier?
A jour?
Imprimer?]]</f>
        <v>NP - AJ</v>
      </c>
    </row>
    <row r="120" spans="1:24" ht="56.25" hidden="1" customHeight="1" x14ac:dyDescent="0.3">
      <c r="A120" s="123" t="str">
        <f>IF(Tableau1[[#This Row],[Code]]&lt;&gt;"",Tableau1[[#This Row],[Code]],"")</f>
        <v/>
      </c>
      <c r="B120" s="119" t="str">
        <f>IF(Tableau1[[#This Row],[Nom]]&lt;&gt;"",Tableau1[[#This Row],[Nom]],"")</f>
        <v>FONTAINE A EAU AGT de SERVICE</v>
      </c>
      <c r="C12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0" s="303" t="str">
        <f>Tableau1[[#This Row],[Dossier]]&amp;" "&amp;Tableau1[[#This Row],[Sous dossier (1)]]&amp;" "&amp;Tableau1[[#This Row],[Sous dossier (2)]]&amp;" "&amp;Tableau1[[#This Row],[Sous dossier (3)]]</f>
        <v xml:space="preserve">SOUTIEN\ HYGIENE\  </v>
      </c>
      <c r="F120" s="52" t="str">
        <f>Tableau1[[#This Row],[Mots-clé]]</f>
        <v>fontaine, machine, glace, eau, glaçons agent de service</v>
      </c>
      <c r="G120" s="50">
        <f>Tableau1[[#This Row],[Administratif*]]</f>
        <v>0</v>
      </c>
      <c r="H120" s="50">
        <f>Tableau1[[#This Row],[Agent de service*]]</f>
        <v>0</v>
      </c>
      <c r="I120" s="50">
        <f>Tableau1[[#This Row],[Bénévole* / DU]]</f>
        <v>0</v>
      </c>
      <c r="J120" s="50">
        <f>Tableau1[[#This Row],[Cuisinier*]]</f>
        <v>0</v>
      </c>
      <c r="K120" s="50">
        <f>Tableau1[[#This Row],[Equipe Mobile]]</f>
        <v>0</v>
      </c>
      <c r="L120" s="50">
        <f>Tableau1[[#This Row],[Factotum*]]</f>
        <v>0</v>
      </c>
      <c r="M120" s="50">
        <f>Tableau1[[#This Row],[Hôpital de jour*]]</f>
        <v>0</v>
      </c>
      <c r="N120" s="50" t="e">
        <f>#REF!</f>
        <v>#REF!</v>
      </c>
      <c r="O120" s="50">
        <f>Tableau1[[#This Row],[Soignants (Unités)*]]</f>
        <v>0</v>
      </c>
      <c r="P120" s="50">
        <f>Tableau1[[#This Row],[Médecins*]]</f>
        <v>0</v>
      </c>
      <c r="Q120" s="50">
        <f>Tableau1[[#This Row],[Vigilances - Pharmacie]]</f>
        <v>0</v>
      </c>
      <c r="R120" s="50" t="e">
        <f>#REF!</f>
        <v>#REF!</v>
      </c>
      <c r="S120" s="50" t="e">
        <f>#REF!</f>
        <v>#REF!</v>
      </c>
      <c r="T120" s="50" t="e">
        <f>#REF!</f>
        <v>#REF!</v>
      </c>
      <c r="U120" s="50">
        <f>Tableau1[[#This Row],[Classeur bénévoles]]</f>
        <v>0</v>
      </c>
      <c r="V120" s="50">
        <f>Tableau1[[#This Row],[Classeur CRU]]</f>
        <v>0</v>
      </c>
      <c r="W120" s="50">
        <f>Tableau1[[#This Row],[Classeur GQR]]</f>
        <v>0</v>
      </c>
      <c r="X120" s="50" t="str">
        <f>+Tableau1[[#This Row],[Papier?
A jour?
Imprimer?]]</f>
        <v>P-AJ-IMPR</v>
      </c>
    </row>
    <row r="121" spans="1:24" ht="56.25" hidden="1" customHeight="1" x14ac:dyDescent="0.3">
      <c r="A121" s="123" t="str">
        <f>IF(Tableau1[[#This Row],[Code]]&lt;&gt;"",Tableau1[[#This Row],[Code]],"")</f>
        <v>-</v>
      </c>
      <c r="B121" s="119" t="str">
        <f>IF(Tableau1[[#This Row],[Nom]]&lt;&gt;"",Tableau1[[#This Row],[Nom]],"")</f>
        <v>Fontaine eau denis</v>
      </c>
      <c r="C12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2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1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121" s="52" t="str">
        <f>Tableau1[[#This Row],[Mots-clé]]</f>
        <v>fontaine, machine, glace, eau, glaçons agent de service factotum</v>
      </c>
      <c r="G121" s="50">
        <f>Tableau1[[#This Row],[Administratif*]]</f>
        <v>0</v>
      </c>
      <c r="H121" s="50">
        <f>Tableau1[[#This Row],[Agent de service*]]</f>
        <v>0</v>
      </c>
      <c r="I121" s="50">
        <f>Tableau1[[#This Row],[Bénévole* / DU]]</f>
        <v>0</v>
      </c>
      <c r="J121" s="50">
        <f>Tableau1[[#This Row],[Cuisinier*]]</f>
        <v>0</v>
      </c>
      <c r="K121" s="50">
        <f>Tableau1[[#This Row],[Equipe Mobile]]</f>
        <v>0</v>
      </c>
      <c r="L121" s="50">
        <f>Tableau1[[#This Row],[Factotum*]]</f>
        <v>0</v>
      </c>
      <c r="M121" s="50">
        <f>Tableau1[[#This Row],[Hôpital de jour*]]</f>
        <v>0</v>
      </c>
      <c r="N121" s="50" t="e">
        <f>#REF!</f>
        <v>#REF!</v>
      </c>
      <c r="O121" s="50">
        <f>Tableau1[[#This Row],[Soignants (Unités)*]]</f>
        <v>0</v>
      </c>
      <c r="P121" s="50">
        <f>Tableau1[[#This Row],[Médecins*]]</f>
        <v>0</v>
      </c>
      <c r="Q121" s="50">
        <f>Tableau1[[#This Row],[Vigilances - Pharmacie]]</f>
        <v>0</v>
      </c>
      <c r="R121" s="50" t="e">
        <f>#REF!</f>
        <v>#REF!</v>
      </c>
      <c r="S121" s="50" t="e">
        <f>#REF!</f>
        <v>#REF!</v>
      </c>
      <c r="T121" s="50" t="e">
        <f>#REF!</f>
        <v>#REF!</v>
      </c>
      <c r="U121" s="50">
        <f>Tableau1[[#This Row],[Classeur bénévoles]]</f>
        <v>0</v>
      </c>
      <c r="V121" s="50">
        <f>Tableau1[[#This Row],[Classeur CRU]]</f>
        <v>0</v>
      </c>
      <c r="W121" s="50">
        <f>Tableau1[[#This Row],[Classeur GQR]]</f>
        <v>0</v>
      </c>
      <c r="X121" s="50" t="str">
        <f>+Tableau1[[#This Row],[Papier?
A jour?
Imprimer?]]</f>
        <v>P-AJ-IMPR</v>
      </c>
    </row>
    <row r="122" spans="1:24" ht="56.25" hidden="1" customHeight="1" x14ac:dyDescent="0.3">
      <c r="A122" s="123" t="str">
        <f>IF(Tableau1[[#This Row],[Code]]&lt;&gt;"",Tableau1[[#This Row],[Code]],"")</f>
        <v/>
      </c>
      <c r="B122" s="119" t="str">
        <f>IF(Tableau1[[#This Row],[Nom]]&lt;&gt;"",Tableau1[[#This Row],[Nom]],"")</f>
        <v>Formulaire commande DM et matériel</v>
      </c>
      <c r="C12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2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122" s="52" t="str">
        <f>Tableau1[[#This Row],[Mots-clé]]</f>
        <v>Formulaire commande DM matériel pharmacie</v>
      </c>
      <c r="G122" s="50">
        <f>Tableau1[[#This Row],[Administratif*]]</f>
        <v>0</v>
      </c>
      <c r="H122" s="50">
        <f>Tableau1[[#This Row],[Agent de service*]]</f>
        <v>0</v>
      </c>
      <c r="I122" s="50">
        <f>Tableau1[[#This Row],[Bénévole* / DU]]</f>
        <v>0</v>
      </c>
      <c r="J122" s="50">
        <f>Tableau1[[#This Row],[Cuisinier*]]</f>
        <v>0</v>
      </c>
      <c r="K122" s="50">
        <f>Tableau1[[#This Row],[Equipe Mobile]]</f>
        <v>0</v>
      </c>
      <c r="L122" s="50">
        <f>Tableau1[[#This Row],[Factotum*]]</f>
        <v>0</v>
      </c>
      <c r="M122" s="50">
        <f>Tableau1[[#This Row],[Hôpital de jour*]]</f>
        <v>0</v>
      </c>
      <c r="N122" s="50" t="e">
        <f>#REF!</f>
        <v>#REF!</v>
      </c>
      <c r="O122" s="50">
        <f>Tableau1[[#This Row],[Soignants (Unités)*]]</f>
        <v>0</v>
      </c>
      <c r="P122" s="50">
        <f>Tableau1[[#This Row],[Médecins*]]</f>
        <v>0</v>
      </c>
      <c r="Q122" s="50">
        <f>Tableau1[[#This Row],[Vigilances - Pharmacie]]</f>
        <v>0</v>
      </c>
      <c r="R122" s="50" t="e">
        <f>#REF!</f>
        <v>#REF!</v>
      </c>
      <c r="S122" s="50" t="e">
        <f>#REF!</f>
        <v>#REF!</v>
      </c>
      <c r="T122" s="50" t="e">
        <f>#REF!</f>
        <v>#REF!</v>
      </c>
      <c r="U122" s="50">
        <f>Tableau1[[#This Row],[Classeur bénévoles]]</f>
        <v>0</v>
      </c>
      <c r="V122" s="50">
        <f>Tableau1[[#This Row],[Classeur CRU]]</f>
        <v>0</v>
      </c>
      <c r="W122" s="50">
        <f>Tableau1[[#This Row],[Classeur GQR]]</f>
        <v>0</v>
      </c>
      <c r="X122" s="50">
        <f>+Tableau1[[#This Row],[Papier?
A jour?
Imprimer?]]</f>
        <v>0</v>
      </c>
    </row>
    <row r="123" spans="1:24" ht="56.25" hidden="1" customHeight="1" x14ac:dyDescent="0.3">
      <c r="A123" s="123" t="str">
        <f>IF(Tableau1[[#This Row],[Code]]&lt;&gt;"",Tableau1[[#This Row],[Code]],"")</f>
        <v>UPT_007_02</v>
      </c>
      <c r="B123" s="119" t="str">
        <f>IF(Tableau1[[#This Row],[Nom]]&lt;&gt;"",Tableau1[[#This Row],[Nom]],"")</f>
        <v>FUZEON® MODALITES DE RECONSTITUTION ET D’ADMINISTRATION</v>
      </c>
      <c r="C12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23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23" s="52" t="str">
        <f>Tableau1[[#This Row],[Mots-clé]]</f>
        <v xml:space="preserve">PROTOCOLE
FUZEON®
MODALITES DE RECONSTITUTION 
ET D’ADMINISTRATION
Théra 7
</v>
      </c>
      <c r="G123" s="50">
        <f>Tableau1[[#This Row],[Administratif*]]</f>
        <v>0</v>
      </c>
      <c r="H123" s="50">
        <f>Tableau1[[#This Row],[Agent de service*]]</f>
        <v>0</v>
      </c>
      <c r="I123" s="50">
        <f>Tableau1[[#This Row],[Bénévole* / DU]]</f>
        <v>0</v>
      </c>
      <c r="J123" s="50">
        <f>Tableau1[[#This Row],[Cuisinier*]]</f>
        <v>0</v>
      </c>
      <c r="K123" s="50">
        <f>Tableau1[[#This Row],[Equipe Mobile]]</f>
        <v>0</v>
      </c>
      <c r="L123" s="50">
        <f>Tableau1[[#This Row],[Factotum*]]</f>
        <v>0</v>
      </c>
      <c r="M123" s="50">
        <f>Tableau1[[#This Row],[Hôpital de jour*]]</f>
        <v>0</v>
      </c>
      <c r="N123" s="50" t="e">
        <f>#REF!</f>
        <v>#REF!</v>
      </c>
      <c r="O123" s="50">
        <f>Tableau1[[#This Row],[Soignants (Unités)*]]</f>
        <v>1</v>
      </c>
      <c r="P123" s="50">
        <f>Tableau1[[#This Row],[Médecins*]]</f>
        <v>0</v>
      </c>
      <c r="Q123" s="50">
        <f>Tableau1[[#This Row],[Vigilances - Pharmacie]]</f>
        <v>1</v>
      </c>
      <c r="R123" s="50" t="e">
        <f>#REF!</f>
        <v>#REF!</v>
      </c>
      <c r="S123" s="50" t="e">
        <f>#REF!</f>
        <v>#REF!</v>
      </c>
      <c r="T123" s="50" t="e">
        <f>#REF!</f>
        <v>#REF!</v>
      </c>
      <c r="U123" s="50">
        <f>Tableau1[[#This Row],[Classeur bénévoles]]</f>
        <v>0</v>
      </c>
      <c r="V123" s="50">
        <f>Tableau1[[#This Row],[Classeur CRU]]</f>
        <v>0</v>
      </c>
      <c r="W123" s="50">
        <f>Tableau1[[#This Row],[Classeur GQR]]</f>
        <v>0</v>
      </c>
      <c r="X123" s="50" t="str">
        <f>+Tableau1[[#This Row],[Papier?
A jour?
Imprimer?]]</f>
        <v>P - MAJ</v>
      </c>
    </row>
    <row r="124" spans="1:24" ht="56.25" hidden="1" customHeight="1" x14ac:dyDescent="0.3">
      <c r="A124" s="123" t="str">
        <f>IF(Tableau1[[#This Row],[Code]]&lt;&gt;"",Tableau1[[#This Row],[Code]],"")</f>
        <v>USO_018_02</v>
      </c>
      <c r="B124" s="119" t="str">
        <f>IF(Tableau1[[#This Row],[Nom]]&lt;&gt;"",Tableau1[[#This Row],[Nom]],"")</f>
        <v>GENERALITES STOMIES DIGESTIVES ET APPAREILLAGES</v>
      </c>
      <c r="C12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12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24" s="52" t="str">
        <f>Tableau1[[#This Row],[Mots-clé]]</f>
        <v>Stomies, généralités, appareillages, digestive, urinaire, cutané</v>
      </c>
      <c r="G124" s="50">
        <f>Tableau1[[#This Row],[Administratif*]]</f>
        <v>0</v>
      </c>
      <c r="H124" s="50">
        <f>Tableau1[[#This Row],[Agent de service*]]</f>
        <v>0</v>
      </c>
      <c r="I124" s="50">
        <f>Tableau1[[#This Row],[Bénévole* / DU]]</f>
        <v>0</v>
      </c>
      <c r="J124" s="50">
        <f>Tableau1[[#This Row],[Cuisinier*]]</f>
        <v>0</v>
      </c>
      <c r="K124" s="50">
        <f>Tableau1[[#This Row],[Equipe Mobile]]</f>
        <v>0</v>
      </c>
      <c r="L124" s="50">
        <f>Tableau1[[#This Row],[Factotum*]]</f>
        <v>0</v>
      </c>
      <c r="M124" s="50">
        <f>Tableau1[[#This Row],[Hôpital de jour*]]</f>
        <v>0</v>
      </c>
      <c r="N124" s="50" t="e">
        <f>#REF!</f>
        <v>#REF!</v>
      </c>
      <c r="O124" s="50">
        <f>Tableau1[[#This Row],[Soignants (Unités)*]]</f>
        <v>1</v>
      </c>
      <c r="P124" s="50">
        <f>Tableau1[[#This Row],[Médecins*]]</f>
        <v>0</v>
      </c>
      <c r="Q124" s="50">
        <f>Tableau1[[#This Row],[Vigilances - Pharmacie]]</f>
        <v>0</v>
      </c>
      <c r="R124" s="50" t="e">
        <f>#REF!</f>
        <v>#REF!</v>
      </c>
      <c r="S124" s="50" t="e">
        <f>#REF!</f>
        <v>#REF!</v>
      </c>
      <c r="T124" s="50" t="e">
        <f>#REF!</f>
        <v>#REF!</v>
      </c>
      <c r="U124" s="50">
        <f>Tableau1[[#This Row],[Classeur bénévoles]]</f>
        <v>0</v>
      </c>
      <c r="V124" s="50">
        <f>Tableau1[[#This Row],[Classeur CRU]]</f>
        <v>0</v>
      </c>
      <c r="W124" s="50">
        <f>Tableau1[[#This Row],[Classeur GQR]]</f>
        <v>0</v>
      </c>
      <c r="X124" s="50" t="str">
        <f>+Tableau1[[#This Row],[Papier?
A jour?
Imprimer?]]</f>
        <v>P-AJ-IMPR</v>
      </c>
    </row>
    <row r="125" spans="1:24" ht="56.25" hidden="1" customHeight="1" x14ac:dyDescent="0.3">
      <c r="A125" s="123" t="str">
        <f>IF(Tableau1[[#This Row],[Code]]&lt;&gt;"",Tableau1[[#This Row],[Code]],"")</f>
        <v>UAD_001_01</v>
      </c>
      <c r="B125" s="119" t="str">
        <f>IF(Tableau1[[#This Row],[Nom]]&lt;&gt;"",Tableau1[[#This Row],[Nom]],"")</f>
        <v>GESTION DES ADMISSIONS</v>
      </c>
      <c r="C12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(), </v>
      </c>
      <c r="E125" s="303" t="str">
        <f>Tableau1[[#This Row],[Dossier]]&amp;" "&amp;Tableau1[[#This Row],[Sous dossier (1)]]&amp;" "&amp;Tableau1[[#This Row],[Sous dossier (2)]]&amp;" "&amp;Tableau1[[#This Row],[Sous dossier (3)]]</f>
        <v xml:space="preserve">PEC\ UNITE\ ADMISSION\ </v>
      </c>
      <c r="F125" s="52" t="str">
        <f>Tableau1[[#This Row],[Mots-clé]]</f>
        <v xml:space="preserve">PROCEDURE GESTION DES ADMISSIONS DOSSIER PATIENT résident resident résidant residant
Fonct 1
</v>
      </c>
      <c r="G125" s="50">
        <f>Tableau1[[#This Row],[Administratif*]]</f>
        <v>1</v>
      </c>
      <c r="H125" s="50">
        <f>Tableau1[[#This Row],[Agent de service*]]</f>
        <v>0</v>
      </c>
      <c r="I125" s="50">
        <f>Tableau1[[#This Row],[Bénévole* / DU]]</f>
        <v>0</v>
      </c>
      <c r="J125" s="50">
        <f>Tableau1[[#This Row],[Cuisinier*]]</f>
        <v>0</v>
      </c>
      <c r="K125" s="50">
        <f>Tableau1[[#This Row],[Equipe Mobile]]</f>
        <v>0</v>
      </c>
      <c r="L125" s="50">
        <f>Tableau1[[#This Row],[Factotum*]]</f>
        <v>0</v>
      </c>
      <c r="M125" s="50">
        <f>Tableau1[[#This Row],[Hôpital de jour*]]</f>
        <v>0</v>
      </c>
      <c r="N125" s="50" t="e">
        <f>#REF!</f>
        <v>#REF!</v>
      </c>
      <c r="O125" s="50">
        <f>Tableau1[[#This Row],[Soignants (Unités)*]]</f>
        <v>0</v>
      </c>
      <c r="P125" s="50">
        <f>Tableau1[[#This Row],[Médecins*]]</f>
        <v>1</v>
      </c>
      <c r="Q125" s="50">
        <f>Tableau1[[#This Row],[Vigilances - Pharmacie]]</f>
        <v>0</v>
      </c>
      <c r="R125" s="50" t="e">
        <f>#REF!</f>
        <v>#REF!</v>
      </c>
      <c r="S125" s="50" t="e">
        <f>#REF!</f>
        <v>#REF!</v>
      </c>
      <c r="T125" s="50" t="e">
        <f>#REF!</f>
        <v>#REF!</v>
      </c>
      <c r="U125" s="50">
        <f>Tableau1[[#This Row],[Classeur bénévoles]]</f>
        <v>0</v>
      </c>
      <c r="V125" s="50">
        <f>Tableau1[[#This Row],[Classeur CRU]]</f>
        <v>0</v>
      </c>
      <c r="W125" s="50">
        <f>Tableau1[[#This Row],[Classeur GQR]]</f>
        <v>0</v>
      </c>
      <c r="X125" s="50" t="str">
        <f>+Tableau1[[#This Row],[Papier?
A jour?
Imprimer?]]</f>
        <v>P-AJ-IMPR</v>
      </c>
    </row>
    <row r="126" spans="1:24" ht="56.25" hidden="1" customHeight="1" x14ac:dyDescent="0.3">
      <c r="A126" s="123" t="str">
        <f>IF(Tableau1[[#This Row],[Code]]&lt;&gt;"",Tableau1[[#This Row],[Code]],"")</f>
        <v>OIU_002_02</v>
      </c>
      <c r="B126" s="119" t="str">
        <f>IF(Tableau1[[#This Row],[Nom]]&lt;&gt;"",Tableau1[[#This Row],[Nom]],"")</f>
        <v>GESTION DES PLAINTES ET RECLAMATIONS</v>
      </c>
      <c r="C12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bénévoles (Fonctionnement), Classeur Cuisine (Fonctionnement-Orga), Classeur Factotum (Fonctionnement), Classeur Salle de Soins (Fonct-Général), Classeur AGS en cuisine (Vigilances et risques), Classeur CRU, Classeur HDJ (),Classeur Equipe Mobile (), </v>
      </c>
      <c r="E126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126" s="52" t="str">
        <f>Tableau1[[#This Row],[Mots-clé]]</f>
        <v>GESTION DES PLAINTES ET RECLAMATIONS cru USAGERS SATISFACTION</v>
      </c>
      <c r="G126" s="50">
        <f>Tableau1[[#This Row],[Administratif*]]</f>
        <v>1</v>
      </c>
      <c r="H126" s="50">
        <f>Tableau1[[#This Row],[Agent de service*]]</f>
        <v>1</v>
      </c>
      <c r="I126" s="50">
        <f>Tableau1[[#This Row],[Bénévole* / DU]]</f>
        <v>1</v>
      </c>
      <c r="J126" s="50">
        <f>Tableau1[[#This Row],[Cuisinier*]]</f>
        <v>1</v>
      </c>
      <c r="K126" s="50">
        <f>Tableau1[[#This Row],[Equipe Mobile]]</f>
        <v>1</v>
      </c>
      <c r="L126" s="50">
        <f>Tableau1[[#This Row],[Factotum*]]</f>
        <v>1</v>
      </c>
      <c r="M126" s="50">
        <f>Tableau1[[#This Row],[Hôpital de jour*]]</f>
        <v>1</v>
      </c>
      <c r="N126" s="50" t="e">
        <f>#REF!</f>
        <v>#REF!</v>
      </c>
      <c r="O126" s="50">
        <f>Tableau1[[#This Row],[Soignants (Unités)*]]</f>
        <v>1</v>
      </c>
      <c r="P126" s="50">
        <f>Tableau1[[#This Row],[Médecins*]]</f>
        <v>1</v>
      </c>
      <c r="Q126" s="50">
        <f>Tableau1[[#This Row],[Vigilances - Pharmacie]]</f>
        <v>0</v>
      </c>
      <c r="R126" s="50" t="e">
        <f>#REF!</f>
        <v>#REF!</v>
      </c>
      <c r="S126" s="50" t="e">
        <f>#REF!</f>
        <v>#REF!</v>
      </c>
      <c r="T126" s="50" t="e">
        <f>#REF!</f>
        <v>#REF!</v>
      </c>
      <c r="U126" s="50" t="str">
        <f>Tableau1[[#This Row],[Classeur bénévoles]]</f>
        <v>Fonctionnement</v>
      </c>
      <c r="V126" s="50">
        <f>Tableau1[[#This Row],[Classeur CRU]]</f>
        <v>1</v>
      </c>
      <c r="W126" s="50">
        <f>Tableau1[[#This Row],[Classeur GQR]]</f>
        <v>0</v>
      </c>
      <c r="X126" s="50" t="str">
        <f>+Tableau1[[#This Row],[Papier?
A jour?
Imprimer?]]</f>
        <v>P-AJ-IMPR</v>
      </c>
    </row>
    <row r="127" spans="1:24" ht="56.25" hidden="1" customHeight="1" x14ac:dyDescent="0.3">
      <c r="A127" s="123" t="str">
        <f>IF(Tableau1[[#This Row],[Code]]&lt;&gt;"",Tableau1[[#This Row],[Code]],"")</f>
        <v>PPH_010_03</v>
      </c>
      <c r="B127" s="119" t="str">
        <f>IF(Tableau1[[#This Row],[Nom]]&lt;&gt;"",Tableau1[[#This Row],[Nom]],"")</f>
        <v>GESTION DU TRAITEMENT PERSONNEL DU RESIDENT</v>
      </c>
      <c r="C12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27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27" s="52" t="str">
        <f>Tableau1[[#This Row],[Mots-clé]]</f>
        <v>GESTION DU TRAITEMENT PERSONNEL  CIRCUTI DU MEDICAMENT PHARMACIE</v>
      </c>
      <c r="G127" s="50">
        <f>Tableau1[[#This Row],[Administratif*]]</f>
        <v>0</v>
      </c>
      <c r="H127" s="50">
        <f>Tableau1[[#This Row],[Agent de service*]]</f>
        <v>0</v>
      </c>
      <c r="I127" s="50">
        <f>Tableau1[[#This Row],[Bénévole* / DU]]</f>
        <v>0</v>
      </c>
      <c r="J127" s="50">
        <f>Tableau1[[#This Row],[Cuisinier*]]</f>
        <v>0</v>
      </c>
      <c r="K127" s="50">
        <f>Tableau1[[#This Row],[Equipe Mobile]]</f>
        <v>0</v>
      </c>
      <c r="L127" s="50">
        <f>Tableau1[[#This Row],[Factotum*]]</f>
        <v>0</v>
      </c>
      <c r="M127" s="50">
        <f>Tableau1[[#This Row],[Hôpital de jour*]]</f>
        <v>0</v>
      </c>
      <c r="N127" s="50" t="e">
        <f>#REF!</f>
        <v>#REF!</v>
      </c>
      <c r="O127" s="50">
        <f>Tableau1[[#This Row],[Soignants (Unités)*]]</f>
        <v>1</v>
      </c>
      <c r="P127" s="50">
        <f>Tableau1[[#This Row],[Médecins*]]</f>
        <v>1</v>
      </c>
      <c r="Q127" s="50">
        <f>Tableau1[[#This Row],[Vigilances - Pharmacie]]</f>
        <v>1</v>
      </c>
      <c r="R127" s="50" t="e">
        <f>#REF!</f>
        <v>#REF!</v>
      </c>
      <c r="S127" s="50" t="e">
        <f>#REF!</f>
        <v>#REF!</v>
      </c>
      <c r="T127" s="50" t="e">
        <f>#REF!</f>
        <v>#REF!</v>
      </c>
      <c r="U127" s="50">
        <f>Tableau1[[#This Row],[Classeur bénévoles]]</f>
        <v>0</v>
      </c>
      <c r="V127" s="50">
        <f>Tableau1[[#This Row],[Classeur CRU]]</f>
        <v>0</v>
      </c>
      <c r="W127" s="50">
        <f>Tableau1[[#This Row],[Classeur GQR]]</f>
        <v>0</v>
      </c>
      <c r="X127" s="50" t="str">
        <f>+Tableau1[[#This Row],[Papier?
A jour?
Imprimer?]]</f>
        <v>P-AJ-IMPR</v>
      </c>
    </row>
    <row r="128" spans="1:24" ht="56.25" hidden="1" customHeight="1" x14ac:dyDescent="0.3">
      <c r="A128" s="123" t="str">
        <f>IF(Tableau1[[#This Row],[Code]]&lt;&gt;"",Tableau1[[#This Row],[Code]],"")</f>
        <v>UDP_003_04</v>
      </c>
      <c r="B128" s="119" t="str">
        <f>IF(Tableau1[[#This Row],[Nom]]&lt;&gt;"",Tableau1[[#This Row],[Nom]],"")</f>
        <v>GESTION ET ACCES AU DOSSIER PATIENT</v>
      </c>
      <c r="C12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E128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128" s="52" t="str">
        <f>Tableau1[[#This Row],[Mots-clé]]</f>
        <v>PROCEDURE composition utilisation gestion accès acces archive archivage consultation évaluation
DOSSIER DE SOINS dossier patient résident résidant médical social ordre medical</v>
      </c>
      <c r="G128" s="50">
        <f>Tableau1[[#This Row],[Administratif*]]</f>
        <v>1</v>
      </c>
      <c r="H128" s="50">
        <f>Tableau1[[#This Row],[Agent de service*]]</f>
        <v>0</v>
      </c>
      <c r="I128" s="50">
        <f>Tableau1[[#This Row],[Bénévole* / DU]]</f>
        <v>0</v>
      </c>
      <c r="J128" s="50">
        <f>Tableau1[[#This Row],[Cuisinier*]]</f>
        <v>0</v>
      </c>
      <c r="K128" s="50">
        <f>Tableau1[[#This Row],[Equipe Mobile]]</f>
        <v>0</v>
      </c>
      <c r="L128" s="50">
        <f>Tableau1[[#This Row],[Factotum*]]</f>
        <v>0</v>
      </c>
      <c r="M128" s="50">
        <f>Tableau1[[#This Row],[Hôpital de jour*]]</f>
        <v>0</v>
      </c>
      <c r="N128" s="50" t="e">
        <f>#REF!</f>
        <v>#REF!</v>
      </c>
      <c r="O128" s="50">
        <f>Tableau1[[#This Row],[Soignants (Unités)*]]</f>
        <v>1</v>
      </c>
      <c r="P128" s="50">
        <f>Tableau1[[#This Row],[Médecins*]]</f>
        <v>1</v>
      </c>
      <c r="Q128" s="50">
        <f>Tableau1[[#This Row],[Vigilances - Pharmacie]]</f>
        <v>0</v>
      </c>
      <c r="R128" s="50" t="e">
        <f>#REF!</f>
        <v>#REF!</v>
      </c>
      <c r="S128" s="50" t="e">
        <f>#REF!</f>
        <v>#REF!</v>
      </c>
      <c r="T128" s="50" t="e">
        <f>#REF!</f>
        <v>#REF!</v>
      </c>
      <c r="U128" s="50">
        <f>Tableau1[[#This Row],[Classeur bénévoles]]</f>
        <v>0</v>
      </c>
      <c r="V128" s="50">
        <f>Tableau1[[#This Row],[Classeur CRU]]</f>
        <v>0</v>
      </c>
      <c r="W128" s="50">
        <f>Tableau1[[#This Row],[Classeur GQR]]</f>
        <v>0</v>
      </c>
      <c r="X128" s="50" t="str">
        <f>+Tableau1[[#This Row],[Papier?
A jour?
Imprimer?]]</f>
        <v>P-AJ-IMPR</v>
      </c>
    </row>
    <row r="129" spans="1:24" ht="56.25" hidden="1" customHeight="1" x14ac:dyDescent="0.3">
      <c r="A129" s="123" t="str">
        <f>IF(Tableau1[[#This Row],[Code]]&lt;&gt;"",Tableau1[[#This Row],[Code]],"")</f>
        <v>REI_001_02</v>
      </c>
      <c r="B129" s="119" t="str">
        <f>IF(Tableau1[[#This Row],[Nom]]&lt;&gt;"",Tableau1[[#This Row],[Nom]],"")</f>
        <v>GESTION EVENEMENTS INDESIR MED et DM</v>
      </c>
      <c r="C12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(Fonctionnement), </v>
      </c>
      <c r="E129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29" s="52" t="str">
        <f>Tableau1[[#This Row],[Mots-clé]]</f>
        <v xml:space="preserve">GESTION DES EVENEMENTS INDESIRABLES CIRCUIT Des MEDICAMENTs événement événement indésirable ei dispositif médicaux dm </v>
      </c>
      <c r="G129" s="50">
        <f>Tableau1[[#This Row],[Administratif*]]</f>
        <v>0</v>
      </c>
      <c r="H129" s="50">
        <f>Tableau1[[#This Row],[Agent de service*]]</f>
        <v>0</v>
      </c>
      <c r="I129" s="50">
        <f>Tableau1[[#This Row],[Bénévole* / DU]]</f>
        <v>0</v>
      </c>
      <c r="J129" s="50">
        <f>Tableau1[[#This Row],[Cuisinier*]]</f>
        <v>0</v>
      </c>
      <c r="K129" s="50">
        <f>Tableau1[[#This Row],[Equipe Mobile]]</f>
        <v>0</v>
      </c>
      <c r="L129" s="50">
        <f>Tableau1[[#This Row],[Factotum*]]</f>
        <v>0</v>
      </c>
      <c r="M129" s="50">
        <f>Tableau1[[#This Row],[Hôpital de jour*]]</f>
        <v>0</v>
      </c>
      <c r="N129" s="50" t="e">
        <f>#REF!</f>
        <v>#REF!</v>
      </c>
      <c r="O129" s="50">
        <f>Tableau1[[#This Row],[Soignants (Unités)*]]</f>
        <v>1</v>
      </c>
      <c r="P129" s="50">
        <f>Tableau1[[#This Row],[Médecins*]]</f>
        <v>1</v>
      </c>
      <c r="Q129" s="50">
        <f>Tableau1[[#This Row],[Vigilances - Pharmacie]]</f>
        <v>1</v>
      </c>
      <c r="R129" s="50" t="e">
        <f>#REF!</f>
        <v>#REF!</v>
      </c>
      <c r="S129" s="50" t="e">
        <f>#REF!</f>
        <v>#REF!</v>
      </c>
      <c r="T129" s="50" t="e">
        <f>#REF!</f>
        <v>#REF!</v>
      </c>
      <c r="U129" s="50">
        <f>Tableau1[[#This Row],[Classeur bénévoles]]</f>
        <v>0</v>
      </c>
      <c r="V129" s="50">
        <f>Tableau1[[#This Row],[Classeur CRU]]</f>
        <v>0</v>
      </c>
      <c r="W129" s="50">
        <f>Tableau1[[#This Row],[Classeur GQR]]</f>
        <v>0</v>
      </c>
      <c r="X129" s="50" t="str">
        <f>+Tableau1[[#This Row],[Papier?
A jour?
Imprimer?]]</f>
        <v>P-AJ-IMPR</v>
      </c>
    </row>
    <row r="130" spans="1:24" ht="56.25" hidden="1" customHeight="1" x14ac:dyDescent="0.3">
      <c r="A130" s="123" t="str">
        <f>IF(Tableau1[[#This Row],[Code]]&lt;&gt;"",Tableau1[[#This Row],[Code]],"")</f>
        <v>RVI_004_03</v>
      </c>
      <c r="B130" s="119" t="str">
        <f>IF(Tableau1[[#This Row],[Nom]]&lt;&gt;"",Tableau1[[#This Row],[Nom]],"")</f>
        <v>GESTION INTERNE DES INFECTIONS NOSOCOMIALES</v>
      </c>
      <c r="C13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E130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30" s="52" t="str">
        <f>Tableau1[[#This Row],[Mots-clé]]</f>
        <v xml:space="preserve">INFECTION NOSOCOMIALE GESTION INTERNE signalement CLIN vigilance infectionvigilance risque infectieux </v>
      </c>
      <c r="G130" s="50">
        <f>Tableau1[[#This Row],[Administratif*]]</f>
        <v>0</v>
      </c>
      <c r="H130" s="50">
        <f>Tableau1[[#This Row],[Agent de service*]]</f>
        <v>0</v>
      </c>
      <c r="I130" s="50">
        <f>Tableau1[[#This Row],[Bénévole* / DU]]</f>
        <v>0</v>
      </c>
      <c r="J130" s="50">
        <f>Tableau1[[#This Row],[Cuisinier*]]</f>
        <v>0</v>
      </c>
      <c r="K130" s="50">
        <f>Tableau1[[#This Row],[Equipe Mobile]]</f>
        <v>0</v>
      </c>
      <c r="L130" s="50">
        <f>Tableau1[[#This Row],[Factotum*]]</f>
        <v>0</v>
      </c>
      <c r="M130" s="50">
        <f>Tableau1[[#This Row],[Hôpital de jour*]]</f>
        <v>0</v>
      </c>
      <c r="N130" s="50" t="e">
        <f>#REF!</f>
        <v>#REF!</v>
      </c>
      <c r="O130" s="50">
        <f>Tableau1[[#This Row],[Soignants (Unités)*]]</f>
        <v>1</v>
      </c>
      <c r="P130" s="50">
        <f>Tableau1[[#This Row],[Médecins*]]</f>
        <v>1</v>
      </c>
      <c r="Q130" s="50">
        <f>Tableau1[[#This Row],[Vigilances - Pharmacie]]</f>
        <v>0</v>
      </c>
      <c r="R130" s="50" t="e">
        <f>#REF!</f>
        <v>#REF!</v>
      </c>
      <c r="S130" s="50" t="e">
        <f>#REF!</f>
        <v>#REF!</v>
      </c>
      <c r="T130" s="50" t="e">
        <f>#REF!</f>
        <v>#REF!</v>
      </c>
      <c r="U130" s="50">
        <f>Tableau1[[#This Row],[Classeur bénévoles]]</f>
        <v>0</v>
      </c>
      <c r="V130" s="50">
        <f>Tableau1[[#This Row],[Classeur CRU]]</f>
        <v>0</v>
      </c>
      <c r="W130" s="50">
        <f>Tableau1[[#This Row],[Classeur GQR]]</f>
        <v>0</v>
      </c>
      <c r="X130" s="50" t="str">
        <f>+Tableau1[[#This Row],[Papier?
A jour?
Imprimer?]]</f>
        <v>P-AJ-IMPR</v>
      </c>
    </row>
    <row r="131" spans="1:24" ht="56.25" hidden="1" customHeight="1" x14ac:dyDescent="0.3">
      <c r="A131" s="123" t="str">
        <f>IF(Tableau1[[#This Row],[Code]]&lt;&gt;"",Tableau1[[#This Row],[Code]],"")</f>
        <v>HDJ_001_02</v>
      </c>
      <c r="B131" s="119" t="str">
        <f>IF(Tableau1[[#This Row],[Nom]]&lt;&gt;"",Tableau1[[#This Row],[Nom]],"")</f>
        <v>GESTION MEDICAMENTS DES PATIENTS HDJ</v>
      </c>
      <c r="C13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1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131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31" s="52" t="str">
        <f>Tableau1[[#This Row],[Mots-clé]]</f>
        <v>GESTION MEDICAMENTS HDJ</v>
      </c>
      <c r="G131" s="50">
        <f>Tableau1[[#This Row],[Administratif*]]</f>
        <v>0</v>
      </c>
      <c r="H131" s="50">
        <f>Tableau1[[#This Row],[Agent de service*]]</f>
        <v>0</v>
      </c>
      <c r="I131" s="50">
        <f>Tableau1[[#This Row],[Bénévole* / DU]]</f>
        <v>0</v>
      </c>
      <c r="J131" s="50">
        <f>Tableau1[[#This Row],[Cuisinier*]]</f>
        <v>0</v>
      </c>
      <c r="K131" s="50">
        <f>Tableau1[[#This Row],[Equipe Mobile]]</f>
        <v>0</v>
      </c>
      <c r="L131" s="50">
        <f>Tableau1[[#This Row],[Factotum*]]</f>
        <v>0</v>
      </c>
      <c r="M131" s="50">
        <f>Tableau1[[#This Row],[Hôpital de jour*]]</f>
        <v>1</v>
      </c>
      <c r="N131" s="50" t="e">
        <f>#REF!</f>
        <v>#REF!</v>
      </c>
      <c r="O131" s="50">
        <f>Tableau1[[#This Row],[Soignants (Unités)*]]</f>
        <v>0</v>
      </c>
      <c r="P131" s="50">
        <f>Tableau1[[#This Row],[Médecins*]]</f>
        <v>0</v>
      </c>
      <c r="Q131" s="50">
        <f>Tableau1[[#This Row],[Vigilances - Pharmacie]]</f>
        <v>0</v>
      </c>
      <c r="R131" s="50" t="e">
        <f>#REF!</f>
        <v>#REF!</v>
      </c>
      <c r="S131" s="50" t="e">
        <f>#REF!</f>
        <v>#REF!</v>
      </c>
      <c r="T131" s="50" t="e">
        <f>#REF!</f>
        <v>#REF!</v>
      </c>
      <c r="U131" s="50">
        <f>Tableau1[[#This Row],[Classeur bénévoles]]</f>
        <v>0</v>
      </c>
      <c r="V131" s="50">
        <f>Tableau1[[#This Row],[Classeur CRU]]</f>
        <v>0</v>
      </c>
      <c r="W131" s="50">
        <f>Tableau1[[#This Row],[Classeur GQR]]</f>
        <v>0</v>
      </c>
      <c r="X131" s="50" t="str">
        <f>+Tableau1[[#This Row],[Papier?
A jour?
Imprimer?]]</f>
        <v>P-AJ-IMPR</v>
      </c>
    </row>
    <row r="132" spans="1:24" ht="56.25" hidden="1" customHeight="1" x14ac:dyDescent="0.3">
      <c r="A132" s="123" t="str">
        <f>IF(Tableau1[[#This Row],[Code]]&lt;&gt;"",Tableau1[[#This Row],[Code]],"")</f>
        <v/>
      </c>
      <c r="B132" s="119" t="str">
        <f>IF(Tableau1[[#This Row],[Nom]]&lt;&gt;"",Tableau1[[#This Row],[Nom]],"")</f>
        <v>GRILLE EVALUATION STAGIAIRE AS</v>
      </c>
      <c r="C13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2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STAGIAIRES\ </v>
      </c>
      <c r="F132" s="52" t="str">
        <f>Tableau1[[#This Row],[Mots-clé]]</f>
        <v>Evaluation stagiaires elève AS aide soignant grille</v>
      </c>
      <c r="G132" s="50">
        <f>Tableau1[[#This Row],[Administratif*]]</f>
        <v>0</v>
      </c>
      <c r="H132" s="50">
        <f>Tableau1[[#This Row],[Agent de service*]]</f>
        <v>0</v>
      </c>
      <c r="I132" s="50">
        <f>Tableau1[[#This Row],[Bénévole* / DU]]</f>
        <v>0</v>
      </c>
      <c r="J132" s="50">
        <f>Tableau1[[#This Row],[Cuisinier*]]</f>
        <v>0</v>
      </c>
      <c r="K132" s="50">
        <f>Tableau1[[#This Row],[Equipe Mobile]]</f>
        <v>0</v>
      </c>
      <c r="L132" s="50">
        <f>Tableau1[[#This Row],[Factotum*]]</f>
        <v>0</v>
      </c>
      <c r="M132" s="50">
        <f>Tableau1[[#This Row],[Hôpital de jour*]]</f>
        <v>0</v>
      </c>
      <c r="N132" s="50" t="e">
        <f>#REF!</f>
        <v>#REF!</v>
      </c>
      <c r="O132" s="50">
        <f>Tableau1[[#This Row],[Soignants (Unités)*]]</f>
        <v>0</v>
      </c>
      <c r="P132" s="50">
        <f>Tableau1[[#This Row],[Médecins*]]</f>
        <v>0</v>
      </c>
      <c r="Q132" s="50">
        <f>Tableau1[[#This Row],[Vigilances - Pharmacie]]</f>
        <v>0</v>
      </c>
      <c r="R132" s="50" t="e">
        <f>#REF!</f>
        <v>#REF!</v>
      </c>
      <c r="S132" s="50" t="e">
        <f>#REF!</f>
        <v>#REF!</v>
      </c>
      <c r="T132" s="50" t="e">
        <f>#REF!</f>
        <v>#REF!</v>
      </c>
      <c r="U132" s="50">
        <f>Tableau1[[#This Row],[Classeur bénévoles]]</f>
        <v>0</v>
      </c>
      <c r="V132" s="50">
        <f>Tableau1[[#This Row],[Classeur CRU]]</f>
        <v>0</v>
      </c>
      <c r="W132" s="50">
        <f>Tableau1[[#This Row],[Classeur GQR]]</f>
        <v>0</v>
      </c>
      <c r="X132" s="50" t="str">
        <f>+Tableau1[[#This Row],[Papier?
A jour?
Imprimer?]]</f>
        <v>NP - AJ</v>
      </c>
    </row>
    <row r="133" spans="1:24" ht="56.25" hidden="1" customHeight="1" x14ac:dyDescent="0.3">
      <c r="A133" s="123" t="str">
        <f>IF(Tableau1[[#This Row],[Code]]&lt;&gt;"",Tableau1[[#This Row],[Code]],"")</f>
        <v/>
      </c>
      <c r="B133" s="119" t="str">
        <f>IF(Tableau1[[#This Row],[Nom]]&lt;&gt;"",Tableau1[[#This Row],[Nom]],"")</f>
        <v>GRILLE EVALUATION STAGIAIRE IDE</v>
      </c>
      <c r="C13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3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STAGIAIRES\ </v>
      </c>
      <c r="F133" s="52" t="str">
        <f>Tableau1[[#This Row],[Mots-clé]]</f>
        <v>Evaluation stagiaires elève IDE infirmiere infirmier</v>
      </c>
      <c r="G133" s="50">
        <f>Tableau1[[#This Row],[Administratif*]]</f>
        <v>0</v>
      </c>
      <c r="H133" s="50">
        <f>Tableau1[[#This Row],[Agent de service*]]</f>
        <v>0</v>
      </c>
      <c r="I133" s="50">
        <f>Tableau1[[#This Row],[Bénévole* / DU]]</f>
        <v>0</v>
      </c>
      <c r="J133" s="50">
        <f>Tableau1[[#This Row],[Cuisinier*]]</f>
        <v>0</v>
      </c>
      <c r="K133" s="50">
        <f>Tableau1[[#This Row],[Equipe Mobile]]</f>
        <v>0</v>
      </c>
      <c r="L133" s="50">
        <f>Tableau1[[#This Row],[Factotum*]]</f>
        <v>0</v>
      </c>
      <c r="M133" s="50">
        <f>Tableau1[[#This Row],[Hôpital de jour*]]</f>
        <v>0</v>
      </c>
      <c r="N133" s="50" t="e">
        <f>#REF!</f>
        <v>#REF!</v>
      </c>
      <c r="O133" s="50">
        <f>Tableau1[[#This Row],[Soignants (Unités)*]]</f>
        <v>0</v>
      </c>
      <c r="P133" s="50">
        <f>Tableau1[[#This Row],[Médecins*]]</f>
        <v>0</v>
      </c>
      <c r="Q133" s="50">
        <f>Tableau1[[#This Row],[Vigilances - Pharmacie]]</f>
        <v>0</v>
      </c>
      <c r="R133" s="50" t="e">
        <f>#REF!</f>
        <v>#REF!</v>
      </c>
      <c r="S133" s="50" t="e">
        <f>#REF!</f>
        <v>#REF!</v>
      </c>
      <c r="T133" s="50" t="e">
        <f>#REF!</f>
        <v>#REF!</v>
      </c>
      <c r="U133" s="50">
        <f>Tableau1[[#This Row],[Classeur bénévoles]]</f>
        <v>0</v>
      </c>
      <c r="V133" s="50">
        <f>Tableau1[[#This Row],[Classeur CRU]]</f>
        <v>0</v>
      </c>
      <c r="W133" s="50">
        <f>Tableau1[[#This Row],[Classeur GQR]]</f>
        <v>0</v>
      </c>
      <c r="X133" s="50" t="str">
        <f>+Tableau1[[#This Row],[Papier?
A jour?
Imprimer?]]</f>
        <v>NP - AJ</v>
      </c>
    </row>
    <row r="134" spans="1:24" ht="56.25" hidden="1" customHeight="1" x14ac:dyDescent="0.3">
      <c r="A134" s="123" t="str">
        <f>IF(Tableau1[[#This Row],[Code]]&lt;&gt;"",Tableau1[[#This Row],[Code]],"")</f>
        <v>OIQ_001_01</v>
      </c>
      <c r="B134" s="119" t="str">
        <f>IF(Tableau1[[#This Row],[Nom]]&lt;&gt;"",Tableau1[[#This Row],[Nom]],"")</f>
        <v>GROUPE QUALITE RISQUES</v>
      </c>
      <c r="C13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134" s="303" t="str">
        <f>Tableau1[[#This Row],[Dossier]]&amp;" "&amp;Tableau1[[#This Row],[Sous dossier (1)]]&amp;" "&amp;Tableau1[[#This Row],[Sous dossier (2)]]&amp;" "&amp;Tableau1[[#This Row],[Sous dossier (3)]]</f>
        <v>MANAGEMENT\ ORGANISATION\ INSTANCE\ GROUPE_QUALITE\</v>
      </c>
      <c r="F134" s="52" t="str">
        <f>Tableau1[[#This Row],[Mots-clé]]</f>
        <v>mission instance groupe qualité qualite risque cellule COMMISSION COMITE COMISSION développement durable environnement GQR</v>
      </c>
      <c r="G134" s="50">
        <f>Tableau1[[#This Row],[Administratif*]]</f>
        <v>0</v>
      </c>
      <c r="H134" s="50">
        <f>Tableau1[[#This Row],[Agent de service*]]</f>
        <v>0</v>
      </c>
      <c r="I134" s="50">
        <f>Tableau1[[#This Row],[Bénévole* / DU]]</f>
        <v>0</v>
      </c>
      <c r="J134" s="50">
        <f>Tableau1[[#This Row],[Cuisinier*]]</f>
        <v>0</v>
      </c>
      <c r="K134" s="50">
        <f>Tableau1[[#This Row],[Equipe Mobile]]</f>
        <v>0</v>
      </c>
      <c r="L134" s="50">
        <f>Tableau1[[#This Row],[Factotum*]]</f>
        <v>0</v>
      </c>
      <c r="M134" s="50">
        <f>Tableau1[[#This Row],[Hôpital de jour*]]</f>
        <v>0</v>
      </c>
      <c r="N134" s="50" t="e">
        <f>#REF!</f>
        <v>#REF!</v>
      </c>
      <c r="O134" s="50">
        <f>Tableau1[[#This Row],[Soignants (Unités)*]]</f>
        <v>0</v>
      </c>
      <c r="P134" s="50">
        <f>Tableau1[[#This Row],[Médecins*]]</f>
        <v>0</v>
      </c>
      <c r="Q134" s="50">
        <f>Tableau1[[#This Row],[Vigilances - Pharmacie]]</f>
        <v>0</v>
      </c>
      <c r="R134" s="50" t="e">
        <f>#REF!</f>
        <v>#REF!</v>
      </c>
      <c r="S134" s="50" t="e">
        <f>#REF!</f>
        <v>#REF!</v>
      </c>
      <c r="T134" s="50" t="e">
        <f>#REF!</f>
        <v>#REF!</v>
      </c>
      <c r="U134" s="50">
        <f>Tableau1[[#This Row],[Classeur bénévoles]]</f>
        <v>0</v>
      </c>
      <c r="V134" s="50">
        <f>Tableau1[[#This Row],[Classeur CRU]]</f>
        <v>0</v>
      </c>
      <c r="W134" s="50">
        <f>Tableau1[[#This Row],[Classeur GQR]]</f>
        <v>1</v>
      </c>
      <c r="X134" s="50" t="str">
        <f>+Tableau1[[#This Row],[Papier?
A jour?
Imprimer?]]</f>
        <v>P-AJ-IMPR</v>
      </c>
    </row>
    <row r="135" spans="1:24" ht="56.25" hidden="1" customHeight="1" x14ac:dyDescent="0.3">
      <c r="A135" s="123" t="str">
        <f>IF(Tableau1[[#This Row],[Code]]&lt;&gt;"",Tableau1[[#This Row],[Code]],"")</f>
        <v/>
      </c>
      <c r="B135" s="119" t="str">
        <f>IF(Tableau1[[#This Row],[Nom]]&lt;&gt;"",Tableau1[[#This Row],[Nom]],"")</f>
        <v>GUIDE ANTIBIOTIQUE PAR PATHOLOGIE</v>
      </c>
      <c r="C13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E135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35" s="52" t="str">
        <f>Tableau1[[#This Row],[Mots-clé]]</f>
        <v>PROTOCOLE antibioguide GUIDE ANTIBIOTIQUE PAR PATHOLOGIE</v>
      </c>
      <c r="G135" s="50">
        <f>Tableau1[[#This Row],[Administratif*]]</f>
        <v>0</v>
      </c>
      <c r="H135" s="50">
        <f>Tableau1[[#This Row],[Agent de service*]]</f>
        <v>0</v>
      </c>
      <c r="I135" s="50">
        <f>Tableau1[[#This Row],[Bénévole* / DU]]</f>
        <v>0</v>
      </c>
      <c r="J135" s="50">
        <f>Tableau1[[#This Row],[Cuisinier*]]</f>
        <v>0</v>
      </c>
      <c r="K135" s="50">
        <f>Tableau1[[#This Row],[Equipe Mobile]]</f>
        <v>0</v>
      </c>
      <c r="L135" s="50">
        <f>Tableau1[[#This Row],[Factotum*]]</f>
        <v>0</v>
      </c>
      <c r="M135" s="50">
        <f>Tableau1[[#This Row],[Hôpital de jour*]]</f>
        <v>0</v>
      </c>
      <c r="N135" s="50" t="e">
        <f>#REF!</f>
        <v>#REF!</v>
      </c>
      <c r="O135" s="50">
        <f>Tableau1[[#This Row],[Soignants (Unités)*]]</f>
        <v>0</v>
      </c>
      <c r="P135" s="50">
        <f>Tableau1[[#This Row],[Médecins*]]</f>
        <v>1</v>
      </c>
      <c r="Q135" s="50">
        <f>Tableau1[[#This Row],[Vigilances - Pharmacie]]</f>
        <v>1</v>
      </c>
      <c r="R135" s="50" t="e">
        <f>#REF!</f>
        <v>#REF!</v>
      </c>
      <c r="S135" s="50" t="e">
        <f>#REF!</f>
        <v>#REF!</v>
      </c>
      <c r="T135" s="50" t="e">
        <f>#REF!</f>
        <v>#REF!</v>
      </c>
      <c r="U135" s="50">
        <f>Tableau1[[#This Row],[Classeur bénévoles]]</f>
        <v>0</v>
      </c>
      <c r="V135" s="50">
        <f>Tableau1[[#This Row],[Classeur CRU]]</f>
        <v>0</v>
      </c>
      <c r="W135" s="50">
        <f>Tableau1[[#This Row],[Classeur GQR]]</f>
        <v>0</v>
      </c>
      <c r="X135" s="50" t="str">
        <f>+Tableau1[[#This Row],[Papier?
A jour?
Imprimer?]]</f>
        <v>P-AJ-IMPR</v>
      </c>
    </row>
    <row r="136" spans="1:24" ht="56.25" hidden="1" customHeight="1" x14ac:dyDescent="0.3">
      <c r="A136" s="123" t="str">
        <f>IF(Tableau1[[#This Row],[Code]]&lt;&gt;"",Tableau1[[#This Row],[Code]],"")</f>
        <v/>
      </c>
      <c r="B136" s="119" t="str">
        <f>IF(Tableau1[[#This Row],[Nom]]&lt;&gt;"",Tableau1[[#This Row],[Nom]],"")</f>
        <v>HEMOCULTURE</v>
      </c>
      <c r="C13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36" s="52" t="str">
        <f>Tableau1[[#This Row],[Mots-clé]]</f>
        <v>Hémoculture infection</v>
      </c>
      <c r="G136" s="50">
        <f>Tableau1[[#This Row],[Administratif*]]</f>
        <v>0</v>
      </c>
      <c r="H136" s="50">
        <f>Tableau1[[#This Row],[Agent de service*]]</f>
        <v>0</v>
      </c>
      <c r="I136" s="50">
        <f>Tableau1[[#This Row],[Bénévole* / DU]]</f>
        <v>0</v>
      </c>
      <c r="J136" s="50">
        <f>Tableau1[[#This Row],[Cuisinier*]]</f>
        <v>0</v>
      </c>
      <c r="K136" s="50">
        <f>Tableau1[[#This Row],[Equipe Mobile]]</f>
        <v>0</v>
      </c>
      <c r="L136" s="50">
        <f>Tableau1[[#This Row],[Factotum*]]</f>
        <v>0</v>
      </c>
      <c r="M136" s="50">
        <f>Tableau1[[#This Row],[Hôpital de jour*]]</f>
        <v>0</v>
      </c>
      <c r="N136" s="50" t="e">
        <f>#REF!</f>
        <v>#REF!</v>
      </c>
      <c r="O136" s="50">
        <f>Tableau1[[#This Row],[Soignants (Unités)*]]</f>
        <v>0</v>
      </c>
      <c r="P136" s="50">
        <f>Tableau1[[#This Row],[Médecins*]]</f>
        <v>0</v>
      </c>
      <c r="Q136" s="50">
        <f>Tableau1[[#This Row],[Vigilances - Pharmacie]]</f>
        <v>0</v>
      </c>
      <c r="R136" s="50" t="e">
        <f>#REF!</f>
        <v>#REF!</v>
      </c>
      <c r="S136" s="50" t="e">
        <f>#REF!</f>
        <v>#REF!</v>
      </c>
      <c r="T136" s="50" t="e">
        <f>#REF!</f>
        <v>#REF!</v>
      </c>
      <c r="U136" s="50">
        <f>Tableau1[[#This Row],[Classeur bénévoles]]</f>
        <v>0</v>
      </c>
      <c r="V136" s="50">
        <f>Tableau1[[#This Row],[Classeur CRU]]</f>
        <v>0</v>
      </c>
      <c r="W136" s="50">
        <f>Tableau1[[#This Row],[Classeur GQR]]</f>
        <v>0</v>
      </c>
      <c r="X136" s="50">
        <f>+Tableau1[[#This Row],[Papier?
A jour?
Imprimer?]]</f>
        <v>0</v>
      </c>
    </row>
    <row r="137" spans="1:24" ht="56.25" hidden="1" customHeight="1" x14ac:dyDescent="0.3">
      <c r="A137" s="123" t="str">
        <f>IF(Tableau1[[#This Row],[Code]]&lt;&gt;"",Tableau1[[#This Row],[Code]],"")</f>
        <v>-</v>
      </c>
      <c r="B137" s="119" t="str">
        <f>IF(Tableau1[[#This Row],[Nom]]&lt;&gt;"",Tableau1[[#This Row],[Nom]],"")</f>
        <v>ICATB Evaluation de la Qualité de la Prescription des Antibiotiques</v>
      </c>
      <c r="C13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7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7" s="52" t="str">
        <f>Tableau1[[#This Row],[Mots-clé]]</f>
        <v>ICATB Evaluation de la Qualité de la Prescription des Antibiotiques</v>
      </c>
      <c r="G137" s="50">
        <f>Tableau1[[#This Row],[Administratif*]]</f>
        <v>0</v>
      </c>
      <c r="H137" s="50">
        <f>Tableau1[[#This Row],[Agent de service*]]</f>
        <v>0</v>
      </c>
      <c r="I137" s="50">
        <f>Tableau1[[#This Row],[Bénévole* / DU]]</f>
        <v>0</v>
      </c>
      <c r="J137" s="50">
        <f>Tableau1[[#This Row],[Cuisinier*]]</f>
        <v>0</v>
      </c>
      <c r="K137" s="50">
        <f>Tableau1[[#This Row],[Equipe Mobile]]</f>
        <v>0</v>
      </c>
      <c r="L137" s="50">
        <f>Tableau1[[#This Row],[Factotum*]]</f>
        <v>0</v>
      </c>
      <c r="M137" s="50">
        <f>Tableau1[[#This Row],[Hôpital de jour*]]</f>
        <v>0</v>
      </c>
      <c r="N137" s="50" t="e">
        <f>#REF!</f>
        <v>#REF!</v>
      </c>
      <c r="O137" s="50">
        <f>Tableau1[[#This Row],[Soignants (Unités)*]]</f>
        <v>0</v>
      </c>
      <c r="P137" s="50">
        <f>Tableau1[[#This Row],[Médecins*]]</f>
        <v>0</v>
      </c>
      <c r="Q137" s="50">
        <f>Tableau1[[#This Row],[Vigilances - Pharmacie]]</f>
        <v>0</v>
      </c>
      <c r="R137" s="50" t="e">
        <f>#REF!</f>
        <v>#REF!</v>
      </c>
      <c r="S137" s="50" t="e">
        <f>#REF!</f>
        <v>#REF!</v>
      </c>
      <c r="T137" s="50" t="e">
        <f>#REF!</f>
        <v>#REF!</v>
      </c>
      <c r="U137" s="50">
        <f>Tableau1[[#This Row],[Classeur bénévoles]]</f>
        <v>0</v>
      </c>
      <c r="V137" s="50">
        <f>Tableau1[[#This Row],[Classeur CRU]]</f>
        <v>0</v>
      </c>
      <c r="W137" s="50">
        <f>Tableau1[[#This Row],[Classeur GQR]]</f>
        <v>0</v>
      </c>
      <c r="X137" s="50" t="str">
        <f>+Tableau1[[#This Row],[Papier?
A jour?
Imprimer?]]</f>
        <v>NP - AJ</v>
      </c>
    </row>
    <row r="138" spans="1:24" ht="56.25" hidden="1" customHeight="1" x14ac:dyDescent="0.3">
      <c r="A138" s="123" t="str">
        <f>IF(Tableau1[[#This Row],[Code]]&lt;&gt;"",Tableau1[[#This Row],[Code]],"")</f>
        <v>-</v>
      </c>
      <c r="B138" s="119" t="str">
        <f>IF(Tableau1[[#This Row],[Nom]]&lt;&gt;"",Tableau1[[#This Row],[Nom]],"")</f>
        <v>ICATB Evaluation de la Qualité de la Prescription des Antibiotiques</v>
      </c>
      <c r="C13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3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8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8" s="52" t="str">
        <f>Tableau1[[#This Row],[Mots-clé]]</f>
        <v>ICATB Evaluation de la Qualité de la Prescription des Antibiotiques</v>
      </c>
      <c r="G138" s="50">
        <f>Tableau1[[#This Row],[Administratif*]]</f>
        <v>0</v>
      </c>
      <c r="H138" s="50">
        <f>Tableau1[[#This Row],[Agent de service*]]</f>
        <v>0</v>
      </c>
      <c r="I138" s="50">
        <f>Tableau1[[#This Row],[Bénévole* / DU]]</f>
        <v>0</v>
      </c>
      <c r="J138" s="50">
        <f>Tableau1[[#This Row],[Cuisinier*]]</f>
        <v>0</v>
      </c>
      <c r="K138" s="50">
        <f>Tableau1[[#This Row],[Equipe Mobile]]</f>
        <v>0</v>
      </c>
      <c r="L138" s="50">
        <f>Tableau1[[#This Row],[Factotum*]]</f>
        <v>0</v>
      </c>
      <c r="M138" s="50">
        <f>Tableau1[[#This Row],[Hôpital de jour*]]</f>
        <v>0</v>
      </c>
      <c r="N138" s="50" t="e">
        <f>#REF!</f>
        <v>#REF!</v>
      </c>
      <c r="O138" s="50">
        <f>Tableau1[[#This Row],[Soignants (Unités)*]]</f>
        <v>0</v>
      </c>
      <c r="P138" s="50">
        <f>Tableau1[[#This Row],[Médecins*]]</f>
        <v>0</v>
      </c>
      <c r="Q138" s="50">
        <f>Tableau1[[#This Row],[Vigilances - Pharmacie]]</f>
        <v>0</v>
      </c>
      <c r="R138" s="50" t="e">
        <f>#REF!</f>
        <v>#REF!</v>
      </c>
      <c r="S138" s="50" t="e">
        <f>#REF!</f>
        <v>#REF!</v>
      </c>
      <c r="T138" s="50" t="e">
        <f>#REF!</f>
        <v>#REF!</v>
      </c>
      <c r="U138" s="50">
        <f>Tableau1[[#This Row],[Classeur bénévoles]]</f>
        <v>0</v>
      </c>
      <c r="V138" s="50">
        <f>Tableau1[[#This Row],[Classeur CRU]]</f>
        <v>0</v>
      </c>
      <c r="W138" s="50">
        <f>Tableau1[[#This Row],[Classeur GQR]]</f>
        <v>0</v>
      </c>
      <c r="X138" s="50" t="str">
        <f>+Tableau1[[#This Row],[Papier?
A jour?
Imprimer?]]</f>
        <v>NP - AJ</v>
      </c>
    </row>
    <row r="139" spans="1:24" ht="56.25" hidden="1" customHeight="1" x14ac:dyDescent="0.3">
      <c r="A139" s="123" t="str">
        <f>IF(Tableau1[[#This Row],[Code]]&lt;&gt;"",Tableau1[[#This Row],[Code]],"")</f>
        <v>RVD_001_02</v>
      </c>
      <c r="B139" s="119" t="str">
        <f>IF(Tableau1[[#This Row],[Nom]]&lt;&gt;"",Tableau1[[#This Row],[Nom]],"")</f>
        <v>IDENTITOVIGILANCE</v>
      </c>
      <c r="C13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Salle de Soins (Vigilances), </v>
      </c>
      <c r="E139" s="303" t="str">
        <f>Tableau1[[#This Row],[Dossier]]&amp;" "&amp;Tableau1[[#This Row],[Sous dossier (1)]]&amp;" "&amp;Tableau1[[#This Row],[Sous dossier (2)]]&amp;" "&amp;Tableau1[[#This Row],[Sous dossier (3)]]</f>
        <v>MANAGEMENT\ RISQUE\ VIGILANCE\ IDENTITOVIGILANCE\</v>
      </c>
      <c r="F139" s="52" t="str">
        <f>Tableau1[[#This Row],[Mots-clé]]</f>
        <v>procédure identitovigilance identite identification médicament circuit dossier</v>
      </c>
      <c r="G139" s="50">
        <f>Tableau1[[#This Row],[Administratif*]]</f>
        <v>1</v>
      </c>
      <c r="H139" s="50">
        <f>Tableau1[[#This Row],[Agent de service*]]</f>
        <v>0</v>
      </c>
      <c r="I139" s="50">
        <f>Tableau1[[#This Row],[Bénévole* / DU]]</f>
        <v>0</v>
      </c>
      <c r="J139" s="50">
        <f>Tableau1[[#This Row],[Cuisinier*]]</f>
        <v>0</v>
      </c>
      <c r="K139" s="50">
        <f>Tableau1[[#This Row],[Equipe Mobile]]</f>
        <v>0</v>
      </c>
      <c r="L139" s="50">
        <f>Tableau1[[#This Row],[Factotum*]]</f>
        <v>0</v>
      </c>
      <c r="M139" s="50">
        <f>Tableau1[[#This Row],[Hôpital de jour*]]</f>
        <v>0</v>
      </c>
      <c r="N139" s="50" t="e">
        <f>#REF!</f>
        <v>#REF!</v>
      </c>
      <c r="O139" s="50">
        <f>Tableau1[[#This Row],[Soignants (Unités)*]]</f>
        <v>1</v>
      </c>
      <c r="P139" s="50">
        <f>Tableau1[[#This Row],[Médecins*]]</f>
        <v>1</v>
      </c>
      <c r="Q139" s="50">
        <f>Tableau1[[#This Row],[Vigilances - Pharmacie]]</f>
        <v>0</v>
      </c>
      <c r="R139" s="50" t="e">
        <f>#REF!</f>
        <v>#REF!</v>
      </c>
      <c r="S139" s="50" t="e">
        <f>#REF!</f>
        <v>#REF!</v>
      </c>
      <c r="T139" s="50" t="e">
        <f>#REF!</f>
        <v>#REF!</v>
      </c>
      <c r="U139" s="50">
        <f>Tableau1[[#This Row],[Classeur bénévoles]]</f>
        <v>0</v>
      </c>
      <c r="V139" s="50">
        <f>Tableau1[[#This Row],[Classeur CRU]]</f>
        <v>0</v>
      </c>
      <c r="W139" s="50">
        <f>Tableau1[[#This Row],[Classeur GQR]]</f>
        <v>0</v>
      </c>
      <c r="X139" s="50" t="str">
        <f>+Tableau1[[#This Row],[Papier?
A jour?
Imprimer?]]</f>
        <v>P - MAJ</v>
      </c>
    </row>
    <row r="140" spans="1:24" ht="56.25" hidden="1" customHeight="1" x14ac:dyDescent="0.3">
      <c r="A140" s="123" t="str">
        <f>IF(Tableau1[[#This Row],[Code]]&lt;&gt;"",Tableau1[[#This Row],[Code]],"")</f>
        <v>RVI_005_01</v>
      </c>
      <c r="B140" s="119" t="str">
        <f>IF(Tableau1[[#This Row],[Nom]]&lt;&gt;"",Tableau1[[#This Row],[Nom]],"")</f>
        <v>INFECTION NOSOCOMIALE SIGNALEMENT EXTERNE</v>
      </c>
      <c r="C14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E140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40" s="52" t="str">
        <f>Tableau1[[#This Row],[Mots-clé]]</f>
        <v xml:space="preserve">INFECTION NOSOCOMIALE SIGNALEMENT EXTERNE ARS CLIN vigilance infectionvigilance risque infectieux </v>
      </c>
      <c r="G140" s="50">
        <f>Tableau1[[#This Row],[Administratif*]]</f>
        <v>0</v>
      </c>
      <c r="H140" s="50">
        <f>Tableau1[[#This Row],[Agent de service*]]</f>
        <v>0</v>
      </c>
      <c r="I140" s="50">
        <f>Tableau1[[#This Row],[Bénévole* / DU]]</f>
        <v>0</v>
      </c>
      <c r="J140" s="50">
        <f>Tableau1[[#This Row],[Cuisinier*]]</f>
        <v>0</v>
      </c>
      <c r="K140" s="50">
        <f>Tableau1[[#This Row],[Equipe Mobile]]</f>
        <v>0</v>
      </c>
      <c r="L140" s="50">
        <f>Tableau1[[#This Row],[Factotum*]]</f>
        <v>0</v>
      </c>
      <c r="M140" s="50">
        <f>Tableau1[[#This Row],[Hôpital de jour*]]</f>
        <v>0</v>
      </c>
      <c r="N140" s="50" t="e">
        <f>#REF!</f>
        <v>#REF!</v>
      </c>
      <c r="O140" s="50">
        <f>Tableau1[[#This Row],[Soignants (Unités)*]]</f>
        <v>1</v>
      </c>
      <c r="P140" s="50">
        <f>Tableau1[[#This Row],[Médecins*]]</f>
        <v>1</v>
      </c>
      <c r="Q140" s="50">
        <f>Tableau1[[#This Row],[Vigilances - Pharmacie]]</f>
        <v>0</v>
      </c>
      <c r="R140" s="50" t="e">
        <f>#REF!</f>
        <v>#REF!</v>
      </c>
      <c r="S140" s="50" t="e">
        <f>#REF!</f>
        <v>#REF!</v>
      </c>
      <c r="T140" s="50" t="e">
        <f>#REF!</f>
        <v>#REF!</v>
      </c>
      <c r="U140" s="50">
        <f>Tableau1[[#This Row],[Classeur bénévoles]]</f>
        <v>0</v>
      </c>
      <c r="V140" s="50">
        <f>Tableau1[[#This Row],[Classeur CRU]]</f>
        <v>0</v>
      </c>
      <c r="W140" s="50">
        <f>Tableau1[[#This Row],[Classeur GQR]]</f>
        <v>0</v>
      </c>
      <c r="X140" s="50" t="str">
        <f>+Tableau1[[#This Row],[Papier?
A jour?
Imprimer?]]</f>
        <v>P-AJ-IMPR</v>
      </c>
    </row>
    <row r="141" spans="1:24" ht="56.25" hidden="1" customHeight="1" x14ac:dyDescent="0.3">
      <c r="A141" s="123" t="str">
        <f>IF(Tableau1[[#This Row],[Code]]&lt;&gt;"",Tableau1[[#This Row],[Code]],"")</f>
        <v>UDP_002_03</v>
      </c>
      <c r="B141" s="119" t="str">
        <f>IF(Tableau1[[#This Row],[Nom]]&lt;&gt;"",Tableau1[[#This Row],[Nom]],"")</f>
        <v>INSTRUCTION PLANIFICATION DES SOINS</v>
      </c>
      <c r="C14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</v>
      </c>
      <c r="E141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141" s="52" t="str">
        <f>Tableau1[[#This Row],[Mots-clé]]</f>
        <v xml:space="preserve">PROCEDURE
INSTRUCTION
PLANIFICATION DES SOINS
Patient/Dossier2 résident resident résidant residant
</v>
      </c>
      <c r="G141" s="50">
        <f>Tableau1[[#This Row],[Administratif*]]</f>
        <v>0</v>
      </c>
      <c r="H141" s="50">
        <f>Tableau1[[#This Row],[Agent de service*]]</f>
        <v>0</v>
      </c>
      <c r="I141" s="50">
        <f>Tableau1[[#This Row],[Bénévole* / DU]]</f>
        <v>0</v>
      </c>
      <c r="J141" s="50">
        <f>Tableau1[[#This Row],[Cuisinier*]]</f>
        <v>0</v>
      </c>
      <c r="K141" s="50">
        <f>Tableau1[[#This Row],[Equipe Mobile]]</f>
        <v>0</v>
      </c>
      <c r="L141" s="50">
        <f>Tableau1[[#This Row],[Factotum*]]</f>
        <v>0</v>
      </c>
      <c r="M141" s="50">
        <f>Tableau1[[#This Row],[Hôpital de jour*]]</f>
        <v>0</v>
      </c>
      <c r="N141" s="50" t="e">
        <f>#REF!</f>
        <v>#REF!</v>
      </c>
      <c r="O141" s="50">
        <f>Tableau1[[#This Row],[Soignants (Unités)*]]</f>
        <v>1</v>
      </c>
      <c r="P141" s="50">
        <f>Tableau1[[#This Row],[Médecins*]]</f>
        <v>0</v>
      </c>
      <c r="Q141" s="50">
        <f>Tableau1[[#This Row],[Vigilances - Pharmacie]]</f>
        <v>0</v>
      </c>
      <c r="R141" s="50" t="e">
        <f>#REF!</f>
        <v>#REF!</v>
      </c>
      <c r="S141" s="50" t="e">
        <f>#REF!</f>
        <v>#REF!</v>
      </c>
      <c r="T141" s="50" t="e">
        <f>#REF!</f>
        <v>#REF!</v>
      </c>
      <c r="U141" s="50">
        <f>Tableau1[[#This Row],[Classeur bénévoles]]</f>
        <v>0</v>
      </c>
      <c r="V141" s="50">
        <f>Tableau1[[#This Row],[Classeur CRU]]</f>
        <v>0</v>
      </c>
      <c r="W141" s="50">
        <f>Tableau1[[#This Row],[Classeur GQR]]</f>
        <v>0</v>
      </c>
      <c r="X141" s="50" t="str">
        <f>+Tableau1[[#This Row],[Papier?
A jour?
Imprimer?]]</f>
        <v>P-AJ-IMPR</v>
      </c>
    </row>
    <row r="142" spans="1:24" ht="56.25" hidden="1" customHeight="1" x14ac:dyDescent="0.3">
      <c r="A142" s="123" t="str">
        <f>IF(Tableau1[[#This Row],[Code]]&lt;&gt;"",Tableau1[[#This Row],[Code]],"")</f>
        <v/>
      </c>
      <c r="B142" s="119" t="str">
        <f>IF(Tableau1[[#This Row],[Nom]]&lt;&gt;"",Tableau1[[#This Row],[Nom]],"")</f>
        <v>LA MAISON CBU 2016-2018 MCO PACA MO</v>
      </c>
      <c r="C14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42" s="303" t="str">
        <f>Tableau1[[#This Row],[Dossier]]&amp;" "&amp;Tableau1[[#This Row],[Sous dossier (1)]]&amp;" "&amp;Tableau1[[#This Row],[Sous dossier (2)]]&amp;" "&amp;Tableau1[[#This Row],[Sous dossier (3)]]</f>
        <v xml:space="preserve">SOUTIEN\ PHARMA_DM\ CAQUES\ </v>
      </c>
      <c r="F142" s="52" t="str">
        <f>Tableau1[[#This Row],[Mots-clé]]</f>
        <v>CBU contrat bon usage médicament pharmacie</v>
      </c>
      <c r="G142" s="50">
        <f>Tableau1[[#This Row],[Administratif*]]</f>
        <v>0</v>
      </c>
      <c r="H142" s="50">
        <f>Tableau1[[#This Row],[Agent de service*]]</f>
        <v>1</v>
      </c>
      <c r="I142" s="50">
        <f>Tableau1[[#This Row],[Bénévole* / DU]]</f>
        <v>0</v>
      </c>
      <c r="J142" s="50">
        <f>Tableau1[[#This Row],[Cuisinier*]]</f>
        <v>0</v>
      </c>
      <c r="K142" s="50">
        <f>Tableau1[[#This Row],[Equipe Mobile]]</f>
        <v>0</v>
      </c>
      <c r="L142" s="50">
        <f>Tableau1[[#This Row],[Factotum*]]</f>
        <v>0</v>
      </c>
      <c r="M142" s="50">
        <f>Tableau1[[#This Row],[Hôpital de jour*]]</f>
        <v>0</v>
      </c>
      <c r="N142" s="50" t="e">
        <f>#REF!</f>
        <v>#REF!</v>
      </c>
      <c r="O142" s="50">
        <f>Tableau1[[#This Row],[Soignants (Unités)*]]</f>
        <v>0</v>
      </c>
      <c r="P142" s="50">
        <f>Tableau1[[#This Row],[Médecins*]]</f>
        <v>0</v>
      </c>
      <c r="Q142" s="50">
        <f>Tableau1[[#This Row],[Vigilances - Pharmacie]]</f>
        <v>0</v>
      </c>
      <c r="R142" s="50" t="e">
        <f>#REF!</f>
        <v>#REF!</v>
      </c>
      <c r="S142" s="50" t="e">
        <f>#REF!</f>
        <v>#REF!</v>
      </c>
      <c r="T142" s="50" t="e">
        <f>#REF!</f>
        <v>#REF!</v>
      </c>
      <c r="U142" s="50">
        <f>Tableau1[[#This Row],[Classeur bénévoles]]</f>
        <v>0</v>
      </c>
      <c r="V142" s="50">
        <f>Tableau1[[#This Row],[Classeur CRU]]</f>
        <v>0</v>
      </c>
      <c r="W142" s="50">
        <f>Tableau1[[#This Row],[Classeur GQR]]</f>
        <v>0</v>
      </c>
      <c r="X142" s="50" t="str">
        <f>+Tableau1[[#This Row],[Papier?
A jour?
Imprimer?]]</f>
        <v>P-AJ-IMPR</v>
      </c>
    </row>
    <row r="143" spans="1:24" ht="56.25" hidden="1" customHeight="1" x14ac:dyDescent="0.3">
      <c r="A143" s="123" t="str">
        <f>IF(Tableau1[[#This Row],[Code]]&lt;&gt;"",Tableau1[[#This Row],[Code]],"")</f>
        <v>HGE_002_04</v>
      </c>
      <c r="B143" s="119" t="str">
        <f>IF(Tableau1[[#This Row],[Nom]]&lt;&gt;"",Tableau1[[#This Row],[Nom]],"")</f>
        <v>LAVAGE SIMPLE DES MAINS</v>
      </c>
      <c r="C14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(),Classeur Equipe Mobile (), </v>
      </c>
      <c r="E143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143" s="52" t="str">
        <f>Tableau1[[#This Row],[Mots-clé]]</f>
        <v>LAVAGE, MAINs, simple, hygiène, hygiene</v>
      </c>
      <c r="G143" s="50">
        <f>Tableau1[[#This Row],[Administratif*]]</f>
        <v>1</v>
      </c>
      <c r="H143" s="50">
        <f>Tableau1[[#This Row],[Agent de service*]]</f>
        <v>1</v>
      </c>
      <c r="I143" s="50">
        <f>Tableau1[[#This Row],[Bénévole* / DU]]</f>
        <v>1</v>
      </c>
      <c r="J143" s="50">
        <f>Tableau1[[#This Row],[Cuisinier*]]</f>
        <v>1</v>
      </c>
      <c r="K143" s="50">
        <f>Tableau1[[#This Row],[Equipe Mobile]]</f>
        <v>1</v>
      </c>
      <c r="L143" s="50">
        <f>Tableau1[[#This Row],[Factotum*]]</f>
        <v>1</v>
      </c>
      <c r="M143" s="50">
        <f>Tableau1[[#This Row],[Hôpital de jour*]]</f>
        <v>1</v>
      </c>
      <c r="N143" s="50" t="e">
        <f>#REF!</f>
        <v>#REF!</v>
      </c>
      <c r="O143" s="50">
        <f>Tableau1[[#This Row],[Soignants (Unités)*]]</f>
        <v>1</v>
      </c>
      <c r="P143" s="50">
        <f>Tableau1[[#This Row],[Médecins*]]</f>
        <v>1</v>
      </c>
      <c r="Q143" s="50">
        <f>Tableau1[[#This Row],[Vigilances - Pharmacie]]</f>
        <v>0</v>
      </c>
      <c r="R143" s="50" t="e">
        <f>#REF!</f>
        <v>#REF!</v>
      </c>
      <c r="S143" s="50" t="e">
        <f>#REF!</f>
        <v>#REF!</v>
      </c>
      <c r="T143" s="50" t="e">
        <f>#REF!</f>
        <v>#REF!</v>
      </c>
      <c r="U143" s="50" t="str">
        <f>Tableau1[[#This Row],[Classeur bénévoles]]</f>
        <v>Hygiène-risques</v>
      </c>
      <c r="V143" s="50">
        <f>Tableau1[[#This Row],[Classeur CRU]]</f>
        <v>0</v>
      </c>
      <c r="W143" s="50">
        <f>Tableau1[[#This Row],[Classeur GQR]]</f>
        <v>0</v>
      </c>
      <c r="X143" s="50" t="str">
        <f>+Tableau1[[#This Row],[Papier?
A jour?
Imprimer?]]</f>
        <v>P-AJ-IMPR</v>
      </c>
    </row>
    <row r="144" spans="1:24" ht="56.25" hidden="1" customHeight="1" x14ac:dyDescent="0.3">
      <c r="A144" s="123" t="str">
        <f>IF(Tableau1[[#This Row],[Code]]&lt;&gt;"",Tableau1[[#This Row],[Code]],"")</f>
        <v>USO_009_02</v>
      </c>
      <c r="B144" s="119" t="str">
        <f>IF(Tableau1[[#This Row],[Nom]]&lt;&gt;"",Tableau1[[#This Row],[Nom]],"")</f>
        <v>LAVEMENT EVACUATEUR GOUTTE A GOUTTE RECTAL</v>
      </c>
      <c r="C14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4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14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44" s="52" t="str">
        <f>Tableau1[[#This Row],[Mots-clé]]</f>
        <v xml:space="preserve">LAVEMENT EVACUATEUR pose du lavement évacuateur
tubulure
sonde
sonde rectale
normacol
GOUTTE A GOUTTE RECTALSoins 14 PROTOCOLE
</v>
      </c>
      <c r="G144" s="50">
        <f>Tableau1[[#This Row],[Administratif*]]</f>
        <v>0</v>
      </c>
      <c r="H144" s="50">
        <f>Tableau1[[#This Row],[Agent de service*]]</f>
        <v>0</v>
      </c>
      <c r="I144" s="50">
        <f>Tableau1[[#This Row],[Bénévole* / DU]]</f>
        <v>0</v>
      </c>
      <c r="J144" s="50">
        <f>Tableau1[[#This Row],[Cuisinier*]]</f>
        <v>0</v>
      </c>
      <c r="K144" s="50">
        <f>Tableau1[[#This Row],[Equipe Mobile]]</f>
        <v>0</v>
      </c>
      <c r="L144" s="50">
        <f>Tableau1[[#This Row],[Factotum*]]</f>
        <v>0</v>
      </c>
      <c r="M144" s="50">
        <f>Tableau1[[#This Row],[Hôpital de jour*]]</f>
        <v>0</v>
      </c>
      <c r="N144" s="50" t="e">
        <f>#REF!</f>
        <v>#REF!</v>
      </c>
      <c r="O144" s="50">
        <f>Tableau1[[#This Row],[Soignants (Unités)*]]</f>
        <v>1</v>
      </c>
      <c r="P144" s="50">
        <f>Tableau1[[#This Row],[Médecins*]]</f>
        <v>0</v>
      </c>
      <c r="Q144" s="50">
        <f>Tableau1[[#This Row],[Vigilances - Pharmacie]]</f>
        <v>0</v>
      </c>
      <c r="R144" s="50" t="e">
        <f>#REF!</f>
        <v>#REF!</v>
      </c>
      <c r="S144" s="50" t="e">
        <f>#REF!</f>
        <v>#REF!</v>
      </c>
      <c r="T144" s="50" t="e">
        <f>#REF!</f>
        <v>#REF!</v>
      </c>
      <c r="U144" s="50">
        <f>Tableau1[[#This Row],[Classeur bénévoles]]</f>
        <v>0</v>
      </c>
      <c r="V144" s="50">
        <f>Tableau1[[#This Row],[Classeur CRU]]</f>
        <v>0</v>
      </c>
      <c r="W144" s="50">
        <f>Tableau1[[#This Row],[Classeur GQR]]</f>
        <v>0</v>
      </c>
      <c r="X144" s="50" t="str">
        <f>+Tableau1[[#This Row],[Papier?
A jour?
Imprimer?]]</f>
        <v>P-AJ-IMPR</v>
      </c>
    </row>
    <row r="145" spans="1:24" ht="56.25" hidden="1" customHeight="1" x14ac:dyDescent="0.3">
      <c r="A145" s="123" t="str">
        <f>IF(Tableau1[[#This Row],[Code]]&lt;&gt;"",Tableau1[[#This Row],[Code]],"")</f>
        <v>HGE_001_03</v>
      </c>
      <c r="B145" s="119" t="str">
        <f>IF(Tableau1[[#This Row],[Nom]]&lt;&gt;"",Tableau1[[#This Row],[Nom]],"")</f>
        <v>LES PRECAUTIONS STANDARDS</v>
      </c>
      <c r="C14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Cuisine (Hygiène-Vigilance), Classeur Salle de Soins (Soin-Inf.associées), Classeur AGS en cuisine (Hygiène), Classeur HDJ (),Classeur Equipe Mobile (), </v>
      </c>
      <c r="E145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145" s="52" t="str">
        <f>Tableau1[[#This Row],[Mots-clé]]</f>
        <v>PRECAUTION,STANDARD, Soin 1, mesure, commune,hygiène, infectieux, procédure,</v>
      </c>
      <c r="G145" s="50">
        <f>Tableau1[[#This Row],[Administratif*]]</f>
        <v>0</v>
      </c>
      <c r="H145" s="50">
        <f>Tableau1[[#This Row],[Agent de service*]]</f>
        <v>1</v>
      </c>
      <c r="I145" s="50">
        <f>Tableau1[[#This Row],[Bénévole* / DU]]</f>
        <v>1</v>
      </c>
      <c r="J145" s="50">
        <f>Tableau1[[#This Row],[Cuisinier*]]</f>
        <v>1</v>
      </c>
      <c r="K145" s="50">
        <f>Tableau1[[#This Row],[Equipe Mobile]]</f>
        <v>1</v>
      </c>
      <c r="L145" s="50">
        <f>Tableau1[[#This Row],[Factotum*]]</f>
        <v>0</v>
      </c>
      <c r="M145" s="50">
        <f>Tableau1[[#This Row],[Hôpital de jour*]]</f>
        <v>1</v>
      </c>
      <c r="N145" s="50" t="e">
        <f>#REF!</f>
        <v>#REF!</v>
      </c>
      <c r="O145" s="50">
        <f>Tableau1[[#This Row],[Soignants (Unités)*]]</f>
        <v>1</v>
      </c>
      <c r="P145" s="50">
        <f>Tableau1[[#This Row],[Médecins*]]</f>
        <v>1</v>
      </c>
      <c r="Q145" s="50">
        <f>Tableau1[[#This Row],[Vigilances - Pharmacie]]</f>
        <v>0</v>
      </c>
      <c r="R145" s="50" t="e">
        <f>#REF!</f>
        <v>#REF!</v>
      </c>
      <c r="S145" s="50" t="e">
        <f>#REF!</f>
        <v>#REF!</v>
      </c>
      <c r="T145" s="50" t="e">
        <f>#REF!</f>
        <v>#REF!</v>
      </c>
      <c r="U145" s="50" t="str">
        <f>Tableau1[[#This Row],[Classeur bénévoles]]</f>
        <v>Hygiène-risques</v>
      </c>
      <c r="V145" s="50">
        <f>Tableau1[[#This Row],[Classeur CRU]]</f>
        <v>0</v>
      </c>
      <c r="W145" s="50">
        <f>Tableau1[[#This Row],[Classeur GQR]]</f>
        <v>0</v>
      </c>
      <c r="X145" s="50" t="str">
        <f>+Tableau1[[#This Row],[Papier?
A jour?
Imprimer?]]</f>
        <v>P-AJ-IMPR</v>
      </c>
    </row>
    <row r="146" spans="1:24" ht="56.25" hidden="1" customHeight="1" x14ac:dyDescent="0.3">
      <c r="A146" s="123" t="str">
        <f>IF(Tableau1[[#This Row],[Code]]&lt;&gt;"",Tableau1[[#This Row],[Code]],"")</f>
        <v/>
      </c>
      <c r="B146" s="119" t="str">
        <f>IF(Tableau1[[#This Row],[Nom]]&lt;&gt;"",Tableau1[[#This Row],[Nom]],"")</f>
        <v>Liste des membres du CA</v>
      </c>
      <c r="C14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6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CA\</v>
      </c>
      <c r="F146" s="52" t="str">
        <f>Tableau1[[#This Row],[Mots-clé]]</f>
        <v>liste membre association ca bureau CONSEIL  ADMINISTRATION</v>
      </c>
      <c r="G146" s="50">
        <f>Tableau1[[#This Row],[Administratif*]]</f>
        <v>0</v>
      </c>
      <c r="H146" s="50">
        <f>Tableau1[[#This Row],[Agent de service*]]</f>
        <v>0</v>
      </c>
      <c r="I146" s="50">
        <f>Tableau1[[#This Row],[Bénévole* / DU]]</f>
        <v>0</v>
      </c>
      <c r="J146" s="50">
        <f>Tableau1[[#This Row],[Cuisinier*]]</f>
        <v>0</v>
      </c>
      <c r="K146" s="50">
        <f>Tableau1[[#This Row],[Equipe Mobile]]</f>
        <v>0</v>
      </c>
      <c r="L146" s="50">
        <f>Tableau1[[#This Row],[Factotum*]]</f>
        <v>0</v>
      </c>
      <c r="M146" s="50">
        <f>Tableau1[[#This Row],[Hôpital de jour*]]</f>
        <v>0</v>
      </c>
      <c r="N146" s="50" t="e">
        <f>#REF!</f>
        <v>#REF!</v>
      </c>
      <c r="O146" s="50">
        <f>Tableau1[[#This Row],[Soignants (Unités)*]]</f>
        <v>0</v>
      </c>
      <c r="P146" s="50">
        <f>Tableau1[[#This Row],[Médecins*]]</f>
        <v>0</v>
      </c>
      <c r="Q146" s="50">
        <f>Tableau1[[#This Row],[Vigilances - Pharmacie]]</f>
        <v>0</v>
      </c>
      <c r="R146" s="50" t="e">
        <f>#REF!</f>
        <v>#REF!</v>
      </c>
      <c r="S146" s="50" t="e">
        <f>#REF!</f>
        <v>#REF!</v>
      </c>
      <c r="T146" s="50" t="e">
        <f>#REF!</f>
        <v>#REF!</v>
      </c>
      <c r="U146" s="50">
        <f>Tableau1[[#This Row],[Classeur bénévoles]]</f>
        <v>0</v>
      </c>
      <c r="V146" s="50">
        <f>Tableau1[[#This Row],[Classeur CRU]]</f>
        <v>0</v>
      </c>
      <c r="W146" s="50">
        <f>Tableau1[[#This Row],[Classeur GQR]]</f>
        <v>0</v>
      </c>
      <c r="X146" s="50" t="str">
        <f>+Tableau1[[#This Row],[Papier?
A jour?
Imprimer?]]</f>
        <v>NP - AJ</v>
      </c>
    </row>
    <row r="147" spans="1:24" ht="56.25" hidden="1" customHeight="1" x14ac:dyDescent="0.3">
      <c r="A147" s="123" t="str">
        <f>IF(Tableau1[[#This Row],[Code]]&lt;&gt;"",Tableau1[[#This Row],[Code]],"")</f>
        <v>OFT_014_01</v>
      </c>
      <c r="B147" s="119" t="str">
        <f>IF(Tableau1[[#This Row],[Nom]]&lt;&gt;"",Tableau1[[#This Row],[Nom]],"")</f>
        <v>LISTE DES PERSONNES PARLANT UNE LANGUE ETRANGERE</v>
      </c>
      <c r="C14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Salle de Soins (Fonct-Général), </v>
      </c>
      <c r="E14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47" s="52" t="str">
        <f>Tableau1[[#This Row],[Mots-clé]]</f>
        <v>liste des personnes parlant une langue étrangère</v>
      </c>
      <c r="G147" s="50">
        <f>Tableau1[[#This Row],[Administratif*]]</f>
        <v>1</v>
      </c>
      <c r="H147" s="50">
        <f>Tableau1[[#This Row],[Agent de service*]]</f>
        <v>0</v>
      </c>
      <c r="I147" s="50">
        <f>Tableau1[[#This Row],[Bénévole* / DU]]</f>
        <v>1</v>
      </c>
      <c r="J147" s="50">
        <f>Tableau1[[#This Row],[Cuisinier*]]</f>
        <v>0</v>
      </c>
      <c r="K147" s="50">
        <f>Tableau1[[#This Row],[Equipe Mobile]]</f>
        <v>0</v>
      </c>
      <c r="L147" s="50">
        <f>Tableau1[[#This Row],[Factotum*]]</f>
        <v>0</v>
      </c>
      <c r="M147" s="50">
        <f>Tableau1[[#This Row],[Hôpital de jour*]]</f>
        <v>0</v>
      </c>
      <c r="N147" s="50" t="e">
        <f>#REF!</f>
        <v>#REF!</v>
      </c>
      <c r="O147" s="50">
        <f>Tableau1[[#This Row],[Soignants (Unités)*]]</f>
        <v>1</v>
      </c>
      <c r="P147" s="50">
        <f>Tableau1[[#This Row],[Médecins*]]</f>
        <v>1</v>
      </c>
      <c r="Q147" s="50">
        <f>Tableau1[[#This Row],[Vigilances - Pharmacie]]</f>
        <v>0</v>
      </c>
      <c r="R147" s="50" t="e">
        <f>#REF!</f>
        <v>#REF!</v>
      </c>
      <c r="S147" s="50" t="e">
        <f>#REF!</f>
        <v>#REF!</v>
      </c>
      <c r="T147" s="50" t="e">
        <f>#REF!</f>
        <v>#REF!</v>
      </c>
      <c r="U147" s="50" t="str">
        <f>Tableau1[[#This Row],[Classeur bénévoles]]</f>
        <v>Fonctionnement</v>
      </c>
      <c r="V147" s="50">
        <f>Tableau1[[#This Row],[Classeur CRU]]</f>
        <v>0</v>
      </c>
      <c r="W147" s="50">
        <f>Tableau1[[#This Row],[Classeur GQR]]</f>
        <v>0</v>
      </c>
      <c r="X147" s="50" t="str">
        <f>+Tableau1[[#This Row],[Papier?
A jour?
Imprimer?]]</f>
        <v>P-AJ-IMPR</v>
      </c>
    </row>
    <row r="148" spans="1:24" ht="56.25" hidden="1" customHeight="1" x14ac:dyDescent="0.3">
      <c r="A148" s="123" t="str">
        <f>IF(Tableau1[[#This Row],[Code]]&lt;&gt;"",Tableau1[[#This Row],[Code]],"")</f>
        <v/>
      </c>
      <c r="B148" s="119" t="str">
        <f>IF(Tableau1[[#This Row],[Nom]]&lt;&gt;"",Tableau1[[#This Row],[Nom]],"")</f>
        <v>LISTE MEMBRE DE L'ASSOCIATION LA MAISON</v>
      </c>
      <c r="C14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8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AG\</v>
      </c>
      <c r="F148" s="52" t="str">
        <f>Tableau1[[#This Row],[Mots-clé]]</f>
        <v>liste membre association ag ASSEMBLEE GENERALE</v>
      </c>
      <c r="G148" s="50">
        <f>Tableau1[[#This Row],[Administratif*]]</f>
        <v>0</v>
      </c>
      <c r="H148" s="50">
        <f>Tableau1[[#This Row],[Agent de service*]]</f>
        <v>0</v>
      </c>
      <c r="I148" s="50">
        <f>Tableau1[[#This Row],[Bénévole* / DU]]</f>
        <v>0</v>
      </c>
      <c r="J148" s="50">
        <f>Tableau1[[#This Row],[Cuisinier*]]</f>
        <v>0</v>
      </c>
      <c r="K148" s="50">
        <f>Tableau1[[#This Row],[Equipe Mobile]]</f>
        <v>0</v>
      </c>
      <c r="L148" s="50">
        <f>Tableau1[[#This Row],[Factotum*]]</f>
        <v>0</v>
      </c>
      <c r="M148" s="50">
        <f>Tableau1[[#This Row],[Hôpital de jour*]]</f>
        <v>0</v>
      </c>
      <c r="N148" s="50" t="e">
        <f>#REF!</f>
        <v>#REF!</v>
      </c>
      <c r="O148" s="50">
        <f>Tableau1[[#This Row],[Soignants (Unités)*]]</f>
        <v>0</v>
      </c>
      <c r="P148" s="50">
        <f>Tableau1[[#This Row],[Médecins*]]</f>
        <v>0</v>
      </c>
      <c r="Q148" s="50">
        <f>Tableau1[[#This Row],[Vigilances - Pharmacie]]</f>
        <v>0</v>
      </c>
      <c r="R148" s="50" t="e">
        <f>#REF!</f>
        <v>#REF!</v>
      </c>
      <c r="S148" s="50" t="e">
        <f>#REF!</f>
        <v>#REF!</v>
      </c>
      <c r="T148" s="50" t="e">
        <f>#REF!</f>
        <v>#REF!</v>
      </c>
      <c r="U148" s="50">
        <f>Tableau1[[#This Row],[Classeur bénévoles]]</f>
        <v>0</v>
      </c>
      <c r="V148" s="50">
        <f>Tableau1[[#This Row],[Classeur CRU]]</f>
        <v>0</v>
      </c>
      <c r="W148" s="50">
        <f>Tableau1[[#This Row],[Classeur GQR]]</f>
        <v>0</v>
      </c>
      <c r="X148" s="50" t="str">
        <f>+Tableau1[[#This Row],[Papier?
A jour?
Imprimer?]]</f>
        <v>NP - AJ</v>
      </c>
    </row>
    <row r="149" spans="1:24" ht="56.25" hidden="1" customHeight="1" x14ac:dyDescent="0.3">
      <c r="A149" s="123" t="str">
        <f>IF(Tableau1[[#This Row],[Code]]&lt;&gt;"",Tableau1[[#This Row],[Code]],"")</f>
        <v>HFP_001_02</v>
      </c>
      <c r="B149" s="119" t="str">
        <f>IF(Tableau1[[#This Row],[Nom]]&lt;&gt;"",Tableau1[[#This Row],[Nom]],"")</f>
        <v>LISTE PRODUITS D'HYGIENE</v>
      </c>
      <c r="C14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(Produit), Classeur Hygiène Matériel (Fiches produits), </v>
      </c>
      <c r="E149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149" s="52" t="str">
        <f>Tableau1[[#This Row],[Mots-clé]]</f>
        <v>FICHE produits hygiene nettoyage menage desinfectant liste</v>
      </c>
      <c r="G149" s="50">
        <f>Tableau1[[#This Row],[Administratif*]]</f>
        <v>0</v>
      </c>
      <c r="H149" s="50">
        <f>Tableau1[[#This Row],[Agent de service*]]</f>
        <v>1</v>
      </c>
      <c r="I149" s="50">
        <f>Tableau1[[#This Row],[Bénévole* / DU]]</f>
        <v>0</v>
      </c>
      <c r="J149" s="50">
        <f>Tableau1[[#This Row],[Cuisinier*]]</f>
        <v>0</v>
      </c>
      <c r="K149" s="50">
        <f>Tableau1[[#This Row],[Equipe Mobile]]</f>
        <v>0</v>
      </c>
      <c r="L149" s="50">
        <f>Tableau1[[#This Row],[Factotum*]]</f>
        <v>0</v>
      </c>
      <c r="M149" s="50">
        <f>Tableau1[[#This Row],[Hôpital de jour*]]</f>
        <v>0</v>
      </c>
      <c r="N149" s="50" t="e">
        <f>#REF!</f>
        <v>#REF!</v>
      </c>
      <c r="O149" s="50">
        <f>Tableau1[[#This Row],[Soignants (Unités)*]]</f>
        <v>1</v>
      </c>
      <c r="P149" s="50">
        <f>Tableau1[[#This Row],[Médecins*]]</f>
        <v>0</v>
      </c>
      <c r="Q149" s="50">
        <f>Tableau1[[#This Row],[Vigilances - Pharmacie]]</f>
        <v>0</v>
      </c>
      <c r="R149" s="50" t="e">
        <f>#REF!</f>
        <v>#REF!</v>
      </c>
      <c r="S149" s="50" t="e">
        <f>#REF!</f>
        <v>#REF!</v>
      </c>
      <c r="T149" s="50" t="e">
        <f>#REF!</f>
        <v>#REF!</v>
      </c>
      <c r="U149" s="50">
        <f>Tableau1[[#This Row],[Classeur bénévoles]]</f>
        <v>0</v>
      </c>
      <c r="V149" s="50">
        <f>Tableau1[[#This Row],[Classeur CRU]]</f>
        <v>0</v>
      </c>
      <c r="W149" s="50">
        <f>Tableau1[[#This Row],[Classeur GQR]]</f>
        <v>0</v>
      </c>
      <c r="X149" s="50" t="str">
        <f>+Tableau1[[#This Row],[Papier?
A jour?
Imprimer?]]</f>
        <v>P-AJ-IMPR</v>
      </c>
    </row>
    <row r="150" spans="1:24" ht="56.25" hidden="1" customHeight="1" x14ac:dyDescent="0.3">
      <c r="A150" s="123" t="str">
        <f>IF(Tableau1[[#This Row],[Code]]&lt;&gt;"",Tableau1[[#This Row],[Code]],"")</f>
        <v>PPH_007-02</v>
      </c>
      <c r="B150" s="119" t="str">
        <f>IF(Tableau1[[#This Row],[Nom]]&lt;&gt;"",Tableau1[[#This Row],[Nom]],"")</f>
        <v>LIVRET ANTIBIOTIQUES</v>
      </c>
      <c r="C15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E150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0" s="52" t="str">
        <f>Tableau1[[#This Row],[Mots-clé]]</f>
        <v xml:space="preserve">LIVRET THERAPEUTIQUE ANTIBIOTIQUES MEDICAMENTS LISTE
COMEDIMS INFECTION
</v>
      </c>
      <c r="G150" s="50">
        <f>Tableau1[[#This Row],[Administratif*]]</f>
        <v>0</v>
      </c>
      <c r="H150" s="50">
        <f>Tableau1[[#This Row],[Agent de service*]]</f>
        <v>0</v>
      </c>
      <c r="I150" s="50">
        <f>Tableau1[[#This Row],[Bénévole* / DU]]</f>
        <v>0</v>
      </c>
      <c r="J150" s="50">
        <f>Tableau1[[#This Row],[Cuisinier*]]</f>
        <v>0</v>
      </c>
      <c r="K150" s="50">
        <f>Tableau1[[#This Row],[Equipe Mobile]]</f>
        <v>0</v>
      </c>
      <c r="L150" s="50">
        <f>Tableau1[[#This Row],[Factotum*]]</f>
        <v>0</v>
      </c>
      <c r="M150" s="50">
        <f>Tableau1[[#This Row],[Hôpital de jour*]]</f>
        <v>0</v>
      </c>
      <c r="N150" s="50" t="e">
        <f>#REF!</f>
        <v>#REF!</v>
      </c>
      <c r="O150" s="50">
        <f>Tableau1[[#This Row],[Soignants (Unités)*]]</f>
        <v>0</v>
      </c>
      <c r="P150" s="50">
        <f>Tableau1[[#This Row],[Médecins*]]</f>
        <v>1</v>
      </c>
      <c r="Q150" s="50">
        <f>Tableau1[[#This Row],[Vigilances - Pharmacie]]</f>
        <v>1</v>
      </c>
      <c r="R150" s="50" t="e">
        <f>#REF!</f>
        <v>#REF!</v>
      </c>
      <c r="S150" s="50" t="e">
        <f>#REF!</f>
        <v>#REF!</v>
      </c>
      <c r="T150" s="50" t="e">
        <f>#REF!</f>
        <v>#REF!</v>
      </c>
      <c r="U150" s="50">
        <f>Tableau1[[#This Row],[Classeur bénévoles]]</f>
        <v>0</v>
      </c>
      <c r="V150" s="50">
        <f>Tableau1[[#This Row],[Classeur CRU]]</f>
        <v>0</v>
      </c>
      <c r="W150" s="50">
        <f>Tableau1[[#This Row],[Classeur GQR]]</f>
        <v>0</v>
      </c>
      <c r="X150" s="50" t="str">
        <f>+Tableau1[[#This Row],[Papier?
A jour?
Imprimer?]]</f>
        <v>P-AJ-IMPR</v>
      </c>
    </row>
    <row r="151" spans="1:24" ht="56.25" hidden="1" customHeight="1" x14ac:dyDescent="0.3">
      <c r="A151" s="123" t="str">
        <f>IF(Tableau1[[#This Row],[Code]]&lt;&gt;"",Tableau1[[#This Row],[Code]],"")</f>
        <v>-</v>
      </c>
      <c r="B151" s="119" t="str">
        <f>IF(Tableau1[[#This Row],[Nom]]&lt;&gt;"",Tableau1[[#This Row],[Nom]],"")</f>
        <v>LIVRET D'ACCUEIL LA MAISON 2015</v>
      </c>
      <c r="C15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51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151" s="52" t="str">
        <f>Tableau1[[#This Row],[Mots-clé]]</f>
        <v>livret d'accueil</v>
      </c>
      <c r="G151" s="50">
        <f>Tableau1[[#This Row],[Administratif*]]</f>
        <v>1</v>
      </c>
      <c r="H151" s="50">
        <f>Tableau1[[#This Row],[Agent de service*]]</f>
        <v>0</v>
      </c>
      <c r="I151" s="50">
        <f>Tableau1[[#This Row],[Bénévole* / DU]]</f>
        <v>0</v>
      </c>
      <c r="J151" s="50">
        <f>Tableau1[[#This Row],[Cuisinier*]]</f>
        <v>0</v>
      </c>
      <c r="K151" s="50">
        <f>Tableau1[[#This Row],[Equipe Mobile]]</f>
        <v>0</v>
      </c>
      <c r="L151" s="50">
        <f>Tableau1[[#This Row],[Factotum*]]</f>
        <v>0</v>
      </c>
      <c r="M151" s="50">
        <f>Tableau1[[#This Row],[Hôpital de jour*]]</f>
        <v>0</v>
      </c>
      <c r="N151" s="50" t="e">
        <f>#REF!</f>
        <v>#REF!</v>
      </c>
      <c r="O151" s="50">
        <f>Tableau1[[#This Row],[Soignants (Unités)*]]</f>
        <v>0</v>
      </c>
      <c r="P151" s="50">
        <f>Tableau1[[#This Row],[Médecins*]]</f>
        <v>0</v>
      </c>
      <c r="Q151" s="50">
        <f>Tableau1[[#This Row],[Vigilances - Pharmacie]]</f>
        <v>0</v>
      </c>
      <c r="R151" s="50" t="e">
        <f>#REF!</f>
        <v>#REF!</v>
      </c>
      <c r="S151" s="50" t="e">
        <f>#REF!</f>
        <v>#REF!</v>
      </c>
      <c r="T151" s="50" t="e">
        <f>#REF!</f>
        <v>#REF!</v>
      </c>
      <c r="U151" s="50">
        <f>Tableau1[[#This Row],[Classeur bénévoles]]</f>
        <v>0</v>
      </c>
      <c r="V151" s="50">
        <f>Tableau1[[#This Row],[Classeur CRU]]</f>
        <v>0</v>
      </c>
      <c r="W151" s="50">
        <f>Tableau1[[#This Row],[Classeur GQR]]</f>
        <v>0</v>
      </c>
      <c r="X151" s="50" t="str">
        <f>+Tableau1[[#This Row],[Papier?
A jour?
Imprimer?]]</f>
        <v>P - MAJ</v>
      </c>
    </row>
    <row r="152" spans="1:24" ht="56.25" hidden="1" customHeight="1" x14ac:dyDescent="0.3">
      <c r="A152" s="123" t="str">
        <f>IF(Tableau1[[#This Row],[Code]]&lt;&gt;"",Tableau1[[#This Row],[Code]],"")</f>
        <v>PPH_007_04</v>
      </c>
      <c r="B152" s="119" t="str">
        <f>IF(Tableau1[[#This Row],[Nom]]&lt;&gt;"",Tableau1[[#This Row],[Nom]],"")</f>
        <v>LIVRET THERAPEUTIQUE La Maison  Villa Izoi CH Aix 2016</v>
      </c>
      <c r="C15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1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(), Classeur Vig - Pharmacie (), </v>
      </c>
      <c r="E152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2" s="52" t="str">
        <f>Tableau1[[#This Row],[Mots-clé]]</f>
        <v>LIVRET THERAPEUTIQUE MEDICAMENT LA MAISON AIX</v>
      </c>
      <c r="G152" s="50">
        <f>Tableau1[[#This Row],[Administratif*]]</f>
        <v>0</v>
      </c>
      <c r="H152" s="50">
        <f>Tableau1[[#This Row],[Agent de service*]]</f>
        <v>0</v>
      </c>
      <c r="I152" s="50">
        <f>Tableau1[[#This Row],[Bénévole* / DU]]</f>
        <v>0</v>
      </c>
      <c r="J152" s="50">
        <f>Tableau1[[#This Row],[Cuisinier*]]</f>
        <v>0</v>
      </c>
      <c r="K152" s="50">
        <f>Tableau1[[#This Row],[Equipe Mobile]]</f>
        <v>0</v>
      </c>
      <c r="L152" s="50">
        <f>Tableau1[[#This Row],[Factotum*]]</f>
        <v>0</v>
      </c>
      <c r="M152" s="50">
        <f>Tableau1[[#This Row],[Hôpital de jour*]]</f>
        <v>0</v>
      </c>
      <c r="N152" s="50" t="e">
        <f>#REF!</f>
        <v>#REF!</v>
      </c>
      <c r="O152" s="50">
        <f>Tableau1[[#This Row],[Soignants (Unités)*]]</f>
        <v>1</v>
      </c>
      <c r="P152" s="50">
        <f>Tableau1[[#This Row],[Médecins*]]</f>
        <v>0</v>
      </c>
      <c r="Q152" s="50">
        <f>Tableau1[[#This Row],[Vigilances - Pharmacie]]</f>
        <v>1</v>
      </c>
      <c r="R152" s="50" t="e">
        <f>#REF!</f>
        <v>#REF!</v>
      </c>
      <c r="S152" s="50" t="e">
        <f>#REF!</f>
        <v>#REF!</v>
      </c>
      <c r="T152" s="50" t="e">
        <f>#REF!</f>
        <v>#REF!</v>
      </c>
      <c r="U152" s="50">
        <f>Tableau1[[#This Row],[Classeur bénévoles]]</f>
        <v>0</v>
      </c>
      <c r="V152" s="50">
        <f>Tableau1[[#This Row],[Classeur CRU]]</f>
        <v>0</v>
      </c>
      <c r="W152" s="50">
        <f>Tableau1[[#This Row],[Classeur GQR]]</f>
        <v>0</v>
      </c>
      <c r="X152" s="50" t="str">
        <f>+Tableau1[[#This Row],[Papier?
A jour?
Imprimer?]]</f>
        <v>P-AJ-IMPR</v>
      </c>
    </row>
    <row r="153" spans="1:24" ht="56.25" hidden="1" customHeight="1" x14ac:dyDescent="0.3">
      <c r="A153" s="123" t="str">
        <f>IF(Tableau1[[#This Row],[Code]]&lt;&gt;"",Tableau1[[#This Row],[Code]],"")</f>
        <v>CUI_023_01</v>
      </c>
      <c r="B153" s="119" t="str">
        <f>IF(Tableau1[[#This Row],[Nom]]&lt;&gt;"",Tableau1[[#This Row],[Nom]],"")</f>
        <v>MAINTIEN DES PRODUITS CUITS A 63°C (A CREER)</v>
      </c>
      <c r="C15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53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53" s="52" t="str">
        <f>Tableau1[[#This Row],[Mots-clé]]</f>
        <v>FICHE POUR LE MAINTIEN DES PRODUITS CUITS A 63°C (BAIN MARIE)</v>
      </c>
      <c r="G153" s="50">
        <f>Tableau1[[#This Row],[Administratif*]]</f>
        <v>0</v>
      </c>
      <c r="H153" s="50">
        <f>Tableau1[[#This Row],[Agent de service*]]</f>
        <v>0</v>
      </c>
      <c r="I153" s="50">
        <f>Tableau1[[#This Row],[Bénévole* / DU]]</f>
        <v>0</v>
      </c>
      <c r="J153" s="50">
        <f>Tableau1[[#This Row],[Cuisinier*]]</f>
        <v>1</v>
      </c>
      <c r="K153" s="50">
        <f>Tableau1[[#This Row],[Equipe Mobile]]</f>
        <v>0</v>
      </c>
      <c r="L153" s="50">
        <f>Tableau1[[#This Row],[Factotum*]]</f>
        <v>0</v>
      </c>
      <c r="M153" s="50">
        <f>Tableau1[[#This Row],[Hôpital de jour*]]</f>
        <v>0</v>
      </c>
      <c r="N153" s="50" t="e">
        <f>#REF!</f>
        <v>#REF!</v>
      </c>
      <c r="O153" s="50">
        <f>Tableau1[[#This Row],[Soignants (Unités)*]]</f>
        <v>0</v>
      </c>
      <c r="P153" s="50">
        <f>Tableau1[[#This Row],[Médecins*]]</f>
        <v>0</v>
      </c>
      <c r="Q153" s="50">
        <f>Tableau1[[#This Row],[Vigilances - Pharmacie]]</f>
        <v>0</v>
      </c>
      <c r="R153" s="50" t="e">
        <f>#REF!</f>
        <v>#REF!</v>
      </c>
      <c r="S153" s="50" t="e">
        <f>#REF!</f>
        <v>#REF!</v>
      </c>
      <c r="T153" s="50" t="e">
        <f>#REF!</f>
        <v>#REF!</v>
      </c>
      <c r="U153" s="50">
        <f>Tableau1[[#This Row],[Classeur bénévoles]]</f>
        <v>0</v>
      </c>
      <c r="V153" s="50">
        <f>Tableau1[[#This Row],[Classeur CRU]]</f>
        <v>0</v>
      </c>
      <c r="W153" s="50">
        <f>Tableau1[[#This Row],[Classeur GQR]]</f>
        <v>0</v>
      </c>
      <c r="X153" s="50" t="str">
        <f>+Tableau1[[#This Row],[Papier?
A jour?
Imprimer?]]</f>
        <v>P - MAJ</v>
      </c>
    </row>
    <row r="154" spans="1:24" ht="56.25" hidden="1" customHeight="1" x14ac:dyDescent="0.3">
      <c r="A154" s="123" t="str">
        <f>IF(Tableau1[[#This Row],[Code]]&lt;&gt;"",Tableau1[[#This Row],[Code]],"")</f>
        <v/>
      </c>
      <c r="B154" s="119" t="str">
        <f>IF(Tableau1[[#This Row],[Nom]]&lt;&gt;"",Tableau1[[#This Row],[Nom]],"")</f>
        <v>MANUEL_V2010</v>
      </c>
      <c r="C15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154" s="303" t="str">
        <f>Tableau1[[#This Row],[Dossier]]&amp;" "&amp;Tableau1[[#This Row],[Sous dossier (1)]]&amp;" "&amp;Tableau1[[#This Row],[Sous dossier (2)]]&amp;" "&amp;Tableau1[[#This Row],[Sous dossier (3)]]</f>
        <v xml:space="preserve">MANAGEMENT\ QUALITE\ CERTIFICATION\ </v>
      </c>
      <c r="F154" s="52" t="str">
        <f>Tableau1[[#This Row],[Mots-clé]]</f>
        <v>manuel v2010 v3 certification</v>
      </c>
      <c r="G154" s="50">
        <f>Tableau1[[#This Row],[Administratif*]]</f>
        <v>0</v>
      </c>
      <c r="H154" s="50">
        <f>Tableau1[[#This Row],[Agent de service*]]</f>
        <v>0</v>
      </c>
      <c r="I154" s="50">
        <f>Tableau1[[#This Row],[Bénévole* / DU]]</f>
        <v>0</v>
      </c>
      <c r="J154" s="50">
        <f>Tableau1[[#This Row],[Cuisinier*]]</f>
        <v>0</v>
      </c>
      <c r="K154" s="50">
        <f>Tableau1[[#This Row],[Equipe Mobile]]</f>
        <v>0</v>
      </c>
      <c r="L154" s="50">
        <f>Tableau1[[#This Row],[Factotum*]]</f>
        <v>0</v>
      </c>
      <c r="M154" s="50">
        <f>Tableau1[[#This Row],[Hôpital de jour*]]</f>
        <v>0</v>
      </c>
      <c r="N154" s="50" t="e">
        <f>#REF!</f>
        <v>#REF!</v>
      </c>
      <c r="O154" s="50">
        <f>Tableau1[[#This Row],[Soignants (Unités)*]]</f>
        <v>0</v>
      </c>
      <c r="P154" s="50">
        <f>Tableau1[[#This Row],[Médecins*]]</f>
        <v>0</v>
      </c>
      <c r="Q154" s="50">
        <f>Tableau1[[#This Row],[Vigilances - Pharmacie]]</f>
        <v>0</v>
      </c>
      <c r="R154" s="50" t="e">
        <f>#REF!</f>
        <v>#REF!</v>
      </c>
      <c r="S154" s="50" t="e">
        <f>#REF!</f>
        <v>#REF!</v>
      </c>
      <c r="T154" s="50" t="e">
        <f>#REF!</f>
        <v>#REF!</v>
      </c>
      <c r="U154" s="50">
        <f>Tableau1[[#This Row],[Classeur bénévoles]]</f>
        <v>0</v>
      </c>
      <c r="V154" s="50">
        <f>Tableau1[[#This Row],[Classeur CRU]]</f>
        <v>0</v>
      </c>
      <c r="W154" s="50">
        <f>Tableau1[[#This Row],[Classeur GQR]]</f>
        <v>1</v>
      </c>
      <c r="X154" s="50" t="str">
        <f>+Tableau1[[#This Row],[Papier?
A jour?
Imprimer?]]</f>
        <v>P-AJ-NON</v>
      </c>
    </row>
    <row r="155" spans="1:24" ht="56.25" hidden="1" customHeight="1" x14ac:dyDescent="0.3">
      <c r="A155" s="123" t="str">
        <f>IF(Tableau1[[#This Row],[Code]]&lt;&gt;"",Tableau1[[#This Row],[Code]],"")</f>
        <v/>
      </c>
      <c r="B155" s="119" t="str">
        <f>IF(Tableau1[[#This Row],[Nom]]&lt;&gt;"",Tableau1[[#This Row],[Nom]],"")</f>
        <v>MEDICAMENTS A RISQUE</v>
      </c>
      <c r="C15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5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5" s="52" t="str">
        <f>Tableau1[[#This Row],[Mots-clé]]</f>
        <v>Médicament risque pharmacie</v>
      </c>
      <c r="G155" s="50">
        <f>Tableau1[[#This Row],[Administratif*]]</f>
        <v>0</v>
      </c>
      <c r="H155" s="50">
        <f>Tableau1[[#This Row],[Agent de service*]]</f>
        <v>1</v>
      </c>
      <c r="I155" s="50">
        <f>Tableau1[[#This Row],[Bénévole* / DU]]</f>
        <v>0</v>
      </c>
      <c r="J155" s="50">
        <f>Tableau1[[#This Row],[Cuisinier*]]</f>
        <v>0</v>
      </c>
      <c r="K155" s="50">
        <f>Tableau1[[#This Row],[Equipe Mobile]]</f>
        <v>0</v>
      </c>
      <c r="L155" s="50">
        <f>Tableau1[[#This Row],[Factotum*]]</f>
        <v>0</v>
      </c>
      <c r="M155" s="50">
        <f>Tableau1[[#This Row],[Hôpital de jour*]]</f>
        <v>0</v>
      </c>
      <c r="N155" s="50" t="e">
        <f>#REF!</f>
        <v>#REF!</v>
      </c>
      <c r="O155" s="50">
        <f>Tableau1[[#This Row],[Soignants (Unités)*]]</f>
        <v>0</v>
      </c>
      <c r="P155" s="50">
        <f>Tableau1[[#This Row],[Médecins*]]</f>
        <v>0</v>
      </c>
      <c r="Q155" s="50">
        <f>Tableau1[[#This Row],[Vigilances - Pharmacie]]</f>
        <v>0</v>
      </c>
      <c r="R155" s="50" t="e">
        <f>#REF!</f>
        <v>#REF!</v>
      </c>
      <c r="S155" s="50" t="e">
        <f>#REF!</f>
        <v>#REF!</v>
      </c>
      <c r="T155" s="50" t="e">
        <f>#REF!</f>
        <v>#REF!</v>
      </c>
      <c r="U155" s="50">
        <f>Tableau1[[#This Row],[Classeur bénévoles]]</f>
        <v>0</v>
      </c>
      <c r="V155" s="50">
        <f>Tableau1[[#This Row],[Classeur CRU]]</f>
        <v>0</v>
      </c>
      <c r="W155" s="50">
        <f>Tableau1[[#This Row],[Classeur GQR]]</f>
        <v>0</v>
      </c>
      <c r="X155" s="50" t="str">
        <f>+Tableau1[[#This Row],[Papier?
A jour?
Imprimer?]]</f>
        <v>P - MAJ</v>
      </c>
    </row>
    <row r="156" spans="1:24" ht="56.25" hidden="1" customHeight="1" x14ac:dyDescent="0.3">
      <c r="A156" s="123" t="str">
        <f>IF(Tableau1[[#This Row],[Code]]&lt;&gt;"",Tableau1[[#This Row],[Code]],"")</f>
        <v>UPT_008_02</v>
      </c>
      <c r="B156" s="119" t="str">
        <f>IF(Tableau1[[#This Row],[Nom]]&lt;&gt;"",Tableau1[[#This Row],[Nom]],"")</f>
        <v>MEDICAMENTS ADMINISTRABLES PAR VOIE SOUS CUTANEE</v>
      </c>
      <c r="C15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56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56" s="52" t="str">
        <f>Tableau1[[#This Row],[Mots-clé]]</f>
        <v xml:space="preserve">PROTOCOLE
MEDICAMENTS ADMINISTRABLES 
PAR VOIE SOUS CUTANEE
Théra 8
</v>
      </c>
      <c r="G156" s="50">
        <f>Tableau1[[#This Row],[Administratif*]]</f>
        <v>0</v>
      </c>
      <c r="H156" s="50">
        <f>Tableau1[[#This Row],[Agent de service*]]</f>
        <v>0</v>
      </c>
      <c r="I156" s="50">
        <f>Tableau1[[#This Row],[Bénévole* / DU]]</f>
        <v>0</v>
      </c>
      <c r="J156" s="50">
        <f>Tableau1[[#This Row],[Cuisinier*]]</f>
        <v>0</v>
      </c>
      <c r="K156" s="50">
        <f>Tableau1[[#This Row],[Equipe Mobile]]</f>
        <v>0</v>
      </c>
      <c r="L156" s="50">
        <f>Tableau1[[#This Row],[Factotum*]]</f>
        <v>0</v>
      </c>
      <c r="M156" s="50">
        <f>Tableau1[[#This Row],[Hôpital de jour*]]</f>
        <v>0</v>
      </c>
      <c r="N156" s="50" t="e">
        <f>#REF!</f>
        <v>#REF!</v>
      </c>
      <c r="O156" s="50">
        <f>Tableau1[[#This Row],[Soignants (Unités)*]]</f>
        <v>1</v>
      </c>
      <c r="P156" s="50">
        <f>Tableau1[[#This Row],[Médecins*]]</f>
        <v>1</v>
      </c>
      <c r="Q156" s="50">
        <f>Tableau1[[#This Row],[Vigilances - Pharmacie]]</f>
        <v>1</v>
      </c>
      <c r="R156" s="50" t="e">
        <f>#REF!</f>
        <v>#REF!</v>
      </c>
      <c r="S156" s="50" t="e">
        <f>#REF!</f>
        <v>#REF!</v>
      </c>
      <c r="T156" s="50" t="e">
        <f>#REF!</f>
        <v>#REF!</v>
      </c>
      <c r="U156" s="50">
        <f>Tableau1[[#This Row],[Classeur bénévoles]]</f>
        <v>0</v>
      </c>
      <c r="V156" s="50">
        <f>Tableau1[[#This Row],[Classeur CRU]]</f>
        <v>0</v>
      </c>
      <c r="W156" s="50">
        <f>Tableau1[[#This Row],[Classeur GQR]]</f>
        <v>0</v>
      </c>
      <c r="X156" s="50" t="str">
        <f>+Tableau1[[#This Row],[Papier?
A jour?
Imprimer?]]</f>
        <v>P - MAJ</v>
      </c>
    </row>
    <row r="157" spans="1:24" ht="56.25" hidden="1" customHeight="1" x14ac:dyDescent="0.3">
      <c r="A157" s="123" t="str">
        <f>IF(Tableau1[[#This Row],[Code]]&lt;&gt;"",Tableau1[[#This Row],[Code]],"")</f>
        <v>OFT_024_01</v>
      </c>
      <c r="B157" s="119" t="str">
        <f>IF(Tableau1[[#This Row],[Nom]]&lt;&gt;"",Tableau1[[#This Row],[Nom]],"")</f>
        <v>MEMBRES DES INSTANCES DE LA MAISON</v>
      </c>
      <c r="C15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57" s="52" t="str">
        <f>Tableau1[[#This Row],[Mots-clé]]</f>
        <v>LISTE DES MEMBRES INSTANCES DU CLIN eoh CHSCT GQR CRU SCOMEDIMS REVUE DE DIRECTION CME GROUPE QUALITE DELEGATION UNIQUE PERSONNEL DELEGUE</v>
      </c>
      <c r="G157" s="50">
        <f>Tableau1[[#This Row],[Administratif*]]</f>
        <v>0</v>
      </c>
      <c r="H157" s="50">
        <f>Tableau1[[#This Row],[Agent de service*]]</f>
        <v>0</v>
      </c>
      <c r="I157" s="50">
        <f>Tableau1[[#This Row],[Bénévole* / DU]]</f>
        <v>0</v>
      </c>
      <c r="J157" s="50">
        <f>Tableau1[[#This Row],[Cuisinier*]]</f>
        <v>0</v>
      </c>
      <c r="K157" s="50">
        <f>Tableau1[[#This Row],[Equipe Mobile]]</f>
        <v>0</v>
      </c>
      <c r="L157" s="50">
        <f>Tableau1[[#This Row],[Factotum*]]</f>
        <v>0</v>
      </c>
      <c r="M157" s="50">
        <f>Tableau1[[#This Row],[Hôpital de jour*]]</f>
        <v>0</v>
      </c>
      <c r="N157" s="50" t="e">
        <f>#REF!</f>
        <v>#REF!</v>
      </c>
      <c r="O157" s="50">
        <f>Tableau1[[#This Row],[Soignants (Unités)*]]</f>
        <v>0</v>
      </c>
      <c r="P157" s="50">
        <f>Tableau1[[#This Row],[Médecins*]]</f>
        <v>0</v>
      </c>
      <c r="Q157" s="50">
        <f>Tableau1[[#This Row],[Vigilances - Pharmacie]]</f>
        <v>0</v>
      </c>
      <c r="R157" s="50" t="e">
        <f>#REF!</f>
        <v>#REF!</v>
      </c>
      <c r="S157" s="50" t="e">
        <f>#REF!</f>
        <v>#REF!</v>
      </c>
      <c r="T157" s="50" t="e">
        <f>#REF!</f>
        <v>#REF!</v>
      </c>
      <c r="U157" s="50">
        <f>Tableau1[[#This Row],[Classeur bénévoles]]</f>
        <v>0</v>
      </c>
      <c r="V157" s="50">
        <f>Tableau1[[#This Row],[Classeur CRU]]</f>
        <v>0</v>
      </c>
      <c r="W157" s="50">
        <f>Tableau1[[#This Row],[Classeur GQR]]</f>
        <v>0</v>
      </c>
      <c r="X157" s="50" t="str">
        <f>+Tableau1[[#This Row],[Papier?
A jour?
Imprimer?]]</f>
        <v>NP - AJ</v>
      </c>
    </row>
    <row r="158" spans="1:24" ht="56.25" hidden="1" customHeight="1" x14ac:dyDescent="0.3">
      <c r="A158" s="123" t="str">
        <f>IF(Tableau1[[#This Row],[Code]]&lt;&gt;"",Tableau1[[#This Row],[Code]],"")</f>
        <v>RVI_002_02</v>
      </c>
      <c r="B158" s="119" t="str">
        <f>IF(Tableau1[[#This Row],[Nom]]&lt;&gt;"",Tableau1[[#This Row],[Nom]],"")</f>
        <v>MESURES DE PREVENTION CONTRE LES LEGIONELLES  Service technique</v>
      </c>
      <c r="C15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E158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58" s="52" t="str">
        <f>Tableau1[[#This Row],[Mots-clé]]</f>
        <v xml:space="preserve">PROCEDURE MESURES DE PREVENTION CONTRE LES LEGIONELLES  Service technique BIOMED 7 legionnelle legionelle légionelle vigilance infectionvigilance risque infectieux 
</v>
      </c>
      <c r="G158" s="50">
        <f>Tableau1[[#This Row],[Administratif*]]</f>
        <v>0</v>
      </c>
      <c r="H158" s="50">
        <f>Tableau1[[#This Row],[Agent de service*]]</f>
        <v>0</v>
      </c>
      <c r="I158" s="50">
        <f>Tableau1[[#This Row],[Bénévole* / DU]]</f>
        <v>0</v>
      </c>
      <c r="J158" s="50">
        <f>Tableau1[[#This Row],[Cuisinier*]]</f>
        <v>0</v>
      </c>
      <c r="K158" s="50">
        <f>Tableau1[[#This Row],[Equipe Mobile]]</f>
        <v>0</v>
      </c>
      <c r="L158" s="50">
        <f>Tableau1[[#This Row],[Factotum*]]</f>
        <v>1</v>
      </c>
      <c r="M158" s="50">
        <f>Tableau1[[#This Row],[Hôpital de jour*]]</f>
        <v>0</v>
      </c>
      <c r="N158" s="50" t="e">
        <f>#REF!</f>
        <v>#REF!</v>
      </c>
      <c r="O158" s="50">
        <f>Tableau1[[#This Row],[Soignants (Unités)*]]</f>
        <v>0</v>
      </c>
      <c r="P158" s="50">
        <f>Tableau1[[#This Row],[Médecins*]]</f>
        <v>0</v>
      </c>
      <c r="Q158" s="50">
        <f>Tableau1[[#This Row],[Vigilances - Pharmacie]]</f>
        <v>0</v>
      </c>
      <c r="R158" s="50" t="e">
        <f>#REF!</f>
        <v>#REF!</v>
      </c>
      <c r="S158" s="50" t="e">
        <f>#REF!</f>
        <v>#REF!</v>
      </c>
      <c r="T158" s="50" t="e">
        <f>#REF!</f>
        <v>#REF!</v>
      </c>
      <c r="U158" s="50">
        <f>Tableau1[[#This Row],[Classeur bénévoles]]</f>
        <v>0</v>
      </c>
      <c r="V158" s="50">
        <f>Tableau1[[#This Row],[Classeur CRU]]</f>
        <v>0</v>
      </c>
      <c r="W158" s="50">
        <f>Tableau1[[#This Row],[Classeur GQR]]</f>
        <v>0</v>
      </c>
      <c r="X158" s="50" t="str">
        <f>+Tableau1[[#This Row],[Papier?
A jour?
Imprimer?]]</f>
        <v>P-AJ-IMPR</v>
      </c>
    </row>
    <row r="159" spans="1:24" ht="56.25" hidden="1" customHeight="1" x14ac:dyDescent="0.3">
      <c r="A159" s="123" t="str">
        <f>IF(Tableau1[[#This Row],[Code]]&lt;&gt;"",Tableau1[[#This Row],[Code]],"")</f>
        <v>CUI_016_01</v>
      </c>
      <c r="B159" s="119" t="str">
        <f>IF(Tableau1[[#This Row],[Nom]]&lt;&gt;"",Tableau1[[#This Row],[Nom]],"")</f>
        <v>MISE EN ŒUVRE DES PREPARATIONS CHAUDES</v>
      </c>
      <c r="C15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5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59" s="52" t="str">
        <f>Tableau1[[#This Row],[Mots-clé]]</f>
        <v xml:space="preserve">PROCEDURE
MISE EN ŒUVRE DES PREPARATIONS CHAUDES
</v>
      </c>
      <c r="G159" s="50">
        <f>Tableau1[[#This Row],[Administratif*]]</f>
        <v>0</v>
      </c>
      <c r="H159" s="50">
        <f>Tableau1[[#This Row],[Agent de service*]]</f>
        <v>0</v>
      </c>
      <c r="I159" s="50">
        <f>Tableau1[[#This Row],[Bénévole* / DU]]</f>
        <v>0</v>
      </c>
      <c r="J159" s="50">
        <f>Tableau1[[#This Row],[Cuisinier*]]</f>
        <v>1</v>
      </c>
      <c r="K159" s="50">
        <f>Tableau1[[#This Row],[Equipe Mobile]]</f>
        <v>0</v>
      </c>
      <c r="L159" s="50">
        <f>Tableau1[[#This Row],[Factotum*]]</f>
        <v>0</v>
      </c>
      <c r="M159" s="50">
        <f>Tableau1[[#This Row],[Hôpital de jour*]]</f>
        <v>0</v>
      </c>
      <c r="N159" s="50" t="e">
        <f>#REF!</f>
        <v>#REF!</v>
      </c>
      <c r="O159" s="50">
        <f>Tableau1[[#This Row],[Soignants (Unités)*]]</f>
        <v>0</v>
      </c>
      <c r="P159" s="50">
        <f>Tableau1[[#This Row],[Médecins*]]</f>
        <v>0</v>
      </c>
      <c r="Q159" s="50">
        <f>Tableau1[[#This Row],[Vigilances - Pharmacie]]</f>
        <v>0</v>
      </c>
      <c r="R159" s="50" t="e">
        <f>#REF!</f>
        <v>#REF!</v>
      </c>
      <c r="S159" s="50" t="e">
        <f>#REF!</f>
        <v>#REF!</v>
      </c>
      <c r="T159" s="50" t="e">
        <f>#REF!</f>
        <v>#REF!</v>
      </c>
      <c r="U159" s="50">
        <f>Tableau1[[#This Row],[Classeur bénévoles]]</f>
        <v>0</v>
      </c>
      <c r="V159" s="50">
        <f>Tableau1[[#This Row],[Classeur CRU]]</f>
        <v>0</v>
      </c>
      <c r="W159" s="50">
        <f>Tableau1[[#This Row],[Classeur GQR]]</f>
        <v>0</v>
      </c>
      <c r="X159" s="50" t="str">
        <f>+Tableau1[[#This Row],[Papier?
A jour?
Imprimer?]]</f>
        <v>P - MAJ</v>
      </c>
    </row>
    <row r="160" spans="1:24" ht="56.25" hidden="1" customHeight="1" x14ac:dyDescent="0.3">
      <c r="A160" s="123" t="str">
        <f>IF(Tableau1[[#This Row],[Code]]&lt;&gt;"",Tableau1[[#This Row],[Code]],"")</f>
        <v>USO_005_04</v>
      </c>
      <c r="B160" s="119" t="str">
        <f>IF(Tableau1[[#This Row],[Nom]]&lt;&gt;"",Tableau1[[#This Row],[Nom]],"")</f>
        <v>MISE EN PLACE D’UN GRIPPER OU D’UNE AIGUILLE DE HUBER SUR UNE CHAMBRE  IMPLANTABLE</v>
      </c>
      <c r="C16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160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60" s="52" t="str">
        <f>Tableau1[[#This Row],[Mots-clé]]</f>
        <v xml:space="preserve">Soins 8 PROTOCOLE MISE EN PLACE D’UN GRIPPER OU D’UNE AIGUILLE DE HUBER SUR UNE CHAMBRE  IMPLANTABLE changement pac cath
gripper 
aiguille de Huber 
d’hygiène 
d’asepsie 
contamination
chambre implantable 
trocard
</v>
      </c>
      <c r="G160" s="50">
        <f>Tableau1[[#This Row],[Administratif*]]</f>
        <v>0</v>
      </c>
      <c r="H160" s="50">
        <f>Tableau1[[#This Row],[Agent de service*]]</f>
        <v>0</v>
      </c>
      <c r="I160" s="50">
        <f>Tableau1[[#This Row],[Bénévole* / DU]]</f>
        <v>0</v>
      </c>
      <c r="J160" s="50">
        <f>Tableau1[[#This Row],[Cuisinier*]]</f>
        <v>0</v>
      </c>
      <c r="K160" s="50">
        <f>Tableau1[[#This Row],[Equipe Mobile]]</f>
        <v>0</v>
      </c>
      <c r="L160" s="50">
        <f>Tableau1[[#This Row],[Factotum*]]</f>
        <v>0</v>
      </c>
      <c r="M160" s="50">
        <f>Tableau1[[#This Row],[Hôpital de jour*]]</f>
        <v>0</v>
      </c>
      <c r="N160" s="50" t="e">
        <f>#REF!</f>
        <v>#REF!</v>
      </c>
      <c r="O160" s="50">
        <f>Tableau1[[#This Row],[Soignants (Unités)*]]</f>
        <v>1</v>
      </c>
      <c r="P160" s="50">
        <f>Tableau1[[#This Row],[Médecins*]]</f>
        <v>1</v>
      </c>
      <c r="Q160" s="50">
        <f>Tableau1[[#This Row],[Vigilances - Pharmacie]]</f>
        <v>0</v>
      </c>
      <c r="R160" s="50" t="e">
        <f>#REF!</f>
        <v>#REF!</v>
      </c>
      <c r="S160" s="50" t="e">
        <f>#REF!</f>
        <v>#REF!</v>
      </c>
      <c r="T160" s="50" t="e">
        <f>#REF!</f>
        <v>#REF!</v>
      </c>
      <c r="U160" s="50">
        <f>Tableau1[[#This Row],[Classeur bénévoles]]</f>
        <v>0</v>
      </c>
      <c r="V160" s="50">
        <f>Tableau1[[#This Row],[Classeur CRU]]</f>
        <v>0</v>
      </c>
      <c r="W160" s="50">
        <f>Tableau1[[#This Row],[Classeur GQR]]</f>
        <v>0</v>
      </c>
      <c r="X160" s="50" t="str">
        <f>+Tableau1[[#This Row],[Papier?
A jour?
Imprimer?]]</f>
        <v>P-AJ-IMPR</v>
      </c>
    </row>
    <row r="161" spans="1:24" ht="56.25" hidden="1" customHeight="1" x14ac:dyDescent="0.3">
      <c r="A161" s="123" t="str">
        <f>IF(Tableau1[[#This Row],[Code]]&lt;&gt;"",Tableau1[[#This Row],[Code]],"")</f>
        <v>UPT_004_03</v>
      </c>
      <c r="B161" s="119" t="str">
        <f>IF(Tableau1[[#This Row],[Nom]]&lt;&gt;"",Tableau1[[#This Row],[Nom]],"")</f>
        <v>MODALITE D’ADMINISTRATION ET DE RECONSTITUTION DE L’AMBISOME</v>
      </c>
      <c r="C16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6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61" s="52" t="str">
        <f>Tableau1[[#This Row],[Mots-clé]]</f>
        <v xml:space="preserve">PROTOCOLE
MODALITE D’ADMINISTRATION ET DE RECONSTITUTION DE L’AMBISOME 
Théra 4
</v>
      </c>
      <c r="G161" s="50">
        <f>Tableau1[[#This Row],[Administratif*]]</f>
        <v>0</v>
      </c>
      <c r="H161" s="50">
        <f>Tableau1[[#This Row],[Agent de service*]]</f>
        <v>0</v>
      </c>
      <c r="I161" s="50">
        <f>Tableau1[[#This Row],[Bénévole* / DU]]</f>
        <v>0</v>
      </c>
      <c r="J161" s="50">
        <f>Tableau1[[#This Row],[Cuisinier*]]</f>
        <v>0</v>
      </c>
      <c r="K161" s="50">
        <f>Tableau1[[#This Row],[Equipe Mobile]]</f>
        <v>0</v>
      </c>
      <c r="L161" s="50">
        <f>Tableau1[[#This Row],[Factotum*]]</f>
        <v>0</v>
      </c>
      <c r="M161" s="50">
        <f>Tableau1[[#This Row],[Hôpital de jour*]]</f>
        <v>0</v>
      </c>
      <c r="N161" s="50" t="e">
        <f>#REF!</f>
        <v>#REF!</v>
      </c>
      <c r="O161" s="50">
        <f>Tableau1[[#This Row],[Soignants (Unités)*]]</f>
        <v>1</v>
      </c>
      <c r="P161" s="50">
        <f>Tableau1[[#This Row],[Médecins*]]</f>
        <v>1</v>
      </c>
      <c r="Q161" s="50">
        <f>Tableau1[[#This Row],[Vigilances - Pharmacie]]</f>
        <v>1</v>
      </c>
      <c r="R161" s="50" t="e">
        <f>#REF!</f>
        <v>#REF!</v>
      </c>
      <c r="S161" s="50" t="e">
        <f>#REF!</f>
        <v>#REF!</v>
      </c>
      <c r="T161" s="50" t="e">
        <f>#REF!</f>
        <v>#REF!</v>
      </c>
      <c r="U161" s="50">
        <f>Tableau1[[#This Row],[Classeur bénévoles]]</f>
        <v>0</v>
      </c>
      <c r="V161" s="50">
        <f>Tableau1[[#This Row],[Classeur CRU]]</f>
        <v>0</v>
      </c>
      <c r="W161" s="50">
        <f>Tableau1[[#This Row],[Classeur GQR]]</f>
        <v>0</v>
      </c>
      <c r="X161" s="50" t="str">
        <f>+Tableau1[[#This Row],[Papier?
A jour?
Imprimer?]]</f>
        <v>P-AJ-IMPR</v>
      </c>
    </row>
    <row r="162" spans="1:24" ht="56.25" hidden="1" customHeight="1" x14ac:dyDescent="0.3">
      <c r="A162" s="123" t="str">
        <f>IF(Tableau1[[#This Row],[Code]]&lt;&gt;"",Tableau1[[#This Row],[Code]],"")</f>
        <v>PPH_008_01</v>
      </c>
      <c r="B162" s="119" t="str">
        <f>IF(Tableau1[[#This Row],[Nom]]&lt;&gt;"",Tableau1[[#This Row],[Nom]],"")</f>
        <v>MODALITES ADMINISTRATION INJECTABLES</v>
      </c>
      <c r="C16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62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62" s="52" t="str">
        <f>Tableau1[[#This Row],[Mots-clé]]</f>
        <v>MODALITES ADMINISTRATION INJECTABLES reconstitution traitements pharmacie médicament  guide</v>
      </c>
      <c r="G162" s="50">
        <f>Tableau1[[#This Row],[Administratif*]]</f>
        <v>0</v>
      </c>
      <c r="H162" s="50">
        <f>Tableau1[[#This Row],[Agent de service*]]</f>
        <v>0</v>
      </c>
      <c r="I162" s="50">
        <f>Tableau1[[#This Row],[Bénévole* / DU]]</f>
        <v>0</v>
      </c>
      <c r="J162" s="50">
        <f>Tableau1[[#This Row],[Cuisinier*]]</f>
        <v>0</v>
      </c>
      <c r="K162" s="50">
        <f>Tableau1[[#This Row],[Equipe Mobile]]</f>
        <v>0</v>
      </c>
      <c r="L162" s="50">
        <f>Tableau1[[#This Row],[Factotum*]]</f>
        <v>0</v>
      </c>
      <c r="M162" s="50">
        <f>Tableau1[[#This Row],[Hôpital de jour*]]</f>
        <v>0</v>
      </c>
      <c r="N162" s="50" t="e">
        <f>#REF!</f>
        <v>#REF!</v>
      </c>
      <c r="O162" s="50">
        <f>Tableau1[[#This Row],[Soignants (Unités)*]]</f>
        <v>1</v>
      </c>
      <c r="P162" s="50">
        <f>Tableau1[[#This Row],[Médecins*]]</f>
        <v>1</v>
      </c>
      <c r="Q162" s="50">
        <f>Tableau1[[#This Row],[Vigilances - Pharmacie]]</f>
        <v>1</v>
      </c>
      <c r="R162" s="50" t="e">
        <f>#REF!</f>
        <v>#REF!</v>
      </c>
      <c r="S162" s="50" t="e">
        <f>#REF!</f>
        <v>#REF!</v>
      </c>
      <c r="T162" s="50" t="e">
        <f>#REF!</f>
        <v>#REF!</v>
      </c>
      <c r="U162" s="50">
        <f>Tableau1[[#This Row],[Classeur bénévoles]]</f>
        <v>0</v>
      </c>
      <c r="V162" s="50">
        <f>Tableau1[[#This Row],[Classeur CRU]]</f>
        <v>0</v>
      </c>
      <c r="W162" s="50">
        <f>Tableau1[[#This Row],[Classeur GQR]]</f>
        <v>0</v>
      </c>
      <c r="X162" s="50" t="str">
        <f>+Tableau1[[#This Row],[Papier?
A jour?
Imprimer?]]</f>
        <v>P-AJ-IMPR</v>
      </c>
    </row>
    <row r="163" spans="1:24" ht="56.25" hidden="1" customHeight="1" x14ac:dyDescent="0.3">
      <c r="A163" s="123" t="str">
        <f>IF(Tableau1[[#This Row],[Code]]&lt;&gt;"",Tableau1[[#This Row],[Code]],"")</f>
        <v>CUI_002_01</v>
      </c>
      <c r="B163" s="119" t="str">
        <f>IF(Tableau1[[#This Row],[Nom]]&lt;&gt;"",Tableau1[[#This Row],[Nom]],"")</f>
        <v>NETTOYAGE DES SURFACES EN CUISINE</v>
      </c>
      <c r="C16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63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63" s="52" t="str">
        <f>Tableau1[[#This Row],[Mots-clé]]</f>
        <v xml:space="preserve">PROTOCOLE
NETTOYAGE DES SURFACES EN CUISINE Paillasse 
éviers
cuisson
murs
étagères  lave mains
Sols 
Inox 
Fours
Hotte
Frigos
Congélateurs
Poubelles
</v>
      </c>
      <c r="G163" s="50">
        <f>Tableau1[[#This Row],[Administratif*]]</f>
        <v>0</v>
      </c>
      <c r="H163" s="50">
        <f>Tableau1[[#This Row],[Agent de service*]]</f>
        <v>0</v>
      </c>
      <c r="I163" s="50">
        <f>Tableau1[[#This Row],[Bénévole* / DU]]</f>
        <v>0</v>
      </c>
      <c r="J163" s="50">
        <f>Tableau1[[#This Row],[Cuisinier*]]</f>
        <v>1</v>
      </c>
      <c r="K163" s="50">
        <f>Tableau1[[#This Row],[Equipe Mobile]]</f>
        <v>0</v>
      </c>
      <c r="L163" s="50">
        <f>Tableau1[[#This Row],[Factotum*]]</f>
        <v>0</v>
      </c>
      <c r="M163" s="50">
        <f>Tableau1[[#This Row],[Hôpital de jour*]]</f>
        <v>0</v>
      </c>
      <c r="N163" s="50" t="e">
        <f>#REF!</f>
        <v>#REF!</v>
      </c>
      <c r="O163" s="50">
        <f>Tableau1[[#This Row],[Soignants (Unités)*]]</f>
        <v>0</v>
      </c>
      <c r="P163" s="50">
        <f>Tableau1[[#This Row],[Médecins*]]</f>
        <v>0</v>
      </c>
      <c r="Q163" s="50">
        <f>Tableau1[[#This Row],[Vigilances - Pharmacie]]</f>
        <v>0</v>
      </c>
      <c r="R163" s="50" t="e">
        <f>#REF!</f>
        <v>#REF!</v>
      </c>
      <c r="S163" s="50" t="e">
        <f>#REF!</f>
        <v>#REF!</v>
      </c>
      <c r="T163" s="50" t="e">
        <f>#REF!</f>
        <v>#REF!</v>
      </c>
      <c r="U163" s="50">
        <f>Tableau1[[#This Row],[Classeur bénévoles]]</f>
        <v>0</v>
      </c>
      <c r="V163" s="50">
        <f>Tableau1[[#This Row],[Classeur CRU]]</f>
        <v>0</v>
      </c>
      <c r="W163" s="50">
        <f>Tableau1[[#This Row],[Classeur GQR]]</f>
        <v>0</v>
      </c>
      <c r="X163" s="50" t="str">
        <f>+Tableau1[[#This Row],[Papier?
A jour?
Imprimer?]]</f>
        <v>P - MAJ</v>
      </c>
    </row>
    <row r="164" spans="1:24" ht="56.25" hidden="1" customHeight="1" x14ac:dyDescent="0.3">
      <c r="A164" s="123" t="str">
        <f>IF(Tableau1[[#This Row],[Code]]&lt;&gt;"",Tableau1[[#This Row],[Code]],"")</f>
        <v>HLO_003_06</v>
      </c>
      <c r="B164" s="119" t="str">
        <f>IF(Tableau1[[#This Row],[Nom]]&lt;&gt;"",Tableau1[[#This Row],[Nom]],"")</f>
        <v>NETTOYAGE DU CHARIOT DE MENAGE (Agents de Service)</v>
      </c>
      <c r="C16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E164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4" s="52" t="str">
        <f>Tableau1[[#This Row],[Mots-clé]]</f>
        <v xml:space="preserve">Locaux 3
PROTOCOLE
NETTOYAGE DU CHARIOT DE MENAGE
(Agents de Service) entretien
contaminations
locaux 
</v>
      </c>
      <c r="G164" s="50">
        <f>Tableau1[[#This Row],[Administratif*]]</f>
        <v>0</v>
      </c>
      <c r="H164" s="50">
        <f>Tableau1[[#This Row],[Agent de service*]]</f>
        <v>1</v>
      </c>
      <c r="I164" s="50">
        <f>Tableau1[[#This Row],[Bénévole* / DU]]</f>
        <v>0</v>
      </c>
      <c r="J164" s="50">
        <f>Tableau1[[#This Row],[Cuisinier*]]</f>
        <v>0</v>
      </c>
      <c r="K164" s="50">
        <f>Tableau1[[#This Row],[Equipe Mobile]]</f>
        <v>0</v>
      </c>
      <c r="L164" s="50">
        <f>Tableau1[[#This Row],[Factotum*]]</f>
        <v>0</v>
      </c>
      <c r="M164" s="50">
        <f>Tableau1[[#This Row],[Hôpital de jour*]]</f>
        <v>0</v>
      </c>
      <c r="N164" s="50" t="e">
        <f>#REF!</f>
        <v>#REF!</v>
      </c>
      <c r="O164" s="50">
        <f>Tableau1[[#This Row],[Soignants (Unités)*]]</f>
        <v>0</v>
      </c>
      <c r="P164" s="50">
        <f>Tableau1[[#This Row],[Médecins*]]</f>
        <v>0</v>
      </c>
      <c r="Q164" s="50">
        <f>Tableau1[[#This Row],[Vigilances - Pharmacie]]</f>
        <v>0</v>
      </c>
      <c r="R164" s="50" t="e">
        <f>#REF!</f>
        <v>#REF!</v>
      </c>
      <c r="S164" s="50" t="e">
        <f>#REF!</f>
        <v>#REF!</v>
      </c>
      <c r="T164" s="50" t="e">
        <f>#REF!</f>
        <v>#REF!</v>
      </c>
      <c r="U164" s="50">
        <f>Tableau1[[#This Row],[Classeur bénévoles]]</f>
        <v>0</v>
      </c>
      <c r="V164" s="50">
        <f>Tableau1[[#This Row],[Classeur CRU]]</f>
        <v>0</v>
      </c>
      <c r="W164" s="50">
        <f>Tableau1[[#This Row],[Classeur GQR]]</f>
        <v>0</v>
      </c>
      <c r="X164" s="50" t="str">
        <f>+Tableau1[[#This Row],[Papier?
A jour?
Imprimer?]]</f>
        <v>P-AJ-IMPR</v>
      </c>
    </row>
    <row r="165" spans="1:24" ht="56.25" hidden="1" customHeight="1" x14ac:dyDescent="0.3">
      <c r="A165" s="123" t="str">
        <f>IF(Tableau1[[#This Row],[Code]]&lt;&gt;"",Tableau1[[#This Row],[Code]],"")</f>
        <v>HLO_004_02</v>
      </c>
      <c r="B165" s="119" t="str">
        <f>IF(Tableau1[[#This Row],[Nom]]&lt;&gt;"",Tableau1[[#This Row],[Nom]],"")</f>
        <v>NETTOYAGE DU CHARIOT DE MENAGE (Soignants)</v>
      </c>
      <c r="C16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65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5" s="52" t="str">
        <f>Tableau1[[#This Row],[Mots-clé]]</f>
        <v xml:space="preserve">PROTOCOLE 
NETTOYAGE DU CHARIOT DE MENAGE
(Soignants)
Locaux 4
</v>
      </c>
      <c r="G165" s="50">
        <f>Tableau1[[#This Row],[Administratif*]]</f>
        <v>0</v>
      </c>
      <c r="H165" s="50">
        <f>Tableau1[[#This Row],[Agent de service*]]</f>
        <v>0</v>
      </c>
      <c r="I165" s="50">
        <f>Tableau1[[#This Row],[Bénévole* / DU]]</f>
        <v>0</v>
      </c>
      <c r="J165" s="50">
        <f>Tableau1[[#This Row],[Cuisinier*]]</f>
        <v>0</v>
      </c>
      <c r="K165" s="50">
        <f>Tableau1[[#This Row],[Equipe Mobile]]</f>
        <v>0</v>
      </c>
      <c r="L165" s="50">
        <f>Tableau1[[#This Row],[Factotum*]]</f>
        <v>0</v>
      </c>
      <c r="M165" s="50">
        <f>Tableau1[[#This Row],[Hôpital de jour*]]</f>
        <v>0</v>
      </c>
      <c r="N165" s="50" t="e">
        <f>#REF!</f>
        <v>#REF!</v>
      </c>
      <c r="O165" s="50">
        <f>Tableau1[[#This Row],[Soignants (Unités)*]]</f>
        <v>1</v>
      </c>
      <c r="P165" s="50">
        <f>Tableau1[[#This Row],[Médecins*]]</f>
        <v>0</v>
      </c>
      <c r="Q165" s="50">
        <f>Tableau1[[#This Row],[Vigilances - Pharmacie]]</f>
        <v>0</v>
      </c>
      <c r="R165" s="50" t="e">
        <f>#REF!</f>
        <v>#REF!</v>
      </c>
      <c r="S165" s="50" t="e">
        <f>#REF!</f>
        <v>#REF!</v>
      </c>
      <c r="T165" s="50" t="e">
        <f>#REF!</f>
        <v>#REF!</v>
      </c>
      <c r="U165" s="50">
        <f>Tableau1[[#This Row],[Classeur bénévoles]]</f>
        <v>0</v>
      </c>
      <c r="V165" s="50">
        <f>Tableau1[[#This Row],[Classeur CRU]]</f>
        <v>0</v>
      </c>
      <c r="W165" s="50">
        <f>Tableau1[[#This Row],[Classeur GQR]]</f>
        <v>0</v>
      </c>
      <c r="X165" s="50" t="str">
        <f>+Tableau1[[#This Row],[Papier?
A jour?
Imprimer?]]</f>
        <v>P-AJ-IMPR</v>
      </c>
    </row>
    <row r="166" spans="1:24" ht="56.25" hidden="1" customHeight="1" x14ac:dyDescent="0.3">
      <c r="A166" s="123" t="str">
        <f>IF(Tableau1[[#This Row],[Code]]&lt;&gt;"",Tableau1[[#This Row],[Code]],"")</f>
        <v>CUI_005_01</v>
      </c>
      <c r="B166" s="119" t="str">
        <f>IF(Tableau1[[#This Row],[Nom]]&lt;&gt;"",Tableau1[[#This Row],[Nom]],"")</f>
        <v>NETTOYAGE ET DESINFECTION EN CUISINE</v>
      </c>
      <c r="C16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6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66" s="52" t="str">
        <f>Tableau1[[#This Row],[Mots-clé]]</f>
        <v xml:space="preserve">NETTOYAGE ET DESINFECTION EN CUISINE
PROCEDURE
</v>
      </c>
      <c r="G166" s="50">
        <f>Tableau1[[#This Row],[Administratif*]]</f>
        <v>0</v>
      </c>
      <c r="H166" s="50">
        <f>Tableau1[[#This Row],[Agent de service*]]</f>
        <v>0</v>
      </c>
      <c r="I166" s="50">
        <f>Tableau1[[#This Row],[Bénévole* / DU]]</f>
        <v>0</v>
      </c>
      <c r="J166" s="50">
        <f>Tableau1[[#This Row],[Cuisinier*]]</f>
        <v>1</v>
      </c>
      <c r="K166" s="50">
        <f>Tableau1[[#This Row],[Equipe Mobile]]</f>
        <v>0</v>
      </c>
      <c r="L166" s="50">
        <f>Tableau1[[#This Row],[Factotum*]]</f>
        <v>0</v>
      </c>
      <c r="M166" s="50">
        <f>Tableau1[[#This Row],[Hôpital de jour*]]</f>
        <v>0</v>
      </c>
      <c r="N166" s="50" t="e">
        <f>#REF!</f>
        <v>#REF!</v>
      </c>
      <c r="O166" s="50">
        <f>Tableau1[[#This Row],[Soignants (Unités)*]]</f>
        <v>0</v>
      </c>
      <c r="P166" s="50">
        <f>Tableau1[[#This Row],[Médecins*]]</f>
        <v>0</v>
      </c>
      <c r="Q166" s="50">
        <f>Tableau1[[#This Row],[Vigilances - Pharmacie]]</f>
        <v>0</v>
      </c>
      <c r="R166" s="50" t="e">
        <f>#REF!</f>
        <v>#REF!</v>
      </c>
      <c r="S166" s="50" t="e">
        <f>#REF!</f>
        <v>#REF!</v>
      </c>
      <c r="T166" s="50" t="e">
        <f>#REF!</f>
        <v>#REF!</v>
      </c>
      <c r="U166" s="50">
        <f>Tableau1[[#This Row],[Classeur bénévoles]]</f>
        <v>0</v>
      </c>
      <c r="V166" s="50">
        <f>Tableau1[[#This Row],[Classeur CRU]]</f>
        <v>0</v>
      </c>
      <c r="W166" s="50">
        <f>Tableau1[[#This Row],[Classeur GQR]]</f>
        <v>0</v>
      </c>
      <c r="X166" s="50" t="str">
        <f>+Tableau1[[#This Row],[Papier?
A jour?
Imprimer?]]</f>
        <v>P - MAJ</v>
      </c>
    </row>
    <row r="167" spans="1:24" ht="56.25" hidden="1" customHeight="1" x14ac:dyDescent="0.3">
      <c r="A167" s="123" t="str">
        <f>IF(Tableau1[[#This Row],[Code]]&lt;&gt;"",Tableau1[[#This Row],[Code]],"")</f>
        <v>HLO_006_04</v>
      </c>
      <c r="B167" s="119" t="str">
        <f>IF(Tableau1[[#This Row],[Nom]]&lt;&gt;"",Tableau1[[#This Row],[Nom]],"")</f>
        <v>NETTOYAGE HEBDOMADAIRE DES CHAMBRES</v>
      </c>
      <c r="C16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E167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7" s="52" t="str">
        <f>Tableau1[[#This Row],[Mots-clé]]</f>
        <v xml:space="preserve">PROTOCOLE 
NETTOYAGE HEBDOMADAIRE
DES CHAMBRES
Hygiène 6 règles d’hygiène
l’hygiène générale 
balayage 
</v>
      </c>
      <c r="G167" s="50">
        <f>Tableau1[[#This Row],[Administratif*]]</f>
        <v>0</v>
      </c>
      <c r="H167" s="50">
        <f>Tableau1[[#This Row],[Agent de service*]]</f>
        <v>1</v>
      </c>
      <c r="I167" s="50">
        <f>Tableau1[[#This Row],[Bénévole* / DU]]</f>
        <v>0</v>
      </c>
      <c r="J167" s="50">
        <f>Tableau1[[#This Row],[Cuisinier*]]</f>
        <v>0</v>
      </c>
      <c r="K167" s="50">
        <f>Tableau1[[#This Row],[Equipe Mobile]]</f>
        <v>0</v>
      </c>
      <c r="L167" s="50">
        <f>Tableau1[[#This Row],[Factotum*]]</f>
        <v>0</v>
      </c>
      <c r="M167" s="50">
        <f>Tableau1[[#This Row],[Hôpital de jour*]]</f>
        <v>0</v>
      </c>
      <c r="N167" s="50" t="e">
        <f>#REF!</f>
        <v>#REF!</v>
      </c>
      <c r="O167" s="50">
        <f>Tableau1[[#This Row],[Soignants (Unités)*]]</f>
        <v>0</v>
      </c>
      <c r="P167" s="50">
        <f>Tableau1[[#This Row],[Médecins*]]</f>
        <v>0</v>
      </c>
      <c r="Q167" s="50">
        <f>Tableau1[[#This Row],[Vigilances - Pharmacie]]</f>
        <v>0</v>
      </c>
      <c r="R167" s="50" t="e">
        <f>#REF!</f>
        <v>#REF!</v>
      </c>
      <c r="S167" s="50" t="e">
        <f>#REF!</f>
        <v>#REF!</v>
      </c>
      <c r="T167" s="50" t="e">
        <f>#REF!</f>
        <v>#REF!</v>
      </c>
      <c r="U167" s="50">
        <f>Tableau1[[#This Row],[Classeur bénévoles]]</f>
        <v>0</v>
      </c>
      <c r="V167" s="50">
        <f>Tableau1[[#This Row],[Classeur CRU]]</f>
        <v>0</v>
      </c>
      <c r="W167" s="50">
        <f>Tableau1[[#This Row],[Classeur GQR]]</f>
        <v>0</v>
      </c>
      <c r="X167" s="50" t="str">
        <f>+Tableau1[[#This Row],[Papier?
A jour?
Imprimer?]]</f>
        <v>P-AJ-IMPR</v>
      </c>
    </row>
    <row r="168" spans="1:24" ht="56.25" hidden="1" customHeight="1" x14ac:dyDescent="0.3">
      <c r="A168" s="123" t="str">
        <f>IF(Tableau1[[#This Row],[Code]]&lt;&gt;"",Tableau1[[#This Row],[Code]],"")</f>
        <v>HLO_011_02</v>
      </c>
      <c r="B168" s="119" t="str">
        <f>IF(Tableau1[[#This Row],[Nom]]&lt;&gt;"",Tableau1[[#This Row],[Nom]],"")</f>
        <v>NETTOYAGE HEBDOMADAIRE et QUOTIDIEN PARTICULIER CD</v>
      </c>
      <c r="C16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68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8" s="52" t="str">
        <f>Tableau1[[#This Row],[Mots-clé]]</f>
        <v>Nettoyage hebdomadaire quotidien particulier chambre</v>
      </c>
      <c r="G168" s="50">
        <f>Tableau1[[#This Row],[Administratif*]]</f>
        <v>0</v>
      </c>
      <c r="H168" s="50">
        <f>Tableau1[[#This Row],[Agent de service*]]</f>
        <v>0</v>
      </c>
      <c r="I168" s="50">
        <f>Tableau1[[#This Row],[Bénévole* / DU]]</f>
        <v>0</v>
      </c>
      <c r="J168" s="50">
        <f>Tableau1[[#This Row],[Cuisinier*]]</f>
        <v>0</v>
      </c>
      <c r="K168" s="50">
        <f>Tableau1[[#This Row],[Equipe Mobile]]</f>
        <v>0</v>
      </c>
      <c r="L168" s="50">
        <f>Tableau1[[#This Row],[Factotum*]]</f>
        <v>0</v>
      </c>
      <c r="M168" s="50">
        <f>Tableau1[[#This Row],[Hôpital de jour*]]</f>
        <v>0</v>
      </c>
      <c r="N168" s="50" t="e">
        <f>#REF!</f>
        <v>#REF!</v>
      </c>
      <c r="O168" s="50">
        <f>Tableau1[[#This Row],[Soignants (Unités)*]]</f>
        <v>0</v>
      </c>
      <c r="P168" s="50">
        <f>Tableau1[[#This Row],[Médecins*]]</f>
        <v>0</v>
      </c>
      <c r="Q168" s="50">
        <f>Tableau1[[#This Row],[Vigilances - Pharmacie]]</f>
        <v>0</v>
      </c>
      <c r="R168" s="50" t="e">
        <f>#REF!</f>
        <v>#REF!</v>
      </c>
      <c r="S168" s="50" t="e">
        <f>#REF!</f>
        <v>#REF!</v>
      </c>
      <c r="T168" s="50" t="e">
        <f>#REF!</f>
        <v>#REF!</v>
      </c>
      <c r="U168" s="50">
        <f>Tableau1[[#This Row],[Classeur bénévoles]]</f>
        <v>0</v>
      </c>
      <c r="V168" s="50">
        <f>Tableau1[[#This Row],[Classeur CRU]]</f>
        <v>0</v>
      </c>
      <c r="W168" s="50">
        <f>Tableau1[[#This Row],[Classeur GQR]]</f>
        <v>0</v>
      </c>
      <c r="X168" s="50">
        <f>+Tableau1[[#This Row],[Papier?
A jour?
Imprimer?]]</f>
        <v>0</v>
      </c>
    </row>
    <row r="169" spans="1:24" ht="56.25" hidden="1" customHeight="1" x14ac:dyDescent="0.3">
      <c r="A169" s="123" t="str">
        <f>IF(Tableau1[[#This Row],[Code]]&lt;&gt;"",Tableau1[[#This Row],[Code]],"")</f>
        <v>HLO_005_03</v>
      </c>
      <c r="B169" s="119" t="str">
        <f>IF(Tableau1[[#This Row],[Nom]]&lt;&gt;"",Tableau1[[#This Row],[Nom]],"")</f>
        <v>NETTOYAGE QUOTIDIEN DES CHAMBRES (soignants)</v>
      </c>
      <c r="C16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69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9" s="52" t="str">
        <f>Tableau1[[#This Row],[Mots-clé]]</f>
        <v xml:space="preserve">PROTOCOLE 
MENAGE QUOTIDIEN
DES CHAMBRES
Hygiène 5  
règles d’hygiène 
</v>
      </c>
      <c r="G169" s="50">
        <f>Tableau1[[#This Row],[Administratif*]]</f>
        <v>0</v>
      </c>
      <c r="H169" s="50">
        <f>Tableau1[[#This Row],[Agent de service*]]</f>
        <v>0</v>
      </c>
      <c r="I169" s="50">
        <f>Tableau1[[#This Row],[Bénévole* / DU]]</f>
        <v>0</v>
      </c>
      <c r="J169" s="50">
        <f>Tableau1[[#This Row],[Cuisinier*]]</f>
        <v>0</v>
      </c>
      <c r="K169" s="50">
        <f>Tableau1[[#This Row],[Equipe Mobile]]</f>
        <v>0</v>
      </c>
      <c r="L169" s="50">
        <f>Tableau1[[#This Row],[Factotum*]]</f>
        <v>0</v>
      </c>
      <c r="M169" s="50">
        <f>Tableau1[[#This Row],[Hôpital de jour*]]</f>
        <v>0</v>
      </c>
      <c r="N169" s="50" t="e">
        <f>#REF!</f>
        <v>#REF!</v>
      </c>
      <c r="O169" s="50">
        <f>Tableau1[[#This Row],[Soignants (Unités)*]]</f>
        <v>1</v>
      </c>
      <c r="P169" s="50">
        <f>Tableau1[[#This Row],[Médecins*]]</f>
        <v>0</v>
      </c>
      <c r="Q169" s="50">
        <f>Tableau1[[#This Row],[Vigilances - Pharmacie]]</f>
        <v>0</v>
      </c>
      <c r="R169" s="50" t="e">
        <f>#REF!</f>
        <v>#REF!</v>
      </c>
      <c r="S169" s="50" t="e">
        <f>#REF!</f>
        <v>#REF!</v>
      </c>
      <c r="T169" s="50" t="e">
        <f>#REF!</f>
        <v>#REF!</v>
      </c>
      <c r="U169" s="50">
        <f>Tableau1[[#This Row],[Classeur bénévoles]]</f>
        <v>0</v>
      </c>
      <c r="V169" s="50">
        <f>Tableau1[[#This Row],[Classeur CRU]]</f>
        <v>0</v>
      </c>
      <c r="W169" s="50">
        <f>Tableau1[[#This Row],[Classeur GQR]]</f>
        <v>0</v>
      </c>
      <c r="X169" s="50" t="str">
        <f>+Tableau1[[#This Row],[Papier?
A jour?
Imprimer?]]</f>
        <v>P-AJ-IMPR</v>
      </c>
    </row>
    <row r="170" spans="1:24" ht="56.25" hidden="1" customHeight="1" x14ac:dyDescent="0.3">
      <c r="A170" s="123" t="str">
        <f>IF(Tableau1[[#This Row],[Code]]&lt;&gt;"",Tableau1[[#This Row],[Code]],"")</f>
        <v>HDE_004_04</v>
      </c>
      <c r="B170" s="119" t="str">
        <f>IF(Tableau1[[#This Row],[Nom]]&lt;&gt;"",Tableau1[[#This Row],[Nom]],"")</f>
        <v>NETTOYAGE-DESINFECTION HEBDOMADAIRE DES CHARIOTS  A DECHETS</v>
      </c>
      <c r="C17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E170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170" s="52" t="str">
        <f>Tableau1[[#This Row],[Mots-clé]]</f>
        <v xml:space="preserve">PROTOCOLE 
NETTOYAGE-DESINFECTION HEBDOMADAIRE 
DES CHARIOTS  A DECHETS CONTENEURS 
REGLES D’HYGIENE 
CONTAMINATION
déchets contaminés et des déchets domestiques 
Déchet 4
</v>
      </c>
      <c r="G170" s="50">
        <f>Tableau1[[#This Row],[Administratif*]]</f>
        <v>0</v>
      </c>
      <c r="H170" s="50">
        <f>Tableau1[[#This Row],[Agent de service*]]</f>
        <v>1</v>
      </c>
      <c r="I170" s="50">
        <f>Tableau1[[#This Row],[Bénévole* / DU]]</f>
        <v>0</v>
      </c>
      <c r="J170" s="50">
        <f>Tableau1[[#This Row],[Cuisinier*]]</f>
        <v>0</v>
      </c>
      <c r="K170" s="50">
        <f>Tableau1[[#This Row],[Equipe Mobile]]</f>
        <v>0</v>
      </c>
      <c r="L170" s="50">
        <f>Tableau1[[#This Row],[Factotum*]]</f>
        <v>1</v>
      </c>
      <c r="M170" s="50">
        <f>Tableau1[[#This Row],[Hôpital de jour*]]</f>
        <v>0</v>
      </c>
      <c r="N170" s="50" t="e">
        <f>#REF!</f>
        <v>#REF!</v>
      </c>
      <c r="O170" s="50">
        <f>Tableau1[[#This Row],[Soignants (Unités)*]]</f>
        <v>0</v>
      </c>
      <c r="P170" s="50">
        <f>Tableau1[[#This Row],[Médecins*]]</f>
        <v>0</v>
      </c>
      <c r="Q170" s="50">
        <f>Tableau1[[#This Row],[Vigilances - Pharmacie]]</f>
        <v>0</v>
      </c>
      <c r="R170" s="50" t="e">
        <f>#REF!</f>
        <v>#REF!</v>
      </c>
      <c r="S170" s="50" t="e">
        <f>#REF!</f>
        <v>#REF!</v>
      </c>
      <c r="T170" s="50" t="e">
        <f>#REF!</f>
        <v>#REF!</v>
      </c>
      <c r="U170" s="50">
        <f>Tableau1[[#This Row],[Classeur bénévoles]]</f>
        <v>0</v>
      </c>
      <c r="V170" s="50">
        <f>Tableau1[[#This Row],[Classeur CRU]]</f>
        <v>0</v>
      </c>
      <c r="W170" s="50">
        <f>Tableau1[[#This Row],[Classeur GQR]]</f>
        <v>0</v>
      </c>
      <c r="X170" s="50" t="str">
        <f>+Tableau1[[#This Row],[Papier?
A jour?
Imprimer?]]</f>
        <v>P-AJ-IMPR</v>
      </c>
    </row>
    <row r="171" spans="1:24" ht="56.25" hidden="1" customHeight="1" x14ac:dyDescent="0.3">
      <c r="A171" s="123" t="str">
        <f>IF(Tableau1[[#This Row],[Code]]&lt;&gt;"",Tableau1[[#This Row],[Code]],"")</f>
        <v>-</v>
      </c>
      <c r="B171" s="119" t="str">
        <f>IF(Tableau1[[#This Row],[Nom]]&lt;&gt;"",Tableau1[[#This Row],[Nom]],"")</f>
        <v>OPIOCONVERT</v>
      </c>
      <c r="C1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7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71" s="52" t="str">
        <f>Tableau1[[#This Row],[Mots-clé]]</f>
        <v>Conversion opioide tableau morphine fentanyl</v>
      </c>
      <c r="G171" s="50">
        <f>Tableau1[[#This Row],[Administratif*]]</f>
        <v>0</v>
      </c>
      <c r="H171" s="50">
        <f>Tableau1[[#This Row],[Agent de service*]]</f>
        <v>0</v>
      </c>
      <c r="I171" s="50">
        <f>Tableau1[[#This Row],[Bénévole* / DU]]</f>
        <v>0</v>
      </c>
      <c r="J171" s="50">
        <f>Tableau1[[#This Row],[Cuisinier*]]</f>
        <v>0</v>
      </c>
      <c r="K171" s="50">
        <f>Tableau1[[#This Row],[Equipe Mobile]]</f>
        <v>0</v>
      </c>
      <c r="L171" s="50">
        <f>Tableau1[[#This Row],[Factotum*]]</f>
        <v>0</v>
      </c>
      <c r="M171" s="50">
        <f>Tableau1[[#This Row],[Hôpital de jour*]]</f>
        <v>0</v>
      </c>
      <c r="N171" s="50" t="e">
        <f>#REF!</f>
        <v>#REF!</v>
      </c>
      <c r="O171" s="50">
        <f>Tableau1[[#This Row],[Soignants (Unités)*]]</f>
        <v>0</v>
      </c>
      <c r="P171" s="50">
        <f>Tableau1[[#This Row],[Médecins*]]</f>
        <v>0</v>
      </c>
      <c r="Q171" s="50">
        <f>Tableau1[[#This Row],[Vigilances - Pharmacie]]</f>
        <v>0</v>
      </c>
      <c r="R171" s="50" t="e">
        <f>#REF!</f>
        <v>#REF!</v>
      </c>
      <c r="S171" s="50" t="e">
        <f>#REF!</f>
        <v>#REF!</v>
      </c>
      <c r="T171" s="50" t="e">
        <f>#REF!</f>
        <v>#REF!</v>
      </c>
      <c r="U171" s="50">
        <f>Tableau1[[#This Row],[Classeur bénévoles]]</f>
        <v>0</v>
      </c>
      <c r="V171" s="50">
        <f>Tableau1[[#This Row],[Classeur CRU]]</f>
        <v>0</v>
      </c>
      <c r="W171" s="50">
        <f>Tableau1[[#This Row],[Classeur GQR]]</f>
        <v>0</v>
      </c>
      <c r="X171" s="50" t="str">
        <f>+Tableau1[[#This Row],[Papier?
A jour?
Imprimer?]]</f>
        <v>P-AJ-NON</v>
      </c>
    </row>
    <row r="172" spans="1:24" ht="56.25" hidden="1" customHeight="1" x14ac:dyDescent="0.3">
      <c r="A172" s="123" t="str">
        <f>IF(Tableau1[[#This Row],[Code]]&lt;&gt;"",Tableau1[[#This Row],[Code]],"")</f>
        <v>OFT_002_02</v>
      </c>
      <c r="B172" s="119" t="str">
        <f>IF(Tableau1[[#This Row],[Nom]]&lt;&gt;"",Tableau1[[#This Row],[Nom]],"")</f>
        <v>ORGANIGRAMME</v>
      </c>
      <c r="C17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172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2" s="52" t="str">
        <f>Tableau1[[#This Row],[Mots-clé]]</f>
        <v>GENERALITE  ORGANIGRAMME DES PERSONNELS organisation</v>
      </c>
      <c r="G172" s="50">
        <f>Tableau1[[#This Row],[Administratif*]]</f>
        <v>0</v>
      </c>
      <c r="H172" s="50">
        <f>Tableau1[[#This Row],[Agent de service*]]</f>
        <v>0</v>
      </c>
      <c r="I172" s="50">
        <f>Tableau1[[#This Row],[Bénévole* / DU]]</f>
        <v>0</v>
      </c>
      <c r="J172" s="50">
        <f>Tableau1[[#This Row],[Cuisinier*]]</f>
        <v>0</v>
      </c>
      <c r="K172" s="50">
        <f>Tableau1[[#This Row],[Equipe Mobile]]</f>
        <v>0</v>
      </c>
      <c r="L172" s="50">
        <f>Tableau1[[#This Row],[Factotum*]]</f>
        <v>0</v>
      </c>
      <c r="M172" s="50">
        <f>Tableau1[[#This Row],[Hôpital de jour*]]</f>
        <v>0</v>
      </c>
      <c r="N172" s="50" t="e">
        <f>#REF!</f>
        <v>#REF!</v>
      </c>
      <c r="O172" s="50">
        <f>Tableau1[[#This Row],[Soignants (Unités)*]]</f>
        <v>0</v>
      </c>
      <c r="P172" s="50">
        <f>Tableau1[[#This Row],[Médecins*]]</f>
        <v>0</v>
      </c>
      <c r="Q172" s="50">
        <f>Tableau1[[#This Row],[Vigilances - Pharmacie]]</f>
        <v>0</v>
      </c>
      <c r="R172" s="50" t="e">
        <f>#REF!</f>
        <v>#REF!</v>
      </c>
      <c r="S172" s="50" t="e">
        <f>#REF!</f>
        <v>#REF!</v>
      </c>
      <c r="T172" s="50" t="e">
        <f>#REF!</f>
        <v>#REF!</v>
      </c>
      <c r="U172" s="50">
        <f>Tableau1[[#This Row],[Classeur bénévoles]]</f>
        <v>0</v>
      </c>
      <c r="V172" s="50">
        <f>Tableau1[[#This Row],[Classeur CRU]]</f>
        <v>0</v>
      </c>
      <c r="W172" s="50">
        <f>Tableau1[[#This Row],[Classeur GQR]]</f>
        <v>0</v>
      </c>
      <c r="X172" s="50" t="str">
        <f>+Tableau1[[#This Row],[Papier?
A jour?
Imprimer?]]</f>
        <v>P - MAJ</v>
      </c>
    </row>
    <row r="173" spans="1:24" ht="56.25" hidden="1" customHeight="1" x14ac:dyDescent="0.3">
      <c r="A173" s="123" t="str">
        <f>IF(Tableau1[[#This Row],[Code]]&lt;&gt;"",Tableau1[[#This Row],[Code]],"")</f>
        <v>OFT_003_01</v>
      </c>
      <c r="B173" s="119" t="str">
        <f>IF(Tableau1[[#This Row],[Nom]]&lt;&gt;"",Tableau1[[#This Row],[Nom]],"")</f>
        <v>ORGANIGRAMME FONCTIONNEL</v>
      </c>
      <c r="C17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</v>
      </c>
      <c r="E17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3" s="52" t="str">
        <f>Tableau1[[#This Row],[Mots-clé]]</f>
        <v>ORGANIGRAMME FONCTIONNEL</v>
      </c>
      <c r="G173" s="50">
        <f>Tableau1[[#This Row],[Administratif*]]</f>
        <v>1</v>
      </c>
      <c r="H173" s="50">
        <f>Tableau1[[#This Row],[Agent de service*]]</f>
        <v>0</v>
      </c>
      <c r="I173" s="50">
        <f>Tableau1[[#This Row],[Bénévole* / DU]]</f>
        <v>0</v>
      </c>
      <c r="J173" s="50">
        <f>Tableau1[[#This Row],[Cuisinier*]]</f>
        <v>0</v>
      </c>
      <c r="K173" s="50">
        <f>Tableau1[[#This Row],[Equipe Mobile]]</f>
        <v>0</v>
      </c>
      <c r="L173" s="50">
        <f>Tableau1[[#This Row],[Factotum*]]</f>
        <v>0</v>
      </c>
      <c r="M173" s="50">
        <f>Tableau1[[#This Row],[Hôpital de jour*]]</f>
        <v>0</v>
      </c>
      <c r="N173" s="50" t="e">
        <f>#REF!</f>
        <v>#REF!</v>
      </c>
      <c r="O173" s="50">
        <f>Tableau1[[#This Row],[Soignants (Unités)*]]</f>
        <v>0</v>
      </c>
      <c r="P173" s="50">
        <f>Tableau1[[#This Row],[Médecins*]]</f>
        <v>0</v>
      </c>
      <c r="Q173" s="50">
        <f>Tableau1[[#This Row],[Vigilances - Pharmacie]]</f>
        <v>0</v>
      </c>
      <c r="R173" s="50" t="e">
        <f>#REF!</f>
        <v>#REF!</v>
      </c>
      <c r="S173" s="50" t="e">
        <f>#REF!</f>
        <v>#REF!</v>
      </c>
      <c r="T173" s="50" t="e">
        <f>#REF!</f>
        <v>#REF!</v>
      </c>
      <c r="U173" s="50">
        <f>Tableau1[[#This Row],[Classeur bénévoles]]</f>
        <v>0</v>
      </c>
      <c r="V173" s="50">
        <f>Tableau1[[#This Row],[Classeur CRU]]</f>
        <v>0</v>
      </c>
      <c r="W173" s="50">
        <f>Tableau1[[#This Row],[Classeur GQR]]</f>
        <v>0</v>
      </c>
      <c r="X173" s="50" t="str">
        <f>+Tableau1[[#This Row],[Papier?
A jour?
Imprimer?]]</f>
        <v>P - MAJ</v>
      </c>
    </row>
    <row r="174" spans="1:24" ht="56.25" hidden="1" customHeight="1" x14ac:dyDescent="0.3">
      <c r="A174" s="123" t="str">
        <f>IF(Tableau1[[#This Row],[Code]]&lt;&gt;"",Tableau1[[#This Row],[Code]],"")</f>
        <v>CUI_001_02</v>
      </c>
      <c r="B174" s="119" t="str">
        <f>IF(Tableau1[[#This Row],[Nom]]&lt;&gt;"",Tableau1[[#This Row],[Nom]],"")</f>
        <v>ORGANISATION DE L’HYGIENE A LA CUISINE</v>
      </c>
      <c r="C17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74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74" s="52" t="str">
        <f>Tableau1[[#This Row],[Mots-clé]]</f>
        <v xml:space="preserve">PROCEDURE
ORGANISATION DE L’HYGIENE A LA CUISINE 
</v>
      </c>
      <c r="G174" s="50">
        <f>Tableau1[[#This Row],[Administratif*]]</f>
        <v>0</v>
      </c>
      <c r="H174" s="50">
        <f>Tableau1[[#This Row],[Agent de service*]]</f>
        <v>0</v>
      </c>
      <c r="I174" s="50">
        <f>Tableau1[[#This Row],[Bénévole* / DU]]</f>
        <v>0</v>
      </c>
      <c r="J174" s="50">
        <f>Tableau1[[#This Row],[Cuisinier*]]</f>
        <v>1</v>
      </c>
      <c r="K174" s="50">
        <f>Tableau1[[#This Row],[Equipe Mobile]]</f>
        <v>0</v>
      </c>
      <c r="L174" s="50">
        <f>Tableau1[[#This Row],[Factotum*]]</f>
        <v>0</v>
      </c>
      <c r="M174" s="50">
        <f>Tableau1[[#This Row],[Hôpital de jour*]]</f>
        <v>0</v>
      </c>
      <c r="N174" s="50" t="e">
        <f>#REF!</f>
        <v>#REF!</v>
      </c>
      <c r="O174" s="50">
        <f>Tableau1[[#This Row],[Soignants (Unités)*]]</f>
        <v>0</v>
      </c>
      <c r="P174" s="50">
        <f>Tableau1[[#This Row],[Médecins*]]</f>
        <v>0</v>
      </c>
      <c r="Q174" s="50">
        <f>Tableau1[[#This Row],[Vigilances - Pharmacie]]</f>
        <v>0</v>
      </c>
      <c r="R174" s="50" t="e">
        <f>#REF!</f>
        <v>#REF!</v>
      </c>
      <c r="S174" s="50" t="e">
        <f>#REF!</f>
        <v>#REF!</v>
      </c>
      <c r="T174" s="50" t="e">
        <f>#REF!</f>
        <v>#REF!</v>
      </c>
      <c r="U174" s="50">
        <f>Tableau1[[#This Row],[Classeur bénévoles]]</f>
        <v>0</v>
      </c>
      <c r="V174" s="50">
        <f>Tableau1[[#This Row],[Classeur CRU]]</f>
        <v>0</v>
      </c>
      <c r="W174" s="50">
        <f>Tableau1[[#This Row],[Classeur GQR]]</f>
        <v>0</v>
      </c>
      <c r="X174" s="50" t="str">
        <f>+Tableau1[[#This Row],[Papier?
A jour?
Imprimer?]]</f>
        <v>P - MAJ</v>
      </c>
    </row>
    <row r="175" spans="1:24" ht="56.25" hidden="1" customHeight="1" x14ac:dyDescent="0.3">
      <c r="A175" s="123" t="str">
        <f>IF(Tableau1[[#This Row],[Code]]&lt;&gt;"",Tableau1[[#This Row],[Code]],"")</f>
        <v>PPH_001_01</v>
      </c>
      <c r="B175" s="119" t="str">
        <f>IF(Tableau1[[#This Row],[Nom]]&lt;&gt;"",Tableau1[[#This Row],[Nom]],"")</f>
        <v>ORGANISATION DES APPROVISIONNEMENTS EN MEDICAMENTS ET DISPOSITIFS MEDICAUX</v>
      </c>
      <c r="C17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7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75" s="52" t="str">
        <f>Tableau1[[#This Row],[Mots-clé]]</f>
        <v xml:space="preserve">PROCEDURE 
ORGANISATION DES APPROVISIONNEMENTS EN MEDICAMENTS ET DISPOSITIFS MEDICAUX
Pharma 1
</v>
      </c>
      <c r="G175" s="50">
        <f>Tableau1[[#This Row],[Administratif*]]</f>
        <v>0</v>
      </c>
      <c r="H175" s="50">
        <f>Tableau1[[#This Row],[Agent de service*]]</f>
        <v>0</v>
      </c>
      <c r="I175" s="50">
        <f>Tableau1[[#This Row],[Bénévole* / DU]]</f>
        <v>0</v>
      </c>
      <c r="J175" s="50">
        <f>Tableau1[[#This Row],[Cuisinier*]]</f>
        <v>0</v>
      </c>
      <c r="K175" s="50">
        <f>Tableau1[[#This Row],[Equipe Mobile]]</f>
        <v>0</v>
      </c>
      <c r="L175" s="50">
        <f>Tableau1[[#This Row],[Factotum*]]</f>
        <v>0</v>
      </c>
      <c r="M175" s="50">
        <f>Tableau1[[#This Row],[Hôpital de jour*]]</f>
        <v>0</v>
      </c>
      <c r="N175" s="50" t="e">
        <f>#REF!</f>
        <v>#REF!</v>
      </c>
      <c r="O175" s="50">
        <f>Tableau1[[#This Row],[Soignants (Unités)*]]</f>
        <v>0</v>
      </c>
      <c r="P175" s="50">
        <f>Tableau1[[#This Row],[Médecins*]]</f>
        <v>0</v>
      </c>
      <c r="Q175" s="50">
        <f>Tableau1[[#This Row],[Vigilances - Pharmacie]]</f>
        <v>1</v>
      </c>
      <c r="R175" s="50" t="e">
        <f>#REF!</f>
        <v>#REF!</v>
      </c>
      <c r="S175" s="50" t="e">
        <f>#REF!</f>
        <v>#REF!</v>
      </c>
      <c r="T175" s="50" t="e">
        <f>#REF!</f>
        <v>#REF!</v>
      </c>
      <c r="U175" s="50">
        <f>Tableau1[[#This Row],[Classeur bénévoles]]</f>
        <v>0</v>
      </c>
      <c r="V175" s="50">
        <f>Tableau1[[#This Row],[Classeur CRU]]</f>
        <v>0</v>
      </c>
      <c r="W175" s="50">
        <f>Tableau1[[#This Row],[Classeur GQR]]</f>
        <v>0</v>
      </c>
      <c r="X175" s="50" t="str">
        <f>+Tableau1[[#This Row],[Papier?
A jour?
Imprimer?]]</f>
        <v>P-AJ-IMPR</v>
      </c>
    </row>
    <row r="176" spans="1:24" ht="56.25" hidden="1" customHeight="1" x14ac:dyDescent="0.3">
      <c r="A176" s="124" t="str">
        <f>IF(Tableau1[[#This Row],[Code]]&lt;&gt;"",Tableau1[[#This Row],[Code]],"")</f>
        <v>OFT_001_02</v>
      </c>
      <c r="B176" s="119" t="str">
        <f>IF(Tableau1[[#This Row],[Nom]]&lt;&gt;"",Tableau1[[#This Row],[Nom]],"")</f>
        <v>ORGANISATION DES INSTANCES, SECTEURS D’ACTIVITES ET REUNIONS A LA MAISON</v>
      </c>
      <c r="C17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AGS en cuisine (Fonctionnement), Classeur HDJ (),Classeur Equipe Mobile (), </v>
      </c>
      <c r="E176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6" s="54" t="str">
        <f>Tableau1[[#This Row],[Mots-clé]]</f>
        <v xml:space="preserve">GENERALITE ORGANISATION DES SECTEURS D’ACTIVITES DE LA MAISON
ORG 1
reunion </v>
      </c>
      <c r="G176" s="55">
        <f>Tableau1[[#This Row],[Administratif*]]</f>
        <v>1</v>
      </c>
      <c r="H176" s="55">
        <f>Tableau1[[#This Row],[Agent de service*]]</f>
        <v>1</v>
      </c>
      <c r="I176" s="55">
        <f>Tableau1[[#This Row],[Bénévole* / DU]]</f>
        <v>1</v>
      </c>
      <c r="J176" s="55">
        <f>Tableau1[[#This Row],[Cuisinier*]]</f>
        <v>1</v>
      </c>
      <c r="K176" s="55">
        <f>Tableau1[[#This Row],[Equipe Mobile]]</f>
        <v>1</v>
      </c>
      <c r="L176" s="55">
        <f>Tableau1[[#This Row],[Factotum*]]</f>
        <v>1</v>
      </c>
      <c r="M176" s="55">
        <f>Tableau1[[#This Row],[Hôpital de jour*]]</f>
        <v>1</v>
      </c>
      <c r="N176" s="55" t="e">
        <f>#REF!</f>
        <v>#REF!</v>
      </c>
      <c r="O176" s="55">
        <f>Tableau1[[#This Row],[Soignants (Unités)*]]</f>
        <v>1</v>
      </c>
      <c r="P176" s="55">
        <f>Tableau1[[#This Row],[Médecins*]]</f>
        <v>1</v>
      </c>
      <c r="Q176" s="55">
        <f>Tableau1[[#This Row],[Vigilances - Pharmacie]]</f>
        <v>1</v>
      </c>
      <c r="R176" s="55" t="e">
        <f>#REF!</f>
        <v>#REF!</v>
      </c>
      <c r="S176" s="55" t="e">
        <f>#REF!</f>
        <v>#REF!</v>
      </c>
      <c r="T176" s="55" t="e">
        <f>#REF!</f>
        <v>#REF!</v>
      </c>
      <c r="U176" s="55" t="str">
        <f>Tableau1[[#This Row],[Classeur bénévoles]]</f>
        <v>Fonctionnement</v>
      </c>
      <c r="V176" s="55">
        <f>Tableau1[[#This Row],[Classeur CRU]]</f>
        <v>0</v>
      </c>
      <c r="W176" s="55">
        <f>Tableau1[[#This Row],[Classeur GQR]]</f>
        <v>0</v>
      </c>
      <c r="X176" s="50" t="str">
        <f>+Tableau1[[#This Row],[Papier?
A jour?
Imprimer?]]</f>
        <v>P-AJ-IMPR</v>
      </c>
    </row>
    <row r="177" spans="1:24" ht="56.25" hidden="1" customHeight="1" x14ac:dyDescent="0.3">
      <c r="A177" s="123" t="str">
        <f>IF(Tableau1[[#This Row],[Code]]&lt;&gt;"",Tableau1[[#This Row],[Code]],"")</f>
        <v>OFT_018_02</v>
      </c>
      <c r="B177" s="119" t="str">
        <f>IF(Tableau1[[#This Row],[Nom]]&lt;&gt;"",Tableau1[[#This Row],[Nom]],"")</f>
        <v>ORGANISATION SEMAINE TRAVAIL DES AGENTS DE SERVICE</v>
      </c>
      <c r="C17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7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7" s="52" t="str">
        <f>Tableau1[[#This Row],[Mots-clé]]</f>
        <v>Organisation de la journée m hygiene hygiène agents de service nettoyage menage ménage</v>
      </c>
      <c r="G177" s="50">
        <f>Tableau1[[#This Row],[Administratif*]]</f>
        <v>0</v>
      </c>
      <c r="H177" s="50">
        <f>Tableau1[[#This Row],[Agent de service*]]</f>
        <v>1</v>
      </c>
      <c r="I177" s="50">
        <f>Tableau1[[#This Row],[Bénévole* / DU]]</f>
        <v>0</v>
      </c>
      <c r="J177" s="50">
        <f>Tableau1[[#This Row],[Cuisinier*]]</f>
        <v>0</v>
      </c>
      <c r="K177" s="50">
        <f>Tableau1[[#This Row],[Equipe Mobile]]</f>
        <v>0</v>
      </c>
      <c r="L177" s="50">
        <f>Tableau1[[#This Row],[Factotum*]]</f>
        <v>0</v>
      </c>
      <c r="M177" s="50">
        <f>Tableau1[[#This Row],[Hôpital de jour*]]</f>
        <v>0</v>
      </c>
      <c r="N177" s="50" t="e">
        <f>#REF!</f>
        <v>#REF!</v>
      </c>
      <c r="O177" s="50">
        <f>Tableau1[[#This Row],[Soignants (Unités)*]]</f>
        <v>0</v>
      </c>
      <c r="P177" s="50">
        <f>Tableau1[[#This Row],[Médecins*]]</f>
        <v>0</v>
      </c>
      <c r="Q177" s="50">
        <f>Tableau1[[#This Row],[Vigilances - Pharmacie]]</f>
        <v>0</v>
      </c>
      <c r="R177" s="50" t="e">
        <f>#REF!</f>
        <v>#REF!</v>
      </c>
      <c r="S177" s="50" t="e">
        <f>#REF!</f>
        <v>#REF!</v>
      </c>
      <c r="T177" s="50" t="e">
        <f>#REF!</f>
        <v>#REF!</v>
      </c>
      <c r="U177" s="50">
        <f>Tableau1[[#This Row],[Classeur bénévoles]]</f>
        <v>0</v>
      </c>
      <c r="V177" s="50">
        <f>Tableau1[[#This Row],[Classeur CRU]]</f>
        <v>0</v>
      </c>
      <c r="W177" s="50">
        <f>Tableau1[[#This Row],[Classeur GQR]]</f>
        <v>0</v>
      </c>
      <c r="X177" s="50" t="str">
        <f>+Tableau1[[#This Row],[Papier?
A jour?
Imprimer?]]</f>
        <v>P-AJ-IMPR</v>
      </c>
    </row>
    <row r="178" spans="1:24" ht="56.25" hidden="1" customHeight="1" x14ac:dyDescent="0.3">
      <c r="A178" s="123" t="str">
        <f>IF(Tableau1[[#This Row],[Code]]&lt;&gt;"",Tableau1[[#This Row],[Code]],"")</f>
        <v>OFT_016_03</v>
      </c>
      <c r="B178" s="119" t="str">
        <f>IF(Tableau1[[#This Row],[Nom]]&lt;&gt;"",Tableau1[[#This Row],[Nom]],"")</f>
        <v>ORGANISATION WE TRAVAIL DES AGENTS DE SERVICE</v>
      </c>
      <c r="C17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7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8" s="52" t="str">
        <f>Tableau1[[#This Row],[Mots-clé]]</f>
        <v>Organisation WE week end ASH hygiène agents de service nettoyage menage ménage</v>
      </c>
      <c r="G178" s="50">
        <f>Tableau1[[#This Row],[Administratif*]]</f>
        <v>0</v>
      </c>
      <c r="H178" s="50">
        <f>Tableau1[[#This Row],[Agent de service*]]</f>
        <v>1</v>
      </c>
      <c r="I178" s="50">
        <f>Tableau1[[#This Row],[Bénévole* / DU]]</f>
        <v>0</v>
      </c>
      <c r="J178" s="50">
        <f>Tableau1[[#This Row],[Cuisinier*]]</f>
        <v>0</v>
      </c>
      <c r="K178" s="50">
        <f>Tableau1[[#This Row],[Equipe Mobile]]</f>
        <v>0</v>
      </c>
      <c r="L178" s="50">
        <f>Tableau1[[#This Row],[Factotum*]]</f>
        <v>0</v>
      </c>
      <c r="M178" s="50">
        <f>Tableau1[[#This Row],[Hôpital de jour*]]</f>
        <v>0</v>
      </c>
      <c r="N178" s="50" t="e">
        <f>#REF!</f>
        <v>#REF!</v>
      </c>
      <c r="O178" s="50">
        <f>Tableau1[[#This Row],[Soignants (Unités)*]]</f>
        <v>0</v>
      </c>
      <c r="P178" s="50">
        <f>Tableau1[[#This Row],[Médecins*]]</f>
        <v>0</v>
      </c>
      <c r="Q178" s="50">
        <f>Tableau1[[#This Row],[Vigilances - Pharmacie]]</f>
        <v>0</v>
      </c>
      <c r="R178" s="50" t="e">
        <f>#REF!</f>
        <v>#REF!</v>
      </c>
      <c r="S178" s="50" t="e">
        <f>#REF!</f>
        <v>#REF!</v>
      </c>
      <c r="T178" s="50" t="e">
        <f>#REF!</f>
        <v>#REF!</v>
      </c>
      <c r="U178" s="50">
        <f>Tableau1[[#This Row],[Classeur bénévoles]]</f>
        <v>0</v>
      </c>
      <c r="V178" s="50">
        <f>Tableau1[[#This Row],[Classeur CRU]]</f>
        <v>0</v>
      </c>
      <c r="W178" s="50">
        <f>Tableau1[[#This Row],[Classeur GQR]]</f>
        <v>0</v>
      </c>
      <c r="X178" s="50" t="str">
        <f>+Tableau1[[#This Row],[Papier?
A jour?
Imprimer?]]</f>
        <v>P-AJ-IMPR</v>
      </c>
    </row>
    <row r="179" spans="1:24" ht="56.25" hidden="1" customHeight="1" x14ac:dyDescent="0.3">
      <c r="A179" s="123" t="str">
        <f>IF(Tableau1[[#This Row],[Code]]&lt;&gt;"",Tableau1[[#This Row],[Code]],"")</f>
        <v>CUI_014_02</v>
      </c>
      <c r="B179" s="119" t="str">
        <f>IF(Tableau1[[#This Row],[Nom]]&lt;&gt;"",Tableau1[[#This Row],[Nom]],"")</f>
        <v>OUVERTURE DU SOUS VIDE</v>
      </c>
      <c r="C17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7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79" s="52" t="str">
        <f>Tableau1[[#This Row],[Mots-clé]]</f>
        <v xml:space="preserve">PROCEDURE
OUVERTURE DU SOUS VIDE
</v>
      </c>
      <c r="G179" s="50">
        <f>Tableau1[[#This Row],[Administratif*]]</f>
        <v>0</v>
      </c>
      <c r="H179" s="50">
        <f>Tableau1[[#This Row],[Agent de service*]]</f>
        <v>0</v>
      </c>
      <c r="I179" s="50">
        <f>Tableau1[[#This Row],[Bénévole* / DU]]</f>
        <v>0</v>
      </c>
      <c r="J179" s="50">
        <f>Tableau1[[#This Row],[Cuisinier*]]</f>
        <v>1</v>
      </c>
      <c r="K179" s="50">
        <f>Tableau1[[#This Row],[Equipe Mobile]]</f>
        <v>0</v>
      </c>
      <c r="L179" s="50">
        <f>Tableau1[[#This Row],[Factotum*]]</f>
        <v>0</v>
      </c>
      <c r="M179" s="50">
        <f>Tableau1[[#This Row],[Hôpital de jour*]]</f>
        <v>0</v>
      </c>
      <c r="N179" s="50" t="e">
        <f>#REF!</f>
        <v>#REF!</v>
      </c>
      <c r="O179" s="50">
        <f>Tableau1[[#This Row],[Soignants (Unités)*]]</f>
        <v>0</v>
      </c>
      <c r="P179" s="50">
        <f>Tableau1[[#This Row],[Médecins*]]</f>
        <v>0</v>
      </c>
      <c r="Q179" s="50">
        <f>Tableau1[[#This Row],[Vigilances - Pharmacie]]</f>
        <v>0</v>
      </c>
      <c r="R179" s="50" t="e">
        <f>#REF!</f>
        <v>#REF!</v>
      </c>
      <c r="S179" s="50" t="e">
        <f>#REF!</f>
        <v>#REF!</v>
      </c>
      <c r="T179" s="50" t="e">
        <f>#REF!</f>
        <v>#REF!</v>
      </c>
      <c r="U179" s="50">
        <f>Tableau1[[#This Row],[Classeur bénévoles]]</f>
        <v>0</v>
      </c>
      <c r="V179" s="50">
        <f>Tableau1[[#This Row],[Classeur CRU]]</f>
        <v>0</v>
      </c>
      <c r="W179" s="50">
        <f>Tableau1[[#This Row],[Classeur GQR]]</f>
        <v>0</v>
      </c>
      <c r="X179" s="50" t="str">
        <f>+Tableau1[[#This Row],[Papier?
A jour?
Imprimer?]]</f>
        <v>P - MAJ</v>
      </c>
    </row>
    <row r="180" spans="1:24" ht="56.25" hidden="1" customHeight="1" x14ac:dyDescent="0.3">
      <c r="A180" s="123" t="str">
        <f>IF(Tableau1[[#This Row],[Code]]&lt;&gt;"",Tableau1[[#This Row],[Code]],"")</f>
        <v/>
      </c>
      <c r="B180" s="119" t="str">
        <f>IF(Tableau1[[#This Row],[Nom]]&lt;&gt;"",Tableau1[[#This Row],[Nom]],"")</f>
        <v>OXY FLOOR</v>
      </c>
      <c r="C18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0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80" s="52" t="str">
        <f>Tableau1[[#This Row],[Mots-clé]]</f>
        <v>OXY FLOOR HYGIENE LOCAUX</v>
      </c>
      <c r="G180" s="50">
        <f>Tableau1[[#This Row],[Administratif*]]</f>
        <v>0</v>
      </c>
      <c r="H180" s="50">
        <f>Tableau1[[#This Row],[Agent de service*]]</f>
        <v>0</v>
      </c>
      <c r="I180" s="50">
        <f>Tableau1[[#This Row],[Bénévole* / DU]]</f>
        <v>0</v>
      </c>
      <c r="J180" s="50">
        <f>Tableau1[[#This Row],[Cuisinier*]]</f>
        <v>0</v>
      </c>
      <c r="K180" s="50">
        <f>Tableau1[[#This Row],[Equipe Mobile]]</f>
        <v>0</v>
      </c>
      <c r="L180" s="50">
        <f>Tableau1[[#This Row],[Factotum*]]</f>
        <v>0</v>
      </c>
      <c r="M180" s="50">
        <f>Tableau1[[#This Row],[Hôpital de jour*]]</f>
        <v>0</v>
      </c>
      <c r="N180" s="50" t="e">
        <f>#REF!</f>
        <v>#REF!</v>
      </c>
      <c r="O180" s="50">
        <f>Tableau1[[#This Row],[Soignants (Unités)*]]</f>
        <v>0</v>
      </c>
      <c r="P180" s="50">
        <f>Tableau1[[#This Row],[Médecins*]]</f>
        <v>0</v>
      </c>
      <c r="Q180" s="50">
        <f>Tableau1[[#This Row],[Vigilances - Pharmacie]]</f>
        <v>0</v>
      </c>
      <c r="R180" s="50" t="e">
        <f>#REF!</f>
        <v>#REF!</v>
      </c>
      <c r="S180" s="50" t="e">
        <f>#REF!</f>
        <v>#REF!</v>
      </c>
      <c r="T180" s="50" t="e">
        <f>#REF!</f>
        <v>#REF!</v>
      </c>
      <c r="U180" s="50">
        <f>Tableau1[[#This Row],[Classeur bénévoles]]</f>
        <v>0</v>
      </c>
      <c r="V180" s="50">
        <f>Tableau1[[#This Row],[Classeur CRU]]</f>
        <v>0</v>
      </c>
      <c r="W180" s="50">
        <f>Tableau1[[#This Row],[Classeur GQR]]</f>
        <v>0</v>
      </c>
      <c r="X180" s="50">
        <f>+Tableau1[[#This Row],[Papier?
A jour?
Imprimer?]]</f>
        <v>0</v>
      </c>
    </row>
    <row r="181" spans="1:24" ht="56.25" hidden="1" customHeight="1" x14ac:dyDescent="0.3">
      <c r="A181" s="123" t="str">
        <f>IF(Tableau1[[#This Row],[Code]]&lt;&gt;"",Tableau1[[#This Row],[Code]],"")</f>
        <v>PDM_003_02</v>
      </c>
      <c r="B181" s="119" t="str">
        <f>IF(Tableau1[[#This Row],[Nom]]&lt;&gt;"",Tableau1[[#This Row],[Nom]],"")</f>
        <v>PANNE MATERIEL MEDICAL CRITIQUE</v>
      </c>
      <c r="C18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Factotum (Panne et travaux), Classeur Salle de Soins (Fonct-Médical), Classeur HDJ (),</v>
      </c>
      <c r="E181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181" s="52" t="str">
        <f>Tableau1[[#This Row],[Mots-clé]]</f>
        <v>PANNE MATERIEL MEDICAL CRITIQUE MAINTENANCE PREVENTIVE ET CURATIVE</v>
      </c>
      <c r="G181" s="50">
        <f>Tableau1[[#This Row],[Administratif*]]</f>
        <v>0</v>
      </c>
      <c r="H181" s="50">
        <f>Tableau1[[#This Row],[Agent de service*]]</f>
        <v>0</v>
      </c>
      <c r="I181" s="50">
        <f>Tableau1[[#This Row],[Bénévole* / DU]]</f>
        <v>0</v>
      </c>
      <c r="J181" s="50">
        <f>Tableau1[[#This Row],[Cuisinier*]]</f>
        <v>0</v>
      </c>
      <c r="K181" s="50">
        <f>Tableau1[[#This Row],[Equipe Mobile]]</f>
        <v>0</v>
      </c>
      <c r="L181" s="50">
        <f>Tableau1[[#This Row],[Factotum*]]</f>
        <v>1</v>
      </c>
      <c r="M181" s="50">
        <f>Tableau1[[#This Row],[Hôpital de jour*]]</f>
        <v>1</v>
      </c>
      <c r="N181" s="50" t="e">
        <f>#REF!</f>
        <v>#REF!</v>
      </c>
      <c r="O181" s="50">
        <f>Tableau1[[#This Row],[Soignants (Unités)*]]</f>
        <v>1</v>
      </c>
      <c r="P181" s="50">
        <f>Tableau1[[#This Row],[Médecins*]]</f>
        <v>0</v>
      </c>
      <c r="Q181" s="50">
        <f>Tableau1[[#This Row],[Vigilances - Pharmacie]]</f>
        <v>0</v>
      </c>
      <c r="R181" s="50" t="e">
        <f>#REF!</f>
        <v>#REF!</v>
      </c>
      <c r="S181" s="50" t="e">
        <f>#REF!</f>
        <v>#REF!</v>
      </c>
      <c r="T181" s="50" t="e">
        <f>#REF!</f>
        <v>#REF!</v>
      </c>
      <c r="U181" s="50">
        <f>Tableau1[[#This Row],[Classeur bénévoles]]</f>
        <v>0</v>
      </c>
      <c r="V181" s="50">
        <f>Tableau1[[#This Row],[Classeur CRU]]</f>
        <v>0</v>
      </c>
      <c r="W181" s="50">
        <f>Tableau1[[#This Row],[Classeur GQR]]</f>
        <v>0</v>
      </c>
      <c r="X181" s="50" t="str">
        <f>+Tableau1[[#This Row],[Papier?
A jour?
Imprimer?]]</f>
        <v>P-AJ-IMPR</v>
      </c>
    </row>
    <row r="182" spans="1:24" ht="56.25" hidden="1" customHeight="1" x14ac:dyDescent="0.3">
      <c r="A182" s="124" t="str">
        <f>IF(Tableau1[[#This Row],[Code]]&lt;&gt;"",Tableau1[[#This Row],[Code]],"")</f>
        <v>HDJ_012_01</v>
      </c>
      <c r="B182" s="119" t="str">
        <f>IF(Tableau1[[#This Row],[Nom]]&lt;&gt;"",Tableau1[[#This Row],[Nom]],"")</f>
        <v>PANNE VEHICULE DE SORTIE HDJ</v>
      </c>
      <c r="C18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2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182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82" s="54" t="str">
        <f>Tableau1[[#This Row],[Mots-clé]]</f>
        <v>PANNE VEHICULE HDJ</v>
      </c>
      <c r="G182" s="55">
        <f>Tableau1[[#This Row],[Administratif*]]</f>
        <v>0</v>
      </c>
      <c r="H182" s="55">
        <f>Tableau1[[#This Row],[Agent de service*]]</f>
        <v>0</v>
      </c>
      <c r="I182" s="55">
        <f>Tableau1[[#This Row],[Bénévole* / DU]]</f>
        <v>0</v>
      </c>
      <c r="J182" s="55">
        <f>Tableau1[[#This Row],[Cuisinier*]]</f>
        <v>0</v>
      </c>
      <c r="K182" s="55">
        <f>Tableau1[[#This Row],[Equipe Mobile]]</f>
        <v>0</v>
      </c>
      <c r="L182" s="55">
        <f>Tableau1[[#This Row],[Factotum*]]</f>
        <v>0</v>
      </c>
      <c r="M182" s="55">
        <f>Tableau1[[#This Row],[Hôpital de jour*]]</f>
        <v>1</v>
      </c>
      <c r="N182" s="55" t="e">
        <f>#REF!</f>
        <v>#REF!</v>
      </c>
      <c r="O182" s="55">
        <f>Tableau1[[#This Row],[Soignants (Unités)*]]</f>
        <v>0</v>
      </c>
      <c r="P182" s="55">
        <f>Tableau1[[#This Row],[Médecins*]]</f>
        <v>0</v>
      </c>
      <c r="Q182" s="55">
        <f>Tableau1[[#This Row],[Vigilances - Pharmacie]]</f>
        <v>0</v>
      </c>
      <c r="R182" s="55" t="e">
        <f>#REF!</f>
        <v>#REF!</v>
      </c>
      <c r="S182" s="55" t="e">
        <f>#REF!</f>
        <v>#REF!</v>
      </c>
      <c r="T182" s="55" t="e">
        <f>#REF!</f>
        <v>#REF!</v>
      </c>
      <c r="U182" s="55">
        <f>Tableau1[[#This Row],[Classeur bénévoles]]</f>
        <v>0</v>
      </c>
      <c r="V182" s="55">
        <f>Tableau1[[#This Row],[Classeur CRU]]</f>
        <v>0</v>
      </c>
      <c r="W182" s="55">
        <f>Tableau1[[#This Row],[Classeur GQR]]</f>
        <v>0</v>
      </c>
      <c r="X182" s="50" t="str">
        <f>+Tableau1[[#This Row],[Papier?
A jour?
Imprimer?]]</f>
        <v>P-AJ-IMPR</v>
      </c>
    </row>
    <row r="183" spans="1:24" ht="56.25" hidden="1" customHeight="1" x14ac:dyDescent="0.3">
      <c r="A183" s="123" t="str">
        <f>IF(Tableau1[[#This Row],[Code]]&lt;&gt;"",Tableau1[[#This Row],[Code]],"")</f>
        <v>USO_013_02</v>
      </c>
      <c r="B183" s="119" t="str">
        <f>IF(Tableau1[[#This Row],[Nom]]&lt;&gt;"",Tableau1[[#This Row],[Nom]],"")</f>
        <v>PANSEMENT D’ESCARRE</v>
      </c>
      <c r="C18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3" s="52" t="str">
        <f>Tableau1[[#This Row],[Mots-clé]]</f>
        <v>PANSEMENT D’ESCARRE plaie de pression</v>
      </c>
      <c r="G183" s="50">
        <f>Tableau1[[#This Row],[Administratif*]]</f>
        <v>0</v>
      </c>
      <c r="H183" s="50">
        <f>Tableau1[[#This Row],[Agent de service*]]</f>
        <v>0</v>
      </c>
      <c r="I183" s="50">
        <f>Tableau1[[#This Row],[Bénévole* / DU]]</f>
        <v>0</v>
      </c>
      <c r="J183" s="50">
        <f>Tableau1[[#This Row],[Cuisinier*]]</f>
        <v>0</v>
      </c>
      <c r="K183" s="50">
        <f>Tableau1[[#This Row],[Equipe Mobile]]</f>
        <v>0</v>
      </c>
      <c r="L183" s="50">
        <f>Tableau1[[#This Row],[Factotum*]]</f>
        <v>0</v>
      </c>
      <c r="M183" s="50">
        <f>Tableau1[[#This Row],[Hôpital de jour*]]</f>
        <v>0</v>
      </c>
      <c r="N183" s="50" t="e">
        <f>#REF!</f>
        <v>#REF!</v>
      </c>
      <c r="O183" s="50">
        <f>Tableau1[[#This Row],[Soignants (Unités)*]]</f>
        <v>1</v>
      </c>
      <c r="P183" s="50">
        <f>Tableau1[[#This Row],[Médecins*]]</f>
        <v>1</v>
      </c>
      <c r="Q183" s="50">
        <f>Tableau1[[#This Row],[Vigilances - Pharmacie]]</f>
        <v>0</v>
      </c>
      <c r="R183" s="50" t="e">
        <f>#REF!</f>
        <v>#REF!</v>
      </c>
      <c r="S183" s="50" t="e">
        <f>#REF!</f>
        <v>#REF!</v>
      </c>
      <c r="T183" s="50" t="e">
        <f>#REF!</f>
        <v>#REF!</v>
      </c>
      <c r="U183" s="50">
        <f>Tableau1[[#This Row],[Classeur bénévoles]]</f>
        <v>0</v>
      </c>
      <c r="V183" s="50">
        <f>Tableau1[[#This Row],[Classeur CRU]]</f>
        <v>0</v>
      </c>
      <c r="W183" s="50">
        <f>Tableau1[[#This Row],[Classeur GQR]]</f>
        <v>0</v>
      </c>
      <c r="X183" s="50" t="str">
        <f>+Tableau1[[#This Row],[Papier?
A jour?
Imprimer?]]</f>
        <v>P-AJ-IMPR</v>
      </c>
    </row>
    <row r="184" spans="1:24" ht="56.25" hidden="1" customHeight="1" x14ac:dyDescent="0.3">
      <c r="A184" s="123" t="str">
        <f>IF(Tableau1[[#This Row],[Code]]&lt;&gt;"",Tableau1[[#This Row],[Code]],"")</f>
        <v>USO_015_02</v>
      </c>
      <c r="B184" s="119" t="str">
        <f>IF(Tableau1[[#This Row],[Nom]]&lt;&gt;"",Tableau1[[#This Row],[Nom]],"")</f>
        <v>PANSEMENT GENERALITES</v>
      </c>
      <c r="C18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4" s="52" t="str">
        <f>Tableau1[[#This Row],[Mots-clé]]</f>
        <v>PANSEMENT GENERALITES</v>
      </c>
      <c r="G184" s="50">
        <f>Tableau1[[#This Row],[Administratif*]]</f>
        <v>0</v>
      </c>
      <c r="H184" s="50">
        <f>Tableau1[[#This Row],[Agent de service*]]</f>
        <v>0</v>
      </c>
      <c r="I184" s="50">
        <f>Tableau1[[#This Row],[Bénévole* / DU]]</f>
        <v>0</v>
      </c>
      <c r="J184" s="50">
        <f>Tableau1[[#This Row],[Cuisinier*]]</f>
        <v>0</v>
      </c>
      <c r="K184" s="50">
        <f>Tableau1[[#This Row],[Equipe Mobile]]</f>
        <v>0</v>
      </c>
      <c r="L184" s="50">
        <f>Tableau1[[#This Row],[Factotum*]]</f>
        <v>0</v>
      </c>
      <c r="M184" s="50">
        <f>Tableau1[[#This Row],[Hôpital de jour*]]</f>
        <v>0</v>
      </c>
      <c r="N184" s="50" t="e">
        <f>#REF!</f>
        <v>#REF!</v>
      </c>
      <c r="O184" s="50">
        <f>Tableau1[[#This Row],[Soignants (Unités)*]]</f>
        <v>1</v>
      </c>
      <c r="P184" s="50">
        <f>Tableau1[[#This Row],[Médecins*]]</f>
        <v>0</v>
      </c>
      <c r="Q184" s="50">
        <f>Tableau1[[#This Row],[Vigilances - Pharmacie]]</f>
        <v>0</v>
      </c>
      <c r="R184" s="50" t="e">
        <f>#REF!</f>
        <v>#REF!</v>
      </c>
      <c r="S184" s="50" t="e">
        <f>#REF!</f>
        <v>#REF!</v>
      </c>
      <c r="T184" s="50" t="e">
        <f>#REF!</f>
        <v>#REF!</v>
      </c>
      <c r="U184" s="50">
        <f>Tableau1[[#This Row],[Classeur bénévoles]]</f>
        <v>0</v>
      </c>
      <c r="V184" s="50">
        <f>Tableau1[[#This Row],[Classeur CRU]]</f>
        <v>0</v>
      </c>
      <c r="W184" s="50">
        <f>Tableau1[[#This Row],[Classeur GQR]]</f>
        <v>0</v>
      </c>
      <c r="X184" s="50" t="str">
        <f>+Tableau1[[#This Row],[Papier?
A jour?
Imprimer?]]</f>
        <v>P-AJ-IMPR</v>
      </c>
    </row>
    <row r="185" spans="1:24" ht="56.25" hidden="1" customHeight="1" x14ac:dyDescent="0.3">
      <c r="A185" s="123" t="str">
        <f>IF(Tableau1[[#This Row],[Code]]&lt;&gt;"",Tableau1[[#This Row],[Code]],"")</f>
        <v>USO_014_02</v>
      </c>
      <c r="B185" s="120" t="str">
        <f>IF(Tableau1[[#This Row],[Nom]]&lt;&gt;"",Tableau1[[#This Row],[Nom]],"")</f>
        <v>PANSEMENT PLAIE TUMORALE</v>
      </c>
      <c r="C18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5" s="52" t="str">
        <f>Tableau1[[#This Row],[Mots-clé]]</f>
        <v>PANSEMENT PLAIE TUMORALE  néoplasique neoplastique</v>
      </c>
      <c r="G185" s="50">
        <f>Tableau1[[#This Row],[Administratif*]]</f>
        <v>0</v>
      </c>
      <c r="H185" s="50">
        <f>Tableau1[[#This Row],[Agent de service*]]</f>
        <v>0</v>
      </c>
      <c r="I185" s="50">
        <f>Tableau1[[#This Row],[Bénévole* / DU]]</f>
        <v>0</v>
      </c>
      <c r="J185" s="50">
        <f>Tableau1[[#This Row],[Cuisinier*]]</f>
        <v>0</v>
      </c>
      <c r="K185" s="50">
        <f>Tableau1[[#This Row],[Equipe Mobile]]</f>
        <v>0</v>
      </c>
      <c r="L185" s="50">
        <f>Tableau1[[#This Row],[Factotum*]]</f>
        <v>0</v>
      </c>
      <c r="M185" s="50">
        <f>Tableau1[[#This Row],[Hôpital de jour*]]</f>
        <v>0</v>
      </c>
      <c r="N185" s="50" t="e">
        <f>#REF!</f>
        <v>#REF!</v>
      </c>
      <c r="O185" s="50">
        <f>Tableau1[[#This Row],[Soignants (Unités)*]]</f>
        <v>1</v>
      </c>
      <c r="P185" s="50">
        <f>Tableau1[[#This Row],[Médecins*]]</f>
        <v>1</v>
      </c>
      <c r="Q185" s="50">
        <f>Tableau1[[#This Row],[Vigilances - Pharmacie]]</f>
        <v>0</v>
      </c>
      <c r="R185" s="50" t="e">
        <f>#REF!</f>
        <v>#REF!</v>
      </c>
      <c r="S185" s="50" t="e">
        <f>#REF!</f>
        <v>#REF!</v>
      </c>
      <c r="T185" s="50" t="e">
        <f>#REF!</f>
        <v>#REF!</v>
      </c>
      <c r="U185" s="50">
        <f>Tableau1[[#This Row],[Classeur bénévoles]]</f>
        <v>0</v>
      </c>
      <c r="V185" s="50">
        <f>Tableau1[[#This Row],[Classeur CRU]]</f>
        <v>0</v>
      </c>
      <c r="W185" s="50">
        <f>Tableau1[[#This Row],[Classeur GQR]]</f>
        <v>0</v>
      </c>
      <c r="X185" s="50" t="str">
        <f>+Tableau1[[#This Row],[Papier?
A jour?
Imprimer?]]</f>
        <v>P-AJ-IMPR</v>
      </c>
    </row>
    <row r="186" spans="1:24" ht="56.25" hidden="1" customHeight="1" x14ac:dyDescent="0.3">
      <c r="A186" s="124" t="str">
        <f>IF(Tableau1[[#This Row],[Code]]&lt;&gt;"",Tableau1[[#This Row],[Code]],"")</f>
        <v>-</v>
      </c>
      <c r="B186" s="120" t="str">
        <f>IF(Tableau1[[#This Row],[Nom]]&lt;&gt;"",Tableau1[[#This Row],[Nom]],"")</f>
        <v>PLAN BLANC LA MAISON 2015</v>
      </c>
      <c r="C18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186" s="303" t="str">
        <f>Tableau1[[#This Row],[Dossier]]&amp;" "&amp;Tableau1[[#This Row],[Sous dossier (1)]]&amp;" "&amp;Tableau1[[#This Row],[Sous dossier (2)]]&amp;" "&amp;Tableau1[[#This Row],[Sous dossier (3)]]</f>
        <v xml:space="preserve">MANAGEMENT\ RISQUE\ PLAN BLANC\ </v>
      </c>
      <c r="F186" s="54" t="str">
        <f>Tableau1[[#This Row],[Mots-clé]]</f>
        <v>plan blanc gestion de crise</v>
      </c>
      <c r="G186" s="55">
        <f>Tableau1[[#This Row],[Administratif*]]</f>
        <v>1</v>
      </c>
      <c r="H186" s="55">
        <f>Tableau1[[#This Row],[Agent de service*]]</f>
        <v>0</v>
      </c>
      <c r="I186" s="55">
        <f>Tableau1[[#This Row],[Bénévole* / DU]]</f>
        <v>0</v>
      </c>
      <c r="J186" s="55">
        <f>Tableau1[[#This Row],[Cuisinier*]]</f>
        <v>0</v>
      </c>
      <c r="K186" s="55">
        <f>Tableau1[[#This Row],[Equipe Mobile]]</f>
        <v>0</v>
      </c>
      <c r="L186" s="55">
        <f>Tableau1[[#This Row],[Factotum*]]</f>
        <v>0</v>
      </c>
      <c r="M186" s="55">
        <f>Tableau1[[#This Row],[Hôpital de jour*]]</f>
        <v>0</v>
      </c>
      <c r="N186" s="55" t="e">
        <f>#REF!</f>
        <v>#REF!</v>
      </c>
      <c r="O186" s="55">
        <f>Tableau1[[#This Row],[Soignants (Unités)*]]</f>
        <v>0</v>
      </c>
      <c r="P186" s="55">
        <f>Tableau1[[#This Row],[Médecins*]]</f>
        <v>0</v>
      </c>
      <c r="Q186" s="55">
        <f>Tableau1[[#This Row],[Vigilances - Pharmacie]]</f>
        <v>0</v>
      </c>
      <c r="R186" s="55" t="e">
        <f>#REF!</f>
        <v>#REF!</v>
      </c>
      <c r="S186" s="55" t="e">
        <f>#REF!</f>
        <v>#REF!</v>
      </c>
      <c r="T186" s="55" t="e">
        <f>#REF!</f>
        <v>#REF!</v>
      </c>
      <c r="U186" s="55">
        <f>Tableau1[[#This Row],[Classeur bénévoles]]</f>
        <v>0</v>
      </c>
      <c r="V186" s="55">
        <f>Tableau1[[#This Row],[Classeur CRU]]</f>
        <v>0</v>
      </c>
      <c r="W186" s="55">
        <f>Tableau1[[#This Row],[Classeur GQR]]</f>
        <v>0</v>
      </c>
      <c r="X186" s="50" t="str">
        <f>+Tableau1[[#This Row],[Papier?
A jour?
Imprimer?]]</f>
        <v>P-AJ-NON</v>
      </c>
    </row>
    <row r="187" spans="1:24" ht="56.25" hidden="1" customHeight="1" x14ac:dyDescent="0.3">
      <c r="A187" s="123" t="str">
        <f>IF(Tableau1[[#This Row],[Code]]&lt;&gt;"",Tableau1[[#This Row],[Code]],"")</f>
        <v>CUI_017_03</v>
      </c>
      <c r="B187" s="119" t="str">
        <f>IF(Tableau1[[#This Row],[Nom]]&lt;&gt;"",Tableau1[[#This Row],[Nom]],"")</f>
        <v>PLAN D’AUTOCONTROLE</v>
      </c>
      <c r="C18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87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87" s="52" t="str">
        <f>Tableau1[[#This Row],[Mots-clé]]</f>
        <v xml:space="preserve">PROCEDURE
PLAN D’AUTOCONTROLE
</v>
      </c>
      <c r="G187" s="50">
        <f>Tableau1[[#This Row],[Administratif*]]</f>
        <v>0</v>
      </c>
      <c r="H187" s="50">
        <f>Tableau1[[#This Row],[Agent de service*]]</f>
        <v>0</v>
      </c>
      <c r="I187" s="50">
        <f>Tableau1[[#This Row],[Bénévole* / DU]]</f>
        <v>0</v>
      </c>
      <c r="J187" s="50">
        <f>Tableau1[[#This Row],[Cuisinier*]]</f>
        <v>1</v>
      </c>
      <c r="K187" s="50">
        <f>Tableau1[[#This Row],[Equipe Mobile]]</f>
        <v>0</v>
      </c>
      <c r="L187" s="50">
        <f>Tableau1[[#This Row],[Factotum*]]</f>
        <v>0</v>
      </c>
      <c r="M187" s="50">
        <f>Tableau1[[#This Row],[Hôpital de jour*]]</f>
        <v>0</v>
      </c>
      <c r="N187" s="50" t="e">
        <f>#REF!</f>
        <v>#REF!</v>
      </c>
      <c r="O187" s="50">
        <f>Tableau1[[#This Row],[Soignants (Unités)*]]</f>
        <v>0</v>
      </c>
      <c r="P187" s="50">
        <f>Tableau1[[#This Row],[Médecins*]]</f>
        <v>0</v>
      </c>
      <c r="Q187" s="50">
        <f>Tableau1[[#This Row],[Vigilances - Pharmacie]]</f>
        <v>0</v>
      </c>
      <c r="R187" s="50" t="e">
        <f>#REF!</f>
        <v>#REF!</v>
      </c>
      <c r="S187" s="50" t="e">
        <f>#REF!</f>
        <v>#REF!</v>
      </c>
      <c r="T187" s="50" t="e">
        <f>#REF!</f>
        <v>#REF!</v>
      </c>
      <c r="U187" s="50">
        <f>Tableau1[[#This Row],[Classeur bénévoles]]</f>
        <v>0</v>
      </c>
      <c r="V187" s="50">
        <f>Tableau1[[#This Row],[Classeur CRU]]</f>
        <v>0</v>
      </c>
      <c r="W187" s="50">
        <f>Tableau1[[#This Row],[Classeur GQR]]</f>
        <v>0</v>
      </c>
      <c r="X187" s="50" t="str">
        <f>+Tableau1[[#This Row],[Papier?
A jour?
Imprimer?]]</f>
        <v>P - MAJ</v>
      </c>
    </row>
    <row r="188" spans="1:24" ht="56.25" hidden="1" customHeight="1" x14ac:dyDescent="0.3">
      <c r="A188" s="123" t="str">
        <f>IF(Tableau1[[#This Row],[Code]]&lt;&gt;"",Tableau1[[#This Row],[Code]],"")</f>
        <v/>
      </c>
      <c r="B188" s="119" t="str">
        <f>IF(Tableau1[[#This Row],[Nom]]&lt;&gt;"",Tableau1[[#This Row],[Nom]],"")</f>
        <v>Plan d'actions CAQES 2018</v>
      </c>
      <c r="C18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1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8" s="303" t="str">
        <f>Tableau1[[#This Row],[Dossier]]&amp;" "&amp;Tableau1[[#This Row],[Sous dossier (1)]]&amp;" "&amp;Tableau1[[#This Row],[Sous dossier (2)]]&amp;" "&amp;Tableau1[[#This Row],[Sous dossier (3)]]</f>
        <v>SOUTIEN\ PHARMA_DM\ CAQUES\ CAQUES\</v>
      </c>
      <c r="F188" s="52" t="str">
        <f>Tableau1[[#This Row],[Mots-clé]]</f>
        <v>CBU contrat bon usage médicament pharmacie ARS MEDIEVAL</v>
      </c>
      <c r="G188" s="50">
        <f>Tableau1[[#This Row],[Administratif*]]</f>
        <v>0</v>
      </c>
      <c r="H188" s="50">
        <f>Tableau1[[#This Row],[Agent de service*]]</f>
        <v>0</v>
      </c>
      <c r="I188" s="50">
        <f>Tableau1[[#This Row],[Bénévole* / DU]]</f>
        <v>0</v>
      </c>
      <c r="J188" s="50">
        <f>Tableau1[[#This Row],[Cuisinier*]]</f>
        <v>0</v>
      </c>
      <c r="K188" s="50">
        <f>Tableau1[[#This Row],[Equipe Mobile]]</f>
        <v>0</v>
      </c>
      <c r="L188" s="50">
        <f>Tableau1[[#This Row],[Factotum*]]</f>
        <v>0</v>
      </c>
      <c r="M188" s="50">
        <f>Tableau1[[#This Row],[Hôpital de jour*]]</f>
        <v>0</v>
      </c>
      <c r="N188" s="50" t="e">
        <f>#REF!</f>
        <v>#REF!</v>
      </c>
      <c r="O188" s="50">
        <f>Tableau1[[#This Row],[Soignants (Unités)*]]</f>
        <v>0</v>
      </c>
      <c r="P188" s="50">
        <f>Tableau1[[#This Row],[Médecins*]]</f>
        <v>0</v>
      </c>
      <c r="Q188" s="50">
        <f>Tableau1[[#This Row],[Vigilances - Pharmacie]]</f>
        <v>0</v>
      </c>
      <c r="R188" s="50" t="e">
        <f>#REF!</f>
        <v>#REF!</v>
      </c>
      <c r="S188" s="50" t="e">
        <f>#REF!</f>
        <v>#REF!</v>
      </c>
      <c r="T188" s="50" t="e">
        <f>#REF!</f>
        <v>#REF!</v>
      </c>
      <c r="U188" s="50">
        <f>Tableau1[[#This Row],[Classeur bénévoles]]</f>
        <v>0</v>
      </c>
      <c r="V188" s="50">
        <f>Tableau1[[#This Row],[Classeur CRU]]</f>
        <v>0</v>
      </c>
      <c r="W188" s="50">
        <f>Tableau1[[#This Row],[Classeur GQR]]</f>
        <v>0</v>
      </c>
      <c r="X188" s="50">
        <f>+Tableau1[[#This Row],[Papier?
A jour?
Imprimer?]]</f>
        <v>0</v>
      </c>
    </row>
    <row r="189" spans="1:24" ht="56.25" hidden="1" customHeight="1" x14ac:dyDescent="0.3">
      <c r="A189" s="123" t="str">
        <f>IF(Tableau1[[#This Row],[Code]]&lt;&gt;"",Tableau1[[#This Row],[Code]],"")</f>
        <v>-</v>
      </c>
      <c r="B189" s="119" t="str">
        <f>IF(Tableau1[[#This Row],[Nom]]&lt;&gt;"",Tableau1[[#This Row],[Nom]],"")</f>
        <v>PLAN DE FORMATION 2016</v>
      </c>
      <c r="C18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9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189" s="52" t="str">
        <f>Tableau1[[#This Row],[Mots-clé]]</f>
        <v>Plan formation</v>
      </c>
      <c r="G189" s="50">
        <f>Tableau1[[#This Row],[Administratif*]]</f>
        <v>0</v>
      </c>
      <c r="H189" s="50">
        <f>Tableau1[[#This Row],[Agent de service*]]</f>
        <v>0</v>
      </c>
      <c r="I189" s="50">
        <f>Tableau1[[#This Row],[Bénévole* / DU]]</f>
        <v>0</v>
      </c>
      <c r="J189" s="50">
        <f>Tableau1[[#This Row],[Cuisinier*]]</f>
        <v>0</v>
      </c>
      <c r="K189" s="50">
        <f>Tableau1[[#This Row],[Equipe Mobile]]</f>
        <v>0</v>
      </c>
      <c r="L189" s="50">
        <f>Tableau1[[#This Row],[Factotum*]]</f>
        <v>0</v>
      </c>
      <c r="M189" s="50">
        <f>Tableau1[[#This Row],[Hôpital de jour*]]</f>
        <v>0</v>
      </c>
      <c r="N189" s="50" t="e">
        <f>#REF!</f>
        <v>#REF!</v>
      </c>
      <c r="O189" s="50">
        <f>Tableau1[[#This Row],[Soignants (Unités)*]]</f>
        <v>0</v>
      </c>
      <c r="P189" s="50">
        <f>Tableau1[[#This Row],[Médecins*]]</f>
        <v>0</v>
      </c>
      <c r="Q189" s="50">
        <f>Tableau1[[#This Row],[Vigilances - Pharmacie]]</f>
        <v>0</v>
      </c>
      <c r="R189" s="50" t="e">
        <f>#REF!</f>
        <v>#REF!</v>
      </c>
      <c r="S189" s="50" t="e">
        <f>#REF!</f>
        <v>#REF!</v>
      </c>
      <c r="T189" s="50" t="e">
        <f>#REF!</f>
        <v>#REF!</v>
      </c>
      <c r="U189" s="50">
        <f>Tableau1[[#This Row],[Classeur bénévoles]]</f>
        <v>0</v>
      </c>
      <c r="V189" s="50">
        <f>Tableau1[[#This Row],[Classeur CRU]]</f>
        <v>0</v>
      </c>
      <c r="W189" s="50">
        <f>Tableau1[[#This Row],[Classeur GQR]]</f>
        <v>0</v>
      </c>
      <c r="X189" s="50" t="str">
        <f>+Tableau1[[#This Row],[Papier?
A jour?
Imprimer?]]</f>
        <v>NP - AJ</v>
      </c>
    </row>
    <row r="190" spans="1:24" ht="56.25" hidden="1" customHeight="1" x14ac:dyDescent="0.3">
      <c r="A190" s="124" t="str">
        <f>IF(Tableau1[[#This Row],[Code]]&lt;&gt;"",Tableau1[[#This Row],[Code]],"")</f>
        <v>CUI_003_01</v>
      </c>
      <c r="B190" s="120" t="str">
        <f>IF(Tableau1[[#This Row],[Nom]]&lt;&gt;"",Tableau1[[#This Row],[Nom]],"")</f>
        <v>PLAN DE NETTOYAGE EN CUISINE</v>
      </c>
      <c r="C190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0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90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90" s="54" t="str">
        <f>Tableau1[[#This Row],[Mots-clé]]</f>
        <v xml:space="preserve">PROCEDURE
PLAN DE NETTOYAGE EN CUISINE
</v>
      </c>
      <c r="G190" s="55">
        <f>Tableau1[[#This Row],[Administratif*]]</f>
        <v>0</v>
      </c>
      <c r="H190" s="55">
        <f>Tableau1[[#This Row],[Agent de service*]]</f>
        <v>0</v>
      </c>
      <c r="I190" s="55">
        <f>Tableau1[[#This Row],[Bénévole* / DU]]</f>
        <v>0</v>
      </c>
      <c r="J190" s="55">
        <f>Tableau1[[#This Row],[Cuisinier*]]</f>
        <v>1</v>
      </c>
      <c r="K190" s="55">
        <f>Tableau1[[#This Row],[Equipe Mobile]]</f>
        <v>0</v>
      </c>
      <c r="L190" s="55">
        <f>Tableau1[[#This Row],[Factotum*]]</f>
        <v>0</v>
      </c>
      <c r="M190" s="55">
        <f>Tableau1[[#This Row],[Hôpital de jour*]]</f>
        <v>0</v>
      </c>
      <c r="N190" s="55" t="e">
        <f>#REF!</f>
        <v>#REF!</v>
      </c>
      <c r="O190" s="55">
        <f>Tableau1[[#This Row],[Soignants (Unités)*]]</f>
        <v>0</v>
      </c>
      <c r="P190" s="55">
        <f>Tableau1[[#This Row],[Médecins*]]</f>
        <v>0</v>
      </c>
      <c r="Q190" s="55">
        <f>Tableau1[[#This Row],[Vigilances - Pharmacie]]</f>
        <v>0</v>
      </c>
      <c r="R190" s="55" t="e">
        <f>#REF!</f>
        <v>#REF!</v>
      </c>
      <c r="S190" s="55" t="e">
        <f>#REF!</f>
        <v>#REF!</v>
      </c>
      <c r="T190" s="55" t="e">
        <f>#REF!</f>
        <v>#REF!</v>
      </c>
      <c r="U190" s="55">
        <f>Tableau1[[#This Row],[Classeur bénévoles]]</f>
        <v>0</v>
      </c>
      <c r="V190" s="55">
        <f>Tableau1[[#This Row],[Classeur CRU]]</f>
        <v>0</v>
      </c>
      <c r="W190" s="55">
        <f>Tableau1[[#This Row],[Classeur GQR]]</f>
        <v>0</v>
      </c>
      <c r="X190" s="50" t="str">
        <f>+Tableau1[[#This Row],[Papier?
A jour?
Imprimer?]]</f>
        <v>P - MAJ</v>
      </c>
    </row>
    <row r="191" spans="1:24" ht="56.25" hidden="1" customHeight="1" x14ac:dyDescent="0.3">
      <c r="A191" s="123" t="str">
        <f>IF(Tableau1[[#This Row],[Code]]&lt;&gt;"",Tableau1[[#This Row],[Code]],"")</f>
        <v/>
      </c>
      <c r="B191" s="119" t="str">
        <f>IF(Tableau1[[#This Row],[Nom]]&lt;&gt;"",Tableau1[[#This Row],[Nom]],"")</f>
        <v>PLANIFICATION HEBDOMADAIRE DES TACHES DES AGENTS DE SERVICES</v>
      </c>
      <c r="C19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91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91" s="52" t="str">
        <f>Tableau1[[#This Row],[Mots-clé]]</f>
        <v>Planification hebdomaire semaine agent de service</v>
      </c>
      <c r="G191" s="50">
        <f>Tableau1[[#This Row],[Administratif*]]</f>
        <v>0</v>
      </c>
      <c r="H191" s="50">
        <f>Tableau1[[#This Row],[Agent de service*]]</f>
        <v>1</v>
      </c>
      <c r="I191" s="50">
        <f>Tableau1[[#This Row],[Bénévole* / DU]]</f>
        <v>0</v>
      </c>
      <c r="J191" s="50">
        <f>Tableau1[[#This Row],[Cuisinier*]]</f>
        <v>0</v>
      </c>
      <c r="K191" s="50">
        <f>Tableau1[[#This Row],[Equipe Mobile]]</f>
        <v>0</v>
      </c>
      <c r="L191" s="50">
        <f>Tableau1[[#This Row],[Factotum*]]</f>
        <v>0</v>
      </c>
      <c r="M191" s="50">
        <f>Tableau1[[#This Row],[Hôpital de jour*]]</f>
        <v>0</v>
      </c>
      <c r="N191" s="50" t="e">
        <f>#REF!</f>
        <v>#REF!</v>
      </c>
      <c r="O191" s="50">
        <f>Tableau1[[#This Row],[Soignants (Unités)*]]</f>
        <v>0</v>
      </c>
      <c r="P191" s="50">
        <f>Tableau1[[#This Row],[Médecins*]]</f>
        <v>0</v>
      </c>
      <c r="Q191" s="50">
        <f>Tableau1[[#This Row],[Vigilances - Pharmacie]]</f>
        <v>0</v>
      </c>
      <c r="R191" s="50" t="e">
        <f>#REF!</f>
        <v>#REF!</v>
      </c>
      <c r="S191" s="50" t="e">
        <f>#REF!</f>
        <v>#REF!</v>
      </c>
      <c r="T191" s="50" t="e">
        <f>#REF!</f>
        <v>#REF!</v>
      </c>
      <c r="U191" s="50">
        <f>Tableau1[[#This Row],[Classeur bénévoles]]</f>
        <v>0</v>
      </c>
      <c r="V191" s="50">
        <f>Tableau1[[#This Row],[Classeur CRU]]</f>
        <v>0</v>
      </c>
      <c r="W191" s="50">
        <f>Tableau1[[#This Row],[Classeur GQR]]</f>
        <v>0</v>
      </c>
      <c r="X191" s="50" t="str">
        <f>+Tableau1[[#This Row],[Papier?
A jour?
Imprimer?]]</f>
        <v>P-AJ-IMPR</v>
      </c>
    </row>
    <row r="192" spans="1:24" ht="56.25" hidden="1" customHeight="1" x14ac:dyDescent="0.3">
      <c r="A192" s="124" t="str">
        <f>IF(Tableau1[[#This Row],[Code]]&lt;&gt;"",Tableau1[[#This Row],[Code]],"")</f>
        <v>OPL_004_01</v>
      </c>
      <c r="B192" s="120" t="str">
        <f>IF(Tableau1[[#This Row],[Nom]]&lt;&gt;"",Tableau1[[#This Row],[Nom]],"")</f>
        <v>PLANNING ANNUEL DES ABSENCES 2019</v>
      </c>
      <c r="C19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92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2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92" s="54" t="str">
        <f>Tableau1[[#This Row],[Mots-clé]]</f>
        <v>planning absence annuel annuelle hors roulement 2019</v>
      </c>
      <c r="G192" s="55">
        <f>Tableau1[[#This Row],[Administratif*]]</f>
        <v>0</v>
      </c>
      <c r="H192" s="55">
        <f>Tableau1[[#This Row],[Agent de service*]]</f>
        <v>0</v>
      </c>
      <c r="I192" s="55">
        <f>Tableau1[[#This Row],[Bénévole* / DU]]</f>
        <v>0</v>
      </c>
      <c r="J192" s="55">
        <f>Tableau1[[#This Row],[Cuisinier*]]</f>
        <v>0</v>
      </c>
      <c r="K192" s="55">
        <f>Tableau1[[#This Row],[Equipe Mobile]]</f>
        <v>0</v>
      </c>
      <c r="L192" s="55">
        <f>Tableau1[[#This Row],[Factotum*]]</f>
        <v>0</v>
      </c>
      <c r="M192" s="55">
        <f>Tableau1[[#This Row],[Hôpital de jour*]]</f>
        <v>0</v>
      </c>
      <c r="N192" s="55" t="e">
        <f>#REF!</f>
        <v>#REF!</v>
      </c>
      <c r="O192" s="55">
        <f>Tableau1[[#This Row],[Soignants (Unités)*]]</f>
        <v>0</v>
      </c>
      <c r="P192" s="55">
        <f>Tableau1[[#This Row],[Médecins*]]</f>
        <v>0</v>
      </c>
      <c r="Q192" s="55">
        <f>Tableau1[[#This Row],[Vigilances - Pharmacie]]</f>
        <v>0</v>
      </c>
      <c r="R192" s="55" t="e">
        <f>#REF!</f>
        <v>#REF!</v>
      </c>
      <c r="S192" s="55" t="e">
        <f>#REF!</f>
        <v>#REF!</v>
      </c>
      <c r="T192" s="55" t="e">
        <f>#REF!</f>
        <v>#REF!</v>
      </c>
      <c r="U192" s="55">
        <f>Tableau1[[#This Row],[Classeur bénévoles]]</f>
        <v>0</v>
      </c>
      <c r="V192" s="55">
        <f>Tableau1[[#This Row],[Classeur CRU]]</f>
        <v>0</v>
      </c>
      <c r="W192" s="55">
        <f>Tableau1[[#This Row],[Classeur GQR]]</f>
        <v>0</v>
      </c>
      <c r="X192" s="50" t="str">
        <f>+Tableau1[[#This Row],[Papier?
A jour?
Imprimer?]]</f>
        <v>NP - AJ</v>
      </c>
    </row>
    <row r="193" spans="1:24" ht="56.25" hidden="1" customHeight="1" x14ac:dyDescent="0.3">
      <c r="A193" s="124" t="str">
        <f>IF(Tableau1[[#This Row],[Code]]&lt;&gt;"",Tableau1[[#This Row],[Code]],"")</f>
        <v>-</v>
      </c>
      <c r="B193" s="120" t="str">
        <f>IF(Tableau1[[#This Row],[Nom]]&lt;&gt;"",Tableau1[[#This Row],[Nom]],"")</f>
        <v>PLANNING BENEVOLES</v>
      </c>
      <c r="C19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93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93" s="54" t="str">
        <f>Tableau1[[#This Row],[Mots-clé]]</f>
        <v>planning benevole bénévole</v>
      </c>
      <c r="G193" s="55">
        <f>Tableau1[[#This Row],[Administratif*]]</f>
        <v>0</v>
      </c>
      <c r="H193" s="55">
        <f>Tableau1[[#This Row],[Agent de service*]]</f>
        <v>0</v>
      </c>
      <c r="I193" s="55">
        <f>Tableau1[[#This Row],[Bénévole* / DU]]</f>
        <v>0</v>
      </c>
      <c r="J193" s="55">
        <f>Tableau1[[#This Row],[Cuisinier*]]</f>
        <v>0</v>
      </c>
      <c r="K193" s="55">
        <f>Tableau1[[#This Row],[Equipe Mobile]]</f>
        <v>0</v>
      </c>
      <c r="L193" s="55">
        <f>Tableau1[[#This Row],[Factotum*]]</f>
        <v>0</v>
      </c>
      <c r="M193" s="55">
        <f>Tableau1[[#This Row],[Hôpital de jour*]]</f>
        <v>0</v>
      </c>
      <c r="N193" s="55" t="e">
        <f>#REF!</f>
        <v>#REF!</v>
      </c>
      <c r="O193" s="55">
        <f>Tableau1[[#This Row],[Soignants (Unités)*]]</f>
        <v>0</v>
      </c>
      <c r="P193" s="55">
        <f>Tableau1[[#This Row],[Médecins*]]</f>
        <v>0</v>
      </c>
      <c r="Q193" s="55">
        <f>Tableau1[[#This Row],[Vigilances - Pharmacie]]</f>
        <v>0</v>
      </c>
      <c r="R193" s="55" t="e">
        <f>#REF!</f>
        <v>#REF!</v>
      </c>
      <c r="S193" s="55" t="e">
        <f>#REF!</f>
        <v>#REF!</v>
      </c>
      <c r="T193" s="55" t="e">
        <f>#REF!</f>
        <v>#REF!</v>
      </c>
      <c r="U193" s="55">
        <f>Tableau1[[#This Row],[Classeur bénévoles]]</f>
        <v>0</v>
      </c>
      <c r="V193" s="55">
        <f>Tableau1[[#This Row],[Classeur CRU]]</f>
        <v>0</v>
      </c>
      <c r="W193" s="55">
        <f>Tableau1[[#This Row],[Classeur GQR]]</f>
        <v>0</v>
      </c>
      <c r="X193" s="50" t="str">
        <f>+Tableau1[[#This Row],[Papier?
A jour?
Imprimer?]]</f>
        <v>NP - AJ</v>
      </c>
    </row>
    <row r="194" spans="1:24" ht="56.25" hidden="1" customHeight="1" x14ac:dyDescent="0.3">
      <c r="A194" s="124" t="str">
        <f>IF(Tableau1[[#This Row],[Code]]&lt;&gt;"",Tableau1[[#This Row],[Code]],"")</f>
        <v>CUI_004_01</v>
      </c>
      <c r="B194" s="120" t="str">
        <f>IF(Tableau1[[#This Row],[Nom]]&lt;&gt;"",Tableau1[[#This Row],[Nom]],"")</f>
        <v>PLANNING DE NETTOYAGE EN CUISINE</v>
      </c>
      <c r="C19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4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94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94" s="54" t="str">
        <f>Tableau1[[#This Row],[Mots-clé]]</f>
        <v>PLANNING DE NETTOYAGE EN CUISINE</v>
      </c>
      <c r="G194" s="55">
        <f>Tableau1[[#This Row],[Administratif*]]</f>
        <v>0</v>
      </c>
      <c r="H194" s="55">
        <f>Tableau1[[#This Row],[Agent de service*]]</f>
        <v>0</v>
      </c>
      <c r="I194" s="55">
        <f>Tableau1[[#This Row],[Bénévole* / DU]]</f>
        <v>0</v>
      </c>
      <c r="J194" s="55">
        <f>Tableau1[[#This Row],[Cuisinier*]]</f>
        <v>1</v>
      </c>
      <c r="K194" s="55">
        <f>Tableau1[[#This Row],[Equipe Mobile]]</f>
        <v>0</v>
      </c>
      <c r="L194" s="55">
        <f>Tableau1[[#This Row],[Factotum*]]</f>
        <v>0</v>
      </c>
      <c r="M194" s="55">
        <f>Tableau1[[#This Row],[Hôpital de jour*]]</f>
        <v>0</v>
      </c>
      <c r="N194" s="55" t="e">
        <f>#REF!</f>
        <v>#REF!</v>
      </c>
      <c r="O194" s="55">
        <f>Tableau1[[#This Row],[Soignants (Unités)*]]</f>
        <v>0</v>
      </c>
      <c r="P194" s="55">
        <f>Tableau1[[#This Row],[Médecins*]]</f>
        <v>0</v>
      </c>
      <c r="Q194" s="55">
        <f>Tableau1[[#This Row],[Vigilances - Pharmacie]]</f>
        <v>0</v>
      </c>
      <c r="R194" s="55" t="e">
        <f>#REF!</f>
        <v>#REF!</v>
      </c>
      <c r="S194" s="55" t="e">
        <f>#REF!</f>
        <v>#REF!</v>
      </c>
      <c r="T194" s="55" t="e">
        <f>#REF!</f>
        <v>#REF!</v>
      </c>
      <c r="U194" s="55">
        <f>Tableau1[[#This Row],[Classeur bénévoles]]</f>
        <v>0</v>
      </c>
      <c r="V194" s="55">
        <f>Tableau1[[#This Row],[Classeur CRU]]</f>
        <v>0</v>
      </c>
      <c r="W194" s="55">
        <f>Tableau1[[#This Row],[Classeur GQR]]</f>
        <v>0</v>
      </c>
      <c r="X194" s="50" t="str">
        <f>+Tableau1[[#This Row],[Papier?
A jour?
Imprimer?]]</f>
        <v>P - MAJ</v>
      </c>
    </row>
    <row r="195" spans="1:24" ht="56.25" hidden="1" customHeight="1" x14ac:dyDescent="0.3">
      <c r="A195" s="125" t="str">
        <f>IF(Tableau1[[#This Row],[Code]]&lt;&gt;"",Tableau1[[#This Row],[Code]],"")</f>
        <v/>
      </c>
      <c r="B195" s="121" t="str">
        <f>IF(Tableau1[[#This Row],[Nom]]&lt;&gt;"",Tableau1[[#This Row],[Nom]],"")</f>
        <v>PLAQUETTE D'INFORMATION DE L'ETABLISSEMENT LA MAISON</v>
      </c>
      <c r="C19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95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195" s="90" t="str">
        <f>Tableau1[[#This Row],[Mots-clé]]</f>
        <v>Plaquette d'information de l'établissement</v>
      </c>
      <c r="G195" s="52">
        <f>Tableau1[[#This Row],[Administratif*]]</f>
        <v>1</v>
      </c>
      <c r="H195" s="50">
        <f>Tableau1[[#This Row],[Agent de service*]]</f>
        <v>0</v>
      </c>
      <c r="I195" s="50">
        <f>Tableau1[[#This Row],[Bénévole* / DU]]</f>
        <v>0</v>
      </c>
      <c r="J195" s="50">
        <f>Tableau1[[#This Row],[Cuisinier*]]</f>
        <v>0</v>
      </c>
      <c r="K195" s="50">
        <f>Tableau1[[#This Row],[Equipe Mobile]]</f>
        <v>0</v>
      </c>
      <c r="L195" s="50">
        <f>Tableau1[[#This Row],[Factotum*]]</f>
        <v>0</v>
      </c>
      <c r="M195" s="50">
        <f>Tableau1[[#This Row],[Hôpital de jour*]]</f>
        <v>0</v>
      </c>
      <c r="N195" s="50" t="e">
        <f>#REF!</f>
        <v>#REF!</v>
      </c>
      <c r="O195" s="50">
        <f>Tableau1[[#This Row],[Soignants (Unités)*]]</f>
        <v>0</v>
      </c>
      <c r="P195" s="50">
        <f>Tableau1[[#This Row],[Médecins*]]</f>
        <v>0</v>
      </c>
      <c r="Q195" s="50">
        <f>Tableau1[[#This Row],[Vigilances - Pharmacie]]</f>
        <v>0</v>
      </c>
      <c r="R195" s="50" t="e">
        <f>#REF!</f>
        <v>#REF!</v>
      </c>
      <c r="S195" s="50" t="e">
        <f>#REF!</f>
        <v>#REF!</v>
      </c>
      <c r="T195" s="50" t="e">
        <f>#REF!</f>
        <v>#REF!</v>
      </c>
      <c r="U195" s="50">
        <f>Tableau1[[#This Row],[Classeur bénévoles]]</f>
        <v>0</v>
      </c>
      <c r="V195" s="50">
        <f>Tableau1[[#This Row],[Classeur CRU]]</f>
        <v>0</v>
      </c>
      <c r="W195" s="50">
        <f>Tableau1[[#This Row],[Classeur GQR]]</f>
        <v>0</v>
      </c>
      <c r="X195" s="50" t="str">
        <f>+Tableau1[[#This Row],[Papier?
A jour?
Imprimer?]]</f>
        <v>P - MAJ</v>
      </c>
    </row>
    <row r="196" spans="1:24" ht="56.25" hidden="1" customHeight="1" x14ac:dyDescent="0.3">
      <c r="A196" s="125" t="str">
        <f>IF(Tableau1[[#This Row],[Code]]&lt;&gt;"",Tableau1[[#This Row],[Code]],"")</f>
        <v/>
      </c>
      <c r="B196" s="121" t="str">
        <f>IF(Tableau1[[#This Row],[Nom]]&lt;&gt;"",Tableau1[[#This Row],[Nom]],"")</f>
        <v>Politique Qualité La Maison 2015</v>
      </c>
      <c r="C19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6" s="303" t="str">
        <f>Tableau1[[#This Row],[Dossier]]&amp;" "&amp;Tableau1[[#This Row],[Sous dossier (1)]]&amp;" "&amp;Tableau1[[#This Row],[Sous dossier (2)]]&amp;" "&amp;Tableau1[[#This Row],[Sous dossier (3)]]</f>
        <v xml:space="preserve">MANAGEMENT\ QUALITE\  </v>
      </c>
      <c r="F196" s="90" t="str">
        <f>Tableau1[[#This Row],[Mots-clé]]</f>
        <v>Politique qualité 2015</v>
      </c>
      <c r="G196" s="52">
        <f>Tableau1[[#This Row],[Administratif*]]</f>
        <v>0</v>
      </c>
      <c r="H196" s="50">
        <f>Tableau1[[#This Row],[Agent de service*]]</f>
        <v>0</v>
      </c>
      <c r="I196" s="50">
        <f>Tableau1[[#This Row],[Bénévole* / DU]]</f>
        <v>0</v>
      </c>
      <c r="J196" s="50">
        <f>Tableau1[[#This Row],[Cuisinier*]]</f>
        <v>0</v>
      </c>
      <c r="K196" s="50">
        <f>Tableau1[[#This Row],[Equipe Mobile]]</f>
        <v>0</v>
      </c>
      <c r="L196" s="50">
        <f>Tableau1[[#This Row],[Factotum*]]</f>
        <v>0</v>
      </c>
      <c r="M196" s="50">
        <f>Tableau1[[#This Row],[Hôpital de jour*]]</f>
        <v>0</v>
      </c>
      <c r="N196" s="50" t="e">
        <f>#REF!</f>
        <v>#REF!</v>
      </c>
      <c r="O196" s="50">
        <f>Tableau1[[#This Row],[Soignants (Unités)*]]</f>
        <v>0</v>
      </c>
      <c r="P196" s="50">
        <f>Tableau1[[#This Row],[Médecins*]]</f>
        <v>0</v>
      </c>
      <c r="Q196" s="50">
        <f>Tableau1[[#This Row],[Vigilances - Pharmacie]]</f>
        <v>0</v>
      </c>
      <c r="R196" s="50" t="e">
        <f>#REF!</f>
        <v>#REF!</v>
      </c>
      <c r="S196" s="50" t="e">
        <f>#REF!</f>
        <v>#REF!</v>
      </c>
      <c r="T196" s="50" t="e">
        <f>#REF!</f>
        <v>#REF!</v>
      </c>
      <c r="U196" s="50">
        <f>Tableau1[[#This Row],[Classeur bénévoles]]</f>
        <v>0</v>
      </c>
      <c r="V196" s="50">
        <f>Tableau1[[#This Row],[Classeur CRU]]</f>
        <v>0</v>
      </c>
      <c r="W196" s="50">
        <f>Tableau1[[#This Row],[Classeur GQR]]</f>
        <v>0</v>
      </c>
      <c r="X196" s="50">
        <f>+Tableau1[[#This Row],[Papier?
A jour?
Imprimer?]]</f>
        <v>0</v>
      </c>
    </row>
    <row r="197" spans="1:24" ht="56.25" hidden="1" customHeight="1" x14ac:dyDescent="0.3">
      <c r="A197" s="125" t="str">
        <f>IF(Tableau1[[#This Row],[Code]]&lt;&gt;"",Tableau1[[#This Row],[Code]],"")</f>
        <v>USO_016_02</v>
      </c>
      <c r="B197" s="121" t="str">
        <f>IF(Tableau1[[#This Row],[Nom]]&lt;&gt;"",Tableau1[[#This Row],[Nom]],"")</f>
        <v>PONCTION D'ASCITE</v>
      </c>
      <c r="C19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</v>
      </c>
      <c r="E197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7" s="90" t="str">
        <f>Tableau1[[#This Row],[Mots-clé]]</f>
        <v xml:space="preserve">Ascite, ponction </v>
      </c>
      <c r="G197" s="52">
        <f>Tableau1[[#This Row],[Administratif*]]</f>
        <v>0</v>
      </c>
      <c r="H197" s="50">
        <f>Tableau1[[#This Row],[Agent de service*]]</f>
        <v>0</v>
      </c>
      <c r="I197" s="50">
        <f>Tableau1[[#This Row],[Bénévole* / DU]]</f>
        <v>0</v>
      </c>
      <c r="J197" s="50">
        <f>Tableau1[[#This Row],[Cuisinier*]]</f>
        <v>0</v>
      </c>
      <c r="K197" s="50">
        <f>Tableau1[[#This Row],[Equipe Mobile]]</f>
        <v>0</v>
      </c>
      <c r="L197" s="50">
        <f>Tableau1[[#This Row],[Factotum*]]</f>
        <v>0</v>
      </c>
      <c r="M197" s="50">
        <f>Tableau1[[#This Row],[Hôpital de jour*]]</f>
        <v>0</v>
      </c>
      <c r="N197" s="50" t="e">
        <f>#REF!</f>
        <v>#REF!</v>
      </c>
      <c r="O197" s="50">
        <f>Tableau1[[#This Row],[Soignants (Unités)*]]</f>
        <v>1</v>
      </c>
      <c r="P197" s="50">
        <f>Tableau1[[#This Row],[Médecins*]]</f>
        <v>1</v>
      </c>
      <c r="Q197" s="50">
        <f>Tableau1[[#This Row],[Vigilances - Pharmacie]]</f>
        <v>0</v>
      </c>
      <c r="R197" s="50" t="e">
        <f>#REF!</f>
        <v>#REF!</v>
      </c>
      <c r="S197" s="50" t="e">
        <f>#REF!</f>
        <v>#REF!</v>
      </c>
      <c r="T197" s="50" t="e">
        <f>#REF!</f>
        <v>#REF!</v>
      </c>
      <c r="U197" s="50">
        <f>Tableau1[[#This Row],[Classeur bénévoles]]</f>
        <v>0</v>
      </c>
      <c r="V197" s="50">
        <f>Tableau1[[#This Row],[Classeur CRU]]</f>
        <v>0</v>
      </c>
      <c r="W197" s="50">
        <f>Tableau1[[#This Row],[Classeur GQR]]</f>
        <v>0</v>
      </c>
      <c r="X197" s="50" t="str">
        <f>+Tableau1[[#This Row],[Papier?
A jour?
Imprimer?]]</f>
        <v>P-AJ-IMPR</v>
      </c>
    </row>
    <row r="198" spans="1:24" ht="56.25" hidden="1" customHeight="1" x14ac:dyDescent="0.3">
      <c r="A198" s="125" t="str">
        <f>IF(Tableau1[[#This Row],[Code]]&lt;&gt;"",Tableau1[[#This Row],[Code]],"")</f>
        <v>USO_002_05</v>
      </c>
      <c r="B198" s="121" t="str">
        <f>IF(Tableau1[[#This Row],[Nom]]&lt;&gt;"",Tableau1[[#This Row],[Nom]],"")</f>
        <v>POSE DE SONDE URETRO-VESICALE POUR LA REALISATION D’UN DRAINAGE URINAIRE CLOS</v>
      </c>
      <c r="C19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19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8" s="90" t="str">
        <f>Tableau1[[#This Row],[Mots-clé]]</f>
        <v>POSE ,SONDE, URETRO-VESICALE,REALISATION,DRAINAGE, URINAIRE, urine, endo-urétrale ,vessie, sondage ,vésical, vidangeable</v>
      </c>
      <c r="G198" s="52">
        <f>Tableau1[[#This Row],[Administratif*]]</f>
        <v>0</v>
      </c>
      <c r="H198" s="50">
        <f>Tableau1[[#This Row],[Agent de service*]]</f>
        <v>0</v>
      </c>
      <c r="I198" s="50">
        <f>Tableau1[[#This Row],[Bénévole* / DU]]</f>
        <v>0</v>
      </c>
      <c r="J198" s="50">
        <f>Tableau1[[#This Row],[Cuisinier*]]</f>
        <v>0</v>
      </c>
      <c r="K198" s="50">
        <f>Tableau1[[#This Row],[Equipe Mobile]]</f>
        <v>0</v>
      </c>
      <c r="L198" s="50">
        <f>Tableau1[[#This Row],[Factotum*]]</f>
        <v>0</v>
      </c>
      <c r="M198" s="50">
        <f>Tableau1[[#This Row],[Hôpital de jour*]]</f>
        <v>0</v>
      </c>
      <c r="N198" s="50" t="e">
        <f>#REF!</f>
        <v>#REF!</v>
      </c>
      <c r="O198" s="50">
        <f>Tableau1[[#This Row],[Soignants (Unités)*]]</f>
        <v>1</v>
      </c>
      <c r="P198" s="50">
        <f>Tableau1[[#This Row],[Médecins*]]</f>
        <v>0</v>
      </c>
      <c r="Q198" s="50">
        <f>Tableau1[[#This Row],[Vigilances - Pharmacie]]</f>
        <v>0</v>
      </c>
      <c r="R198" s="50" t="e">
        <f>#REF!</f>
        <v>#REF!</v>
      </c>
      <c r="S198" s="50" t="e">
        <f>#REF!</f>
        <v>#REF!</v>
      </c>
      <c r="T198" s="50" t="e">
        <f>#REF!</f>
        <v>#REF!</v>
      </c>
      <c r="U198" s="50">
        <f>Tableau1[[#This Row],[Classeur bénévoles]]</f>
        <v>0</v>
      </c>
      <c r="V198" s="50">
        <f>Tableau1[[#This Row],[Classeur CRU]]</f>
        <v>0</v>
      </c>
      <c r="W198" s="50">
        <f>Tableau1[[#This Row],[Classeur GQR]]</f>
        <v>0</v>
      </c>
      <c r="X198" s="50" t="str">
        <f>+Tableau1[[#This Row],[Papier?
A jour?
Imprimer?]]</f>
        <v>P-AJ-IMPR</v>
      </c>
    </row>
    <row r="199" spans="1:24" ht="56.25" hidden="1" customHeight="1" x14ac:dyDescent="0.3">
      <c r="A199" s="126" t="str">
        <f>IF(Tableau1[[#This Row],[Code]]&lt;&gt;"",Tableau1[[#This Row],[Code]],"")</f>
        <v>USO_006_04</v>
      </c>
      <c r="B199" s="122" t="str">
        <f>IF(Tableau1[[#This Row],[Nom]]&lt;&gt;"",Tableau1[[#This Row],[Nom]],"")</f>
        <v>POSE ET SURVEILLANCE DES CATHETERS SOUS CUTANES</v>
      </c>
      <c r="C199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9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199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9" s="91" t="str">
        <f>Tableau1[[#This Row],[Mots-clé]]</f>
        <v xml:space="preserve">Voie sous cutanée, perfusion </v>
      </c>
      <c r="G199" s="54">
        <f>Tableau1[[#This Row],[Administratif*]]</f>
        <v>0</v>
      </c>
      <c r="H199" s="55">
        <f>Tableau1[[#This Row],[Agent de service*]]</f>
        <v>0</v>
      </c>
      <c r="I199" s="55">
        <f>Tableau1[[#This Row],[Bénévole* / DU]]</f>
        <v>0</v>
      </c>
      <c r="J199" s="55">
        <f>Tableau1[[#This Row],[Cuisinier*]]</f>
        <v>0</v>
      </c>
      <c r="K199" s="55">
        <f>Tableau1[[#This Row],[Equipe Mobile]]</f>
        <v>0</v>
      </c>
      <c r="L199" s="55">
        <f>Tableau1[[#This Row],[Factotum*]]</f>
        <v>0</v>
      </c>
      <c r="M199" s="55">
        <f>Tableau1[[#This Row],[Hôpital de jour*]]</f>
        <v>0</v>
      </c>
      <c r="N199" s="55" t="e">
        <f>#REF!</f>
        <v>#REF!</v>
      </c>
      <c r="O199" s="55">
        <f>Tableau1[[#This Row],[Soignants (Unités)*]]</f>
        <v>1</v>
      </c>
      <c r="P199" s="55">
        <f>Tableau1[[#This Row],[Médecins*]]</f>
        <v>0</v>
      </c>
      <c r="Q199" s="55">
        <f>Tableau1[[#This Row],[Vigilances - Pharmacie]]</f>
        <v>0</v>
      </c>
      <c r="R199" s="55" t="e">
        <f>#REF!</f>
        <v>#REF!</v>
      </c>
      <c r="S199" s="55" t="e">
        <f>#REF!</f>
        <v>#REF!</v>
      </c>
      <c r="T199" s="55" t="e">
        <f>#REF!</f>
        <v>#REF!</v>
      </c>
      <c r="U199" s="55">
        <f>Tableau1[[#This Row],[Classeur bénévoles]]</f>
        <v>0</v>
      </c>
      <c r="V199" s="55">
        <f>Tableau1[[#This Row],[Classeur CRU]]</f>
        <v>0</v>
      </c>
      <c r="W199" s="55">
        <f>Tableau1[[#This Row],[Classeur GQR]]</f>
        <v>0</v>
      </c>
      <c r="X199" s="50" t="str">
        <f>+Tableau1[[#This Row],[Papier?
A jour?
Imprimer?]]</f>
        <v>P-AJ-IMPR</v>
      </c>
    </row>
    <row r="200" spans="1:24" ht="56.25" hidden="1" customHeight="1" x14ac:dyDescent="0.3">
      <c r="A200" s="125" t="str">
        <f>IF(Tableau1[[#This Row],[Code]]&lt;&gt;"",Tableau1[[#This Row],[Code]],"")</f>
        <v>HGE_005_06</v>
      </c>
      <c r="B200" s="121" t="str">
        <f>IF(Tableau1[[#This Row],[Nom]]&lt;&gt;"",Tableau1[[#This Row],[Nom]],"")</f>
        <v>PRECAUTIONS COMPLEMENTAIRES D’HYGIENE</v>
      </c>
      <c r="C20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(Soin-Inf.associées), Classeur CLIN-AEV (CLIN), </v>
      </c>
      <c r="E200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0" s="90" t="str">
        <f>Tableau1[[#This Row],[Mots-clé]]</f>
        <v>PROCEDURE ISOLEMENT COMPLEMENTAIRE PRECAUTIONs HYGIENE hygiène infection précautions</v>
      </c>
      <c r="G200" s="52">
        <f>Tableau1[[#This Row],[Administratif*]]</f>
        <v>0</v>
      </c>
      <c r="H200" s="50">
        <f>Tableau1[[#This Row],[Agent de service*]]</f>
        <v>0</v>
      </c>
      <c r="I200" s="50">
        <f>Tableau1[[#This Row],[Bénévole* / DU]]</f>
        <v>0</v>
      </c>
      <c r="J200" s="50">
        <f>Tableau1[[#This Row],[Cuisinier*]]</f>
        <v>0</v>
      </c>
      <c r="K200" s="50">
        <f>Tableau1[[#This Row],[Equipe Mobile]]</f>
        <v>0</v>
      </c>
      <c r="L200" s="50">
        <f>Tableau1[[#This Row],[Factotum*]]</f>
        <v>0</v>
      </c>
      <c r="M200" s="50">
        <f>Tableau1[[#This Row],[Hôpital de jour*]]</f>
        <v>0</v>
      </c>
      <c r="N200" s="50" t="e">
        <f>#REF!</f>
        <v>#REF!</v>
      </c>
      <c r="O200" s="50">
        <f>Tableau1[[#This Row],[Soignants (Unités)*]]</f>
        <v>1</v>
      </c>
      <c r="P200" s="50">
        <f>Tableau1[[#This Row],[Médecins*]]</f>
        <v>1</v>
      </c>
      <c r="Q200" s="50">
        <f>Tableau1[[#This Row],[Vigilances - Pharmacie]]</f>
        <v>0</v>
      </c>
      <c r="R200" s="50" t="e">
        <f>#REF!</f>
        <v>#REF!</v>
      </c>
      <c r="S200" s="50" t="e">
        <f>#REF!</f>
        <v>#REF!</v>
      </c>
      <c r="T200" s="50" t="e">
        <f>#REF!</f>
        <v>#REF!</v>
      </c>
      <c r="U200" s="50">
        <f>Tableau1[[#This Row],[Classeur bénévoles]]</f>
        <v>0</v>
      </c>
      <c r="V200" s="50">
        <f>Tableau1[[#This Row],[Classeur CRU]]</f>
        <v>0</v>
      </c>
      <c r="W200" s="50">
        <f>Tableau1[[#This Row],[Classeur GQR]]</f>
        <v>0</v>
      </c>
      <c r="X200" s="50" t="str">
        <f>+Tableau1[[#This Row],[Papier?
A jour?
Imprimer?]]</f>
        <v>P-AJ-IMPR</v>
      </c>
    </row>
    <row r="201" spans="1:24" ht="56.25" hidden="1" customHeight="1" x14ac:dyDescent="0.3">
      <c r="A201" s="125" t="str">
        <f>IF(Tableau1[[#This Row],[Code]]&lt;&gt;"",Tableau1[[#This Row],[Code]],"")</f>
        <v>HGE_004_04</v>
      </c>
      <c r="B201" s="121" t="str">
        <f>IF(Tableau1[[#This Row],[Nom]]&lt;&gt;"",Tableau1[[#This Row],[Nom]],"")</f>
        <v>PRECAUTIONS COMPLEMENTAIRES GENERALITES</v>
      </c>
      <c r="C20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1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1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1" s="90" t="str">
        <f>Tableau1[[#This Row],[Mots-clé]]</f>
        <v>ISOLEMENT hygiène précautions complémentaires infection</v>
      </c>
      <c r="G201" s="52">
        <f>Tableau1[[#This Row],[Administratif*]]</f>
        <v>0</v>
      </c>
      <c r="H201" s="50">
        <f>Tableau1[[#This Row],[Agent de service*]]</f>
        <v>0</v>
      </c>
      <c r="I201" s="50">
        <f>Tableau1[[#This Row],[Bénévole* / DU]]</f>
        <v>0</v>
      </c>
      <c r="J201" s="50">
        <f>Tableau1[[#This Row],[Cuisinier*]]</f>
        <v>0</v>
      </c>
      <c r="K201" s="50">
        <f>Tableau1[[#This Row],[Equipe Mobile]]</f>
        <v>0</v>
      </c>
      <c r="L201" s="50">
        <f>Tableau1[[#This Row],[Factotum*]]</f>
        <v>0</v>
      </c>
      <c r="M201" s="50">
        <f>Tableau1[[#This Row],[Hôpital de jour*]]</f>
        <v>0</v>
      </c>
      <c r="N201" s="50" t="e">
        <f>#REF!</f>
        <v>#REF!</v>
      </c>
      <c r="O201" s="50">
        <f>Tableau1[[#This Row],[Soignants (Unités)*]]</f>
        <v>0</v>
      </c>
      <c r="P201" s="50">
        <f>Tableau1[[#This Row],[Médecins*]]</f>
        <v>0</v>
      </c>
      <c r="Q201" s="50">
        <f>Tableau1[[#This Row],[Vigilances - Pharmacie]]</f>
        <v>0</v>
      </c>
      <c r="R201" s="50" t="e">
        <f>#REF!</f>
        <v>#REF!</v>
      </c>
      <c r="S201" s="50" t="e">
        <f>#REF!</f>
        <v>#REF!</v>
      </c>
      <c r="T201" s="50" t="e">
        <f>#REF!</f>
        <v>#REF!</v>
      </c>
      <c r="U201" s="50">
        <f>Tableau1[[#This Row],[Classeur bénévoles]]</f>
        <v>0</v>
      </c>
      <c r="V201" s="50">
        <f>Tableau1[[#This Row],[Classeur CRU]]</f>
        <v>0</v>
      </c>
      <c r="W201" s="50">
        <f>Tableau1[[#This Row],[Classeur GQR]]</f>
        <v>0</v>
      </c>
      <c r="X201" s="50" t="str">
        <f>+Tableau1[[#This Row],[Papier?
A jour?
Imprimer?]]</f>
        <v>P-AJ-IMPR</v>
      </c>
    </row>
    <row r="202" spans="1:24" ht="56.25" hidden="1" customHeight="1" x14ac:dyDescent="0.3">
      <c r="A202" s="125" t="str">
        <f>IF(Tableau1[[#This Row],[Code]]&lt;&gt;"",Tableau1[[#This Row],[Code]],"")</f>
        <v/>
      </c>
      <c r="B202" s="121" t="str">
        <f>IF(Tableau1[[#This Row],[Nom]]&lt;&gt;"",Tableau1[[#This Row],[Nom]],"")</f>
        <v>PRECAUTIONS COMPLEMENTAIRES GENERALITES</v>
      </c>
      <c r="C20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2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2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2" s="90" t="str">
        <f>Tableau1[[#This Row],[Mots-clé]]</f>
        <v>PROCEDURE ISOLEMENT COMPLEMENTAIRE PRECAUTIONs HYGIENE hygiène infection précautions</v>
      </c>
      <c r="G202" s="52">
        <f>Tableau1[[#This Row],[Administratif*]]</f>
        <v>0</v>
      </c>
      <c r="H202" s="50">
        <f>Tableau1[[#This Row],[Agent de service*]]</f>
        <v>0</v>
      </c>
      <c r="I202" s="50">
        <f>Tableau1[[#This Row],[Bénévole* / DU]]</f>
        <v>0</v>
      </c>
      <c r="J202" s="50">
        <f>Tableau1[[#This Row],[Cuisinier*]]</f>
        <v>0</v>
      </c>
      <c r="K202" s="50">
        <f>Tableau1[[#This Row],[Equipe Mobile]]</f>
        <v>0</v>
      </c>
      <c r="L202" s="50">
        <f>Tableau1[[#This Row],[Factotum*]]</f>
        <v>0</v>
      </c>
      <c r="M202" s="50">
        <f>Tableau1[[#This Row],[Hôpital de jour*]]</f>
        <v>0</v>
      </c>
      <c r="N202" s="50" t="e">
        <f>#REF!</f>
        <v>#REF!</v>
      </c>
      <c r="O202" s="50">
        <f>Tableau1[[#This Row],[Soignants (Unités)*]]</f>
        <v>0</v>
      </c>
      <c r="P202" s="50">
        <f>Tableau1[[#This Row],[Médecins*]]</f>
        <v>0</v>
      </c>
      <c r="Q202" s="50">
        <f>Tableau1[[#This Row],[Vigilances - Pharmacie]]</f>
        <v>0</v>
      </c>
      <c r="R202" s="50" t="e">
        <f>#REF!</f>
        <v>#REF!</v>
      </c>
      <c r="S202" s="50" t="e">
        <f>#REF!</f>
        <v>#REF!</v>
      </c>
      <c r="T202" s="50" t="e">
        <f>#REF!</f>
        <v>#REF!</v>
      </c>
      <c r="U202" s="50">
        <f>Tableau1[[#This Row],[Classeur bénévoles]]</f>
        <v>0</v>
      </c>
      <c r="V202" s="50">
        <f>Tableau1[[#This Row],[Classeur CRU]]</f>
        <v>0</v>
      </c>
      <c r="W202" s="50">
        <f>Tableau1[[#This Row],[Classeur GQR]]</f>
        <v>0</v>
      </c>
      <c r="X202" s="50">
        <f>+Tableau1[[#This Row],[Papier?
A jour?
Imprimer?]]</f>
        <v>0</v>
      </c>
    </row>
    <row r="203" spans="1:24" ht="56.25" hidden="1" customHeight="1" x14ac:dyDescent="0.3">
      <c r="A203" s="125" t="str">
        <f>IF(Tableau1[[#This Row],[Code]]&lt;&gt;"",Tableau1[[#This Row],[Code]],"")</f>
        <v>USO_003_03</v>
      </c>
      <c r="B203" s="121" t="str">
        <f>IF(Tableau1[[#This Row],[Nom]]&lt;&gt;"",Tableau1[[#This Row],[Nom]],"")</f>
        <v>PRELEVEMENT D’URINE POUR UNE CBU SUR PATIENT PORTEUR D’UNE SONDE A URINE</v>
      </c>
      <c r="C20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0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03" s="90" t="str">
        <f>Tableau1[[#This Row],[Mots-clé]]</f>
        <v>Soins 6,PROTOCOLE, PRELEVEMENT,URINE, CBU, PORTEUR ,SONDE ,URINE ,contamination ,prélèvement ,cytobactériologique ,sonde, urinaire ,</v>
      </c>
      <c r="G203" s="52">
        <f>Tableau1[[#This Row],[Administratif*]]</f>
        <v>0</v>
      </c>
      <c r="H203" s="50">
        <f>Tableau1[[#This Row],[Agent de service*]]</f>
        <v>0</v>
      </c>
      <c r="I203" s="50">
        <f>Tableau1[[#This Row],[Bénévole* / DU]]</f>
        <v>0</v>
      </c>
      <c r="J203" s="50">
        <f>Tableau1[[#This Row],[Cuisinier*]]</f>
        <v>0</v>
      </c>
      <c r="K203" s="50">
        <f>Tableau1[[#This Row],[Equipe Mobile]]</f>
        <v>0</v>
      </c>
      <c r="L203" s="50">
        <f>Tableau1[[#This Row],[Factotum*]]</f>
        <v>0</v>
      </c>
      <c r="M203" s="50">
        <f>Tableau1[[#This Row],[Hôpital de jour*]]</f>
        <v>0</v>
      </c>
      <c r="N203" s="50" t="e">
        <f>#REF!</f>
        <v>#REF!</v>
      </c>
      <c r="O203" s="50">
        <f>Tableau1[[#This Row],[Soignants (Unités)*]]</f>
        <v>1</v>
      </c>
      <c r="P203" s="50">
        <f>Tableau1[[#This Row],[Médecins*]]</f>
        <v>1</v>
      </c>
      <c r="Q203" s="50">
        <f>Tableau1[[#This Row],[Vigilances - Pharmacie]]</f>
        <v>0</v>
      </c>
      <c r="R203" s="50" t="e">
        <f>#REF!</f>
        <v>#REF!</v>
      </c>
      <c r="S203" s="50" t="e">
        <f>#REF!</f>
        <v>#REF!</v>
      </c>
      <c r="T203" s="50" t="e">
        <f>#REF!</f>
        <v>#REF!</v>
      </c>
      <c r="U203" s="50">
        <f>Tableau1[[#This Row],[Classeur bénévoles]]</f>
        <v>0</v>
      </c>
      <c r="V203" s="50">
        <f>Tableau1[[#This Row],[Classeur CRU]]</f>
        <v>0</v>
      </c>
      <c r="W203" s="50">
        <f>Tableau1[[#This Row],[Classeur GQR]]</f>
        <v>0</v>
      </c>
      <c r="X203" s="50" t="str">
        <f>+Tableau1[[#This Row],[Papier?
A jour?
Imprimer?]]</f>
        <v>P-AJ-IMPR</v>
      </c>
    </row>
    <row r="204" spans="1:24" ht="56.25" hidden="1" customHeight="1" x14ac:dyDescent="0.3">
      <c r="A204" s="126" t="str">
        <f>IF(Tableau1[[#This Row],[Code]]&lt;&gt;"",Tableau1[[#This Row],[Code]],"")</f>
        <v>HLO_001_06</v>
      </c>
      <c r="B204" s="122" t="str">
        <f>IF(Tableau1[[#This Row],[Nom]]&lt;&gt;"",Tableau1[[#This Row],[Nom]],"")</f>
        <v>PREPARATION DU CHARIOT DE MENAGE</v>
      </c>
      <c r="C20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4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E204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204" s="91" t="str">
        <f>Tableau1[[#This Row],[Mots-clé]]</f>
        <v xml:space="preserve">PROTOCOLE
PREPARATION DU CHARIOT DE MENAGE
Hygiène 1
</v>
      </c>
      <c r="G204" s="54">
        <f>Tableau1[[#This Row],[Administratif*]]</f>
        <v>0</v>
      </c>
      <c r="H204" s="55">
        <f>Tableau1[[#This Row],[Agent de service*]]</f>
        <v>1</v>
      </c>
      <c r="I204" s="55">
        <f>Tableau1[[#This Row],[Bénévole* / DU]]</f>
        <v>0</v>
      </c>
      <c r="J204" s="55">
        <f>Tableau1[[#This Row],[Cuisinier*]]</f>
        <v>0</v>
      </c>
      <c r="K204" s="55">
        <f>Tableau1[[#This Row],[Equipe Mobile]]</f>
        <v>0</v>
      </c>
      <c r="L204" s="55">
        <f>Tableau1[[#This Row],[Factotum*]]</f>
        <v>0</v>
      </c>
      <c r="M204" s="55">
        <f>Tableau1[[#This Row],[Hôpital de jour*]]</f>
        <v>0</v>
      </c>
      <c r="N204" s="55" t="e">
        <f>#REF!</f>
        <v>#REF!</v>
      </c>
      <c r="O204" s="55">
        <f>Tableau1[[#This Row],[Soignants (Unités)*]]</f>
        <v>0</v>
      </c>
      <c r="P204" s="55">
        <f>Tableau1[[#This Row],[Médecins*]]</f>
        <v>0</v>
      </c>
      <c r="Q204" s="55">
        <f>Tableau1[[#This Row],[Vigilances - Pharmacie]]</f>
        <v>0</v>
      </c>
      <c r="R204" s="55" t="e">
        <f>#REF!</f>
        <v>#REF!</v>
      </c>
      <c r="S204" s="55" t="e">
        <f>#REF!</f>
        <v>#REF!</v>
      </c>
      <c r="T204" s="55" t="e">
        <f>#REF!</f>
        <v>#REF!</v>
      </c>
      <c r="U204" s="55">
        <f>Tableau1[[#This Row],[Classeur bénévoles]]</f>
        <v>0</v>
      </c>
      <c r="V204" s="55">
        <f>Tableau1[[#This Row],[Classeur CRU]]</f>
        <v>0</v>
      </c>
      <c r="W204" s="55">
        <f>Tableau1[[#This Row],[Classeur GQR]]</f>
        <v>0</v>
      </c>
      <c r="X204" s="50" t="str">
        <f>+Tableau1[[#This Row],[Papier?
A jour?
Imprimer?]]</f>
        <v>P-AJ-IMPR</v>
      </c>
    </row>
    <row r="205" spans="1:24" ht="56.25" hidden="1" customHeight="1" x14ac:dyDescent="0.3">
      <c r="A205" s="125" t="str">
        <f>IF(Tableau1[[#This Row],[Code]]&lt;&gt;"",Tableau1[[#This Row],[Code]],"")</f>
        <v>PPH_003_02</v>
      </c>
      <c r="B205" s="121" t="str">
        <f>IF(Tableau1[[#This Row],[Nom]]&lt;&gt;"",Tableau1[[#This Row],[Nom]],"")</f>
        <v>PRESCRIPTION DISPENSATION ET ADMINISTRATION DES STUPEFIANTS</v>
      </c>
      <c r="C20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20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205" s="90" t="str">
        <f>Tableau1[[#This Row],[Mots-clé]]</f>
        <v xml:space="preserve">PROCEDURE 
PRESCRIPTION DISPENSATION ET ADMINISTRATION DES STUPEFIANTS
Pharma 3
</v>
      </c>
      <c r="G205" s="52">
        <f>Tableau1[[#This Row],[Administratif*]]</f>
        <v>0</v>
      </c>
      <c r="H205" s="50">
        <f>Tableau1[[#This Row],[Agent de service*]]</f>
        <v>0</v>
      </c>
      <c r="I205" s="50">
        <f>Tableau1[[#This Row],[Bénévole* / DU]]</f>
        <v>0</v>
      </c>
      <c r="J205" s="50">
        <f>Tableau1[[#This Row],[Cuisinier*]]</f>
        <v>0</v>
      </c>
      <c r="K205" s="50">
        <f>Tableau1[[#This Row],[Equipe Mobile]]</f>
        <v>0</v>
      </c>
      <c r="L205" s="50">
        <f>Tableau1[[#This Row],[Factotum*]]</f>
        <v>0</v>
      </c>
      <c r="M205" s="50">
        <f>Tableau1[[#This Row],[Hôpital de jour*]]</f>
        <v>0</v>
      </c>
      <c r="N205" s="50" t="e">
        <f>#REF!</f>
        <v>#REF!</v>
      </c>
      <c r="O205" s="50">
        <f>Tableau1[[#This Row],[Soignants (Unités)*]]</f>
        <v>1</v>
      </c>
      <c r="P205" s="50">
        <f>Tableau1[[#This Row],[Médecins*]]</f>
        <v>1</v>
      </c>
      <c r="Q205" s="50">
        <f>Tableau1[[#This Row],[Vigilances - Pharmacie]]</f>
        <v>1</v>
      </c>
      <c r="R205" s="50" t="e">
        <f>#REF!</f>
        <v>#REF!</v>
      </c>
      <c r="S205" s="50" t="e">
        <f>#REF!</f>
        <v>#REF!</v>
      </c>
      <c r="T205" s="50" t="e">
        <f>#REF!</f>
        <v>#REF!</v>
      </c>
      <c r="U205" s="50">
        <f>Tableau1[[#This Row],[Classeur bénévoles]]</f>
        <v>0</v>
      </c>
      <c r="V205" s="50">
        <f>Tableau1[[#This Row],[Classeur CRU]]</f>
        <v>0</v>
      </c>
      <c r="W205" s="50">
        <f>Tableau1[[#This Row],[Classeur GQR]]</f>
        <v>0</v>
      </c>
      <c r="X205" s="50" t="str">
        <f>+Tableau1[[#This Row],[Papier?
A jour?
Imprimer?]]</f>
        <v>P-AJ-IMPR</v>
      </c>
    </row>
    <row r="206" spans="1:24" ht="56.25" hidden="1" customHeight="1" x14ac:dyDescent="0.3">
      <c r="A206" s="125" t="str">
        <f>IF(Tableau1[[#This Row],[Code]]&lt;&gt;"",Tableau1[[#This Row],[Code]],"")</f>
        <v/>
      </c>
      <c r="B206" s="121" t="str">
        <f>IF(Tableau1[[#This Row],[Nom]]&lt;&gt;"",Tableau1[[#This Row],[Nom]],"")</f>
        <v>PRESCRIPTION DUNE ANTIBIOTHERAPIE</v>
      </c>
      <c r="C20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6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6" s="90" t="str">
        <f>Tableau1[[#This Row],[Mots-clé]]</f>
        <v>Prescription antibiotherapie ATB infection</v>
      </c>
      <c r="G206" s="52">
        <f>Tableau1[[#This Row],[Administratif*]]</f>
        <v>0</v>
      </c>
      <c r="H206" s="50">
        <f>Tableau1[[#This Row],[Agent de service*]]</f>
        <v>0</v>
      </c>
      <c r="I206" s="50">
        <f>Tableau1[[#This Row],[Bénévole* / DU]]</f>
        <v>0</v>
      </c>
      <c r="J206" s="50">
        <f>Tableau1[[#This Row],[Cuisinier*]]</f>
        <v>0</v>
      </c>
      <c r="K206" s="50">
        <f>Tableau1[[#This Row],[Equipe Mobile]]</f>
        <v>0</v>
      </c>
      <c r="L206" s="50">
        <f>Tableau1[[#This Row],[Factotum*]]</f>
        <v>0</v>
      </c>
      <c r="M206" s="50">
        <f>Tableau1[[#This Row],[Hôpital de jour*]]</f>
        <v>0</v>
      </c>
      <c r="N206" s="50" t="e">
        <f>#REF!</f>
        <v>#REF!</v>
      </c>
      <c r="O206" s="50">
        <f>Tableau1[[#This Row],[Soignants (Unités)*]]</f>
        <v>0</v>
      </c>
      <c r="P206" s="50">
        <f>Tableau1[[#This Row],[Médecins*]]</f>
        <v>0</v>
      </c>
      <c r="Q206" s="50">
        <f>Tableau1[[#This Row],[Vigilances - Pharmacie]]</f>
        <v>0</v>
      </c>
      <c r="R206" s="50" t="e">
        <f>#REF!</f>
        <v>#REF!</v>
      </c>
      <c r="S206" s="50" t="e">
        <f>#REF!</f>
        <v>#REF!</v>
      </c>
      <c r="T206" s="50" t="e">
        <f>#REF!</f>
        <v>#REF!</v>
      </c>
      <c r="U206" s="50">
        <f>Tableau1[[#This Row],[Classeur bénévoles]]</f>
        <v>0</v>
      </c>
      <c r="V206" s="50">
        <f>Tableau1[[#This Row],[Classeur CRU]]</f>
        <v>0</v>
      </c>
      <c r="W206" s="50">
        <f>Tableau1[[#This Row],[Classeur GQR]]</f>
        <v>0</v>
      </c>
      <c r="X206" s="50">
        <f>+Tableau1[[#This Row],[Papier?
A jour?
Imprimer?]]</f>
        <v>0</v>
      </c>
    </row>
    <row r="207" spans="1:24" ht="56.25" hidden="1" customHeight="1" x14ac:dyDescent="0.3">
      <c r="A207" s="125" t="str">
        <f>IF(Tableau1[[#This Row],[Code]]&lt;&gt;"",Tableau1[[#This Row],[Code]],"")</f>
        <v/>
      </c>
      <c r="B207" s="121" t="str">
        <f>IF(Tableau1[[#This Row],[Nom]]&lt;&gt;"",Tableau1[[#This Row],[Nom]],"")</f>
        <v>PRESCRITION, REALISATION, CONTROLE ET SUIVI DE LA TRANSFUSION</v>
      </c>
      <c r="C20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E207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7" s="90" t="str">
        <f>Tableau1[[#This Row],[Mots-clé]]</f>
        <v xml:space="preserve">PROTOCOLE procédure procedure CONTROLE A RECEPTION CONCORDANCE PRODUITS COMMANDES hémovigilance  hemovigilance risque ACTE TRANSFUSIONNEL  transfusion CONTROLE ULTIME PRE-TRANSFUSIONNEL PRESCRITION REALISATION  SUIVI 
</v>
      </c>
      <c r="G207" s="52">
        <f>Tableau1[[#This Row],[Administratif*]]</f>
        <v>0</v>
      </c>
      <c r="H207" s="50">
        <f>Tableau1[[#This Row],[Agent de service*]]</f>
        <v>0</v>
      </c>
      <c r="I207" s="50">
        <f>Tableau1[[#This Row],[Bénévole* / DU]]</f>
        <v>0</v>
      </c>
      <c r="J207" s="50">
        <f>Tableau1[[#This Row],[Cuisinier*]]</f>
        <v>0</v>
      </c>
      <c r="K207" s="50">
        <f>Tableau1[[#This Row],[Equipe Mobile]]</f>
        <v>0</v>
      </c>
      <c r="L207" s="50">
        <f>Tableau1[[#This Row],[Factotum*]]</f>
        <v>0</v>
      </c>
      <c r="M207" s="50">
        <f>Tableau1[[#This Row],[Hôpital de jour*]]</f>
        <v>0</v>
      </c>
      <c r="N207" s="50" t="e">
        <f>#REF!</f>
        <v>#REF!</v>
      </c>
      <c r="O207" s="50">
        <f>Tableau1[[#This Row],[Soignants (Unités)*]]</f>
        <v>1</v>
      </c>
      <c r="P207" s="50">
        <f>Tableau1[[#This Row],[Médecins*]]</f>
        <v>1</v>
      </c>
      <c r="Q207" s="50">
        <f>Tableau1[[#This Row],[Vigilances - Pharmacie]]</f>
        <v>1</v>
      </c>
      <c r="R207" s="50" t="e">
        <f>#REF!</f>
        <v>#REF!</v>
      </c>
      <c r="S207" s="50" t="e">
        <f>#REF!</f>
        <v>#REF!</v>
      </c>
      <c r="T207" s="50" t="e">
        <f>#REF!</f>
        <v>#REF!</v>
      </c>
      <c r="U207" s="50">
        <f>Tableau1[[#This Row],[Classeur bénévoles]]</f>
        <v>0</v>
      </c>
      <c r="V207" s="50">
        <f>Tableau1[[#This Row],[Classeur CRU]]</f>
        <v>0</v>
      </c>
      <c r="W207" s="50">
        <f>Tableau1[[#This Row],[Classeur GQR]]</f>
        <v>0</v>
      </c>
      <c r="X207" s="50" t="str">
        <f>+Tableau1[[#This Row],[Papier?
A jour?
Imprimer?]]</f>
        <v>P-AJ-IMPR</v>
      </c>
    </row>
    <row r="208" spans="1:24" ht="56.25" hidden="1" customHeight="1" x14ac:dyDescent="0.3">
      <c r="A208" s="125" t="str">
        <f>IF(Tableau1[[#This Row],[Code]]&lt;&gt;"",Tableau1[[#This Row],[Code]],"")</f>
        <v>USO_017_02</v>
      </c>
      <c r="B208" s="121" t="str">
        <f>IF(Tableau1[[#This Row],[Nom]]&lt;&gt;"",Tableau1[[#This Row],[Nom]],"")</f>
        <v>PREVENTION RISQUE D'ESCARRE</v>
      </c>
      <c r="C20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20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08" s="90" t="str">
        <f>Tableau1[[#This Row],[Mots-clé]]</f>
        <v>PREVENTION DU RISQUE D'ESCARRE, cutané</v>
      </c>
      <c r="G208" s="52">
        <f>Tableau1[[#This Row],[Administratif*]]</f>
        <v>0</v>
      </c>
      <c r="H208" s="50">
        <f>Tableau1[[#This Row],[Agent de service*]]</f>
        <v>0</v>
      </c>
      <c r="I208" s="50">
        <f>Tableau1[[#This Row],[Bénévole* / DU]]</f>
        <v>0</v>
      </c>
      <c r="J208" s="50">
        <f>Tableau1[[#This Row],[Cuisinier*]]</f>
        <v>0</v>
      </c>
      <c r="K208" s="50">
        <f>Tableau1[[#This Row],[Equipe Mobile]]</f>
        <v>0</v>
      </c>
      <c r="L208" s="50">
        <f>Tableau1[[#This Row],[Factotum*]]</f>
        <v>0</v>
      </c>
      <c r="M208" s="50">
        <f>Tableau1[[#This Row],[Hôpital de jour*]]</f>
        <v>0</v>
      </c>
      <c r="N208" s="50" t="e">
        <f>#REF!</f>
        <v>#REF!</v>
      </c>
      <c r="O208" s="50">
        <f>Tableau1[[#This Row],[Soignants (Unités)*]]</f>
        <v>1</v>
      </c>
      <c r="P208" s="50">
        <f>Tableau1[[#This Row],[Médecins*]]</f>
        <v>0</v>
      </c>
      <c r="Q208" s="50">
        <f>Tableau1[[#This Row],[Vigilances - Pharmacie]]</f>
        <v>0</v>
      </c>
      <c r="R208" s="50" t="e">
        <f>#REF!</f>
        <v>#REF!</v>
      </c>
      <c r="S208" s="50" t="e">
        <f>#REF!</f>
        <v>#REF!</v>
      </c>
      <c r="T208" s="50" t="e">
        <f>#REF!</f>
        <v>#REF!</v>
      </c>
      <c r="U208" s="50">
        <f>Tableau1[[#This Row],[Classeur bénévoles]]</f>
        <v>0</v>
      </c>
      <c r="V208" s="50">
        <f>Tableau1[[#This Row],[Classeur CRU]]</f>
        <v>0</v>
      </c>
      <c r="W208" s="50">
        <f>Tableau1[[#This Row],[Classeur GQR]]</f>
        <v>0</v>
      </c>
      <c r="X208" s="50" t="str">
        <f>+Tableau1[[#This Row],[Papier?
A jour?
Imprimer?]]</f>
        <v>P-AJ-IMPR</v>
      </c>
    </row>
    <row r="209" spans="1:24" ht="56.25" hidden="1" customHeight="1" x14ac:dyDescent="0.3">
      <c r="A209" s="125" t="str">
        <f>IF(Tableau1[[#This Row],[Code]]&lt;&gt;"",Tableau1[[#This Row],[Code]],"")</f>
        <v>CUI_008_02</v>
      </c>
      <c r="B209" s="121" t="str">
        <f>IF(Tableau1[[#This Row],[Nom]]&lt;&gt;"",Tableau1[[#This Row],[Nom]],"")</f>
        <v>PRISE DE TEMPERATURE</v>
      </c>
      <c r="C20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0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09" s="90" t="str">
        <f>Tableau1[[#This Row],[Mots-clé]]</f>
        <v xml:space="preserve">PROCEDURE
PRISE DE TEMPERATURE 
</v>
      </c>
      <c r="G209" s="52">
        <f>Tableau1[[#This Row],[Administratif*]]</f>
        <v>0</v>
      </c>
      <c r="H209" s="50">
        <f>Tableau1[[#This Row],[Agent de service*]]</f>
        <v>0</v>
      </c>
      <c r="I209" s="50">
        <f>Tableau1[[#This Row],[Bénévole* / DU]]</f>
        <v>0</v>
      </c>
      <c r="J209" s="50">
        <f>Tableau1[[#This Row],[Cuisinier*]]</f>
        <v>1</v>
      </c>
      <c r="K209" s="50">
        <f>Tableau1[[#This Row],[Equipe Mobile]]</f>
        <v>0</v>
      </c>
      <c r="L209" s="50">
        <f>Tableau1[[#This Row],[Factotum*]]</f>
        <v>0</v>
      </c>
      <c r="M209" s="50">
        <f>Tableau1[[#This Row],[Hôpital de jour*]]</f>
        <v>0</v>
      </c>
      <c r="N209" s="50" t="e">
        <f>#REF!</f>
        <v>#REF!</v>
      </c>
      <c r="O209" s="50">
        <f>Tableau1[[#This Row],[Soignants (Unités)*]]</f>
        <v>0</v>
      </c>
      <c r="P209" s="50">
        <f>Tableau1[[#This Row],[Médecins*]]</f>
        <v>0</v>
      </c>
      <c r="Q209" s="50">
        <f>Tableau1[[#This Row],[Vigilances - Pharmacie]]</f>
        <v>0</v>
      </c>
      <c r="R209" s="50" t="e">
        <f>#REF!</f>
        <v>#REF!</v>
      </c>
      <c r="S209" s="50" t="e">
        <f>#REF!</f>
        <v>#REF!</v>
      </c>
      <c r="T209" s="50" t="e">
        <f>#REF!</f>
        <v>#REF!</v>
      </c>
      <c r="U209" s="50">
        <f>Tableau1[[#This Row],[Classeur bénévoles]]</f>
        <v>0</v>
      </c>
      <c r="V209" s="50">
        <f>Tableau1[[#This Row],[Classeur CRU]]</f>
        <v>0</v>
      </c>
      <c r="W209" s="50">
        <f>Tableau1[[#This Row],[Classeur GQR]]</f>
        <v>0</v>
      </c>
      <c r="X209" s="50" t="str">
        <f>+Tableau1[[#This Row],[Papier?
A jour?
Imprimer?]]</f>
        <v>P - MAJ</v>
      </c>
    </row>
    <row r="210" spans="1:24" ht="56.25" hidden="1" customHeight="1" x14ac:dyDescent="0.3">
      <c r="A210" s="125" t="str">
        <f>IF(Tableau1[[#This Row],[Code]]&lt;&gt;"",Tableau1[[#This Row],[Code]],"")</f>
        <v>QGD_001_03</v>
      </c>
      <c r="B210" s="121" t="str">
        <f>IF(Tableau1[[#This Row],[Nom]]&lt;&gt;"",Tableau1[[#This Row],[Nom]],"")</f>
        <v>PROCEDURE GESTION DOCUMENTAIRE - GDOC</v>
      </c>
      <c r="C21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Hygiène Matériel (Fonctionnement), Classeur HDJ (),Classeur Equipe Mobile (), </v>
      </c>
      <c r="E210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210" s="90" t="str">
        <f>Tableau1[[#This Row],[Mots-clé]]</f>
        <v>gestion documentaire qualite qualité circuit validation gdoc</v>
      </c>
      <c r="G210" s="52">
        <f>Tableau1[[#This Row],[Administratif*]]</f>
        <v>1</v>
      </c>
      <c r="H210" s="50">
        <f>Tableau1[[#This Row],[Agent de service*]]</f>
        <v>0</v>
      </c>
      <c r="I210" s="50">
        <f>Tableau1[[#This Row],[Bénévole* / DU]]</f>
        <v>1</v>
      </c>
      <c r="J210" s="50">
        <f>Tableau1[[#This Row],[Cuisinier*]]</f>
        <v>1</v>
      </c>
      <c r="K210" s="50">
        <f>Tableau1[[#This Row],[Equipe Mobile]]</f>
        <v>1</v>
      </c>
      <c r="L210" s="50">
        <f>Tableau1[[#This Row],[Factotum*]]</f>
        <v>1</v>
      </c>
      <c r="M210" s="50">
        <f>Tableau1[[#This Row],[Hôpital de jour*]]</f>
        <v>1</v>
      </c>
      <c r="N210" s="50" t="e">
        <f>#REF!</f>
        <v>#REF!</v>
      </c>
      <c r="O210" s="50">
        <f>Tableau1[[#This Row],[Soignants (Unités)*]]</f>
        <v>1</v>
      </c>
      <c r="P210" s="50">
        <f>Tableau1[[#This Row],[Médecins*]]</f>
        <v>1</v>
      </c>
      <c r="Q210" s="50">
        <f>Tableau1[[#This Row],[Vigilances - Pharmacie]]</f>
        <v>1</v>
      </c>
      <c r="R210" s="50" t="e">
        <f>#REF!</f>
        <v>#REF!</v>
      </c>
      <c r="S210" s="50" t="e">
        <f>#REF!</f>
        <v>#REF!</v>
      </c>
      <c r="T210" s="50" t="e">
        <f>#REF!</f>
        <v>#REF!</v>
      </c>
      <c r="U210" s="50" t="str">
        <f>Tableau1[[#This Row],[Classeur bénévoles]]</f>
        <v>Fonctionnement</v>
      </c>
      <c r="V210" s="50">
        <f>Tableau1[[#This Row],[Classeur CRU]]</f>
        <v>0</v>
      </c>
      <c r="W210" s="50">
        <f>Tableau1[[#This Row],[Classeur GQR]]</f>
        <v>0</v>
      </c>
      <c r="X210" s="50" t="str">
        <f>+Tableau1[[#This Row],[Papier?
A jour?
Imprimer?]]</f>
        <v>P - MAJ</v>
      </c>
    </row>
    <row r="211" spans="1:24" ht="56.25" hidden="1" customHeight="1" x14ac:dyDescent="0.3">
      <c r="A211" s="125" t="str">
        <f>IF(Tableau1[[#This Row],[Code]]&lt;&gt;"",Tableau1[[#This Row],[Code]],"")</f>
        <v>-</v>
      </c>
      <c r="B211" s="121" t="str">
        <f>IF(Tableau1[[#This Row],[Nom]]&lt;&gt;"",Tableau1[[#This Row],[Nom]],"")</f>
        <v xml:space="preserve">Programme Bilan Qualité 2015 </v>
      </c>
      <c r="C21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1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11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1" s="90" t="str">
        <f>Tableau1[[#This Row],[Mots-clé]]</f>
        <v>programme qualité sécurité soins 2015 GQRD indicateur bilan</v>
      </c>
      <c r="G211" s="52">
        <f>Tableau1[[#This Row],[Administratif*]]</f>
        <v>0</v>
      </c>
      <c r="H211" s="50">
        <f>Tableau1[[#This Row],[Agent de service*]]</f>
        <v>0</v>
      </c>
      <c r="I211" s="50">
        <f>Tableau1[[#This Row],[Bénévole* / DU]]</f>
        <v>0</v>
      </c>
      <c r="J211" s="50">
        <f>Tableau1[[#This Row],[Cuisinier*]]</f>
        <v>0</v>
      </c>
      <c r="K211" s="50">
        <f>Tableau1[[#This Row],[Equipe Mobile]]</f>
        <v>0</v>
      </c>
      <c r="L211" s="50">
        <f>Tableau1[[#This Row],[Factotum*]]</f>
        <v>0</v>
      </c>
      <c r="M211" s="50">
        <f>Tableau1[[#This Row],[Hôpital de jour*]]</f>
        <v>0</v>
      </c>
      <c r="N211" s="50" t="e">
        <f>#REF!</f>
        <v>#REF!</v>
      </c>
      <c r="O211" s="50">
        <f>Tableau1[[#This Row],[Soignants (Unités)*]]</f>
        <v>0</v>
      </c>
      <c r="P211" s="50">
        <f>Tableau1[[#This Row],[Médecins*]]</f>
        <v>0</v>
      </c>
      <c r="Q211" s="50">
        <f>Tableau1[[#This Row],[Vigilances - Pharmacie]]</f>
        <v>0</v>
      </c>
      <c r="R211" s="50" t="e">
        <f>#REF!</f>
        <v>#REF!</v>
      </c>
      <c r="S211" s="50" t="e">
        <f>#REF!</f>
        <v>#REF!</v>
      </c>
      <c r="T211" s="50" t="e">
        <f>#REF!</f>
        <v>#REF!</v>
      </c>
      <c r="U211" s="50">
        <f>Tableau1[[#This Row],[Classeur bénévoles]]</f>
        <v>0</v>
      </c>
      <c r="V211" s="50">
        <f>Tableau1[[#This Row],[Classeur CRU]]</f>
        <v>0</v>
      </c>
      <c r="W211" s="50">
        <f>Tableau1[[#This Row],[Classeur GQR]]</f>
        <v>0</v>
      </c>
      <c r="X211" s="50" t="str">
        <f>+Tableau1[[#This Row],[Papier?
A jour?
Imprimer?]]</f>
        <v>P-AJ-IMPR</v>
      </c>
    </row>
    <row r="212" spans="1:24" ht="56.25" hidden="1" customHeight="1" x14ac:dyDescent="0.3">
      <c r="A212" s="126" t="str">
        <f>IF(Tableau1[[#This Row],[Code]]&lt;&gt;"",Tableau1[[#This Row],[Code]],"")</f>
        <v/>
      </c>
      <c r="B212" s="122" t="str">
        <f>IF(Tableau1[[#This Row],[Nom]]&lt;&gt;"",Tableau1[[#This Row],[Nom]],"")</f>
        <v>Programme Bilan Qualité 2016</v>
      </c>
      <c r="C21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2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2" s="91" t="str">
        <f>Tableau1[[#This Row],[Mots-clé]]</f>
        <v>programme qualité sécurité soins 2016 GQRD indicateur bilan</v>
      </c>
      <c r="G212" s="54">
        <f>Tableau1[[#This Row],[Administratif*]]</f>
        <v>0</v>
      </c>
      <c r="H212" s="55">
        <f>Tableau1[[#This Row],[Agent de service*]]</f>
        <v>0</v>
      </c>
      <c r="I212" s="55">
        <f>Tableau1[[#This Row],[Bénévole* / DU]]</f>
        <v>0</v>
      </c>
      <c r="J212" s="55">
        <f>Tableau1[[#This Row],[Cuisinier*]]</f>
        <v>0</v>
      </c>
      <c r="K212" s="55">
        <f>Tableau1[[#This Row],[Equipe Mobile]]</f>
        <v>0</v>
      </c>
      <c r="L212" s="55">
        <f>Tableau1[[#This Row],[Factotum*]]</f>
        <v>0</v>
      </c>
      <c r="M212" s="55">
        <f>Tableau1[[#This Row],[Hôpital de jour*]]</f>
        <v>0</v>
      </c>
      <c r="N212" s="55" t="e">
        <f>#REF!</f>
        <v>#REF!</v>
      </c>
      <c r="O212" s="55">
        <f>Tableau1[[#This Row],[Soignants (Unités)*]]</f>
        <v>0</v>
      </c>
      <c r="P212" s="55">
        <f>Tableau1[[#This Row],[Médecins*]]</f>
        <v>0</v>
      </c>
      <c r="Q212" s="55">
        <f>Tableau1[[#This Row],[Vigilances - Pharmacie]]</f>
        <v>0</v>
      </c>
      <c r="R212" s="55" t="e">
        <f>#REF!</f>
        <v>#REF!</v>
      </c>
      <c r="S212" s="55" t="e">
        <f>#REF!</f>
        <v>#REF!</v>
      </c>
      <c r="T212" s="55" t="e">
        <f>#REF!</f>
        <v>#REF!</v>
      </c>
      <c r="U212" s="55">
        <f>Tableau1[[#This Row],[Classeur bénévoles]]</f>
        <v>0</v>
      </c>
      <c r="V212" s="55">
        <f>Tableau1[[#This Row],[Classeur CRU]]</f>
        <v>0</v>
      </c>
      <c r="W212" s="55">
        <f>Tableau1[[#This Row],[Classeur GQR]]</f>
        <v>0</v>
      </c>
      <c r="X212" s="50">
        <f>+Tableau1[[#This Row],[Papier?
A jour?
Imprimer?]]</f>
        <v>0</v>
      </c>
    </row>
    <row r="213" spans="1:24" ht="56.25" hidden="1" customHeight="1" x14ac:dyDescent="0.3">
      <c r="A213" s="125" t="str">
        <f>IF(Tableau1[[#This Row],[Code]]&lt;&gt;"",Tableau1[[#This Row],[Code]],"")</f>
        <v/>
      </c>
      <c r="B213" s="121" t="str">
        <f>IF(Tableau1[[#This Row],[Nom]]&lt;&gt;"",Tableau1[[#This Row],[Nom]],"")</f>
        <v>Programme Bilan Qualité 2017</v>
      </c>
      <c r="C21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3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3" s="90" t="str">
        <f>Tableau1[[#This Row],[Mots-clé]]</f>
        <v>programme qualité sécurité soins 2017 GQRD indicateur bilan</v>
      </c>
      <c r="G213" s="52">
        <f>Tableau1[[#This Row],[Administratif*]]</f>
        <v>0</v>
      </c>
      <c r="H213" s="50">
        <f>Tableau1[[#This Row],[Agent de service*]]</f>
        <v>0</v>
      </c>
      <c r="I213" s="50">
        <f>Tableau1[[#This Row],[Bénévole* / DU]]</f>
        <v>0</v>
      </c>
      <c r="J213" s="50">
        <f>Tableau1[[#This Row],[Cuisinier*]]</f>
        <v>0</v>
      </c>
      <c r="K213" s="50">
        <f>Tableau1[[#This Row],[Equipe Mobile]]</f>
        <v>0</v>
      </c>
      <c r="L213" s="50">
        <f>Tableau1[[#This Row],[Factotum*]]</f>
        <v>0</v>
      </c>
      <c r="M213" s="50">
        <f>Tableau1[[#This Row],[Hôpital de jour*]]</f>
        <v>0</v>
      </c>
      <c r="N213" s="50" t="e">
        <f>#REF!</f>
        <v>#REF!</v>
      </c>
      <c r="O213" s="50">
        <f>Tableau1[[#This Row],[Soignants (Unités)*]]</f>
        <v>0</v>
      </c>
      <c r="P213" s="50">
        <f>Tableau1[[#This Row],[Médecins*]]</f>
        <v>0</v>
      </c>
      <c r="Q213" s="50">
        <f>Tableau1[[#This Row],[Vigilances - Pharmacie]]</f>
        <v>0</v>
      </c>
      <c r="R213" s="50" t="e">
        <f>#REF!</f>
        <v>#REF!</v>
      </c>
      <c r="S213" s="50" t="e">
        <f>#REF!</f>
        <v>#REF!</v>
      </c>
      <c r="T213" s="50" t="e">
        <f>#REF!</f>
        <v>#REF!</v>
      </c>
      <c r="U213" s="50">
        <f>Tableau1[[#This Row],[Classeur bénévoles]]</f>
        <v>0</v>
      </c>
      <c r="V213" s="50">
        <f>Tableau1[[#This Row],[Classeur CRU]]</f>
        <v>0</v>
      </c>
      <c r="W213" s="50">
        <f>Tableau1[[#This Row],[Classeur GQR]]</f>
        <v>0</v>
      </c>
      <c r="X213" s="50">
        <f>+Tableau1[[#This Row],[Papier?
A jour?
Imprimer?]]</f>
        <v>0</v>
      </c>
    </row>
    <row r="214" spans="1:24" ht="56.25" hidden="1" customHeight="1" x14ac:dyDescent="0.3">
      <c r="A214" s="125" t="str">
        <f>IF(Tableau1[[#This Row],[Code]]&lt;&gt;"",Tableau1[[#This Row],[Code]],"")</f>
        <v/>
      </c>
      <c r="B214" s="121" t="str">
        <f>IF(Tableau1[[#This Row],[Nom]]&lt;&gt;"",Tableau1[[#This Row],[Nom]],"")</f>
        <v>Programme Bilan Qualité 2018</v>
      </c>
      <c r="C21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4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4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4" s="90" t="str">
        <f>Tableau1[[#This Row],[Mots-clé]]</f>
        <v>programme qualité sécurité soins 2018 GQRD indicateur bilan</v>
      </c>
      <c r="G214" s="52">
        <f>Tableau1[[#This Row],[Administratif*]]</f>
        <v>0</v>
      </c>
      <c r="H214" s="50">
        <f>Tableau1[[#This Row],[Agent de service*]]</f>
        <v>0</v>
      </c>
      <c r="I214" s="50">
        <f>Tableau1[[#This Row],[Bénévole* / DU]]</f>
        <v>0</v>
      </c>
      <c r="J214" s="50">
        <f>Tableau1[[#This Row],[Cuisinier*]]</f>
        <v>0</v>
      </c>
      <c r="K214" s="50">
        <f>Tableau1[[#This Row],[Equipe Mobile]]</f>
        <v>0</v>
      </c>
      <c r="L214" s="50">
        <f>Tableau1[[#This Row],[Factotum*]]</f>
        <v>0</v>
      </c>
      <c r="M214" s="50">
        <f>Tableau1[[#This Row],[Hôpital de jour*]]</f>
        <v>0</v>
      </c>
      <c r="N214" s="50" t="e">
        <f>#REF!</f>
        <v>#REF!</v>
      </c>
      <c r="O214" s="50">
        <f>Tableau1[[#This Row],[Soignants (Unités)*]]</f>
        <v>0</v>
      </c>
      <c r="P214" s="50">
        <f>Tableau1[[#This Row],[Médecins*]]</f>
        <v>0</v>
      </c>
      <c r="Q214" s="50">
        <f>Tableau1[[#This Row],[Vigilances - Pharmacie]]</f>
        <v>0</v>
      </c>
      <c r="R214" s="50" t="e">
        <f>#REF!</f>
        <v>#REF!</v>
      </c>
      <c r="S214" s="50" t="e">
        <f>#REF!</f>
        <v>#REF!</v>
      </c>
      <c r="T214" s="50" t="e">
        <f>#REF!</f>
        <v>#REF!</v>
      </c>
      <c r="U214" s="50">
        <f>Tableau1[[#This Row],[Classeur bénévoles]]</f>
        <v>0</v>
      </c>
      <c r="V214" s="50">
        <f>Tableau1[[#This Row],[Classeur CRU]]</f>
        <v>0</v>
      </c>
      <c r="W214" s="50">
        <f>Tableau1[[#This Row],[Classeur GQR]]</f>
        <v>0</v>
      </c>
      <c r="X214" s="50">
        <f>+Tableau1[[#This Row],[Papier?
A jour?
Imprimer?]]</f>
        <v>0</v>
      </c>
    </row>
    <row r="215" spans="1:24" ht="56.25" hidden="1" customHeight="1" x14ac:dyDescent="0.3">
      <c r="A215" s="125" t="str">
        <f>IF(Tableau1[[#This Row],[Code]]&lt;&gt;"",Tableau1[[#This Row],[Code]],"")</f>
        <v/>
      </c>
      <c r="B215" s="121" t="str">
        <f>IF(Tableau1[[#This Row],[Nom]]&lt;&gt;"",Tableau1[[#This Row],[Nom]],"")</f>
        <v>Programme Bilan Qualité 2019</v>
      </c>
      <c r="C21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5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5" s="90" t="str">
        <f>Tableau1[[#This Row],[Mots-clé]]</f>
        <v>programme qualité sécurité soins 2019 GQRD indicateur bilan</v>
      </c>
      <c r="G215" s="52">
        <f>Tableau1[[#This Row],[Administratif*]]</f>
        <v>0</v>
      </c>
      <c r="H215" s="50">
        <f>Tableau1[[#This Row],[Agent de service*]]</f>
        <v>0</v>
      </c>
      <c r="I215" s="50">
        <f>Tableau1[[#This Row],[Bénévole* / DU]]</f>
        <v>0</v>
      </c>
      <c r="J215" s="50">
        <f>Tableau1[[#This Row],[Cuisinier*]]</f>
        <v>0</v>
      </c>
      <c r="K215" s="50">
        <f>Tableau1[[#This Row],[Equipe Mobile]]</f>
        <v>0</v>
      </c>
      <c r="L215" s="50">
        <f>Tableau1[[#This Row],[Factotum*]]</f>
        <v>0</v>
      </c>
      <c r="M215" s="50">
        <f>Tableau1[[#This Row],[Hôpital de jour*]]</f>
        <v>0</v>
      </c>
      <c r="N215" s="50" t="e">
        <f>#REF!</f>
        <v>#REF!</v>
      </c>
      <c r="O215" s="50">
        <f>Tableau1[[#This Row],[Soignants (Unités)*]]</f>
        <v>0</v>
      </c>
      <c r="P215" s="50">
        <f>Tableau1[[#This Row],[Médecins*]]</f>
        <v>0</v>
      </c>
      <c r="Q215" s="50">
        <f>Tableau1[[#This Row],[Vigilances - Pharmacie]]</f>
        <v>0</v>
      </c>
      <c r="R215" s="50" t="e">
        <f>#REF!</f>
        <v>#REF!</v>
      </c>
      <c r="S215" s="50" t="e">
        <f>#REF!</f>
        <v>#REF!</v>
      </c>
      <c r="T215" s="50" t="e">
        <f>#REF!</f>
        <v>#REF!</v>
      </c>
      <c r="U215" s="50">
        <f>Tableau1[[#This Row],[Classeur bénévoles]]</f>
        <v>0</v>
      </c>
      <c r="V215" s="50">
        <f>Tableau1[[#This Row],[Classeur CRU]]</f>
        <v>0</v>
      </c>
      <c r="W215" s="50">
        <f>Tableau1[[#This Row],[Classeur GQR]]</f>
        <v>0</v>
      </c>
      <c r="X215" s="50">
        <f>+Tableau1[[#This Row],[Papier?
A jour?
Imprimer?]]</f>
        <v>0</v>
      </c>
    </row>
    <row r="216" spans="1:24" ht="56.25" hidden="1" customHeight="1" x14ac:dyDescent="0.3">
      <c r="A216" s="126" t="str">
        <f>IF(Tableau1[[#This Row],[Code]]&lt;&gt;"",Tableau1[[#This Row],[Code]],"")</f>
        <v/>
      </c>
      <c r="B216" s="122" t="str">
        <f>IF(Tableau1[[#This Row],[Nom]]&lt;&gt;"",Tableau1[[#This Row],[Nom]],"")</f>
        <v>PROGRAMME CLIN 2015</v>
      </c>
      <c r="C21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6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6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16" s="91" t="str">
        <f>Tableau1[[#This Row],[Mots-clé]]</f>
        <v>Programme CLIN 2015</v>
      </c>
      <c r="G216" s="54">
        <f>Tableau1[[#This Row],[Administratif*]]</f>
        <v>0</v>
      </c>
      <c r="H216" s="55">
        <f>Tableau1[[#This Row],[Agent de service*]]</f>
        <v>0</v>
      </c>
      <c r="I216" s="55">
        <f>Tableau1[[#This Row],[Bénévole* / DU]]</f>
        <v>0</v>
      </c>
      <c r="J216" s="55">
        <f>Tableau1[[#This Row],[Cuisinier*]]</f>
        <v>0</v>
      </c>
      <c r="K216" s="55">
        <f>Tableau1[[#This Row],[Equipe Mobile]]</f>
        <v>0</v>
      </c>
      <c r="L216" s="55">
        <f>Tableau1[[#This Row],[Factotum*]]</f>
        <v>0</v>
      </c>
      <c r="M216" s="55">
        <f>Tableau1[[#This Row],[Hôpital de jour*]]</f>
        <v>0</v>
      </c>
      <c r="N216" s="55" t="e">
        <f>#REF!</f>
        <v>#REF!</v>
      </c>
      <c r="O216" s="55">
        <f>Tableau1[[#This Row],[Soignants (Unités)*]]</f>
        <v>0</v>
      </c>
      <c r="P216" s="55">
        <f>Tableau1[[#This Row],[Médecins*]]</f>
        <v>0</v>
      </c>
      <c r="Q216" s="55">
        <f>Tableau1[[#This Row],[Vigilances - Pharmacie]]</f>
        <v>0</v>
      </c>
      <c r="R216" s="55" t="e">
        <f>#REF!</f>
        <v>#REF!</v>
      </c>
      <c r="S216" s="55" t="e">
        <f>#REF!</f>
        <v>#REF!</v>
      </c>
      <c r="T216" s="55" t="e">
        <f>#REF!</f>
        <v>#REF!</v>
      </c>
      <c r="U216" s="55">
        <f>Tableau1[[#This Row],[Classeur bénévoles]]</f>
        <v>0</v>
      </c>
      <c r="V216" s="55">
        <f>Tableau1[[#This Row],[Classeur CRU]]</f>
        <v>0</v>
      </c>
      <c r="W216" s="55">
        <f>Tableau1[[#This Row],[Classeur GQR]]</f>
        <v>0</v>
      </c>
      <c r="X216" s="50">
        <f>+Tableau1[[#This Row],[Papier?
A jour?
Imprimer?]]</f>
        <v>0</v>
      </c>
    </row>
    <row r="217" spans="1:24" ht="56.25" hidden="1" customHeight="1" x14ac:dyDescent="0.3">
      <c r="A217" s="126" t="str">
        <f>IF(Tableau1[[#This Row],[Code]]&lt;&gt;"",Tableau1[[#This Row],[Code]],"")</f>
        <v/>
      </c>
      <c r="B217" s="122" t="str">
        <f>IF(Tableau1[[#This Row],[Nom]]&lt;&gt;"",Tableau1[[#This Row],[Nom]],"")</f>
        <v>PROGRAMME CLIN 2016</v>
      </c>
      <c r="C217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7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7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17" s="91" t="str">
        <f>Tableau1[[#This Row],[Mots-clé]]</f>
        <v>Programme CLIN 2016</v>
      </c>
      <c r="G217" s="54">
        <f>Tableau1[[#This Row],[Administratif*]]</f>
        <v>0</v>
      </c>
      <c r="H217" s="55">
        <f>Tableau1[[#This Row],[Agent de service*]]</f>
        <v>0</v>
      </c>
      <c r="I217" s="55">
        <f>Tableau1[[#This Row],[Bénévole* / DU]]</f>
        <v>0</v>
      </c>
      <c r="J217" s="55">
        <f>Tableau1[[#This Row],[Cuisinier*]]</f>
        <v>0</v>
      </c>
      <c r="K217" s="55">
        <f>Tableau1[[#This Row],[Equipe Mobile]]</f>
        <v>0</v>
      </c>
      <c r="L217" s="55">
        <f>Tableau1[[#This Row],[Factotum*]]</f>
        <v>0</v>
      </c>
      <c r="M217" s="55">
        <f>Tableau1[[#This Row],[Hôpital de jour*]]</f>
        <v>0</v>
      </c>
      <c r="N217" s="55" t="e">
        <f>#REF!</f>
        <v>#REF!</v>
      </c>
      <c r="O217" s="55">
        <f>Tableau1[[#This Row],[Soignants (Unités)*]]</f>
        <v>0</v>
      </c>
      <c r="P217" s="55">
        <f>Tableau1[[#This Row],[Médecins*]]</f>
        <v>0</v>
      </c>
      <c r="Q217" s="55">
        <f>Tableau1[[#This Row],[Vigilances - Pharmacie]]</f>
        <v>0</v>
      </c>
      <c r="R217" s="55" t="e">
        <f>#REF!</f>
        <v>#REF!</v>
      </c>
      <c r="S217" s="55" t="e">
        <f>#REF!</f>
        <v>#REF!</v>
      </c>
      <c r="T217" s="55" t="e">
        <f>#REF!</f>
        <v>#REF!</v>
      </c>
      <c r="U217" s="55">
        <f>Tableau1[[#This Row],[Classeur bénévoles]]</f>
        <v>0</v>
      </c>
      <c r="V217" s="55">
        <f>Tableau1[[#This Row],[Classeur CRU]]</f>
        <v>0</v>
      </c>
      <c r="W217" s="55">
        <f>Tableau1[[#This Row],[Classeur GQR]]</f>
        <v>0</v>
      </c>
      <c r="X217" s="50">
        <f>+Tableau1[[#This Row],[Papier?
A jour?
Imprimer?]]</f>
        <v>0</v>
      </c>
    </row>
    <row r="218" spans="1:24" ht="56.25" hidden="1" customHeight="1" x14ac:dyDescent="0.3">
      <c r="A218" s="124" t="str">
        <f>IF(Tableau1[[#This Row],[Code]]&lt;&gt;"",Tableau1[[#This Row],[Code]],"")</f>
        <v>PDM_001_01</v>
      </c>
      <c r="B218" s="122" t="str">
        <f>IF(Tableau1[[#This Row],[Nom]]&lt;&gt;"",Tableau1[[#This Row],[Nom]],"")</f>
        <v>PROGRAMME DE MAINTENANCE DU MATERIEL MEDICAL</v>
      </c>
      <c r="C218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8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8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18" s="91" t="str">
        <f>Tableau1[[#This Row],[Mots-clé]]</f>
        <v xml:space="preserve">IDENTIFICATION, SUIVI MAINTENANCE MATERIEL MEDICAL critique panne programme tableau
BIOMED 1 à 42
</v>
      </c>
      <c r="G218" s="54">
        <f>Tableau1[[#This Row],[Administratif*]]</f>
        <v>0</v>
      </c>
      <c r="H218" s="55">
        <f>Tableau1[[#This Row],[Agent de service*]]</f>
        <v>0</v>
      </c>
      <c r="I218" s="55">
        <f>Tableau1[[#This Row],[Bénévole* / DU]]</f>
        <v>0</v>
      </c>
      <c r="J218" s="55">
        <f>Tableau1[[#This Row],[Cuisinier*]]</f>
        <v>0</v>
      </c>
      <c r="K218" s="55">
        <f>Tableau1[[#This Row],[Equipe Mobile]]</f>
        <v>0</v>
      </c>
      <c r="L218" s="55">
        <f>Tableau1[[#This Row],[Factotum*]]</f>
        <v>0</v>
      </c>
      <c r="M218" s="55">
        <f>Tableau1[[#This Row],[Hôpital de jour*]]</f>
        <v>0</v>
      </c>
      <c r="N218" s="55" t="e">
        <f>#REF!</f>
        <v>#REF!</v>
      </c>
      <c r="O218" s="55">
        <f>Tableau1[[#This Row],[Soignants (Unités)*]]</f>
        <v>0</v>
      </c>
      <c r="P218" s="55">
        <f>Tableau1[[#This Row],[Médecins*]]</f>
        <v>0</v>
      </c>
      <c r="Q218" s="55">
        <f>Tableau1[[#This Row],[Vigilances - Pharmacie]]</f>
        <v>0</v>
      </c>
      <c r="R218" s="55" t="e">
        <f>#REF!</f>
        <v>#REF!</v>
      </c>
      <c r="S218" s="55" t="e">
        <f>#REF!</f>
        <v>#REF!</v>
      </c>
      <c r="T218" s="55" t="e">
        <f>#REF!</f>
        <v>#REF!</v>
      </c>
      <c r="U218" s="55">
        <f>Tableau1[[#This Row],[Classeur bénévoles]]</f>
        <v>0</v>
      </c>
      <c r="V218" s="55">
        <f>Tableau1[[#This Row],[Classeur CRU]]</f>
        <v>0</v>
      </c>
      <c r="W218" s="55">
        <f>Tableau1[[#This Row],[Classeur GQR]]</f>
        <v>0</v>
      </c>
      <c r="X218" s="50" t="str">
        <f>+Tableau1[[#This Row],[Papier?
A jour?
Imprimer?]]</f>
        <v>NP - AJ</v>
      </c>
    </row>
    <row r="219" spans="1:24" ht="56.25" hidden="1" customHeight="1" x14ac:dyDescent="0.3">
      <c r="A219" s="123" t="str">
        <f>IF(Tableau1[[#This Row],[Code]]&lt;&gt;"",Tableau1[[#This Row],[Code]],"")</f>
        <v>-</v>
      </c>
      <c r="B219" s="121" t="str">
        <f>IF(Tableau1[[#This Row],[Nom]]&lt;&gt;"",Tableau1[[#This Row],[Nom]],"")</f>
        <v>PROJET D'ETABLISSEMENT 2013</v>
      </c>
      <c r="C21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1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19" s="303" t="str">
        <f>Tableau1[[#This Row],[Dossier]]&amp;" "&amp;Tableau1[[#This Row],[Sous dossier (1)]]&amp;" "&amp;Tableau1[[#This Row],[Sous dossier (2)]]&amp;" "&amp;Tableau1[[#This Row],[Sous dossier (3)]]</f>
        <v>MANAGEMENT\ DIRECTION\ POLITIQUE\ PROJET D'ETABLISSEMENT\</v>
      </c>
      <c r="F219" s="90" t="str">
        <f>Tableau1[[#This Row],[Mots-clé]]</f>
        <v>projet établissement etablissement</v>
      </c>
      <c r="G219" s="52">
        <f>Tableau1[[#This Row],[Administratif*]]</f>
        <v>1</v>
      </c>
      <c r="H219" s="50">
        <f>Tableau1[[#This Row],[Agent de service*]]</f>
        <v>0</v>
      </c>
      <c r="I219" s="50">
        <f>Tableau1[[#This Row],[Bénévole* / DU]]</f>
        <v>0</v>
      </c>
      <c r="J219" s="50">
        <f>Tableau1[[#This Row],[Cuisinier*]]</f>
        <v>0</v>
      </c>
      <c r="K219" s="50">
        <f>Tableau1[[#This Row],[Equipe Mobile]]</f>
        <v>0</v>
      </c>
      <c r="L219" s="50">
        <f>Tableau1[[#This Row],[Factotum*]]</f>
        <v>0</v>
      </c>
      <c r="M219" s="50">
        <f>Tableau1[[#This Row],[Hôpital de jour*]]</f>
        <v>0</v>
      </c>
      <c r="N219" s="50" t="e">
        <f>#REF!</f>
        <v>#REF!</v>
      </c>
      <c r="O219" s="50">
        <f>Tableau1[[#This Row],[Soignants (Unités)*]]</f>
        <v>0</v>
      </c>
      <c r="P219" s="50">
        <f>Tableau1[[#This Row],[Médecins*]]</f>
        <v>0</v>
      </c>
      <c r="Q219" s="50">
        <f>Tableau1[[#This Row],[Vigilances - Pharmacie]]</f>
        <v>0</v>
      </c>
      <c r="R219" s="50" t="e">
        <f>#REF!</f>
        <v>#REF!</v>
      </c>
      <c r="S219" s="50" t="e">
        <f>#REF!</f>
        <v>#REF!</v>
      </c>
      <c r="T219" s="50" t="e">
        <f>#REF!</f>
        <v>#REF!</v>
      </c>
      <c r="U219" s="50">
        <f>Tableau1[[#This Row],[Classeur bénévoles]]</f>
        <v>0</v>
      </c>
      <c r="V219" s="50">
        <f>Tableau1[[#This Row],[Classeur CRU]]</f>
        <v>0</v>
      </c>
      <c r="W219" s="50">
        <f>Tableau1[[#This Row],[Classeur GQR]]</f>
        <v>0</v>
      </c>
      <c r="X219" s="50" t="str">
        <f>+Tableau1[[#This Row],[Papier?
A jour?
Imprimer?]]</f>
        <v>P-AJ-NON</v>
      </c>
    </row>
    <row r="220" spans="1:24" ht="56.25" hidden="1" customHeight="1" x14ac:dyDescent="0.3">
      <c r="A220" s="123" t="str">
        <f>IF(Tableau1[[#This Row],[Code]]&lt;&gt;"",Tableau1[[#This Row],[Code]],"")</f>
        <v>AEV_002_03</v>
      </c>
      <c r="B220" s="121" t="str">
        <f>IF(Tableau1[[#This Row],[Nom]]&lt;&gt;"",Tableau1[[#This Row],[Nom]],"")</f>
        <v>PROTOCOLE AEV</v>
      </c>
      <c r="C22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(Fonctionnement), Classeur Cuisine (Hygiène-Vigilance), Classeur Factotum (Hygiène-Vigilance-Prévention), Classeur Salle de Soins (Vigilances), Classeur CLIN-AEV (AEV), Classeur AGS en cuisine (Vigilances et risques), Classeur HDJ (),Classeur Equipe Mobile (), </v>
      </c>
      <c r="E220" s="303" t="str">
        <f>Tableau1[[#This Row],[Dossier]]&amp;" "&amp;Tableau1[[#This Row],[Sous dossier (1)]]&amp;" "&amp;Tableau1[[#This Row],[Sous dossier (2)]]&amp;" "&amp;Tableau1[[#This Row],[Sous dossier (3)]]</f>
        <v xml:space="preserve">MANAGEMENT\ RISQUE\ AEV\ </v>
      </c>
      <c r="F220" s="90" t="str">
        <f>Tableau1[[#This Row],[Mots-clé]]</f>
        <v>PROTOCOLE AEV CONDUITE A TENIR ACCIDENT D'EXPOSITION AUX VIRUS SANG AES</v>
      </c>
      <c r="G220" s="52">
        <f>Tableau1[[#This Row],[Administratif*]]</f>
        <v>1</v>
      </c>
      <c r="H220" s="50">
        <f>Tableau1[[#This Row],[Agent de service*]]</f>
        <v>1</v>
      </c>
      <c r="I220" s="50">
        <f>Tableau1[[#This Row],[Bénévole* / DU]]</f>
        <v>1</v>
      </c>
      <c r="J220" s="50">
        <f>Tableau1[[#This Row],[Cuisinier*]]</f>
        <v>1</v>
      </c>
      <c r="K220" s="50">
        <f>Tableau1[[#This Row],[Equipe Mobile]]</f>
        <v>1</v>
      </c>
      <c r="L220" s="50">
        <f>Tableau1[[#This Row],[Factotum*]]</f>
        <v>1</v>
      </c>
      <c r="M220" s="50">
        <f>Tableau1[[#This Row],[Hôpital de jour*]]</f>
        <v>1</v>
      </c>
      <c r="N220" s="50" t="e">
        <f>#REF!</f>
        <v>#REF!</v>
      </c>
      <c r="O220" s="50">
        <f>Tableau1[[#This Row],[Soignants (Unités)*]]</f>
        <v>1</v>
      </c>
      <c r="P220" s="50">
        <f>Tableau1[[#This Row],[Médecins*]]</f>
        <v>1</v>
      </c>
      <c r="Q220" s="50">
        <f>Tableau1[[#This Row],[Vigilances - Pharmacie]]</f>
        <v>0</v>
      </c>
      <c r="R220" s="50" t="e">
        <f>#REF!</f>
        <v>#REF!</v>
      </c>
      <c r="S220" s="50" t="e">
        <f>#REF!</f>
        <v>#REF!</v>
      </c>
      <c r="T220" s="50" t="e">
        <f>#REF!</f>
        <v>#REF!</v>
      </c>
      <c r="U220" s="50" t="str">
        <f>Tableau1[[#This Row],[Classeur bénévoles]]</f>
        <v>Fonctionnement</v>
      </c>
      <c r="V220" s="50">
        <f>Tableau1[[#This Row],[Classeur CRU]]</f>
        <v>0</v>
      </c>
      <c r="W220" s="50">
        <f>Tableau1[[#This Row],[Classeur GQR]]</f>
        <v>0</v>
      </c>
      <c r="X220" s="50" t="str">
        <f>+Tableau1[[#This Row],[Papier?
A jour?
Imprimer?]]</f>
        <v>P-AJ-IMPR</v>
      </c>
    </row>
    <row r="221" spans="1:24" ht="56.25" hidden="1" customHeight="1" x14ac:dyDescent="0.3">
      <c r="A221" s="124" t="str">
        <f>IF(Tableau1[[#This Row],[Code]]&lt;&gt;"",Tableau1[[#This Row],[Code]],"")</f>
        <v>USO_020_02</v>
      </c>
      <c r="B221" s="122" t="str">
        <f>IF(Tableau1[[#This Row],[Nom]]&lt;&gt;"",Tableau1[[#This Row],[Nom]],"")</f>
        <v>PROTOCOLE VVC</v>
      </c>
      <c r="C22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21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1" s="91" t="str">
        <f>Tableau1[[#This Row],[Mots-clé]]</f>
        <v>Voie Veineuse centrale PAC surveillance soins</v>
      </c>
      <c r="G221" s="54">
        <f>Tableau1[[#This Row],[Administratif*]]</f>
        <v>0</v>
      </c>
      <c r="H221" s="55">
        <f>Tableau1[[#This Row],[Agent de service*]]</f>
        <v>0</v>
      </c>
      <c r="I221" s="55">
        <f>Tableau1[[#This Row],[Bénévole* / DU]]</f>
        <v>0</v>
      </c>
      <c r="J221" s="55">
        <f>Tableau1[[#This Row],[Cuisinier*]]</f>
        <v>0</v>
      </c>
      <c r="K221" s="55">
        <f>Tableau1[[#This Row],[Equipe Mobile]]</f>
        <v>0</v>
      </c>
      <c r="L221" s="55">
        <f>Tableau1[[#This Row],[Factotum*]]</f>
        <v>0</v>
      </c>
      <c r="M221" s="55">
        <f>Tableau1[[#This Row],[Hôpital de jour*]]</f>
        <v>0</v>
      </c>
      <c r="N221" s="55" t="e">
        <f>#REF!</f>
        <v>#REF!</v>
      </c>
      <c r="O221" s="55">
        <f>Tableau1[[#This Row],[Soignants (Unités)*]]</f>
        <v>0</v>
      </c>
      <c r="P221" s="55">
        <f>Tableau1[[#This Row],[Médecins*]]</f>
        <v>0</v>
      </c>
      <c r="Q221" s="55">
        <f>Tableau1[[#This Row],[Vigilances - Pharmacie]]</f>
        <v>0</v>
      </c>
      <c r="R221" s="55" t="e">
        <f>#REF!</f>
        <v>#REF!</v>
      </c>
      <c r="S221" s="55" t="e">
        <f>#REF!</f>
        <v>#REF!</v>
      </c>
      <c r="T221" s="55" t="e">
        <f>#REF!</f>
        <v>#REF!</v>
      </c>
      <c r="U221" s="55">
        <f>Tableau1[[#This Row],[Classeur bénévoles]]</f>
        <v>0</v>
      </c>
      <c r="V221" s="55">
        <f>Tableau1[[#This Row],[Classeur CRU]]</f>
        <v>0</v>
      </c>
      <c r="W221" s="55">
        <f>Tableau1[[#This Row],[Classeur GQR]]</f>
        <v>0</v>
      </c>
      <c r="X221" s="50" t="str">
        <f>+Tableau1[[#This Row],[Papier?
A jour?
Imprimer?]]</f>
        <v>P-AJ-IMPR</v>
      </c>
    </row>
    <row r="222" spans="1:24" ht="56.25" hidden="1" customHeight="1" x14ac:dyDescent="0.3">
      <c r="A222" s="124" t="str">
        <f>IF(Tableau1[[#This Row],[Code]]&lt;&gt;"",Tableau1[[#This Row],[Code]],"")</f>
        <v>PRE_001_03</v>
      </c>
      <c r="B222" s="122" t="str">
        <f>IF(Tableau1[[#This Row],[Nom]]&lt;&gt;"",Tableau1[[#This Row],[Nom]],"")</f>
        <v>RECRUTEMENT DU PERSONNEL</v>
      </c>
      <c r="C22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222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22" s="91" t="str">
        <f>Tableau1[[#This Row],[Mots-clé]]</f>
        <v xml:space="preserve">PROCEDURE
RECRUTEMENT DU PERSONNEL
GRH
</v>
      </c>
      <c r="G222" s="54">
        <f>Tableau1[[#This Row],[Administratif*]]</f>
        <v>1</v>
      </c>
      <c r="H222" s="55">
        <f>Tableau1[[#This Row],[Agent de service*]]</f>
        <v>0</v>
      </c>
      <c r="I222" s="55">
        <f>Tableau1[[#This Row],[Bénévole* / DU]]</f>
        <v>0</v>
      </c>
      <c r="J222" s="55">
        <f>Tableau1[[#This Row],[Cuisinier*]]</f>
        <v>0</v>
      </c>
      <c r="K222" s="55">
        <f>Tableau1[[#This Row],[Equipe Mobile]]</f>
        <v>0</v>
      </c>
      <c r="L222" s="55">
        <f>Tableau1[[#This Row],[Factotum*]]</f>
        <v>0</v>
      </c>
      <c r="M222" s="55">
        <f>Tableau1[[#This Row],[Hôpital de jour*]]</f>
        <v>0</v>
      </c>
      <c r="N222" s="55" t="e">
        <f>#REF!</f>
        <v>#REF!</v>
      </c>
      <c r="O222" s="55">
        <f>Tableau1[[#This Row],[Soignants (Unités)*]]</f>
        <v>0</v>
      </c>
      <c r="P222" s="55">
        <f>Tableau1[[#This Row],[Médecins*]]</f>
        <v>0</v>
      </c>
      <c r="Q222" s="55">
        <f>Tableau1[[#This Row],[Vigilances - Pharmacie]]</f>
        <v>0</v>
      </c>
      <c r="R222" s="55" t="e">
        <f>#REF!</f>
        <v>#REF!</v>
      </c>
      <c r="S222" s="55" t="e">
        <f>#REF!</f>
        <v>#REF!</v>
      </c>
      <c r="T222" s="55" t="e">
        <f>#REF!</f>
        <v>#REF!</v>
      </c>
      <c r="U222" s="55">
        <f>Tableau1[[#This Row],[Classeur bénévoles]]</f>
        <v>0</v>
      </c>
      <c r="V222" s="55">
        <f>Tableau1[[#This Row],[Classeur CRU]]</f>
        <v>0</v>
      </c>
      <c r="W222" s="55">
        <f>Tableau1[[#This Row],[Classeur GQR]]</f>
        <v>0</v>
      </c>
      <c r="X222" s="50" t="str">
        <f>+Tableau1[[#This Row],[Papier?
A jour?
Imprimer?]]</f>
        <v>P - MAJ</v>
      </c>
    </row>
    <row r="223" spans="1:24" ht="56.25" hidden="1" customHeight="1" x14ac:dyDescent="0.3">
      <c r="A223" s="123" t="str">
        <f>IF(Tableau1[[#This Row],[Code]]&lt;&gt;"",Tableau1[[#This Row],[Code]],"")</f>
        <v>TEN_003_01</v>
      </c>
      <c r="B223" s="121" t="str">
        <f>IF(Tableau1[[#This Row],[Nom]]&lt;&gt;"",Tableau1[[#This Row],[Nom]],"")</f>
        <v>REGISTRE DE SECURITE</v>
      </c>
      <c r="C22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2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223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223" s="90" t="str">
        <f>Tableau1[[#This Row],[Mots-clé]]</f>
        <v xml:space="preserve">PROCEDURE
SUIVI ET MAINTENANCE DU MATERIEL NON MEDICAL
MAINT 3 REGISTRE DE SECURITE sécurité
</v>
      </c>
      <c r="G223" s="52">
        <f>Tableau1[[#This Row],[Administratif*]]</f>
        <v>1</v>
      </c>
      <c r="H223" s="50">
        <f>Tableau1[[#This Row],[Agent de service*]]</f>
        <v>0</v>
      </c>
      <c r="I223" s="50">
        <f>Tableau1[[#This Row],[Bénévole* / DU]]</f>
        <v>0</v>
      </c>
      <c r="J223" s="50">
        <f>Tableau1[[#This Row],[Cuisinier*]]</f>
        <v>0</v>
      </c>
      <c r="K223" s="50">
        <f>Tableau1[[#This Row],[Equipe Mobile]]</f>
        <v>0</v>
      </c>
      <c r="L223" s="50">
        <f>Tableau1[[#This Row],[Factotum*]]</f>
        <v>0</v>
      </c>
      <c r="M223" s="50">
        <f>Tableau1[[#This Row],[Hôpital de jour*]]</f>
        <v>0</v>
      </c>
      <c r="N223" s="50" t="e">
        <f>#REF!</f>
        <v>#REF!</v>
      </c>
      <c r="O223" s="50">
        <f>Tableau1[[#This Row],[Soignants (Unités)*]]</f>
        <v>0</v>
      </c>
      <c r="P223" s="50">
        <f>Tableau1[[#This Row],[Médecins*]]</f>
        <v>0</v>
      </c>
      <c r="Q223" s="50">
        <f>Tableau1[[#This Row],[Vigilances - Pharmacie]]</f>
        <v>0</v>
      </c>
      <c r="R223" s="50" t="e">
        <f>#REF!</f>
        <v>#REF!</v>
      </c>
      <c r="S223" s="50" t="e">
        <f>#REF!</f>
        <v>#REF!</v>
      </c>
      <c r="T223" s="50" t="e">
        <f>#REF!</f>
        <v>#REF!</v>
      </c>
      <c r="U223" s="50">
        <f>Tableau1[[#This Row],[Classeur bénévoles]]</f>
        <v>0</v>
      </c>
      <c r="V223" s="50">
        <f>Tableau1[[#This Row],[Classeur CRU]]</f>
        <v>0</v>
      </c>
      <c r="W223" s="50">
        <f>Tableau1[[#This Row],[Classeur GQR]]</f>
        <v>0</v>
      </c>
      <c r="X223" s="50" t="str">
        <f>+Tableau1[[#This Row],[Papier?
A jour?
Imprimer?]]</f>
        <v>P-AJ-NON</v>
      </c>
    </row>
    <row r="224" spans="1:24" ht="56.25" hidden="1" customHeight="1" x14ac:dyDescent="0.3">
      <c r="A224" s="124" t="str">
        <f>IF(Tableau1[[#This Row],[Code]]&lt;&gt;"",Tableau1[[#This Row],[Code]],"")</f>
        <v>OFT_004_04</v>
      </c>
      <c r="B224" s="122" t="str">
        <f>IF(Tableau1[[#This Row],[Nom]]&lt;&gt;"",Tableau1[[#This Row],[Nom]],"")</f>
        <v>REGLEMENT INTERIEUR</v>
      </c>
      <c r="C22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24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2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24" s="91" t="str">
        <f>Tableau1[[#This Row],[Mots-clé]]</f>
        <v xml:space="preserve">REGLEMENT
REGLEMENT INTERIEUR 
DE LA MAISON
REG 1
</v>
      </c>
      <c r="G224" s="54">
        <f>Tableau1[[#This Row],[Administratif*]]</f>
        <v>1</v>
      </c>
      <c r="H224" s="55">
        <f>Tableau1[[#This Row],[Agent de service*]]</f>
        <v>0</v>
      </c>
      <c r="I224" s="55">
        <f>Tableau1[[#This Row],[Bénévole* / DU]]</f>
        <v>0</v>
      </c>
      <c r="J224" s="55">
        <f>Tableau1[[#This Row],[Cuisinier*]]</f>
        <v>0</v>
      </c>
      <c r="K224" s="55">
        <f>Tableau1[[#This Row],[Equipe Mobile]]</f>
        <v>0</v>
      </c>
      <c r="L224" s="55">
        <f>Tableau1[[#This Row],[Factotum*]]</f>
        <v>0</v>
      </c>
      <c r="M224" s="55">
        <f>Tableau1[[#This Row],[Hôpital de jour*]]</f>
        <v>0</v>
      </c>
      <c r="N224" s="55" t="e">
        <f>#REF!</f>
        <v>#REF!</v>
      </c>
      <c r="O224" s="55">
        <f>Tableau1[[#This Row],[Soignants (Unités)*]]</f>
        <v>0</v>
      </c>
      <c r="P224" s="55">
        <f>Tableau1[[#This Row],[Médecins*]]</f>
        <v>0</v>
      </c>
      <c r="Q224" s="55">
        <f>Tableau1[[#This Row],[Vigilances - Pharmacie]]</f>
        <v>0</v>
      </c>
      <c r="R224" s="55" t="e">
        <f>#REF!</f>
        <v>#REF!</v>
      </c>
      <c r="S224" s="55" t="e">
        <f>#REF!</f>
        <v>#REF!</v>
      </c>
      <c r="T224" s="55" t="e">
        <f>#REF!</f>
        <v>#REF!</v>
      </c>
      <c r="U224" s="55">
        <f>Tableau1[[#This Row],[Classeur bénévoles]]</f>
        <v>0</v>
      </c>
      <c r="V224" s="55">
        <f>Tableau1[[#This Row],[Classeur CRU]]</f>
        <v>0</v>
      </c>
      <c r="W224" s="55">
        <f>Tableau1[[#This Row],[Classeur GQR]]</f>
        <v>0</v>
      </c>
      <c r="X224" s="50" t="str">
        <f>+Tableau1[[#This Row],[Papier?
A jour?
Imprimer?]]</f>
        <v>P-AJ-IMPR</v>
      </c>
    </row>
    <row r="225" spans="1:24" ht="56.25" hidden="1" customHeight="1" x14ac:dyDescent="0.3">
      <c r="A225" s="124" t="str">
        <f>IF(Tableau1[[#This Row],[Code]]&lt;&gt;"",Tableau1[[#This Row],[Code]],"")</f>
        <v>OII_001_01</v>
      </c>
      <c r="B225" s="122" t="str">
        <f>IF(Tableau1[[#This Row],[Nom]]&lt;&gt;"",Tableau1[[#This Row],[Nom]],"")</f>
        <v>RESPONSABLE DU SIGNALEMENT DES INFECTIONS NOSOCOMIALES</v>
      </c>
      <c r="C225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5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225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25" s="91" t="str">
        <f>Tableau1[[#This Row],[Mots-clé]]</f>
        <v>RESPONSABLE DU SIGNALEMENT DES INFECTIONS NOSOCOMIALES</v>
      </c>
      <c r="G225" s="54">
        <f>Tableau1[[#This Row],[Administratif*]]</f>
        <v>0</v>
      </c>
      <c r="H225" s="55">
        <f>Tableau1[[#This Row],[Agent de service*]]</f>
        <v>0</v>
      </c>
      <c r="I225" s="55">
        <f>Tableau1[[#This Row],[Bénévole* / DU]]</f>
        <v>0</v>
      </c>
      <c r="J225" s="55">
        <f>Tableau1[[#This Row],[Cuisinier*]]</f>
        <v>0</v>
      </c>
      <c r="K225" s="55">
        <f>Tableau1[[#This Row],[Equipe Mobile]]</f>
        <v>0</v>
      </c>
      <c r="L225" s="55">
        <f>Tableau1[[#This Row],[Factotum*]]</f>
        <v>0</v>
      </c>
      <c r="M225" s="55">
        <f>Tableau1[[#This Row],[Hôpital de jour*]]</f>
        <v>0</v>
      </c>
      <c r="N225" s="55" t="e">
        <f>#REF!</f>
        <v>#REF!</v>
      </c>
      <c r="O225" s="55">
        <f>Tableau1[[#This Row],[Soignants (Unités)*]]</f>
        <v>0</v>
      </c>
      <c r="P225" s="55">
        <f>Tableau1[[#This Row],[Médecins*]]</f>
        <v>0</v>
      </c>
      <c r="Q225" s="55">
        <f>Tableau1[[#This Row],[Vigilances - Pharmacie]]</f>
        <v>0</v>
      </c>
      <c r="R225" s="55" t="e">
        <f>#REF!</f>
        <v>#REF!</v>
      </c>
      <c r="S225" s="55" t="e">
        <f>#REF!</f>
        <v>#REF!</v>
      </c>
      <c r="T225" s="55" t="e">
        <f>#REF!</f>
        <v>#REF!</v>
      </c>
      <c r="U225" s="55">
        <f>Tableau1[[#This Row],[Classeur bénévoles]]</f>
        <v>0</v>
      </c>
      <c r="V225" s="55">
        <f>Tableau1[[#This Row],[Classeur CRU]]</f>
        <v>0</v>
      </c>
      <c r="W225" s="55">
        <f>Tableau1[[#This Row],[Classeur GQR]]</f>
        <v>0</v>
      </c>
      <c r="X225" s="50" t="str">
        <f>+Tableau1[[#This Row],[Papier?
A jour?
Imprimer?]]</f>
        <v>P-AJ-IMPR</v>
      </c>
    </row>
    <row r="226" spans="1:24" ht="56.25" hidden="1" customHeight="1" x14ac:dyDescent="0.3">
      <c r="A226" s="123" t="str">
        <f>IF(Tableau1[[#This Row],[Code]]&lt;&gt;"",Tableau1[[#This Row],[Code]],"")</f>
        <v>OIM_001_02</v>
      </c>
      <c r="B226" s="121" t="str">
        <f>IF(Tableau1[[#This Row],[Nom]]&lt;&gt;"",Tableau1[[#This Row],[Nom]],"")</f>
        <v>REUNION MEDICALE COMEDIMS</v>
      </c>
      <c r="C22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COMEDIMS (), </v>
      </c>
      <c r="E226" s="303" t="str">
        <f>Tableau1[[#This Row],[Dossier]]&amp;" "&amp;Tableau1[[#This Row],[Sous dossier (1)]]&amp;" "&amp;Tableau1[[#This Row],[Sous dossier (2)]]&amp;" "&amp;Tableau1[[#This Row],[Sous dossier (3)]]</f>
        <v>MANAGEMENT\ ORGANISATION\ INSTANCE\ COMEDIM\</v>
      </c>
      <c r="F226" s="90" t="str">
        <f>Tableau1[[#This Row],[Mots-clé]]</f>
        <v>REGLEMENT
COMITE DU MEDICAMENT ET DES DISPOSITIFS MEDICAUX STERILES COMMISSION COMISSION
COMEDIMS 1 mission instance</v>
      </c>
      <c r="G226" s="52">
        <f>Tableau1[[#This Row],[Administratif*]]</f>
        <v>0</v>
      </c>
      <c r="H226" s="50">
        <f>Tableau1[[#This Row],[Agent de service*]]</f>
        <v>0</v>
      </c>
      <c r="I226" s="50">
        <f>Tableau1[[#This Row],[Bénévole* / DU]]</f>
        <v>0</v>
      </c>
      <c r="J226" s="50">
        <f>Tableau1[[#This Row],[Cuisinier*]]</f>
        <v>0</v>
      </c>
      <c r="K226" s="50">
        <f>Tableau1[[#This Row],[Equipe Mobile]]</f>
        <v>0</v>
      </c>
      <c r="L226" s="50">
        <f>Tableau1[[#This Row],[Factotum*]]</f>
        <v>0</v>
      </c>
      <c r="M226" s="50">
        <f>Tableau1[[#This Row],[Hôpital de jour*]]</f>
        <v>0</v>
      </c>
      <c r="N226" s="50" t="e">
        <f>#REF!</f>
        <v>#REF!</v>
      </c>
      <c r="O226" s="50">
        <f>Tableau1[[#This Row],[Soignants (Unités)*]]</f>
        <v>0</v>
      </c>
      <c r="P226" s="50">
        <f>Tableau1[[#This Row],[Médecins*]]</f>
        <v>0</v>
      </c>
      <c r="Q226" s="50">
        <f>Tableau1[[#This Row],[Vigilances - Pharmacie]]</f>
        <v>0</v>
      </c>
      <c r="R226" s="50" t="e">
        <f>#REF!</f>
        <v>#REF!</v>
      </c>
      <c r="S226" s="50" t="e">
        <f>#REF!</f>
        <v>#REF!</v>
      </c>
      <c r="T226" s="50" t="e">
        <f>#REF!</f>
        <v>#REF!</v>
      </c>
      <c r="U226" s="50">
        <f>Tableau1[[#This Row],[Classeur bénévoles]]</f>
        <v>0</v>
      </c>
      <c r="V226" s="50">
        <f>Tableau1[[#This Row],[Classeur CRU]]</f>
        <v>0</v>
      </c>
      <c r="W226" s="50">
        <f>Tableau1[[#This Row],[Classeur GQR]]</f>
        <v>0</v>
      </c>
      <c r="X226" s="50" t="str">
        <f>+Tableau1[[#This Row],[Papier?
A jour?
Imprimer?]]</f>
        <v>P-AJ-IMPR</v>
      </c>
    </row>
    <row r="227" spans="1:24" ht="56.25" hidden="1" customHeight="1" x14ac:dyDescent="0.3">
      <c r="A227" s="123" t="str">
        <f>IF(Tableau1[[#This Row],[Code]]&lt;&gt;"",Tableau1[[#This Row],[Code]],"")</f>
        <v>OID_001_02</v>
      </c>
      <c r="B227" s="121" t="str">
        <f>IF(Tableau1[[#This Row],[Nom]]&lt;&gt;"",Tableau1[[#This Row],[Nom]],"")</f>
        <v>REVUE DE DIRECTION</v>
      </c>
      <c r="C22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(Revue de Direction), </v>
      </c>
      <c r="E227" s="303" t="str">
        <f>Tableau1[[#This Row],[Dossier]]&amp;" "&amp;Tableau1[[#This Row],[Sous dossier (1)]]&amp;" "&amp;Tableau1[[#This Row],[Sous dossier (2)]]&amp;" "&amp;Tableau1[[#This Row],[Sous dossier (3)]]</f>
        <v>MANAGEMENT\ ORGANISATION\ INSTANCE\ REVUE_DIRECTION\</v>
      </c>
      <c r="F227" s="90" t="str">
        <f>Tableau1[[#This Row],[Mots-clé]]</f>
        <v>REGLEMENT
REVUE DE DIRECTION – COMMISSION MEDICALE - cme CONFERENCE ETABLISSEMENT
RD 1 COMISSION
mission instance</v>
      </c>
      <c r="G227" s="52">
        <f>Tableau1[[#This Row],[Administratif*]]</f>
        <v>1</v>
      </c>
      <c r="H227" s="50">
        <f>Tableau1[[#This Row],[Agent de service*]]</f>
        <v>0</v>
      </c>
      <c r="I227" s="50">
        <f>Tableau1[[#This Row],[Bénévole* / DU]]</f>
        <v>0</v>
      </c>
      <c r="J227" s="50">
        <f>Tableau1[[#This Row],[Cuisinier*]]</f>
        <v>0</v>
      </c>
      <c r="K227" s="50">
        <f>Tableau1[[#This Row],[Equipe Mobile]]</f>
        <v>0</v>
      </c>
      <c r="L227" s="50">
        <f>Tableau1[[#This Row],[Factotum*]]</f>
        <v>0</v>
      </c>
      <c r="M227" s="50">
        <f>Tableau1[[#This Row],[Hôpital de jour*]]</f>
        <v>0</v>
      </c>
      <c r="N227" s="50" t="e">
        <f>#REF!</f>
        <v>#REF!</v>
      </c>
      <c r="O227" s="50">
        <f>Tableau1[[#This Row],[Soignants (Unités)*]]</f>
        <v>0</v>
      </c>
      <c r="P227" s="50">
        <f>Tableau1[[#This Row],[Médecins*]]</f>
        <v>0</v>
      </c>
      <c r="Q227" s="50">
        <f>Tableau1[[#This Row],[Vigilances - Pharmacie]]</f>
        <v>0</v>
      </c>
      <c r="R227" s="50" t="e">
        <f>#REF!</f>
        <v>#REF!</v>
      </c>
      <c r="S227" s="50" t="e">
        <f>#REF!</f>
        <v>#REF!</v>
      </c>
      <c r="T227" s="50" t="e">
        <f>#REF!</f>
        <v>#REF!</v>
      </c>
      <c r="U227" s="50">
        <f>Tableau1[[#This Row],[Classeur bénévoles]]</f>
        <v>0</v>
      </c>
      <c r="V227" s="50">
        <f>Tableau1[[#This Row],[Classeur CRU]]</f>
        <v>0</v>
      </c>
      <c r="W227" s="50">
        <f>Tableau1[[#This Row],[Classeur GQR]]</f>
        <v>0</v>
      </c>
      <c r="X227" s="50" t="str">
        <f>+Tableau1[[#This Row],[Papier?
A jour?
Imprimer?]]</f>
        <v>P-AJ-IMPR</v>
      </c>
    </row>
    <row r="228" spans="1:24" ht="56.25" hidden="1" customHeight="1" x14ac:dyDescent="0.3">
      <c r="A228" s="124" t="str">
        <f>IF(Tableau1[[#This Row],[Code]]&lt;&gt;"",Tableau1[[#This Row],[Code]],"")</f>
        <v>UGE_005_01</v>
      </c>
      <c r="B228" s="122" t="str">
        <f>IF(Tableau1[[#This Row],[Nom]]&lt;&gt;"",Tableau1[[#This Row],[Nom]],"")</f>
        <v>RITES ET CROYANCES</v>
      </c>
      <c r="C228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8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E228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228" s="91" t="str">
        <f>Tableau1[[#This Row],[Mots-clé]]</f>
        <v xml:space="preserve">PROCEDURE
RITES ET CROYANCES
Fonct 8
</v>
      </c>
      <c r="G228" s="54">
        <f>Tableau1[[#This Row],[Administratif*]]</f>
        <v>0</v>
      </c>
      <c r="H228" s="55">
        <f>Tableau1[[#This Row],[Agent de service*]]</f>
        <v>0</v>
      </c>
      <c r="I228" s="55">
        <f>Tableau1[[#This Row],[Bénévole* / DU]]</f>
        <v>1</v>
      </c>
      <c r="J228" s="55">
        <f>Tableau1[[#This Row],[Cuisinier*]]</f>
        <v>0</v>
      </c>
      <c r="K228" s="55">
        <f>Tableau1[[#This Row],[Equipe Mobile]]</f>
        <v>0</v>
      </c>
      <c r="L228" s="55">
        <f>Tableau1[[#This Row],[Factotum*]]</f>
        <v>0</v>
      </c>
      <c r="M228" s="55">
        <f>Tableau1[[#This Row],[Hôpital de jour*]]</f>
        <v>0</v>
      </c>
      <c r="N228" s="55" t="e">
        <f>#REF!</f>
        <v>#REF!</v>
      </c>
      <c r="O228" s="55">
        <f>Tableau1[[#This Row],[Soignants (Unités)*]]</f>
        <v>1</v>
      </c>
      <c r="P228" s="55">
        <f>Tableau1[[#This Row],[Médecins*]]</f>
        <v>1</v>
      </c>
      <c r="Q228" s="55">
        <f>Tableau1[[#This Row],[Vigilances - Pharmacie]]</f>
        <v>0</v>
      </c>
      <c r="R228" s="55" t="e">
        <f>#REF!</f>
        <v>#REF!</v>
      </c>
      <c r="S228" s="55" t="e">
        <f>#REF!</f>
        <v>#REF!</v>
      </c>
      <c r="T228" s="55" t="e">
        <f>#REF!</f>
        <v>#REF!</v>
      </c>
      <c r="U228" s="55" t="str">
        <f>Tableau1[[#This Row],[Classeur bénévoles]]</f>
        <v>Fonctionnement</v>
      </c>
      <c r="V228" s="55">
        <f>Tableau1[[#This Row],[Classeur CRU]]</f>
        <v>0</v>
      </c>
      <c r="W228" s="55">
        <f>Tableau1[[#This Row],[Classeur GQR]]</f>
        <v>0</v>
      </c>
      <c r="X228" s="50" t="str">
        <f>+Tableau1[[#This Row],[Papier?
A jour?
Imprimer?]]</f>
        <v>P - MAJ</v>
      </c>
    </row>
    <row r="229" spans="1:24" ht="56.25" hidden="1" customHeight="1" x14ac:dyDescent="0.3">
      <c r="A229" s="123" t="str">
        <f>IF(Tableau1[[#This Row],[Code]]&lt;&gt;"",Tableau1[[#This Row],[Code]],"")</f>
        <v>-</v>
      </c>
      <c r="B229" s="168" t="str">
        <f>IF(Tableau1[[#This Row],[Nom]]&lt;&gt;"",Tableau1[[#This Row],[Nom]],"")</f>
        <v>S'ADAPTER</v>
      </c>
      <c r="C22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29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29" s="90" t="str">
        <f>Tableau1[[#This Row],[Mots-clé]]</f>
        <v>INTEGRATION "S'ADAPTER" NOUVEAU</v>
      </c>
      <c r="G229" s="52">
        <f>Tableau1[[#This Row],[Administratif*]]</f>
        <v>0</v>
      </c>
      <c r="H229" s="50">
        <f>Tableau1[[#This Row],[Agent de service*]]</f>
        <v>0</v>
      </c>
      <c r="I229" s="50">
        <f>Tableau1[[#This Row],[Bénévole* / DU]]</f>
        <v>0</v>
      </c>
      <c r="J229" s="50">
        <f>Tableau1[[#This Row],[Cuisinier*]]</f>
        <v>0</v>
      </c>
      <c r="K229" s="50">
        <f>Tableau1[[#This Row],[Equipe Mobile]]</f>
        <v>0</v>
      </c>
      <c r="L229" s="50">
        <f>Tableau1[[#This Row],[Factotum*]]</f>
        <v>0</v>
      </c>
      <c r="M229" s="50">
        <f>Tableau1[[#This Row],[Hôpital de jour*]]</f>
        <v>0</v>
      </c>
      <c r="N229" s="50" t="e">
        <f>#REF!</f>
        <v>#REF!</v>
      </c>
      <c r="O229" s="50">
        <f>Tableau1[[#This Row],[Soignants (Unités)*]]</f>
        <v>0</v>
      </c>
      <c r="P229" s="50">
        <f>Tableau1[[#This Row],[Médecins*]]</f>
        <v>0</v>
      </c>
      <c r="Q229" s="50">
        <f>Tableau1[[#This Row],[Vigilances - Pharmacie]]</f>
        <v>0</v>
      </c>
      <c r="R229" s="50" t="e">
        <f>#REF!</f>
        <v>#REF!</v>
      </c>
      <c r="S229" s="50" t="e">
        <f>#REF!</f>
        <v>#REF!</v>
      </c>
      <c r="T229" s="50" t="e">
        <f>#REF!</f>
        <v>#REF!</v>
      </c>
      <c r="U229" s="50">
        <f>Tableau1[[#This Row],[Classeur bénévoles]]</f>
        <v>0</v>
      </c>
      <c r="V229" s="50">
        <f>Tableau1[[#This Row],[Classeur CRU]]</f>
        <v>0</v>
      </c>
      <c r="W229" s="50">
        <f>Tableau1[[#This Row],[Classeur GQR]]</f>
        <v>0</v>
      </c>
      <c r="X229" s="50" t="str">
        <f>+Tableau1[[#This Row],[Papier?
A jour?
Imprimer?]]</f>
        <v>P-AJ-IMPR</v>
      </c>
    </row>
    <row r="230" spans="1:24" ht="56.25" hidden="1" customHeight="1" x14ac:dyDescent="0.3">
      <c r="A230" s="123" t="str">
        <f>IF(Tableau1[[#This Row],[Code]]&lt;&gt;"",Tableau1[[#This Row],[Code]],"")</f>
        <v/>
      </c>
      <c r="B230" s="168" t="str">
        <f>IF(Tableau1[[#This Row],[Nom]]&lt;&gt;"",Tableau1[[#This Row],[Nom]],"")</f>
        <v>SEPTANIOS</v>
      </c>
      <c r="C23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30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230" s="90" t="str">
        <f>Tableau1[[#This Row],[Mots-clé]]</f>
        <v>SEPTANIOS HYGIENE LOCAUX</v>
      </c>
      <c r="G230" s="52">
        <f>Tableau1[[#This Row],[Administratif*]]</f>
        <v>0</v>
      </c>
      <c r="H230" s="50">
        <f>Tableau1[[#This Row],[Agent de service*]]</f>
        <v>0</v>
      </c>
      <c r="I230" s="50">
        <f>Tableau1[[#This Row],[Bénévole* / DU]]</f>
        <v>0</v>
      </c>
      <c r="J230" s="50">
        <f>Tableau1[[#This Row],[Cuisinier*]]</f>
        <v>0</v>
      </c>
      <c r="K230" s="50">
        <f>Tableau1[[#This Row],[Equipe Mobile]]</f>
        <v>0</v>
      </c>
      <c r="L230" s="50">
        <f>Tableau1[[#This Row],[Factotum*]]</f>
        <v>0</v>
      </c>
      <c r="M230" s="50">
        <f>Tableau1[[#This Row],[Hôpital de jour*]]</f>
        <v>0</v>
      </c>
      <c r="N230" s="50" t="e">
        <f>#REF!</f>
        <v>#REF!</v>
      </c>
      <c r="O230" s="50">
        <f>Tableau1[[#This Row],[Soignants (Unités)*]]</f>
        <v>0</v>
      </c>
      <c r="P230" s="50">
        <f>Tableau1[[#This Row],[Médecins*]]</f>
        <v>0</v>
      </c>
      <c r="Q230" s="50">
        <f>Tableau1[[#This Row],[Vigilances - Pharmacie]]</f>
        <v>0</v>
      </c>
      <c r="R230" s="50" t="e">
        <f>#REF!</f>
        <v>#REF!</v>
      </c>
      <c r="S230" s="50" t="e">
        <f>#REF!</f>
        <v>#REF!</v>
      </c>
      <c r="T230" s="50" t="e">
        <f>#REF!</f>
        <v>#REF!</v>
      </c>
      <c r="U230" s="50">
        <f>Tableau1[[#This Row],[Classeur bénévoles]]</f>
        <v>0</v>
      </c>
      <c r="V230" s="50">
        <f>Tableau1[[#This Row],[Classeur CRU]]</f>
        <v>0</v>
      </c>
      <c r="W230" s="50">
        <f>Tableau1[[#This Row],[Classeur GQR]]</f>
        <v>0</v>
      </c>
      <c r="X230" s="50">
        <f>+Tableau1[[#This Row],[Papier?
A jour?
Imprimer?]]</f>
        <v>0</v>
      </c>
    </row>
    <row r="231" spans="1:24" ht="56.25" hidden="1" customHeight="1" x14ac:dyDescent="0.3">
      <c r="A231" s="124" t="str">
        <f>IF(Tableau1[[#This Row],[Code]]&lt;&gt;"",Tableau1[[#This Row],[Code]],"")</f>
        <v>RVP_001_01</v>
      </c>
      <c r="B231" s="169" t="str">
        <f>IF(Tableau1[[#This Row],[Nom]]&lt;&gt;"",Tableau1[[#This Row],[Nom]],"")</f>
        <v>SIGNALEMENT EFFET INDESIRABLE CERFA ANNEXE</v>
      </c>
      <c r="C23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3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(Pharmacovigilance), </v>
      </c>
      <c r="E231" s="303" t="str">
        <f>Tableau1[[#This Row],[Dossier]]&amp;" "&amp;Tableau1[[#This Row],[Sous dossier (1)]]&amp;" "&amp;Tableau1[[#This Row],[Sous dossier (2)]]&amp;" "&amp;Tableau1[[#This Row],[Sous dossier (3)]]</f>
        <v>MANAGEMENT\ RISQUE\ VIGILANCE\ PHARMACOVIGILANCE\</v>
      </c>
      <c r="F231" s="91" t="str">
        <f>Tableau1[[#This Row],[Mots-clé]]</f>
        <v>ANNEXE SIGNALEMENT EFFET INDESIRABLE MEDICAMENT FORMULAIRE DECLARATION  CERFA vigilance pharmacovigilance médicament risque indésirable pharmacie</v>
      </c>
      <c r="G231" s="54">
        <f>Tableau1[[#This Row],[Administratif*]]</f>
        <v>0</v>
      </c>
      <c r="H231" s="55">
        <f>Tableau1[[#This Row],[Agent de service*]]</f>
        <v>0</v>
      </c>
      <c r="I231" s="55">
        <f>Tableau1[[#This Row],[Bénévole* / DU]]</f>
        <v>0</v>
      </c>
      <c r="J231" s="55">
        <f>Tableau1[[#This Row],[Cuisinier*]]</f>
        <v>0</v>
      </c>
      <c r="K231" s="55">
        <f>Tableau1[[#This Row],[Equipe Mobile]]</f>
        <v>0</v>
      </c>
      <c r="L231" s="55">
        <f>Tableau1[[#This Row],[Factotum*]]</f>
        <v>0</v>
      </c>
      <c r="M231" s="55">
        <f>Tableau1[[#This Row],[Hôpital de jour*]]</f>
        <v>0</v>
      </c>
      <c r="N231" s="55" t="e">
        <f>#REF!</f>
        <v>#REF!</v>
      </c>
      <c r="O231" s="55">
        <f>Tableau1[[#This Row],[Soignants (Unités)*]]</f>
        <v>0</v>
      </c>
      <c r="P231" s="55">
        <f>Tableau1[[#This Row],[Médecins*]]</f>
        <v>0</v>
      </c>
      <c r="Q231" s="55">
        <f>Tableau1[[#This Row],[Vigilances - Pharmacie]]</f>
        <v>1</v>
      </c>
      <c r="R231" s="55" t="e">
        <f>#REF!</f>
        <v>#REF!</v>
      </c>
      <c r="S231" s="55" t="e">
        <f>#REF!</f>
        <v>#REF!</v>
      </c>
      <c r="T231" s="55" t="e">
        <f>#REF!</f>
        <v>#REF!</v>
      </c>
      <c r="U231" s="55">
        <f>Tableau1[[#This Row],[Classeur bénévoles]]</f>
        <v>0</v>
      </c>
      <c r="V231" s="55">
        <f>Tableau1[[#This Row],[Classeur CRU]]</f>
        <v>0</v>
      </c>
      <c r="W231" s="55">
        <f>Tableau1[[#This Row],[Classeur GQR]]</f>
        <v>0</v>
      </c>
      <c r="X231" s="55" t="str">
        <f>+Tableau1[[#This Row],[Papier?
A jour?
Imprimer?]]</f>
        <v>P-AJ-NON</v>
      </c>
    </row>
    <row r="232" spans="1:24" ht="56.25" hidden="1" customHeight="1" x14ac:dyDescent="0.3">
      <c r="A232" s="124" t="str">
        <f>IF(Tableau1[[#This Row],[Code]]&lt;&gt;"",Tableau1[[#This Row],[Code]],"")</f>
        <v>RVM_001_01</v>
      </c>
      <c r="B232" s="169" t="str">
        <f>IF(Tableau1[[#This Row],[Nom]]&lt;&gt;"",Tableau1[[#This Row],[Nom]],"")</f>
        <v>SIGNALEMENT INCIDENT OU RISQUE INCIDENT MATERIOVIGILANCE</v>
      </c>
      <c r="C23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</v>
      </c>
      <c r="E232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232" s="91" t="str">
        <f>Tableau1[[#This Row],[Mots-clé]]</f>
        <v xml:space="preserve">PROCEDURE SIGNALEMENT D’UN INCIDENT OU RISQUE D’INCIDENT DE MATERIOVIGILANCE MATERIOV 1 vigilance matériovigilance risque matériel dispotifi médical </v>
      </c>
      <c r="G232" s="54">
        <f>Tableau1[[#This Row],[Administratif*]]</f>
        <v>0</v>
      </c>
      <c r="H232" s="55">
        <f>Tableau1[[#This Row],[Agent de service*]]</f>
        <v>0</v>
      </c>
      <c r="I232" s="55">
        <f>Tableau1[[#This Row],[Bénévole* / DU]]</f>
        <v>0</v>
      </c>
      <c r="J232" s="55">
        <f>Tableau1[[#This Row],[Cuisinier*]]</f>
        <v>0</v>
      </c>
      <c r="K232" s="55">
        <f>Tableau1[[#This Row],[Equipe Mobile]]</f>
        <v>0</v>
      </c>
      <c r="L232" s="55">
        <f>Tableau1[[#This Row],[Factotum*]]</f>
        <v>0</v>
      </c>
      <c r="M232" s="55">
        <f>Tableau1[[#This Row],[Hôpital de jour*]]</f>
        <v>0</v>
      </c>
      <c r="N232" s="55" t="e">
        <f>#REF!</f>
        <v>#REF!</v>
      </c>
      <c r="O232" s="55">
        <f>Tableau1[[#This Row],[Soignants (Unités)*]]</f>
        <v>1</v>
      </c>
      <c r="P232" s="55">
        <f>Tableau1[[#This Row],[Médecins*]]</f>
        <v>1</v>
      </c>
      <c r="Q232" s="55">
        <f>Tableau1[[#This Row],[Vigilances - Pharmacie]]</f>
        <v>1</v>
      </c>
      <c r="R232" s="55" t="e">
        <f>#REF!</f>
        <v>#REF!</v>
      </c>
      <c r="S232" s="55" t="e">
        <f>#REF!</f>
        <v>#REF!</v>
      </c>
      <c r="T232" s="55" t="e">
        <f>#REF!</f>
        <v>#REF!</v>
      </c>
      <c r="U232" s="55">
        <f>Tableau1[[#This Row],[Classeur bénévoles]]</f>
        <v>0</v>
      </c>
      <c r="V232" s="55">
        <f>Tableau1[[#This Row],[Classeur CRU]]</f>
        <v>0</v>
      </c>
      <c r="W232" s="55">
        <f>Tableau1[[#This Row],[Classeur GQR]]</f>
        <v>0</v>
      </c>
      <c r="X232" s="55" t="str">
        <f>+Tableau1[[#This Row],[Papier?
A jour?
Imprimer?]]</f>
        <v>P-AJ-IMPR</v>
      </c>
    </row>
    <row r="233" spans="1:24" ht="56.25" hidden="1" customHeight="1" x14ac:dyDescent="0.3">
      <c r="A233" s="124" t="str">
        <f>IF(Tableau1[[#This Row],[Code]]&lt;&gt;"",Tableau1[[#This Row],[Code]],"")</f>
        <v>USO_008_01</v>
      </c>
      <c r="B233" s="169" t="str">
        <f>IF(Tableau1[[#This Row],[Nom]]&lt;&gt;"",Tableau1[[#This Row],[Nom]],"")</f>
        <v>SOINS DE BOUCHE</v>
      </c>
      <c r="C23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3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(Pharma-Théra), </v>
      </c>
      <c r="E233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33" s="91" t="str">
        <f>Tableau1[[#This Row],[Mots-clé]]</f>
        <v xml:space="preserve">protocole SOINS DE BOUCHE Soins 10 buccale 
BOUCHES SÈCHES
INFECTIONS 
buvable 
suspension 
</v>
      </c>
      <c r="G233" s="54">
        <f>Tableau1[[#This Row],[Administratif*]]</f>
        <v>0</v>
      </c>
      <c r="H233" s="55">
        <f>Tableau1[[#This Row],[Agent de service*]]</f>
        <v>0</v>
      </c>
      <c r="I233" s="55">
        <f>Tableau1[[#This Row],[Bénévole* / DU]]</f>
        <v>0</v>
      </c>
      <c r="J233" s="55">
        <f>Tableau1[[#This Row],[Cuisinier*]]</f>
        <v>0</v>
      </c>
      <c r="K233" s="55">
        <f>Tableau1[[#This Row],[Equipe Mobile]]</f>
        <v>0</v>
      </c>
      <c r="L233" s="55">
        <f>Tableau1[[#This Row],[Factotum*]]</f>
        <v>0</v>
      </c>
      <c r="M233" s="55">
        <f>Tableau1[[#This Row],[Hôpital de jour*]]</f>
        <v>0</v>
      </c>
      <c r="N233" s="55" t="e">
        <f>#REF!</f>
        <v>#REF!</v>
      </c>
      <c r="O233" s="55">
        <f>Tableau1[[#This Row],[Soignants (Unités)*]]</f>
        <v>1</v>
      </c>
      <c r="P233" s="55">
        <f>Tableau1[[#This Row],[Médecins*]]</f>
        <v>1</v>
      </c>
      <c r="Q233" s="55">
        <f>Tableau1[[#This Row],[Vigilances - Pharmacie]]</f>
        <v>1</v>
      </c>
      <c r="R233" s="55" t="e">
        <f>#REF!</f>
        <v>#REF!</v>
      </c>
      <c r="S233" s="55" t="e">
        <f>#REF!</f>
        <v>#REF!</v>
      </c>
      <c r="T233" s="55" t="e">
        <f>#REF!</f>
        <v>#REF!</v>
      </c>
      <c r="U233" s="55">
        <f>Tableau1[[#This Row],[Classeur bénévoles]]</f>
        <v>0</v>
      </c>
      <c r="V233" s="55">
        <f>Tableau1[[#This Row],[Classeur CRU]]</f>
        <v>0</v>
      </c>
      <c r="W233" s="55">
        <f>Tableau1[[#This Row],[Classeur GQR]]</f>
        <v>0</v>
      </c>
      <c r="X233" s="55" t="str">
        <f>+Tableau1[[#This Row],[Papier?
A jour?
Imprimer?]]</f>
        <v>P - MAJ</v>
      </c>
    </row>
    <row r="234" spans="1:24" ht="56.25" hidden="1" customHeight="1" x14ac:dyDescent="0.3">
      <c r="A234" s="123" t="str">
        <f>IF(Tableau1[[#This Row],[Code]]&lt;&gt;"",Tableau1[[#This Row],[Code]],"")</f>
        <v>USO_024_02</v>
      </c>
      <c r="B234" s="168" t="str">
        <f>IF(Tableau1[[#This Row],[Nom]]&lt;&gt;"",Tableau1[[#This Row],[Nom]],"")</f>
        <v>SOINS DE GASTROSTOMIE</v>
      </c>
      <c r="C23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4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23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4" s="90" t="str">
        <f>Tableau1[[#This Row],[Mots-clé]]</f>
        <v>Pansement, gastrostomie, soins gastrostomie, nutrition entérale</v>
      </c>
      <c r="G234" s="52">
        <f>Tableau1[[#This Row],[Administratif*]]</f>
        <v>0</v>
      </c>
      <c r="H234" s="50">
        <f>Tableau1[[#This Row],[Agent de service*]]</f>
        <v>0</v>
      </c>
      <c r="I234" s="50">
        <f>Tableau1[[#This Row],[Bénévole* / DU]]</f>
        <v>0</v>
      </c>
      <c r="J234" s="50">
        <f>Tableau1[[#This Row],[Cuisinier*]]</f>
        <v>0</v>
      </c>
      <c r="K234" s="50">
        <f>Tableau1[[#This Row],[Equipe Mobile]]</f>
        <v>0</v>
      </c>
      <c r="L234" s="50">
        <f>Tableau1[[#This Row],[Factotum*]]</f>
        <v>0</v>
      </c>
      <c r="M234" s="50">
        <f>Tableau1[[#This Row],[Hôpital de jour*]]</f>
        <v>0</v>
      </c>
      <c r="N234" s="50" t="e">
        <f>#REF!</f>
        <v>#REF!</v>
      </c>
      <c r="O234" s="50">
        <f>Tableau1[[#This Row],[Soignants (Unités)*]]</f>
        <v>1</v>
      </c>
      <c r="P234" s="50">
        <f>Tableau1[[#This Row],[Médecins*]]</f>
        <v>0</v>
      </c>
      <c r="Q234" s="50">
        <f>Tableau1[[#This Row],[Vigilances - Pharmacie]]</f>
        <v>0</v>
      </c>
      <c r="R234" s="50" t="e">
        <f>#REF!</f>
        <v>#REF!</v>
      </c>
      <c r="S234" s="50" t="e">
        <f>#REF!</f>
        <v>#REF!</v>
      </c>
      <c r="T234" s="50" t="e">
        <f>#REF!</f>
        <v>#REF!</v>
      </c>
      <c r="U234" s="50">
        <f>Tableau1[[#This Row],[Classeur bénévoles]]</f>
        <v>0</v>
      </c>
      <c r="V234" s="50">
        <f>Tableau1[[#This Row],[Classeur CRU]]</f>
        <v>0</v>
      </c>
      <c r="W234" s="50">
        <f>Tableau1[[#This Row],[Classeur GQR]]</f>
        <v>0</v>
      </c>
      <c r="X234" s="50" t="str">
        <f>+Tableau1[[#This Row],[Papier?
A jour?
Imprimer?]]</f>
        <v>P-AJ-IMPR</v>
      </c>
    </row>
    <row r="235" spans="1:24" ht="56.25" hidden="1" customHeight="1" x14ac:dyDescent="0.3">
      <c r="A235" s="123" t="str">
        <f>IF(Tableau1[[#This Row],[Code]]&lt;&gt;"",Tableau1[[#This Row],[Code]],"")</f>
        <v>USO_020_02</v>
      </c>
      <c r="B235" s="168" t="str">
        <f>IF(Tableau1[[#This Row],[Nom]]&lt;&gt;"",Tableau1[[#This Row],[Nom]],"")</f>
        <v>SOINS ET SURVEILLANCE PICC-LINE</v>
      </c>
      <c r="C23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3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5" s="90" t="str">
        <f>Tableau1[[#This Row],[Mots-clé]]</f>
        <v xml:space="preserve">PROTOCOLE
PROTOCOLE PICC-LINE
Théra 15
</v>
      </c>
      <c r="G235" s="52">
        <f>Tableau1[[#This Row],[Administratif*]]</f>
        <v>0</v>
      </c>
      <c r="H235" s="50">
        <f>Tableau1[[#This Row],[Agent de service*]]</f>
        <v>0</v>
      </c>
      <c r="I235" s="50">
        <f>Tableau1[[#This Row],[Bénévole* / DU]]</f>
        <v>0</v>
      </c>
      <c r="J235" s="50">
        <f>Tableau1[[#This Row],[Cuisinier*]]</f>
        <v>0</v>
      </c>
      <c r="K235" s="50">
        <f>Tableau1[[#This Row],[Equipe Mobile]]</f>
        <v>0</v>
      </c>
      <c r="L235" s="50">
        <f>Tableau1[[#This Row],[Factotum*]]</f>
        <v>0</v>
      </c>
      <c r="M235" s="50">
        <f>Tableau1[[#This Row],[Hôpital de jour*]]</f>
        <v>0</v>
      </c>
      <c r="N235" s="50" t="e">
        <f>#REF!</f>
        <v>#REF!</v>
      </c>
      <c r="O235" s="50">
        <f>Tableau1[[#This Row],[Soignants (Unités)*]]</f>
        <v>1</v>
      </c>
      <c r="P235" s="50">
        <f>Tableau1[[#This Row],[Médecins*]]</f>
        <v>0</v>
      </c>
      <c r="Q235" s="50">
        <f>Tableau1[[#This Row],[Vigilances - Pharmacie]]</f>
        <v>0</v>
      </c>
      <c r="R235" s="50" t="e">
        <f>#REF!</f>
        <v>#REF!</v>
      </c>
      <c r="S235" s="50" t="e">
        <f>#REF!</f>
        <v>#REF!</v>
      </c>
      <c r="T235" s="50" t="e">
        <f>#REF!</f>
        <v>#REF!</v>
      </c>
      <c r="U235" s="50">
        <f>Tableau1[[#This Row],[Classeur bénévoles]]</f>
        <v>0</v>
      </c>
      <c r="V235" s="50">
        <f>Tableau1[[#This Row],[Classeur CRU]]</f>
        <v>0</v>
      </c>
      <c r="W235" s="50">
        <f>Tableau1[[#This Row],[Classeur GQR]]</f>
        <v>0</v>
      </c>
      <c r="X235" s="50" t="str">
        <f>+Tableau1[[#This Row],[Papier?
A jour?
Imprimer?]]</f>
        <v>P-AJ-IMPR</v>
      </c>
    </row>
    <row r="236" spans="1:24" ht="56.25" hidden="1" customHeight="1" x14ac:dyDescent="0.3">
      <c r="A236" s="124" t="str">
        <f>IF(Tableau1[[#This Row],[Code]]&lt;&gt;"",Tableau1[[#This Row],[Code]],"")</f>
        <v>USO_019_01</v>
      </c>
      <c r="B236" s="169" t="str">
        <f>IF(Tableau1[[#This Row],[Nom]]&lt;&gt;"",Tableau1[[#This Row],[Nom]],"")</f>
        <v>SOINS QUOTIDIENS TRACHEOTOMIE</v>
      </c>
      <c r="C23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6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6" s="91" t="str">
        <f>Tableau1[[#This Row],[Mots-clé]]</f>
        <v>Soins quotidiens, tracheotomie, trachéotomie, respirateur</v>
      </c>
      <c r="G236" s="54">
        <f>Tableau1[[#This Row],[Administratif*]]</f>
        <v>0</v>
      </c>
      <c r="H236" s="55">
        <f>Tableau1[[#This Row],[Agent de service*]]</f>
        <v>0</v>
      </c>
      <c r="I236" s="55">
        <f>Tableau1[[#This Row],[Bénévole* / DU]]</f>
        <v>0</v>
      </c>
      <c r="J236" s="55">
        <f>Tableau1[[#This Row],[Cuisinier*]]</f>
        <v>0</v>
      </c>
      <c r="K236" s="55">
        <f>Tableau1[[#This Row],[Equipe Mobile]]</f>
        <v>0</v>
      </c>
      <c r="L236" s="55">
        <f>Tableau1[[#This Row],[Factotum*]]</f>
        <v>0</v>
      </c>
      <c r="M236" s="55">
        <f>Tableau1[[#This Row],[Hôpital de jour*]]</f>
        <v>0</v>
      </c>
      <c r="N236" s="55" t="e">
        <f>#REF!</f>
        <v>#REF!</v>
      </c>
      <c r="O236" s="55">
        <f>Tableau1[[#This Row],[Soignants (Unités)*]]</f>
        <v>1</v>
      </c>
      <c r="P236" s="55">
        <f>Tableau1[[#This Row],[Médecins*]]</f>
        <v>0</v>
      </c>
      <c r="Q236" s="55">
        <f>Tableau1[[#This Row],[Vigilances - Pharmacie]]</f>
        <v>0</v>
      </c>
      <c r="R236" s="55" t="e">
        <f>#REF!</f>
        <v>#REF!</v>
      </c>
      <c r="S236" s="55" t="e">
        <f>#REF!</f>
        <v>#REF!</v>
      </c>
      <c r="T236" s="55" t="e">
        <f>#REF!</f>
        <v>#REF!</v>
      </c>
      <c r="U236" s="55">
        <f>Tableau1[[#This Row],[Classeur bénévoles]]</f>
        <v>0</v>
      </c>
      <c r="V236" s="55">
        <f>Tableau1[[#This Row],[Classeur CRU]]</f>
        <v>0</v>
      </c>
      <c r="W236" s="55">
        <f>Tableau1[[#This Row],[Classeur GQR]]</f>
        <v>0</v>
      </c>
      <c r="X236" s="55" t="str">
        <f>+Tableau1[[#This Row],[Papier?
A jour?
Imprimer?]]</f>
        <v>P-AJ-IMPR</v>
      </c>
    </row>
    <row r="237" spans="1:24" ht="56.25" hidden="1" customHeight="1" x14ac:dyDescent="0.3">
      <c r="A237" s="123" t="str">
        <f>IF(Tableau1[[#This Row],[Code]]&lt;&gt;"",Tableau1[[#This Row],[Code]],"")</f>
        <v>USO_022_03</v>
      </c>
      <c r="B237" s="168" t="str">
        <f>IF(Tableau1[[#This Row],[Nom]]&lt;&gt;"",Tableau1[[#This Row],[Nom]],"")</f>
        <v>SOS O2 - MODE EMPLOI CUVE A OXYGENE</v>
      </c>
      <c r="C23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7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7" s="90" t="str">
        <f>Tableau1[[#This Row],[Mots-clé]]</f>
        <v xml:space="preserve">PROTOCOLE
SOS OXYGENE
MODE D’EMPLOI D’UNE CUVE D’OXYGENE LIQUIDE
Théra 13
</v>
      </c>
      <c r="G237" s="52">
        <f>Tableau1[[#This Row],[Administratif*]]</f>
        <v>0</v>
      </c>
      <c r="H237" s="50">
        <f>Tableau1[[#This Row],[Agent de service*]]</f>
        <v>0</v>
      </c>
      <c r="I237" s="50">
        <f>Tableau1[[#This Row],[Bénévole* / DU]]</f>
        <v>0</v>
      </c>
      <c r="J237" s="50">
        <f>Tableau1[[#This Row],[Cuisinier*]]</f>
        <v>0</v>
      </c>
      <c r="K237" s="50">
        <f>Tableau1[[#This Row],[Equipe Mobile]]</f>
        <v>0</v>
      </c>
      <c r="L237" s="50">
        <f>Tableau1[[#This Row],[Factotum*]]</f>
        <v>0</v>
      </c>
      <c r="M237" s="50">
        <f>Tableau1[[#This Row],[Hôpital de jour*]]</f>
        <v>0</v>
      </c>
      <c r="N237" s="50" t="e">
        <f>#REF!</f>
        <v>#REF!</v>
      </c>
      <c r="O237" s="50">
        <f>Tableau1[[#This Row],[Soignants (Unités)*]]</f>
        <v>1</v>
      </c>
      <c r="P237" s="50">
        <f>Tableau1[[#This Row],[Médecins*]]</f>
        <v>1</v>
      </c>
      <c r="Q237" s="50">
        <f>Tableau1[[#This Row],[Vigilances - Pharmacie]]</f>
        <v>0</v>
      </c>
      <c r="R237" s="50" t="e">
        <f>#REF!</f>
        <v>#REF!</v>
      </c>
      <c r="S237" s="50" t="e">
        <f>#REF!</f>
        <v>#REF!</v>
      </c>
      <c r="T237" s="50" t="e">
        <f>#REF!</f>
        <v>#REF!</v>
      </c>
      <c r="U237" s="50">
        <f>Tableau1[[#This Row],[Classeur bénévoles]]</f>
        <v>0</v>
      </c>
      <c r="V237" s="50">
        <f>Tableau1[[#This Row],[Classeur CRU]]</f>
        <v>0</v>
      </c>
      <c r="W237" s="50">
        <f>Tableau1[[#This Row],[Classeur GQR]]</f>
        <v>0</v>
      </c>
      <c r="X237" s="50" t="str">
        <f>+Tableau1[[#This Row],[Papier?
A jour?
Imprimer?]]</f>
        <v>P-AJ-IMPR</v>
      </c>
    </row>
    <row r="238" spans="1:24" ht="56.25" hidden="1" customHeight="1" x14ac:dyDescent="0.3">
      <c r="A238" s="123" t="str">
        <f>IF(Tableau1[[#This Row],[Code]]&lt;&gt;"",Tableau1[[#This Row],[Code]],"")</f>
        <v>USO_023_03</v>
      </c>
      <c r="B238" s="168" t="str">
        <f>IF(Tableau1[[#This Row],[Nom]]&lt;&gt;"",Tableau1[[#This Row],[Nom]],"")</f>
        <v>SOS O2 - REMPLISSAGE DU SYSTEME DE DEAMBULATION</v>
      </c>
      <c r="C23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8" s="90" t="str">
        <f>Tableau1[[#This Row],[Mots-clé]]</f>
        <v xml:space="preserve">PROTOCOLE
SOS OXYGENE
REMPLISSAGE DE LA DEAMBULATION
Théra 14
</v>
      </c>
      <c r="G238" s="52">
        <f>Tableau1[[#This Row],[Administratif*]]</f>
        <v>0</v>
      </c>
      <c r="H238" s="50">
        <f>Tableau1[[#This Row],[Agent de service*]]</f>
        <v>0</v>
      </c>
      <c r="I238" s="50">
        <f>Tableau1[[#This Row],[Bénévole* / DU]]</f>
        <v>0</v>
      </c>
      <c r="J238" s="50">
        <f>Tableau1[[#This Row],[Cuisinier*]]</f>
        <v>0</v>
      </c>
      <c r="K238" s="50">
        <f>Tableau1[[#This Row],[Equipe Mobile]]</f>
        <v>0</v>
      </c>
      <c r="L238" s="50">
        <f>Tableau1[[#This Row],[Factotum*]]</f>
        <v>0</v>
      </c>
      <c r="M238" s="50">
        <f>Tableau1[[#This Row],[Hôpital de jour*]]</f>
        <v>0</v>
      </c>
      <c r="N238" s="50" t="e">
        <f>#REF!</f>
        <v>#REF!</v>
      </c>
      <c r="O238" s="50">
        <f>Tableau1[[#This Row],[Soignants (Unités)*]]</f>
        <v>1</v>
      </c>
      <c r="P238" s="50">
        <f>Tableau1[[#This Row],[Médecins*]]</f>
        <v>1</v>
      </c>
      <c r="Q238" s="50">
        <f>Tableau1[[#This Row],[Vigilances - Pharmacie]]</f>
        <v>0</v>
      </c>
      <c r="R238" s="50" t="e">
        <f>#REF!</f>
        <v>#REF!</v>
      </c>
      <c r="S238" s="50" t="e">
        <f>#REF!</f>
        <v>#REF!</v>
      </c>
      <c r="T238" s="50" t="e">
        <f>#REF!</f>
        <v>#REF!</v>
      </c>
      <c r="U238" s="50">
        <f>Tableau1[[#This Row],[Classeur bénévoles]]</f>
        <v>0</v>
      </c>
      <c r="V238" s="50">
        <f>Tableau1[[#This Row],[Classeur CRU]]</f>
        <v>0</v>
      </c>
      <c r="W238" s="50">
        <f>Tableau1[[#This Row],[Classeur GQR]]</f>
        <v>0</v>
      </c>
      <c r="X238" s="50" t="str">
        <f>+Tableau1[[#This Row],[Papier?
A jour?
Imprimer?]]</f>
        <v>P-AJ-IMPR</v>
      </c>
    </row>
    <row r="239" spans="1:24" ht="56.25" hidden="1" customHeight="1" x14ac:dyDescent="0.3">
      <c r="A239" s="124" t="str">
        <f>IF(Tableau1[[#This Row],[Code]]&lt;&gt;"",Tableau1[[#This Row],[Code]],"")</f>
        <v/>
      </c>
      <c r="B239" s="169" t="str">
        <f>IF(Tableau1[[#This Row],[Nom]]&lt;&gt;"",Tableau1[[#This Row],[Nom]],"")</f>
        <v>STATUTS LA MAISON MODIFIES juin 2010 version 8</v>
      </c>
      <c r="C239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39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39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STATUTS\</v>
      </c>
      <c r="F239" s="91" t="str">
        <f>Tableau1[[#This Row],[Mots-clé]]</f>
        <v>statuts de la maison ASSOCIATION</v>
      </c>
      <c r="G239" s="54">
        <f>Tableau1[[#This Row],[Administratif*]]</f>
        <v>1</v>
      </c>
      <c r="H239" s="55">
        <f>Tableau1[[#This Row],[Agent de service*]]</f>
        <v>0</v>
      </c>
      <c r="I239" s="55">
        <f>Tableau1[[#This Row],[Bénévole* / DU]]</f>
        <v>0</v>
      </c>
      <c r="J239" s="55">
        <f>Tableau1[[#This Row],[Cuisinier*]]</f>
        <v>0</v>
      </c>
      <c r="K239" s="55">
        <f>Tableau1[[#This Row],[Equipe Mobile]]</f>
        <v>0</v>
      </c>
      <c r="L239" s="55">
        <f>Tableau1[[#This Row],[Factotum*]]</f>
        <v>0</v>
      </c>
      <c r="M239" s="55">
        <f>Tableau1[[#This Row],[Hôpital de jour*]]</f>
        <v>0</v>
      </c>
      <c r="N239" s="55" t="e">
        <f>#REF!</f>
        <v>#REF!</v>
      </c>
      <c r="O239" s="55">
        <f>Tableau1[[#This Row],[Soignants (Unités)*]]</f>
        <v>0</v>
      </c>
      <c r="P239" s="55">
        <f>Tableau1[[#This Row],[Médecins*]]</f>
        <v>0</v>
      </c>
      <c r="Q239" s="55">
        <f>Tableau1[[#This Row],[Vigilances - Pharmacie]]</f>
        <v>0</v>
      </c>
      <c r="R239" s="55" t="e">
        <f>#REF!</f>
        <v>#REF!</v>
      </c>
      <c r="S239" s="55" t="e">
        <f>#REF!</f>
        <v>#REF!</v>
      </c>
      <c r="T239" s="55" t="e">
        <f>#REF!</f>
        <v>#REF!</v>
      </c>
      <c r="U239" s="55">
        <f>Tableau1[[#This Row],[Classeur bénévoles]]</f>
        <v>0</v>
      </c>
      <c r="V239" s="55">
        <f>Tableau1[[#This Row],[Classeur CRU]]</f>
        <v>0</v>
      </c>
      <c r="W239" s="55">
        <f>Tableau1[[#This Row],[Classeur GQR]]</f>
        <v>0</v>
      </c>
      <c r="X239" s="55" t="str">
        <f>+Tableau1[[#This Row],[Papier?
A jour?
Imprimer?]]</f>
        <v>P-AJ-NON</v>
      </c>
    </row>
    <row r="240" spans="1:24" ht="56.25" hidden="1" customHeight="1" x14ac:dyDescent="0.3">
      <c r="A240" s="123" t="str">
        <f>IF(Tableau1[[#This Row],[Code]]&lt;&gt;"",Tableau1[[#This Row],[Code]],"")</f>
        <v>HLI_007_02</v>
      </c>
      <c r="B240" s="168" t="str">
        <f>IF(Tableau1[[#This Row],[Nom]]&lt;&gt;"",Tableau1[[#This Row],[Nom]],"")</f>
        <v>SUIVI DU LINGE D'AMEUBLEMENT</v>
      </c>
      <c r="C24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40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40" s="90" t="str">
        <f>Tableau1[[#This Row],[Mots-clé]]</f>
        <v>SUIVI DU LINGE</v>
      </c>
      <c r="G240" s="52">
        <f>Tableau1[[#This Row],[Administratif*]]</f>
        <v>0</v>
      </c>
      <c r="H240" s="50">
        <f>Tableau1[[#This Row],[Agent de service*]]</f>
        <v>1</v>
      </c>
      <c r="I240" s="50">
        <f>Tableau1[[#This Row],[Bénévole* / DU]]</f>
        <v>0</v>
      </c>
      <c r="J240" s="50">
        <f>Tableau1[[#This Row],[Cuisinier*]]</f>
        <v>0</v>
      </c>
      <c r="K240" s="50">
        <f>Tableau1[[#This Row],[Equipe Mobile]]</f>
        <v>0</v>
      </c>
      <c r="L240" s="50">
        <f>Tableau1[[#This Row],[Factotum*]]</f>
        <v>0</v>
      </c>
      <c r="M240" s="50">
        <f>Tableau1[[#This Row],[Hôpital de jour*]]</f>
        <v>0</v>
      </c>
      <c r="N240" s="50" t="e">
        <f>#REF!</f>
        <v>#REF!</v>
      </c>
      <c r="O240" s="50">
        <f>Tableau1[[#This Row],[Soignants (Unités)*]]</f>
        <v>0</v>
      </c>
      <c r="P240" s="50">
        <f>Tableau1[[#This Row],[Médecins*]]</f>
        <v>0</v>
      </c>
      <c r="Q240" s="50">
        <f>Tableau1[[#This Row],[Vigilances - Pharmacie]]</f>
        <v>0</v>
      </c>
      <c r="R240" s="50" t="e">
        <f>#REF!</f>
        <v>#REF!</v>
      </c>
      <c r="S240" s="50" t="e">
        <f>#REF!</f>
        <v>#REF!</v>
      </c>
      <c r="T240" s="50" t="e">
        <f>#REF!</f>
        <v>#REF!</v>
      </c>
      <c r="U240" s="50">
        <f>Tableau1[[#This Row],[Classeur bénévoles]]</f>
        <v>0</v>
      </c>
      <c r="V240" s="50">
        <f>Tableau1[[#This Row],[Classeur CRU]]</f>
        <v>0</v>
      </c>
      <c r="W240" s="50">
        <f>Tableau1[[#This Row],[Classeur GQR]]</f>
        <v>0</v>
      </c>
      <c r="X240" s="50" t="str">
        <f>+Tableau1[[#This Row],[Papier?
A jour?
Imprimer?]]</f>
        <v>P-AJ-IMPR</v>
      </c>
    </row>
    <row r="241" spans="1:24" ht="56.25" hidden="1" customHeight="1" x14ac:dyDescent="0.3">
      <c r="A241" s="124" t="str">
        <f>IF(Tableau1[[#This Row],[Code]]&lt;&gt;"",Tableau1[[#This Row],[Code]],"")</f>
        <v>TEN_004_01</v>
      </c>
      <c r="B241" s="169" t="str">
        <f>IF(Tableau1[[#This Row],[Nom]]&lt;&gt;"",Tableau1[[#This Row],[Nom]],"")</f>
        <v>SUIVI ENTRETIEN CHAMBRES</v>
      </c>
      <c r="C24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1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241" s="91" t="str">
        <f>Tableau1[[#This Row],[Mots-clé]]</f>
        <v>SUIVI ENTRETIEN CHAMBRES matériel lit factotum</v>
      </c>
      <c r="G241" s="54">
        <f>Tableau1[[#This Row],[Administratif*]]</f>
        <v>0</v>
      </c>
      <c r="H241" s="55">
        <f>Tableau1[[#This Row],[Agent de service*]]</f>
        <v>0</v>
      </c>
      <c r="I241" s="55">
        <f>Tableau1[[#This Row],[Bénévole* / DU]]</f>
        <v>0</v>
      </c>
      <c r="J241" s="55">
        <f>Tableau1[[#This Row],[Cuisinier*]]</f>
        <v>0</v>
      </c>
      <c r="K241" s="55">
        <f>Tableau1[[#This Row],[Equipe Mobile]]</f>
        <v>0</v>
      </c>
      <c r="L241" s="55">
        <f>Tableau1[[#This Row],[Factotum*]]</f>
        <v>0</v>
      </c>
      <c r="M241" s="55">
        <f>Tableau1[[#This Row],[Hôpital de jour*]]</f>
        <v>0</v>
      </c>
      <c r="N241" s="55" t="e">
        <f>#REF!</f>
        <v>#REF!</v>
      </c>
      <c r="O241" s="55">
        <f>Tableau1[[#This Row],[Soignants (Unités)*]]</f>
        <v>0</v>
      </c>
      <c r="P241" s="55">
        <f>Tableau1[[#This Row],[Médecins*]]</f>
        <v>0</v>
      </c>
      <c r="Q241" s="55">
        <f>Tableau1[[#This Row],[Vigilances - Pharmacie]]</f>
        <v>0</v>
      </c>
      <c r="R241" s="55" t="e">
        <f>#REF!</f>
        <v>#REF!</v>
      </c>
      <c r="S241" s="55" t="e">
        <f>#REF!</f>
        <v>#REF!</v>
      </c>
      <c r="T241" s="55" t="e">
        <f>#REF!</f>
        <v>#REF!</v>
      </c>
      <c r="U241" s="55">
        <f>Tableau1[[#This Row],[Classeur bénévoles]]</f>
        <v>0</v>
      </c>
      <c r="V241" s="55">
        <f>Tableau1[[#This Row],[Classeur CRU]]</f>
        <v>0</v>
      </c>
      <c r="W241" s="55">
        <f>Tableau1[[#This Row],[Classeur GQR]]</f>
        <v>0</v>
      </c>
      <c r="X241" s="55" t="str">
        <f>+Tableau1[[#This Row],[Papier?
A jour?
Imprimer?]]</f>
        <v>NP - AJ</v>
      </c>
    </row>
    <row r="242" spans="1:24" ht="56.25" hidden="1" customHeight="1" x14ac:dyDescent="0.3">
      <c r="A242" s="123" t="str">
        <f>IF(Tableau1[[#This Row],[Code]]&lt;&gt;"",Tableau1[[#This Row],[Code]],"")</f>
        <v>UPT_003_01</v>
      </c>
      <c r="B242" s="168" t="str">
        <f>IF(Tableau1[[#This Row],[Nom]]&lt;&gt;"",Tableau1[[#This Row],[Nom]],"")</f>
        <v>TABLE DES VOLUMES A PERFUSER</v>
      </c>
      <c r="C24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2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E24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42" s="90" t="str">
        <f>Tableau1[[#This Row],[Mots-clé]]</f>
        <v xml:space="preserve">PROTOCOLE
TABLE DES VOLUMES A PERFUSER
Théra 3
</v>
      </c>
      <c r="G242" s="52">
        <f>Tableau1[[#This Row],[Administratif*]]</f>
        <v>0</v>
      </c>
      <c r="H242" s="50">
        <f>Tableau1[[#This Row],[Agent de service*]]</f>
        <v>0</v>
      </c>
      <c r="I242" s="50">
        <f>Tableau1[[#This Row],[Bénévole* / DU]]</f>
        <v>0</v>
      </c>
      <c r="J242" s="50">
        <f>Tableau1[[#This Row],[Cuisinier*]]</f>
        <v>0</v>
      </c>
      <c r="K242" s="50">
        <f>Tableau1[[#This Row],[Equipe Mobile]]</f>
        <v>0</v>
      </c>
      <c r="L242" s="50">
        <f>Tableau1[[#This Row],[Factotum*]]</f>
        <v>0</v>
      </c>
      <c r="M242" s="50">
        <f>Tableau1[[#This Row],[Hôpital de jour*]]</f>
        <v>0</v>
      </c>
      <c r="N242" s="50" t="e">
        <f>#REF!</f>
        <v>#REF!</v>
      </c>
      <c r="O242" s="50">
        <f>Tableau1[[#This Row],[Soignants (Unités)*]]</f>
        <v>1</v>
      </c>
      <c r="P242" s="50">
        <f>Tableau1[[#This Row],[Médecins*]]</f>
        <v>0</v>
      </c>
      <c r="Q242" s="50">
        <f>Tableau1[[#This Row],[Vigilances - Pharmacie]]</f>
        <v>0</v>
      </c>
      <c r="R242" s="50" t="e">
        <f>#REF!</f>
        <v>#REF!</v>
      </c>
      <c r="S242" s="50" t="e">
        <f>#REF!</f>
        <v>#REF!</v>
      </c>
      <c r="T242" s="50" t="e">
        <f>#REF!</f>
        <v>#REF!</v>
      </c>
      <c r="U242" s="50">
        <f>Tableau1[[#This Row],[Classeur bénévoles]]</f>
        <v>0</v>
      </c>
      <c r="V242" s="50">
        <f>Tableau1[[#This Row],[Classeur CRU]]</f>
        <v>0</v>
      </c>
      <c r="W242" s="50">
        <f>Tableau1[[#This Row],[Classeur GQR]]</f>
        <v>0</v>
      </c>
      <c r="X242" s="50" t="str">
        <f>+Tableau1[[#This Row],[Papier?
A jour?
Imprimer?]]</f>
        <v>P - MAJ</v>
      </c>
    </row>
    <row r="243" spans="1:24" ht="56.25" hidden="1" customHeight="1" x14ac:dyDescent="0.3">
      <c r="A243" s="124" t="str">
        <f>IF(Tableau1[[#This Row],[Code]]&lt;&gt;"",Tableau1[[#This Row],[Code]],"")</f>
        <v/>
      </c>
      <c r="B243" s="169" t="str">
        <f>IF(Tableau1[[#This Row],[Nom]]&lt;&gt;"",Tableau1[[#This Row],[Nom]],"")</f>
        <v>TABLEAU CIRCUIT DU MED. EVENEMENTS INDESIRABLES</v>
      </c>
      <c r="C24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3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3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243" s="91" t="str">
        <f>Tableau1[[#This Row],[Mots-clé]]</f>
        <v>EVENEMENTS  INDESIRABLES MEDICAMENT MATERIEL TABLEAU</v>
      </c>
      <c r="G243" s="54">
        <f>Tableau1[[#This Row],[Administratif*]]</f>
        <v>0</v>
      </c>
      <c r="H243" s="55">
        <f>Tableau1[[#This Row],[Agent de service*]]</f>
        <v>0</v>
      </c>
      <c r="I243" s="55">
        <f>Tableau1[[#This Row],[Bénévole* / DU]]</f>
        <v>0</v>
      </c>
      <c r="J243" s="55">
        <f>Tableau1[[#This Row],[Cuisinier*]]</f>
        <v>0</v>
      </c>
      <c r="K243" s="55">
        <f>Tableau1[[#This Row],[Equipe Mobile]]</f>
        <v>0</v>
      </c>
      <c r="L243" s="55">
        <f>Tableau1[[#This Row],[Factotum*]]</f>
        <v>0</v>
      </c>
      <c r="M243" s="55">
        <f>Tableau1[[#This Row],[Hôpital de jour*]]</f>
        <v>0</v>
      </c>
      <c r="N243" s="55" t="e">
        <f>#REF!</f>
        <v>#REF!</v>
      </c>
      <c r="O243" s="55">
        <f>Tableau1[[#This Row],[Soignants (Unités)*]]</f>
        <v>0</v>
      </c>
      <c r="P243" s="55">
        <f>Tableau1[[#This Row],[Médecins*]]</f>
        <v>0</v>
      </c>
      <c r="Q243" s="55">
        <f>Tableau1[[#This Row],[Vigilances - Pharmacie]]</f>
        <v>0</v>
      </c>
      <c r="R243" s="55" t="e">
        <f>#REF!</f>
        <v>#REF!</v>
      </c>
      <c r="S243" s="55" t="e">
        <f>#REF!</f>
        <v>#REF!</v>
      </c>
      <c r="T243" s="55" t="e">
        <f>#REF!</f>
        <v>#REF!</v>
      </c>
      <c r="U243" s="55">
        <f>Tableau1[[#This Row],[Classeur bénévoles]]</f>
        <v>0</v>
      </c>
      <c r="V243" s="55">
        <f>Tableau1[[#This Row],[Classeur CRU]]</f>
        <v>0</v>
      </c>
      <c r="W243" s="55">
        <f>Tableau1[[#This Row],[Classeur GQR]]</f>
        <v>0</v>
      </c>
      <c r="X243" s="55" t="str">
        <f>+Tableau1[[#This Row],[Papier?
A jour?
Imprimer?]]</f>
        <v>P-AJ-NON</v>
      </c>
    </row>
    <row r="244" spans="1:24" ht="56.25" hidden="1" customHeight="1" x14ac:dyDescent="0.3">
      <c r="A244" s="123" t="str">
        <f>IF(Tableau1[[#This Row],[Code]]&lt;&gt;"",Tableau1[[#This Row],[Code]],"")</f>
        <v>RVI_004_A3</v>
      </c>
      <c r="B244" s="168" t="str">
        <f>IF(Tableau1[[#This Row],[Nom]]&lt;&gt;"",Tableau1[[#This Row],[Nom]],"")</f>
        <v>TABLEAU CLIN DE SUIVI DES INFECTIONS ET ISOLEMENTS</v>
      </c>
      <c r="C24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4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44" s="90" t="str">
        <f>Tableau1[[#This Row],[Mots-clé]]</f>
        <v>TABLEAU CLIN SUIVI INFECTIONS ISOLEMENTS vigilance bmr antibiotherapie acte invasif</v>
      </c>
      <c r="G244" s="52">
        <f>Tableau1[[#This Row],[Administratif*]]</f>
        <v>0</v>
      </c>
      <c r="H244" s="50">
        <f>Tableau1[[#This Row],[Agent de service*]]</f>
        <v>0</v>
      </c>
      <c r="I244" s="50">
        <f>Tableau1[[#This Row],[Bénévole* / DU]]</f>
        <v>0</v>
      </c>
      <c r="J244" s="50">
        <f>Tableau1[[#This Row],[Cuisinier*]]</f>
        <v>0</v>
      </c>
      <c r="K244" s="50">
        <f>Tableau1[[#This Row],[Equipe Mobile]]</f>
        <v>0</v>
      </c>
      <c r="L244" s="50">
        <f>Tableau1[[#This Row],[Factotum*]]</f>
        <v>0</v>
      </c>
      <c r="M244" s="50">
        <f>Tableau1[[#This Row],[Hôpital de jour*]]</f>
        <v>0</v>
      </c>
      <c r="N244" s="50" t="e">
        <f>#REF!</f>
        <v>#REF!</v>
      </c>
      <c r="O244" s="50">
        <f>Tableau1[[#This Row],[Soignants (Unités)*]]</f>
        <v>0</v>
      </c>
      <c r="P244" s="50">
        <f>Tableau1[[#This Row],[Médecins*]]</f>
        <v>0</v>
      </c>
      <c r="Q244" s="50">
        <f>Tableau1[[#This Row],[Vigilances - Pharmacie]]</f>
        <v>0</v>
      </c>
      <c r="R244" s="50" t="e">
        <f>#REF!</f>
        <v>#REF!</v>
      </c>
      <c r="S244" s="50" t="e">
        <f>#REF!</f>
        <v>#REF!</v>
      </c>
      <c r="T244" s="50" t="e">
        <f>#REF!</f>
        <v>#REF!</v>
      </c>
      <c r="U244" s="50">
        <f>Tableau1[[#This Row],[Classeur bénévoles]]</f>
        <v>0</v>
      </c>
      <c r="V244" s="50">
        <f>Tableau1[[#This Row],[Classeur CRU]]</f>
        <v>0</v>
      </c>
      <c r="W244" s="50">
        <f>Tableau1[[#This Row],[Classeur GQR]]</f>
        <v>0</v>
      </c>
      <c r="X244" s="50" t="str">
        <f>+Tableau1[[#This Row],[Papier?
A jour?
Imprimer?]]</f>
        <v>NP - AJ</v>
      </c>
    </row>
    <row r="245" spans="1:24" ht="56.25" hidden="1" customHeight="1" x14ac:dyDescent="0.3">
      <c r="A245" s="123" t="str">
        <f>IF(Tableau1[[#This Row],[Code]]&lt;&gt;"",Tableau1[[#This Row],[Code]],"")</f>
        <v/>
      </c>
      <c r="B245" s="168" t="str">
        <f>IF(Tableau1[[#This Row],[Nom]]&lt;&gt;"",Tableau1[[#This Row],[Nom]],"")</f>
        <v>Tableau de bord EPP La Maison mai 2016</v>
      </c>
      <c r="C24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5" s="303" t="str">
        <f>Tableau1[[#This Row],[Dossier]]&amp;" "&amp;Tableau1[[#This Row],[Sous dossier (1)]]&amp;" "&amp;Tableau1[[#This Row],[Sous dossier (2)]]&amp;" "&amp;Tableau1[[#This Row],[Sous dossier (3)]]</f>
        <v xml:space="preserve">MANAGEMENT\ QUALITE\ EPP\ </v>
      </c>
      <c r="F245" s="90" t="str">
        <f>Tableau1[[#This Row],[Mots-clé]]</f>
        <v>TABLEAU DE BORD EPP qualite évaluation des pratiques professionnelles 2016</v>
      </c>
      <c r="G245" s="52">
        <f>Tableau1[[#This Row],[Administratif*]]</f>
        <v>0</v>
      </c>
      <c r="H245" s="50">
        <f>Tableau1[[#This Row],[Agent de service*]]</f>
        <v>0</v>
      </c>
      <c r="I245" s="50">
        <f>Tableau1[[#This Row],[Bénévole* / DU]]</f>
        <v>0</v>
      </c>
      <c r="J245" s="50">
        <f>Tableau1[[#This Row],[Cuisinier*]]</f>
        <v>0</v>
      </c>
      <c r="K245" s="50">
        <f>Tableau1[[#This Row],[Equipe Mobile]]</f>
        <v>0</v>
      </c>
      <c r="L245" s="50">
        <f>Tableau1[[#This Row],[Factotum*]]</f>
        <v>0</v>
      </c>
      <c r="M245" s="50">
        <f>Tableau1[[#This Row],[Hôpital de jour*]]</f>
        <v>0</v>
      </c>
      <c r="N245" s="50" t="e">
        <f>#REF!</f>
        <v>#REF!</v>
      </c>
      <c r="O245" s="50">
        <f>Tableau1[[#This Row],[Soignants (Unités)*]]</f>
        <v>0</v>
      </c>
      <c r="P245" s="50">
        <f>Tableau1[[#This Row],[Médecins*]]</f>
        <v>0</v>
      </c>
      <c r="Q245" s="50">
        <f>Tableau1[[#This Row],[Vigilances - Pharmacie]]</f>
        <v>0</v>
      </c>
      <c r="R245" s="50" t="e">
        <f>#REF!</f>
        <v>#REF!</v>
      </c>
      <c r="S245" s="50" t="e">
        <f>#REF!</f>
        <v>#REF!</v>
      </c>
      <c r="T245" s="50" t="e">
        <f>#REF!</f>
        <v>#REF!</v>
      </c>
      <c r="U245" s="50">
        <f>Tableau1[[#This Row],[Classeur bénévoles]]</f>
        <v>0</v>
      </c>
      <c r="V245" s="50">
        <f>Tableau1[[#This Row],[Classeur CRU]]</f>
        <v>0</v>
      </c>
      <c r="W245" s="50">
        <f>Tableau1[[#This Row],[Classeur GQR]]</f>
        <v>0</v>
      </c>
      <c r="X245" s="50" t="str">
        <f>+Tableau1[[#This Row],[Papier?
A jour?
Imprimer?]]</f>
        <v>NP - AJ</v>
      </c>
    </row>
    <row r="246" spans="1:24" ht="56.25" hidden="1" customHeight="1" x14ac:dyDescent="0.3">
      <c r="A246" s="124" t="str">
        <f>IF(Tableau1[[#This Row],[Code]]&lt;&gt;"",Tableau1[[#This Row],[Code]],"")</f>
        <v>REI_004_01</v>
      </c>
      <c r="B246" s="169" t="str">
        <f>IF(Tableau1[[#This Row],[Nom]]&lt;&gt;"",Tableau1[[#This Row],[Nom]],"")</f>
        <v>TABLEAU EVENEMENTS INDESIRABLES Hors medicament</v>
      </c>
      <c r="C24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6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246" s="91" t="str">
        <f>Tableau1[[#This Row],[Mots-clé]]</f>
        <v>TABLEAU EVENEMENTS INDESIRABLES indésirables DYNSFONCTIONNEMENT ANOMALIE incident CAHIER DENIS  KATE MATERIEL unite salle a manger cuisine administration equipe mobile hdj</v>
      </c>
      <c r="G246" s="54">
        <f>Tableau1[[#This Row],[Administratif*]]</f>
        <v>0</v>
      </c>
      <c r="H246" s="55">
        <f>Tableau1[[#This Row],[Agent de service*]]</f>
        <v>0</v>
      </c>
      <c r="I246" s="55">
        <f>Tableau1[[#This Row],[Bénévole* / DU]]</f>
        <v>0</v>
      </c>
      <c r="J246" s="55">
        <f>Tableau1[[#This Row],[Cuisinier*]]</f>
        <v>0</v>
      </c>
      <c r="K246" s="55">
        <f>Tableau1[[#This Row],[Equipe Mobile]]</f>
        <v>0</v>
      </c>
      <c r="L246" s="55">
        <f>Tableau1[[#This Row],[Factotum*]]</f>
        <v>0</v>
      </c>
      <c r="M246" s="55">
        <f>Tableau1[[#This Row],[Hôpital de jour*]]</f>
        <v>0</v>
      </c>
      <c r="N246" s="55" t="e">
        <f>#REF!</f>
        <v>#REF!</v>
      </c>
      <c r="O246" s="55">
        <f>Tableau1[[#This Row],[Soignants (Unités)*]]</f>
        <v>0</v>
      </c>
      <c r="P246" s="55">
        <f>Tableau1[[#This Row],[Médecins*]]</f>
        <v>0</v>
      </c>
      <c r="Q246" s="55">
        <f>Tableau1[[#This Row],[Vigilances - Pharmacie]]</f>
        <v>0</v>
      </c>
      <c r="R246" s="55" t="e">
        <f>#REF!</f>
        <v>#REF!</v>
      </c>
      <c r="S246" s="55" t="e">
        <f>#REF!</f>
        <v>#REF!</v>
      </c>
      <c r="T246" s="55" t="e">
        <f>#REF!</f>
        <v>#REF!</v>
      </c>
      <c r="U246" s="55">
        <f>Tableau1[[#This Row],[Classeur bénévoles]]</f>
        <v>0</v>
      </c>
      <c r="V246" s="55">
        <f>Tableau1[[#This Row],[Classeur CRU]]</f>
        <v>0</v>
      </c>
      <c r="W246" s="55">
        <f>Tableau1[[#This Row],[Classeur GQR]]</f>
        <v>0</v>
      </c>
      <c r="X246" s="55" t="str">
        <f>+Tableau1[[#This Row],[Papier?
A jour?
Imprimer?]]</f>
        <v>NP - AJ</v>
      </c>
    </row>
    <row r="247" spans="1:24" ht="56.25" hidden="1" customHeight="1" x14ac:dyDescent="0.3">
      <c r="A247" s="123" t="str">
        <f>IF(Tableau1[[#This Row],[Code]]&lt;&gt;"",Tableau1[[#This Row],[Code]],"")</f>
        <v>RVX_003_01</v>
      </c>
      <c r="B247" s="168" t="str">
        <f>IF(Tableau1[[#This Row],[Nom]]&lt;&gt;"",Tableau1[[#This Row],[Nom]],"")</f>
        <v>TABLEAU VIGILANCES et VEILLE SANITAIRE</v>
      </c>
      <c r="C24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7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247" s="90" t="str">
        <f>Tableau1[[#This Row],[Mots-clé]]</f>
        <v>SUIVI ALERTES DES VIGILANCES matériovigilance materiovigilance pharmaco vigilance hémovigilance hemo veille sanitaire descendantes ascendantes</v>
      </c>
      <c r="G247" s="52">
        <f>Tableau1[[#This Row],[Administratif*]]</f>
        <v>0</v>
      </c>
      <c r="H247" s="50">
        <f>Tableau1[[#This Row],[Agent de service*]]</f>
        <v>0</v>
      </c>
      <c r="I247" s="50">
        <f>Tableau1[[#This Row],[Bénévole* / DU]]</f>
        <v>0</v>
      </c>
      <c r="J247" s="50">
        <f>Tableau1[[#This Row],[Cuisinier*]]</f>
        <v>0</v>
      </c>
      <c r="K247" s="50">
        <f>Tableau1[[#This Row],[Equipe Mobile]]</f>
        <v>0</v>
      </c>
      <c r="L247" s="50">
        <f>Tableau1[[#This Row],[Factotum*]]</f>
        <v>0</v>
      </c>
      <c r="M247" s="50">
        <f>Tableau1[[#This Row],[Hôpital de jour*]]</f>
        <v>0</v>
      </c>
      <c r="N247" s="50" t="e">
        <f>#REF!</f>
        <v>#REF!</v>
      </c>
      <c r="O247" s="50">
        <f>Tableau1[[#This Row],[Soignants (Unités)*]]</f>
        <v>0</v>
      </c>
      <c r="P247" s="50">
        <f>Tableau1[[#This Row],[Médecins*]]</f>
        <v>0</v>
      </c>
      <c r="Q247" s="50">
        <f>Tableau1[[#This Row],[Vigilances - Pharmacie]]</f>
        <v>0</v>
      </c>
      <c r="R247" s="50" t="e">
        <f>#REF!</f>
        <v>#REF!</v>
      </c>
      <c r="S247" s="50" t="e">
        <f>#REF!</f>
        <v>#REF!</v>
      </c>
      <c r="T247" s="50" t="e">
        <f>#REF!</f>
        <v>#REF!</v>
      </c>
      <c r="U247" s="50">
        <f>Tableau1[[#This Row],[Classeur bénévoles]]</f>
        <v>0</v>
      </c>
      <c r="V247" s="50">
        <f>Tableau1[[#This Row],[Classeur CRU]]</f>
        <v>0</v>
      </c>
      <c r="W247" s="50">
        <f>Tableau1[[#This Row],[Classeur GQR]]</f>
        <v>0</v>
      </c>
      <c r="X247" s="50" t="str">
        <f>+Tableau1[[#This Row],[Papier?
A jour?
Imprimer?]]</f>
        <v>NP - AJ</v>
      </c>
    </row>
    <row r="248" spans="1:24" ht="56.25" hidden="1" customHeight="1" x14ac:dyDescent="0.3">
      <c r="A248" s="123" t="str">
        <f>IF(Tableau1[[#This Row],[Code]]&lt;&gt;"",Tableau1[[#This Row],[Code]],"")</f>
        <v>OFT_007_03</v>
      </c>
      <c r="B248" s="168" t="str">
        <f>IF(Tableau1[[#This Row],[Nom]]&lt;&gt;"",Tableau1[[#This Row],[Nom]],"")</f>
        <v>TEL BENEVOLES</v>
      </c>
      <c r="C24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8" s="90" t="str">
        <f>Tableau1[[#This Row],[Mots-clé]]</f>
        <v>TELEPHONE LISTE DES BENEVOLES GENERALITE UNITE ADMINISTRATION</v>
      </c>
      <c r="G248" s="52">
        <f>Tableau1[[#This Row],[Administratif*]]</f>
        <v>0</v>
      </c>
      <c r="H248" s="50">
        <f>Tableau1[[#This Row],[Agent de service*]]</f>
        <v>0</v>
      </c>
      <c r="I248" s="50">
        <f>Tableau1[[#This Row],[Bénévole* / DU]]</f>
        <v>0</v>
      </c>
      <c r="J248" s="50">
        <f>Tableau1[[#This Row],[Cuisinier*]]</f>
        <v>0</v>
      </c>
      <c r="K248" s="50">
        <f>Tableau1[[#This Row],[Equipe Mobile]]</f>
        <v>0</v>
      </c>
      <c r="L248" s="50">
        <f>Tableau1[[#This Row],[Factotum*]]</f>
        <v>0</v>
      </c>
      <c r="M248" s="50">
        <f>Tableau1[[#This Row],[Hôpital de jour*]]</f>
        <v>0</v>
      </c>
      <c r="N248" s="50" t="e">
        <f>#REF!</f>
        <v>#REF!</v>
      </c>
      <c r="O248" s="50">
        <f>Tableau1[[#This Row],[Soignants (Unités)*]]</f>
        <v>0</v>
      </c>
      <c r="P248" s="50">
        <f>Tableau1[[#This Row],[Médecins*]]</f>
        <v>0</v>
      </c>
      <c r="Q248" s="50">
        <f>Tableau1[[#This Row],[Vigilances - Pharmacie]]</f>
        <v>0</v>
      </c>
      <c r="R248" s="50" t="e">
        <f>#REF!</f>
        <v>#REF!</v>
      </c>
      <c r="S248" s="50" t="e">
        <f>#REF!</f>
        <v>#REF!</v>
      </c>
      <c r="T248" s="50" t="e">
        <f>#REF!</f>
        <v>#REF!</v>
      </c>
      <c r="U248" s="50">
        <f>Tableau1[[#This Row],[Classeur bénévoles]]</f>
        <v>0</v>
      </c>
      <c r="V248" s="50">
        <f>Tableau1[[#This Row],[Classeur CRU]]</f>
        <v>0</v>
      </c>
      <c r="W248" s="50">
        <f>Tableau1[[#This Row],[Classeur GQR]]</f>
        <v>0</v>
      </c>
      <c r="X248" s="50" t="str">
        <f>+Tableau1[[#This Row],[Papier?
A jour?
Imprimer?]]</f>
        <v>NP - AJ</v>
      </c>
    </row>
    <row r="249" spans="1:24" ht="56.25" hidden="1" customHeight="1" x14ac:dyDescent="0.3">
      <c r="A249" s="123" t="str">
        <f>IF(Tableau1[[#This Row],[Code]]&lt;&gt;"",Tableau1[[#This Row],[Code]],"")</f>
        <v>OFT_008_03</v>
      </c>
      <c r="B249" s="168" t="str">
        <f>IF(Tableau1[[#This Row],[Nom]]&lt;&gt;"",Tableau1[[#This Row],[Nom]],"")</f>
        <v>TEL BENEVOLES HDJ</v>
      </c>
      <c r="C24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9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9" s="90" t="str">
        <f>Tableau1[[#This Row],[Mots-clé]]</f>
        <v>telephone LISTE DES BENEVOLES GENERALITE  HOPITAL DE JOUR List.Bénévoles 2 REPERTOIRE CENTRE ACCUEIL tel</v>
      </c>
      <c r="G249" s="52">
        <f>Tableau1[[#This Row],[Administratif*]]</f>
        <v>0</v>
      </c>
      <c r="H249" s="50">
        <f>Tableau1[[#This Row],[Agent de service*]]</f>
        <v>0</v>
      </c>
      <c r="I249" s="50">
        <f>Tableau1[[#This Row],[Bénévole* / DU]]</f>
        <v>0</v>
      </c>
      <c r="J249" s="50">
        <f>Tableau1[[#This Row],[Cuisinier*]]</f>
        <v>0</v>
      </c>
      <c r="K249" s="50">
        <f>Tableau1[[#This Row],[Equipe Mobile]]</f>
        <v>0</v>
      </c>
      <c r="L249" s="50">
        <f>Tableau1[[#This Row],[Factotum*]]</f>
        <v>0</v>
      </c>
      <c r="M249" s="50">
        <f>Tableau1[[#This Row],[Hôpital de jour*]]</f>
        <v>0</v>
      </c>
      <c r="N249" s="50" t="e">
        <f>#REF!</f>
        <v>#REF!</v>
      </c>
      <c r="O249" s="50">
        <f>Tableau1[[#This Row],[Soignants (Unités)*]]</f>
        <v>0</v>
      </c>
      <c r="P249" s="50">
        <f>Tableau1[[#This Row],[Médecins*]]</f>
        <v>0</v>
      </c>
      <c r="Q249" s="50">
        <f>Tableau1[[#This Row],[Vigilances - Pharmacie]]</f>
        <v>0</v>
      </c>
      <c r="R249" s="50" t="e">
        <f>#REF!</f>
        <v>#REF!</v>
      </c>
      <c r="S249" s="50" t="e">
        <f>#REF!</f>
        <v>#REF!</v>
      </c>
      <c r="T249" s="50" t="e">
        <f>#REF!</f>
        <v>#REF!</v>
      </c>
      <c r="U249" s="50">
        <f>Tableau1[[#This Row],[Classeur bénévoles]]</f>
        <v>0</v>
      </c>
      <c r="V249" s="50">
        <f>Tableau1[[#This Row],[Classeur CRU]]</f>
        <v>0</v>
      </c>
      <c r="W249" s="50">
        <f>Tableau1[[#This Row],[Classeur GQR]]</f>
        <v>0</v>
      </c>
      <c r="X249" s="50" t="str">
        <f>+Tableau1[[#This Row],[Papier?
A jour?
Imprimer?]]</f>
        <v>NP - AJ</v>
      </c>
    </row>
    <row r="250" spans="1:24" ht="56.25" hidden="1" customHeight="1" x14ac:dyDescent="0.3">
      <c r="A250" s="123" t="str">
        <f>IF(Tableau1[[#This Row],[Code]]&lt;&gt;"",Tableau1[[#This Row],[Code]],"")</f>
        <v>OFT_005_05</v>
      </c>
      <c r="B250" s="168" t="str">
        <f>IF(Tableau1[[#This Row],[Nom]]&lt;&gt;"",Tableau1[[#This Row],[Nom]],"")</f>
        <v>TEL MAISON (ASTREINTES - INTERNES)</v>
      </c>
      <c r="C25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0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50" s="90" t="str">
        <f>Tableau1[[#This Row],[Mots-clé]]</f>
        <v xml:space="preserve">telephone GENERALITE
POSTES TELEPHONIQUES INTERNES
LP1
</v>
      </c>
      <c r="G250" s="52">
        <f>Tableau1[[#This Row],[Administratif*]]</f>
        <v>0</v>
      </c>
      <c r="H250" s="50">
        <f>Tableau1[[#This Row],[Agent de service*]]</f>
        <v>0</v>
      </c>
      <c r="I250" s="50">
        <f>Tableau1[[#This Row],[Bénévole* / DU]]</f>
        <v>0</v>
      </c>
      <c r="J250" s="50">
        <f>Tableau1[[#This Row],[Cuisinier*]]</f>
        <v>0</v>
      </c>
      <c r="K250" s="50">
        <f>Tableau1[[#This Row],[Equipe Mobile]]</f>
        <v>0</v>
      </c>
      <c r="L250" s="50">
        <f>Tableau1[[#This Row],[Factotum*]]</f>
        <v>0</v>
      </c>
      <c r="M250" s="50">
        <f>Tableau1[[#This Row],[Hôpital de jour*]]</f>
        <v>0</v>
      </c>
      <c r="N250" s="50" t="e">
        <f>#REF!</f>
        <v>#REF!</v>
      </c>
      <c r="O250" s="50">
        <f>Tableau1[[#This Row],[Soignants (Unités)*]]</f>
        <v>0</v>
      </c>
      <c r="P250" s="50">
        <f>Tableau1[[#This Row],[Médecins*]]</f>
        <v>0</v>
      </c>
      <c r="Q250" s="50">
        <f>Tableau1[[#This Row],[Vigilances - Pharmacie]]</f>
        <v>0</v>
      </c>
      <c r="R250" s="50" t="e">
        <f>#REF!</f>
        <v>#REF!</v>
      </c>
      <c r="S250" s="50" t="e">
        <f>#REF!</f>
        <v>#REF!</v>
      </c>
      <c r="T250" s="50" t="e">
        <f>#REF!</f>
        <v>#REF!</v>
      </c>
      <c r="U250" s="50">
        <f>Tableau1[[#This Row],[Classeur bénévoles]]</f>
        <v>0</v>
      </c>
      <c r="V250" s="50">
        <f>Tableau1[[#This Row],[Classeur CRU]]</f>
        <v>0</v>
      </c>
      <c r="W250" s="50">
        <f>Tableau1[[#This Row],[Classeur GQR]]</f>
        <v>0</v>
      </c>
      <c r="X250" s="50" t="str">
        <f>+Tableau1[[#This Row],[Papier?
A jour?
Imprimer?]]</f>
        <v>NP - AJ</v>
      </c>
    </row>
    <row r="251" spans="1:24" ht="56.25" hidden="1" customHeight="1" x14ac:dyDescent="0.3">
      <c r="A251" s="123" t="str">
        <f>IF(Tableau1[[#This Row],[Code]]&lt;&gt;"",Tableau1[[#This Row],[Code]],"")</f>
        <v/>
      </c>
      <c r="B251" s="168" t="str">
        <f>IF(Tableau1[[#This Row],[Nom]]&lt;&gt;"",Tableau1[[#This Row],[Nom]],"")</f>
        <v>TEL PERSONNELS</v>
      </c>
      <c r="C25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1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51" s="90" t="str">
        <f>Tableau1[[#This Row],[Mots-clé]]</f>
        <v>telephone repertoire salariés tel personnel</v>
      </c>
      <c r="G251" s="52">
        <f>Tableau1[[#This Row],[Administratif*]]</f>
        <v>0</v>
      </c>
      <c r="H251" s="50">
        <f>Tableau1[[#This Row],[Agent de service*]]</f>
        <v>0</v>
      </c>
      <c r="I251" s="50">
        <f>Tableau1[[#This Row],[Bénévole* / DU]]</f>
        <v>0</v>
      </c>
      <c r="J251" s="50">
        <f>Tableau1[[#This Row],[Cuisinier*]]</f>
        <v>0</v>
      </c>
      <c r="K251" s="50">
        <f>Tableau1[[#This Row],[Equipe Mobile]]</f>
        <v>0</v>
      </c>
      <c r="L251" s="50">
        <f>Tableau1[[#This Row],[Factotum*]]</f>
        <v>0</v>
      </c>
      <c r="M251" s="50">
        <f>Tableau1[[#This Row],[Hôpital de jour*]]</f>
        <v>0</v>
      </c>
      <c r="N251" s="50" t="e">
        <f>#REF!</f>
        <v>#REF!</v>
      </c>
      <c r="O251" s="50">
        <f>Tableau1[[#This Row],[Soignants (Unités)*]]</f>
        <v>0</v>
      </c>
      <c r="P251" s="50">
        <f>Tableau1[[#This Row],[Médecins*]]</f>
        <v>0</v>
      </c>
      <c r="Q251" s="50">
        <f>Tableau1[[#This Row],[Vigilances - Pharmacie]]</f>
        <v>0</v>
      </c>
      <c r="R251" s="50" t="e">
        <f>#REF!</f>
        <v>#REF!</v>
      </c>
      <c r="S251" s="50" t="e">
        <f>#REF!</f>
        <v>#REF!</v>
      </c>
      <c r="T251" s="50" t="e">
        <f>#REF!</f>
        <v>#REF!</v>
      </c>
      <c r="U251" s="50">
        <f>Tableau1[[#This Row],[Classeur bénévoles]]</f>
        <v>0</v>
      </c>
      <c r="V251" s="50">
        <f>Tableau1[[#This Row],[Classeur CRU]]</f>
        <v>0</v>
      </c>
      <c r="W251" s="50">
        <f>Tableau1[[#This Row],[Classeur GQR]]</f>
        <v>0</v>
      </c>
      <c r="X251" s="50" t="str">
        <f>+Tableau1[[#This Row],[Papier?
A jour?
Imprimer?]]</f>
        <v>NP - AJ</v>
      </c>
    </row>
    <row r="252" spans="1:24" ht="56.25" hidden="1" customHeight="1" x14ac:dyDescent="0.3">
      <c r="A252" s="123" t="str">
        <f>IF(Tableau1[[#This Row],[Code]]&lt;&gt;"",Tableau1[[#This Row],[Code]],"")</f>
        <v>CUI_006_01</v>
      </c>
      <c r="B252" s="168" t="str">
        <f>IF(Tableau1[[#This Row],[Nom]]&lt;&gt;"",Tableau1[[#This Row],[Nom]],"")</f>
        <v>TENUE VESTIMENTAIRE EN CUISINE</v>
      </c>
      <c r="C25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52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52" s="90" t="str">
        <f>Tableau1[[#This Row],[Mots-clé]]</f>
        <v xml:space="preserve">PROCEDURE
INSTRUCTION TENUE VESTIMENTAIRES
EN CUISINE
</v>
      </c>
      <c r="G252" s="52">
        <f>Tableau1[[#This Row],[Administratif*]]</f>
        <v>0</v>
      </c>
      <c r="H252" s="50">
        <f>Tableau1[[#This Row],[Agent de service*]]</f>
        <v>0</v>
      </c>
      <c r="I252" s="50">
        <f>Tableau1[[#This Row],[Bénévole* / DU]]</f>
        <v>0</v>
      </c>
      <c r="J252" s="50">
        <f>Tableau1[[#This Row],[Cuisinier*]]</f>
        <v>1</v>
      </c>
      <c r="K252" s="50">
        <f>Tableau1[[#This Row],[Equipe Mobile]]</f>
        <v>0</v>
      </c>
      <c r="L252" s="50">
        <f>Tableau1[[#This Row],[Factotum*]]</f>
        <v>0</v>
      </c>
      <c r="M252" s="50">
        <f>Tableau1[[#This Row],[Hôpital de jour*]]</f>
        <v>0</v>
      </c>
      <c r="N252" s="50" t="e">
        <f>#REF!</f>
        <v>#REF!</v>
      </c>
      <c r="O252" s="50">
        <f>Tableau1[[#This Row],[Soignants (Unités)*]]</f>
        <v>0</v>
      </c>
      <c r="P252" s="50">
        <f>Tableau1[[#This Row],[Médecins*]]</f>
        <v>0</v>
      </c>
      <c r="Q252" s="50">
        <f>Tableau1[[#This Row],[Vigilances - Pharmacie]]</f>
        <v>0</v>
      </c>
      <c r="R252" s="50" t="e">
        <f>#REF!</f>
        <v>#REF!</v>
      </c>
      <c r="S252" s="50" t="e">
        <f>#REF!</f>
        <v>#REF!</v>
      </c>
      <c r="T252" s="50" t="e">
        <f>#REF!</f>
        <v>#REF!</v>
      </c>
      <c r="U252" s="50">
        <f>Tableau1[[#This Row],[Classeur bénévoles]]</f>
        <v>0</v>
      </c>
      <c r="V252" s="50">
        <f>Tableau1[[#This Row],[Classeur CRU]]</f>
        <v>0</v>
      </c>
      <c r="W252" s="50">
        <f>Tableau1[[#This Row],[Classeur GQR]]</f>
        <v>0</v>
      </c>
      <c r="X252" s="50" t="str">
        <f>+Tableau1[[#This Row],[Papier?
A jour?
Imprimer?]]</f>
        <v>P - MAJ</v>
      </c>
    </row>
    <row r="253" spans="1:24" ht="56.25" hidden="1" customHeight="1" x14ac:dyDescent="0.3">
      <c r="A253" s="123" t="str">
        <f>IF(Tableau1[[#This Row],[Code]]&lt;&gt;"",Tableau1[[#This Row],[Code]],"")</f>
        <v>HDJ_011_01</v>
      </c>
      <c r="B253" s="168" t="str">
        <f>IF(Tableau1[[#This Row],[Nom]]&lt;&gt;"",Tableau1[[#This Row],[Nom]],"")</f>
        <v>TOILETTE COMPLETE</v>
      </c>
      <c r="C25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53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53" s="90" t="str">
        <f>Tableau1[[#This Row],[Mots-clé]]</f>
        <v>Toilette complete patient HDJ</v>
      </c>
      <c r="G253" s="52">
        <f>Tableau1[[#This Row],[Administratif*]]</f>
        <v>0</v>
      </c>
      <c r="H253" s="50">
        <f>Tableau1[[#This Row],[Agent de service*]]</f>
        <v>0</v>
      </c>
      <c r="I253" s="50">
        <f>Tableau1[[#This Row],[Bénévole* / DU]]</f>
        <v>0</v>
      </c>
      <c r="J253" s="50">
        <f>Tableau1[[#This Row],[Cuisinier*]]</f>
        <v>0</v>
      </c>
      <c r="K253" s="50">
        <f>Tableau1[[#This Row],[Equipe Mobile]]</f>
        <v>0</v>
      </c>
      <c r="L253" s="50">
        <f>Tableau1[[#This Row],[Factotum*]]</f>
        <v>0</v>
      </c>
      <c r="M253" s="50">
        <f>Tableau1[[#This Row],[Hôpital de jour*]]</f>
        <v>1</v>
      </c>
      <c r="N253" s="50" t="e">
        <f>#REF!</f>
        <v>#REF!</v>
      </c>
      <c r="O253" s="50">
        <f>Tableau1[[#This Row],[Soignants (Unités)*]]</f>
        <v>0</v>
      </c>
      <c r="P253" s="50">
        <f>Tableau1[[#This Row],[Médecins*]]</f>
        <v>0</v>
      </c>
      <c r="Q253" s="50">
        <f>Tableau1[[#This Row],[Vigilances - Pharmacie]]</f>
        <v>0</v>
      </c>
      <c r="R253" s="50" t="e">
        <f>#REF!</f>
        <v>#REF!</v>
      </c>
      <c r="S253" s="50" t="e">
        <f>#REF!</f>
        <v>#REF!</v>
      </c>
      <c r="T253" s="50" t="e">
        <f>#REF!</f>
        <v>#REF!</v>
      </c>
      <c r="U253" s="50">
        <f>Tableau1[[#This Row],[Classeur bénévoles]]</f>
        <v>0</v>
      </c>
      <c r="V253" s="50">
        <f>Tableau1[[#This Row],[Classeur CRU]]</f>
        <v>0</v>
      </c>
      <c r="W253" s="50">
        <f>Tableau1[[#This Row],[Classeur GQR]]</f>
        <v>0</v>
      </c>
      <c r="X253" s="50" t="str">
        <f>+Tableau1[[#This Row],[Papier?
A jour?
Imprimer?]]</f>
        <v>P-AJ-IMPR</v>
      </c>
    </row>
    <row r="254" spans="1:24" ht="56.25" hidden="1" customHeight="1" x14ac:dyDescent="0.3">
      <c r="A254" s="123" t="str">
        <f>IF(Tableau1[[#This Row],[Code]]&lt;&gt;"",Tableau1[[#This Row],[Code]],"")</f>
        <v>CUI_009_01</v>
      </c>
      <c r="B254" s="168" t="str">
        <f>IF(Tableau1[[#This Row],[Nom]]&lt;&gt;"",Tableau1[[#This Row],[Nom]],"")</f>
        <v>TRACABILITE DES PRODUITS ENTAMES</v>
      </c>
      <c r="C25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54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54" s="90" t="str">
        <f>Tableau1[[#This Row],[Mots-clé]]</f>
        <v xml:space="preserve">PROCEDURE
TRACABILITE
DES PRODUITS ENTAMES
</v>
      </c>
      <c r="G254" s="52">
        <f>Tableau1[[#This Row],[Administratif*]]</f>
        <v>0</v>
      </c>
      <c r="H254" s="50">
        <f>Tableau1[[#This Row],[Agent de service*]]</f>
        <v>0</v>
      </c>
      <c r="I254" s="50">
        <f>Tableau1[[#This Row],[Bénévole* / DU]]</f>
        <v>0</v>
      </c>
      <c r="J254" s="50">
        <f>Tableau1[[#This Row],[Cuisinier*]]</f>
        <v>1</v>
      </c>
      <c r="K254" s="50">
        <f>Tableau1[[#This Row],[Equipe Mobile]]</f>
        <v>0</v>
      </c>
      <c r="L254" s="50">
        <f>Tableau1[[#This Row],[Factotum*]]</f>
        <v>0</v>
      </c>
      <c r="M254" s="50">
        <f>Tableau1[[#This Row],[Hôpital de jour*]]</f>
        <v>0</v>
      </c>
      <c r="N254" s="50" t="e">
        <f>#REF!</f>
        <v>#REF!</v>
      </c>
      <c r="O254" s="50">
        <f>Tableau1[[#This Row],[Soignants (Unités)*]]</f>
        <v>0</v>
      </c>
      <c r="P254" s="50">
        <f>Tableau1[[#This Row],[Médecins*]]</f>
        <v>0</v>
      </c>
      <c r="Q254" s="50">
        <f>Tableau1[[#This Row],[Vigilances - Pharmacie]]</f>
        <v>0</v>
      </c>
      <c r="R254" s="50" t="e">
        <f>#REF!</f>
        <v>#REF!</v>
      </c>
      <c r="S254" s="50" t="e">
        <f>#REF!</f>
        <v>#REF!</v>
      </c>
      <c r="T254" s="50" t="e">
        <f>#REF!</f>
        <v>#REF!</v>
      </c>
      <c r="U254" s="50">
        <f>Tableau1[[#This Row],[Classeur bénévoles]]</f>
        <v>0</v>
      </c>
      <c r="V254" s="50">
        <f>Tableau1[[#This Row],[Classeur CRU]]</f>
        <v>0</v>
      </c>
      <c r="W254" s="50">
        <f>Tableau1[[#This Row],[Classeur GQR]]</f>
        <v>0</v>
      </c>
      <c r="X254" s="50" t="str">
        <f>+Tableau1[[#This Row],[Papier?
A jour?
Imprimer?]]</f>
        <v>P - MAJ</v>
      </c>
    </row>
    <row r="255" spans="1:24" ht="56.25" hidden="1" customHeight="1" x14ac:dyDescent="0.3">
      <c r="A255" s="123" t="str">
        <f>IF(Tableau1[[#This Row],[Code]]&lt;&gt;"",Tableau1[[#This Row],[Code]],"")</f>
        <v>HLI_002_03</v>
      </c>
      <c r="B255" s="168" t="str">
        <f>IF(Tableau1[[#This Row],[Nom]]&lt;&gt;"",Tableau1[[#This Row],[Nom]],"")</f>
        <v>TRAITEMENT DES  FRANGES ET LINGETTES</v>
      </c>
      <c r="C25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55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5" s="90" t="str">
        <f>Tableau1[[#This Row],[Mots-clé]]</f>
        <v xml:space="preserve">Linge 2
PROTOCOLE
TRAITEMENT DES  FRANGES ET LINGETTES
</v>
      </c>
      <c r="G255" s="52">
        <f>Tableau1[[#This Row],[Administratif*]]</f>
        <v>0</v>
      </c>
      <c r="H255" s="50">
        <f>Tableau1[[#This Row],[Agent de service*]]</f>
        <v>1</v>
      </c>
      <c r="I255" s="50">
        <f>Tableau1[[#This Row],[Bénévole* / DU]]</f>
        <v>0</v>
      </c>
      <c r="J255" s="50">
        <f>Tableau1[[#This Row],[Cuisinier*]]</f>
        <v>0</v>
      </c>
      <c r="K255" s="50">
        <f>Tableau1[[#This Row],[Equipe Mobile]]</f>
        <v>0</v>
      </c>
      <c r="L255" s="50">
        <f>Tableau1[[#This Row],[Factotum*]]</f>
        <v>0</v>
      </c>
      <c r="M255" s="50">
        <f>Tableau1[[#This Row],[Hôpital de jour*]]</f>
        <v>0</v>
      </c>
      <c r="N255" s="50" t="e">
        <f>#REF!</f>
        <v>#REF!</v>
      </c>
      <c r="O255" s="50">
        <f>Tableau1[[#This Row],[Soignants (Unités)*]]</f>
        <v>0</v>
      </c>
      <c r="P255" s="50">
        <f>Tableau1[[#This Row],[Médecins*]]</f>
        <v>0</v>
      </c>
      <c r="Q255" s="50">
        <f>Tableau1[[#This Row],[Vigilances - Pharmacie]]</f>
        <v>0</v>
      </c>
      <c r="R255" s="50" t="e">
        <f>#REF!</f>
        <v>#REF!</v>
      </c>
      <c r="S255" s="50" t="e">
        <f>#REF!</f>
        <v>#REF!</v>
      </c>
      <c r="T255" s="50" t="e">
        <f>#REF!</f>
        <v>#REF!</v>
      </c>
      <c r="U255" s="50">
        <f>Tableau1[[#This Row],[Classeur bénévoles]]</f>
        <v>0</v>
      </c>
      <c r="V255" s="50">
        <f>Tableau1[[#This Row],[Classeur CRU]]</f>
        <v>0</v>
      </c>
      <c r="W255" s="50">
        <f>Tableau1[[#This Row],[Classeur GQR]]</f>
        <v>0</v>
      </c>
      <c r="X255" s="50" t="str">
        <f>+Tableau1[[#This Row],[Papier?
A jour?
Imprimer?]]</f>
        <v>P-AJ-IMPR</v>
      </c>
    </row>
    <row r="256" spans="1:24" ht="56.25" hidden="1" customHeight="1" x14ac:dyDescent="0.3">
      <c r="A256" s="123" t="str">
        <f>IF(Tableau1[[#This Row],[Code]]&lt;&gt;"",Tableau1[[#This Row],[Code]],"")</f>
        <v>HLI_003_03</v>
      </c>
      <c r="B256" s="168" t="str">
        <f>IF(Tableau1[[#This Row],[Nom]]&lt;&gt;"",Tableau1[[#This Row],[Nom]],"")</f>
        <v>TRAITEMENT DU LINGE D’AMEUBLEMENT</v>
      </c>
      <c r="C25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56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6" s="90" t="str">
        <f>Tableau1[[#This Row],[Mots-clé]]</f>
        <v>PROTOCOLE
TRAITEMENT DU LINGE D’AMEUBLEMENT
Linge 3 D’ISOLEMENT 
LINGE 
blanchisserie</v>
      </c>
      <c r="G256" s="52">
        <f>Tableau1[[#This Row],[Administratif*]]</f>
        <v>0</v>
      </c>
      <c r="H256" s="50">
        <f>Tableau1[[#This Row],[Agent de service*]]</f>
        <v>1</v>
      </c>
      <c r="I256" s="50">
        <f>Tableau1[[#This Row],[Bénévole* / DU]]</f>
        <v>0</v>
      </c>
      <c r="J256" s="50">
        <f>Tableau1[[#This Row],[Cuisinier*]]</f>
        <v>0</v>
      </c>
      <c r="K256" s="50">
        <f>Tableau1[[#This Row],[Equipe Mobile]]</f>
        <v>0</v>
      </c>
      <c r="L256" s="50">
        <f>Tableau1[[#This Row],[Factotum*]]</f>
        <v>0</v>
      </c>
      <c r="M256" s="50">
        <f>Tableau1[[#This Row],[Hôpital de jour*]]</f>
        <v>0</v>
      </c>
      <c r="N256" s="50" t="e">
        <f>#REF!</f>
        <v>#REF!</v>
      </c>
      <c r="O256" s="50">
        <f>Tableau1[[#This Row],[Soignants (Unités)*]]</f>
        <v>0</v>
      </c>
      <c r="P256" s="50">
        <f>Tableau1[[#This Row],[Médecins*]]</f>
        <v>0</v>
      </c>
      <c r="Q256" s="50">
        <f>Tableau1[[#This Row],[Vigilances - Pharmacie]]</f>
        <v>0</v>
      </c>
      <c r="R256" s="50" t="e">
        <f>#REF!</f>
        <v>#REF!</v>
      </c>
      <c r="S256" s="50" t="e">
        <f>#REF!</f>
        <v>#REF!</v>
      </c>
      <c r="T256" s="50" t="e">
        <f>#REF!</f>
        <v>#REF!</v>
      </c>
      <c r="U256" s="50">
        <f>Tableau1[[#This Row],[Classeur bénévoles]]</f>
        <v>0</v>
      </c>
      <c r="V256" s="50">
        <f>Tableau1[[#This Row],[Classeur CRU]]</f>
        <v>0</v>
      </c>
      <c r="W256" s="50">
        <f>Tableau1[[#This Row],[Classeur GQR]]</f>
        <v>0</v>
      </c>
      <c r="X256" s="50" t="str">
        <f>+Tableau1[[#This Row],[Papier?
A jour?
Imprimer?]]</f>
        <v>P-AJ-IMPR</v>
      </c>
    </row>
    <row r="257" spans="1:24" ht="56.25" hidden="1" customHeight="1" x14ac:dyDescent="0.3">
      <c r="A257" s="123" t="str">
        <f>IF(Tableau1[[#This Row],[Code]]&lt;&gt;"",Tableau1[[#This Row],[Code]],"")</f>
        <v/>
      </c>
      <c r="B257" s="168" t="str">
        <f>IF(Tableau1[[#This Row],[Nom]]&lt;&gt;"",Tableau1[[#This Row],[Nom]],"")</f>
        <v>TRAITEMENT DU LINGE PERSONNEL DES RESIDENTS, CAS PARTICULIERS</v>
      </c>
      <c r="C25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7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7" s="90" t="str">
        <f>Tableau1[[#This Row],[Mots-clé]]</f>
        <v xml:space="preserve">TRAITEMENT LINGE RESIDENT  PERSONNEL 
Linge Particulier
blanchisserie </v>
      </c>
      <c r="G257" s="52">
        <f>Tableau1[[#This Row],[Administratif*]]</f>
        <v>0</v>
      </c>
      <c r="H257" s="50">
        <f>Tableau1[[#This Row],[Agent de service*]]</f>
        <v>0</v>
      </c>
      <c r="I257" s="50">
        <f>Tableau1[[#This Row],[Bénévole* / DU]]</f>
        <v>0</v>
      </c>
      <c r="J257" s="50">
        <f>Tableau1[[#This Row],[Cuisinier*]]</f>
        <v>0</v>
      </c>
      <c r="K257" s="50">
        <f>Tableau1[[#This Row],[Equipe Mobile]]</f>
        <v>0</v>
      </c>
      <c r="L257" s="50">
        <f>Tableau1[[#This Row],[Factotum*]]</f>
        <v>0</v>
      </c>
      <c r="M257" s="50">
        <f>Tableau1[[#This Row],[Hôpital de jour*]]</f>
        <v>0</v>
      </c>
      <c r="N257" s="50" t="e">
        <f>#REF!</f>
        <v>#REF!</v>
      </c>
      <c r="O257" s="50">
        <f>Tableau1[[#This Row],[Soignants (Unités)*]]</f>
        <v>0</v>
      </c>
      <c r="P257" s="50">
        <f>Tableau1[[#This Row],[Médecins*]]</f>
        <v>0</v>
      </c>
      <c r="Q257" s="50">
        <f>Tableau1[[#This Row],[Vigilances - Pharmacie]]</f>
        <v>0</v>
      </c>
      <c r="R257" s="50" t="e">
        <f>#REF!</f>
        <v>#REF!</v>
      </c>
      <c r="S257" s="50" t="e">
        <f>#REF!</f>
        <v>#REF!</v>
      </c>
      <c r="T257" s="50" t="e">
        <f>#REF!</f>
        <v>#REF!</v>
      </c>
      <c r="U257" s="50">
        <f>Tableau1[[#This Row],[Classeur bénévoles]]</f>
        <v>0</v>
      </c>
      <c r="V257" s="50">
        <f>Tableau1[[#This Row],[Classeur CRU]]</f>
        <v>0</v>
      </c>
      <c r="W257" s="50">
        <f>Tableau1[[#This Row],[Classeur GQR]]</f>
        <v>0</v>
      </c>
      <c r="X257" s="50" t="str">
        <f>+Tableau1[[#This Row],[Papier?
A jour?
Imprimer?]]</f>
        <v>P-AJ-IMPR</v>
      </c>
    </row>
    <row r="258" spans="1:24" ht="56.25" hidden="1" customHeight="1" x14ac:dyDescent="0.3">
      <c r="A258" s="123" t="str">
        <f>IF(Tableau1[[#This Row],[Code]]&lt;&gt;"",Tableau1[[#This Row],[Code]],"")</f>
        <v>HGE_006_04</v>
      </c>
      <c r="B258" s="168" t="str">
        <f>IF(Tableau1[[#This Row],[Nom]]&lt;&gt;"",Tableau1[[#This Row],[Nom]],"")</f>
        <v>TRAITEMENT HYGIENIQUE DES MAINS PAR FRICTION - SHA</v>
      </c>
      <c r="C25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</v>
      </c>
      <c r="E258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58" s="90" t="str">
        <f>Tableau1[[#This Row],[Mots-clé]]</f>
        <v xml:space="preserve">Solutions Hydro Alcooliques TRAITEMENT HYGIENIQUE MAINS FRICTIONs SHA hygiénique lavage simple désinfections infections nosocomiales
</v>
      </c>
      <c r="G258" s="52">
        <f>Tableau1[[#This Row],[Administratif*]]</f>
        <v>1</v>
      </c>
      <c r="H258" s="50">
        <f>Tableau1[[#This Row],[Agent de service*]]</f>
        <v>1</v>
      </c>
      <c r="I258" s="50">
        <f>Tableau1[[#This Row],[Bénévole* / DU]]</f>
        <v>1</v>
      </c>
      <c r="J258" s="50">
        <f>Tableau1[[#This Row],[Cuisinier*]]</f>
        <v>1</v>
      </c>
      <c r="K258" s="50">
        <f>Tableau1[[#This Row],[Equipe Mobile]]</f>
        <v>0</v>
      </c>
      <c r="L258" s="50">
        <f>Tableau1[[#This Row],[Factotum*]]</f>
        <v>1</v>
      </c>
      <c r="M258" s="50">
        <f>Tableau1[[#This Row],[Hôpital de jour*]]</f>
        <v>1</v>
      </c>
      <c r="N258" s="50" t="e">
        <f>#REF!</f>
        <v>#REF!</v>
      </c>
      <c r="O258" s="50">
        <f>Tableau1[[#This Row],[Soignants (Unités)*]]</f>
        <v>1</v>
      </c>
      <c r="P258" s="50">
        <f>Tableau1[[#This Row],[Médecins*]]</f>
        <v>1</v>
      </c>
      <c r="Q258" s="50">
        <f>Tableau1[[#This Row],[Vigilances - Pharmacie]]</f>
        <v>0</v>
      </c>
      <c r="R258" s="50" t="e">
        <f>#REF!</f>
        <v>#REF!</v>
      </c>
      <c r="S258" s="50" t="e">
        <f>#REF!</f>
        <v>#REF!</v>
      </c>
      <c r="T258" s="50" t="e">
        <f>#REF!</f>
        <v>#REF!</v>
      </c>
      <c r="U258" s="50" t="str">
        <f>Tableau1[[#This Row],[Classeur bénévoles]]</f>
        <v>Hygiène-risques</v>
      </c>
      <c r="V258" s="50">
        <f>Tableau1[[#This Row],[Classeur CRU]]</f>
        <v>0</v>
      </c>
      <c r="W258" s="50">
        <f>Tableau1[[#This Row],[Classeur GQR]]</f>
        <v>0</v>
      </c>
      <c r="X258" s="50" t="str">
        <f>+Tableau1[[#This Row],[Papier?
A jour?
Imprimer?]]</f>
        <v>P-AJ-IMPR</v>
      </c>
    </row>
    <row r="259" spans="1:24" ht="56.25" hidden="1" customHeight="1" x14ac:dyDescent="0.3">
      <c r="A259" s="123" t="str">
        <f>IF(Tableau1[[#This Row],[Code]]&lt;&gt;"",Tableau1[[#This Row],[Code]],"")</f>
        <v>HLI_004_03</v>
      </c>
      <c r="B259" s="168" t="str">
        <f>IF(Tableau1[[#This Row],[Nom]]&lt;&gt;"",Tableau1[[#This Row],[Nom]],"")</f>
        <v>TRAITEMENT LINGE DU PERSONNEL</v>
      </c>
      <c r="C25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259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9" s="90" t="str">
        <f>Tableau1[[#This Row],[Mots-clé]]</f>
        <v xml:space="preserve">PROTOCOLE
TRAITEMENT LINGE DU  PERSONNEL 
Linge 4 tenue de travail 
blanchisserie 
prélavage
lavage 
</v>
      </c>
      <c r="G259" s="52">
        <f>Tableau1[[#This Row],[Administratif*]]</f>
        <v>0</v>
      </c>
      <c r="H259" s="50">
        <f>Tableau1[[#This Row],[Agent de service*]]</f>
        <v>1</v>
      </c>
      <c r="I259" s="50">
        <f>Tableau1[[#This Row],[Bénévole* / DU]]</f>
        <v>0</v>
      </c>
      <c r="J259" s="50">
        <f>Tableau1[[#This Row],[Cuisinier*]]</f>
        <v>0</v>
      </c>
      <c r="K259" s="50">
        <f>Tableau1[[#This Row],[Equipe Mobile]]</f>
        <v>0</v>
      </c>
      <c r="L259" s="50">
        <f>Tableau1[[#This Row],[Factotum*]]</f>
        <v>0</v>
      </c>
      <c r="M259" s="50">
        <f>Tableau1[[#This Row],[Hôpital de jour*]]</f>
        <v>0</v>
      </c>
      <c r="N259" s="50" t="e">
        <f>#REF!</f>
        <v>#REF!</v>
      </c>
      <c r="O259" s="50">
        <f>Tableau1[[#This Row],[Soignants (Unités)*]]</f>
        <v>1</v>
      </c>
      <c r="P259" s="50">
        <f>Tableau1[[#This Row],[Médecins*]]</f>
        <v>0</v>
      </c>
      <c r="Q259" s="50">
        <f>Tableau1[[#This Row],[Vigilances - Pharmacie]]</f>
        <v>0</v>
      </c>
      <c r="R259" s="50" t="e">
        <f>#REF!</f>
        <v>#REF!</v>
      </c>
      <c r="S259" s="50" t="e">
        <f>#REF!</f>
        <v>#REF!</v>
      </c>
      <c r="T259" s="50" t="e">
        <f>#REF!</f>
        <v>#REF!</v>
      </c>
      <c r="U259" s="50">
        <f>Tableau1[[#This Row],[Classeur bénévoles]]</f>
        <v>0</v>
      </c>
      <c r="V259" s="50">
        <f>Tableau1[[#This Row],[Classeur CRU]]</f>
        <v>0</v>
      </c>
      <c r="W259" s="50">
        <f>Tableau1[[#This Row],[Classeur GQR]]</f>
        <v>0</v>
      </c>
      <c r="X259" s="50" t="str">
        <f>+Tableau1[[#This Row],[Papier?
A jour?
Imprimer?]]</f>
        <v>P-AJ-IMPR</v>
      </c>
    </row>
    <row r="260" spans="1:24" ht="56.25" hidden="1" customHeight="1" x14ac:dyDescent="0.3">
      <c r="A260" s="123" t="str">
        <f>IF(Tableau1[[#This Row],[Code]]&lt;&gt;"",Tableau1[[#This Row],[Code]],"")</f>
        <v>HGE_008_01</v>
      </c>
      <c r="B260" s="168" t="str">
        <f>IF(Tableau1[[#This Row],[Nom]]&lt;&gt;"",Tableau1[[#This Row],[Nom]],"")</f>
        <v>TRANSPORT DES RESIDENTS (HORS AMBULANCE)</v>
      </c>
      <c r="C26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E260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60" s="90" t="str">
        <f>Tableau1[[#This Row],[Mots-clé]]</f>
        <v>Transport, sortie, camion, bénévoles, hygiene, hygiène, déplacement, deplacement</v>
      </c>
      <c r="G260" s="52">
        <f>Tableau1[[#This Row],[Administratif*]]</f>
        <v>0</v>
      </c>
      <c r="H260" s="50">
        <f>Tableau1[[#This Row],[Agent de service*]]</f>
        <v>0</v>
      </c>
      <c r="I260" s="50">
        <f>Tableau1[[#This Row],[Bénévole* / DU]]</f>
        <v>1</v>
      </c>
      <c r="J260" s="50">
        <f>Tableau1[[#This Row],[Cuisinier*]]</f>
        <v>0</v>
      </c>
      <c r="K260" s="50">
        <f>Tableau1[[#This Row],[Equipe Mobile]]</f>
        <v>0</v>
      </c>
      <c r="L260" s="50">
        <f>Tableau1[[#This Row],[Factotum*]]</f>
        <v>0</v>
      </c>
      <c r="M260" s="50">
        <f>Tableau1[[#This Row],[Hôpital de jour*]]</f>
        <v>0</v>
      </c>
      <c r="N260" s="50" t="e">
        <f>#REF!</f>
        <v>#REF!</v>
      </c>
      <c r="O260" s="50">
        <f>Tableau1[[#This Row],[Soignants (Unités)*]]</f>
        <v>1</v>
      </c>
      <c r="P260" s="50">
        <f>Tableau1[[#This Row],[Médecins*]]</f>
        <v>0</v>
      </c>
      <c r="Q260" s="50">
        <f>Tableau1[[#This Row],[Vigilances - Pharmacie]]</f>
        <v>0</v>
      </c>
      <c r="R260" s="50" t="e">
        <f>#REF!</f>
        <v>#REF!</v>
      </c>
      <c r="S260" s="50" t="e">
        <f>#REF!</f>
        <v>#REF!</v>
      </c>
      <c r="T260" s="50" t="e">
        <f>#REF!</f>
        <v>#REF!</v>
      </c>
      <c r="U260" s="50" t="str">
        <f>Tableau1[[#This Row],[Classeur bénévoles]]</f>
        <v>Fonctionnement</v>
      </c>
      <c r="V260" s="50">
        <f>Tableau1[[#This Row],[Classeur CRU]]</f>
        <v>0</v>
      </c>
      <c r="W260" s="50">
        <f>Tableau1[[#This Row],[Classeur GQR]]</f>
        <v>0</v>
      </c>
      <c r="X260" s="50" t="str">
        <f>+Tableau1[[#This Row],[Papier?
A jour?
Imprimer?]]</f>
        <v>P-AJ-IMPR</v>
      </c>
    </row>
    <row r="261" spans="1:24" ht="56.25" hidden="1" customHeight="1" x14ac:dyDescent="0.3">
      <c r="A261" s="124" t="str">
        <f>IF(Tableau1[[#This Row],[Code]]&lt;&gt;"",Tableau1[[#This Row],[Code]],"")</f>
        <v>HDE_001_02</v>
      </c>
      <c r="B261" s="169" t="str">
        <f>IF(Tableau1[[#This Row],[Nom]]&lt;&gt;"",Tableau1[[#This Row],[Nom]],"")</f>
        <v>TRI DES DECHETS DANS LES UNITES DE SOINS</v>
      </c>
      <c r="C26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1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Salle de Soins (Hyg-Déchet), Classeur AGS en cuisine (Déchet), </v>
      </c>
      <c r="E261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261" s="91" t="str">
        <f>Tableau1[[#This Row],[Mots-clé]]</f>
        <v xml:space="preserve">PROCEDURE
TRI DES DECHETS DANS LES UNITES DE SOINS
Déchet 1 Corbeille à papier
Poubelle murale commande au genou  grise
Poubelle murale commande au genou blanche
Poubelle 100 litres
à pédale
Collecteurs 1 ,5 litres
Coupants - piquants
Containers carton 50 litres
Chariots alu 500 litres
Carre jaune
Chariots alu 500 litres
DECHETS A RISQUE INFECTIEUX
DECHETS DOMESTIQUES
</v>
      </c>
      <c r="G261" s="54">
        <f>Tableau1[[#This Row],[Administratif*]]</f>
        <v>0</v>
      </c>
      <c r="H261" s="55">
        <f>Tableau1[[#This Row],[Agent de service*]]</f>
        <v>1</v>
      </c>
      <c r="I261" s="55">
        <f>Tableau1[[#This Row],[Bénévole* / DU]]</f>
        <v>1</v>
      </c>
      <c r="J261" s="55">
        <f>Tableau1[[#This Row],[Cuisinier*]]</f>
        <v>0</v>
      </c>
      <c r="K261" s="55">
        <f>Tableau1[[#This Row],[Equipe Mobile]]</f>
        <v>0</v>
      </c>
      <c r="L261" s="55">
        <f>Tableau1[[#This Row],[Factotum*]]</f>
        <v>0</v>
      </c>
      <c r="M261" s="55">
        <f>Tableau1[[#This Row],[Hôpital de jour*]]</f>
        <v>0</v>
      </c>
      <c r="N261" s="55" t="e">
        <f>#REF!</f>
        <v>#REF!</v>
      </c>
      <c r="O261" s="55">
        <f>Tableau1[[#This Row],[Soignants (Unités)*]]</f>
        <v>1</v>
      </c>
      <c r="P261" s="55">
        <f>Tableau1[[#This Row],[Médecins*]]</f>
        <v>1</v>
      </c>
      <c r="Q261" s="55">
        <f>Tableau1[[#This Row],[Vigilances - Pharmacie]]</f>
        <v>0</v>
      </c>
      <c r="R261" s="55" t="e">
        <f>#REF!</f>
        <v>#REF!</v>
      </c>
      <c r="S261" s="55" t="e">
        <f>#REF!</f>
        <v>#REF!</v>
      </c>
      <c r="T261" s="55" t="e">
        <f>#REF!</f>
        <v>#REF!</v>
      </c>
      <c r="U261" s="55" t="str">
        <f>Tableau1[[#This Row],[Classeur bénévoles]]</f>
        <v>Hygiène-risques</v>
      </c>
      <c r="V261" s="55">
        <f>Tableau1[[#This Row],[Classeur CRU]]</f>
        <v>0</v>
      </c>
      <c r="W261" s="55">
        <f>Tableau1[[#This Row],[Classeur GQR]]</f>
        <v>0</v>
      </c>
      <c r="X261" s="55" t="str">
        <f>+Tableau1[[#This Row],[Papier?
A jour?
Imprimer?]]</f>
        <v>P-AJ-IMPR</v>
      </c>
    </row>
    <row r="262" spans="1:24" ht="56.25" hidden="1" customHeight="1" x14ac:dyDescent="0.3">
      <c r="A262" s="123" t="str">
        <f>IF(Tableau1[[#This Row],[Code]]&lt;&gt;"",Tableau1[[#This Row],[Code]],"")</f>
        <v>UPT_011_02</v>
      </c>
      <c r="B262" s="168" t="str">
        <f>IF(Tableau1[[#This Row],[Nom]]&lt;&gt;"",Tableau1[[#This Row],[Nom]],"")</f>
        <v>UROKINASE RESTAURATION DE LA PERMEABILITE DES CATHETERS VEINEUX CENTRAUX</v>
      </c>
      <c r="C26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262" s="32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62" s="90" t="str">
        <f>Tableau1[[#This Row],[Mots-clé]]</f>
        <v xml:space="preserve">PROTOCOLE
UROKINASE
RESTAURATION DE LA PERMEABILITE DES CATHETERS VEINEUX CENTRAUX
Théra 11 pac port
</v>
      </c>
      <c r="G262" s="52">
        <f>Tableau1[[#This Row],[Administratif*]]</f>
        <v>0</v>
      </c>
      <c r="H262" s="50">
        <f>Tableau1[[#This Row],[Agent de service*]]</f>
        <v>0</v>
      </c>
      <c r="I262" s="50">
        <f>Tableau1[[#This Row],[Bénévole* / DU]]</f>
        <v>0</v>
      </c>
      <c r="J262" s="50">
        <f>Tableau1[[#This Row],[Cuisinier*]]</f>
        <v>0</v>
      </c>
      <c r="K262" s="50">
        <f>Tableau1[[#This Row],[Equipe Mobile]]</f>
        <v>0</v>
      </c>
      <c r="L262" s="50">
        <f>Tableau1[[#This Row],[Factotum*]]</f>
        <v>0</v>
      </c>
      <c r="M262" s="50">
        <f>Tableau1[[#This Row],[Hôpital de jour*]]</f>
        <v>0</v>
      </c>
      <c r="N262" s="50" t="e">
        <f>#REF!</f>
        <v>#REF!</v>
      </c>
      <c r="O262" s="50">
        <f>Tableau1[[#This Row],[Soignants (Unités)*]]</f>
        <v>1</v>
      </c>
      <c r="P262" s="50">
        <f>Tableau1[[#This Row],[Médecins*]]</f>
        <v>1</v>
      </c>
      <c r="Q262" s="50">
        <f>Tableau1[[#This Row],[Vigilances - Pharmacie]]</f>
        <v>1</v>
      </c>
      <c r="R262" s="50" t="e">
        <f>#REF!</f>
        <v>#REF!</v>
      </c>
      <c r="S262" s="50" t="e">
        <f>#REF!</f>
        <v>#REF!</v>
      </c>
      <c r="T262" s="50" t="e">
        <f>#REF!</f>
        <v>#REF!</v>
      </c>
      <c r="U262" s="50">
        <f>Tableau1[[#This Row],[Classeur bénévoles]]</f>
        <v>0</v>
      </c>
      <c r="V262" s="50">
        <f>Tableau1[[#This Row],[Classeur CRU]]</f>
        <v>0</v>
      </c>
      <c r="W262" s="50">
        <f>Tableau1[[#This Row],[Classeur GQR]]</f>
        <v>0</v>
      </c>
      <c r="X262" s="50" t="str">
        <f>+Tableau1[[#This Row],[Papier?
A jour?
Imprimer?]]</f>
        <v>P-AJ-IMPR</v>
      </c>
    </row>
    <row r="263" spans="1:24" ht="56.25" hidden="1" customHeight="1" x14ac:dyDescent="0.3">
      <c r="A263" s="124" t="str">
        <f>IF(Tableau1[[#This Row],[Code]]&lt;&gt;"",Tableau1[[#This Row],[Code]],"")</f>
        <v>PPH_009_02</v>
      </c>
      <c r="B263" s="169" t="str">
        <f>IF(Tableau1[[#This Row],[Nom]]&lt;&gt;"",Tableau1[[#This Row],[Nom]],"")</f>
        <v>UTILISATION DES ANTISEPTIQUES</v>
      </c>
      <c r="C26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3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Salle de Soins (Théra-Modalités), Classeur Vig - Pharmacie (Pharma-Théra), Classeur HDJ (),</v>
      </c>
      <c r="E263" s="32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263" s="91" t="str">
        <f>Tableau1[[#This Row],[Mots-clé]]</f>
        <v>UTILISATION DES ANTISEPTIQUES antisepsie PHARMACIE PROTOCOLE THERAPEUTIQUE</v>
      </c>
      <c r="G263" s="54">
        <f>Tableau1[[#This Row],[Administratif*]]</f>
        <v>0</v>
      </c>
      <c r="H263" s="55">
        <f>Tableau1[[#This Row],[Agent de service*]]</f>
        <v>0</v>
      </c>
      <c r="I263" s="55">
        <f>Tableau1[[#This Row],[Bénévole* / DU]]</f>
        <v>0</v>
      </c>
      <c r="J263" s="55">
        <f>Tableau1[[#This Row],[Cuisinier*]]</f>
        <v>0</v>
      </c>
      <c r="K263" s="55">
        <f>Tableau1[[#This Row],[Equipe Mobile]]</f>
        <v>0</v>
      </c>
      <c r="L263" s="55">
        <f>Tableau1[[#This Row],[Factotum*]]</f>
        <v>0</v>
      </c>
      <c r="M263" s="55">
        <f>Tableau1[[#This Row],[Hôpital de jour*]]</f>
        <v>1</v>
      </c>
      <c r="N263" s="55" t="e">
        <f>#REF!</f>
        <v>#REF!</v>
      </c>
      <c r="O263" s="55">
        <f>Tableau1[[#This Row],[Soignants (Unités)*]]</f>
        <v>1</v>
      </c>
      <c r="P263" s="55">
        <f>Tableau1[[#This Row],[Médecins*]]</f>
        <v>1</v>
      </c>
      <c r="Q263" s="55">
        <f>Tableau1[[#This Row],[Vigilances - Pharmacie]]</f>
        <v>1</v>
      </c>
      <c r="R263" s="55" t="e">
        <f>#REF!</f>
        <v>#REF!</v>
      </c>
      <c r="S263" s="55" t="e">
        <f>#REF!</f>
        <v>#REF!</v>
      </c>
      <c r="T263" s="55" t="e">
        <f>#REF!</f>
        <v>#REF!</v>
      </c>
      <c r="U263" s="55">
        <f>Tableau1[[#This Row],[Classeur bénévoles]]</f>
        <v>0</v>
      </c>
      <c r="V263" s="55">
        <f>Tableau1[[#This Row],[Classeur CRU]]</f>
        <v>0</v>
      </c>
      <c r="W263" s="55">
        <f>Tableau1[[#This Row],[Classeur GQR]]</f>
        <v>0</v>
      </c>
      <c r="X263" s="55" t="str">
        <f>+Tableau1[[#This Row],[Papier?
A jour?
Imprimer?]]</f>
        <v>P-AJ-IMPR</v>
      </c>
    </row>
    <row r="264" spans="1:24" ht="56.25" hidden="1" customHeight="1" x14ac:dyDescent="0.3">
      <c r="A264" s="123" t="str">
        <f>IF(Tableau1[[#This Row],[Code]]&lt;&gt;"",Tableau1[[#This Row],[Code]],"")</f>
        <v>UGE_006_02</v>
      </c>
      <c r="B264" s="168" t="str">
        <f>IF(Tableau1[[#This Row],[Nom]]&lt;&gt;"",Tableau1[[#This Row],[Nom]],"")</f>
        <v>UTILISATION DES FRIGIDAIRES DANS LES CHAMBRES</v>
      </c>
      <c r="C26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</v>
      </c>
      <c r="E264" s="32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264" s="90" t="str">
        <f>Tableau1[[#This Row],[Mots-clé]]</f>
        <v>UTILISATION DES FRIGIDAIRES DANS LES CHAMBRES frigo hygiène hygiene soignant nourriture alimentation</v>
      </c>
      <c r="G264" s="52">
        <f>Tableau1[[#This Row],[Administratif*]]</f>
        <v>0</v>
      </c>
      <c r="H264" s="50">
        <f>Tableau1[[#This Row],[Agent de service*]]</f>
        <v>0</v>
      </c>
      <c r="I264" s="50">
        <f>Tableau1[[#This Row],[Bénévole* / DU]]</f>
        <v>0</v>
      </c>
      <c r="J264" s="50">
        <f>Tableau1[[#This Row],[Cuisinier*]]</f>
        <v>0</v>
      </c>
      <c r="K264" s="50">
        <f>Tableau1[[#This Row],[Equipe Mobile]]</f>
        <v>0</v>
      </c>
      <c r="L264" s="50">
        <f>Tableau1[[#This Row],[Factotum*]]</f>
        <v>0</v>
      </c>
      <c r="M264" s="50">
        <f>Tableau1[[#This Row],[Hôpital de jour*]]</f>
        <v>0</v>
      </c>
      <c r="N264" s="50" t="e">
        <f>#REF!</f>
        <v>#REF!</v>
      </c>
      <c r="O264" s="50">
        <f>Tableau1[[#This Row],[Soignants (Unités)*]]</f>
        <v>1</v>
      </c>
      <c r="P264" s="50">
        <f>Tableau1[[#This Row],[Médecins*]]</f>
        <v>0</v>
      </c>
      <c r="Q264" s="50">
        <f>Tableau1[[#This Row],[Vigilances - Pharmacie]]</f>
        <v>0</v>
      </c>
      <c r="R264" s="50" t="e">
        <f>#REF!</f>
        <v>#REF!</v>
      </c>
      <c r="S264" s="50" t="e">
        <f>#REF!</f>
        <v>#REF!</v>
      </c>
      <c r="T264" s="50" t="e">
        <f>#REF!</f>
        <v>#REF!</v>
      </c>
      <c r="U264" s="50">
        <f>Tableau1[[#This Row],[Classeur bénévoles]]</f>
        <v>0</v>
      </c>
      <c r="V264" s="50">
        <f>Tableau1[[#This Row],[Classeur CRU]]</f>
        <v>0</v>
      </c>
      <c r="W264" s="50">
        <f>Tableau1[[#This Row],[Classeur GQR]]</f>
        <v>0</v>
      </c>
      <c r="X264" s="50" t="str">
        <f>+Tableau1[[#This Row],[Papier?
A jour?
Imprimer?]]</f>
        <v>P-AJ-IMPR</v>
      </c>
    </row>
    <row r="265" spans="1:24" ht="56.25" hidden="1" customHeight="1" x14ac:dyDescent="0.3">
      <c r="A265" s="123" t="str">
        <f>IF(Tableau1[[#This Row],[Code]]&lt;&gt;"",Tableau1[[#This Row],[Code]],"")</f>
        <v>HDJ_011_02</v>
      </c>
      <c r="B265" s="168" t="str">
        <f>IF(Tableau1[[#This Row],[Nom]]&lt;&gt;"",Tableau1[[#This Row],[Nom]],"")</f>
        <v>UTILISATION DU DOSSIER DE SOINS HDJ</v>
      </c>
      <c r="C26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65" s="327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5" s="90" t="str">
        <f>Tableau1[[#This Row],[Mots-clé]]</f>
        <v>UTILISATION DOSSIER SOINS HDJ</v>
      </c>
      <c r="G265" s="52">
        <f>Tableau1[[#This Row],[Administratif*]]</f>
        <v>0</v>
      </c>
      <c r="H265" s="50">
        <f>Tableau1[[#This Row],[Agent de service*]]</f>
        <v>0</v>
      </c>
      <c r="I265" s="50">
        <f>Tableau1[[#This Row],[Bénévole* / DU]]</f>
        <v>0</v>
      </c>
      <c r="J265" s="50">
        <f>Tableau1[[#This Row],[Cuisinier*]]</f>
        <v>0</v>
      </c>
      <c r="K265" s="50">
        <f>Tableau1[[#This Row],[Equipe Mobile]]</f>
        <v>0</v>
      </c>
      <c r="L265" s="50">
        <f>Tableau1[[#This Row],[Factotum*]]</f>
        <v>0</v>
      </c>
      <c r="M265" s="50">
        <f>Tableau1[[#This Row],[Hôpital de jour*]]</f>
        <v>1</v>
      </c>
      <c r="N265" s="50" t="e">
        <f>#REF!</f>
        <v>#REF!</v>
      </c>
      <c r="O265" s="50">
        <f>Tableau1[[#This Row],[Soignants (Unités)*]]</f>
        <v>0</v>
      </c>
      <c r="P265" s="50">
        <f>Tableau1[[#This Row],[Médecins*]]</f>
        <v>0</v>
      </c>
      <c r="Q265" s="50">
        <f>Tableau1[[#This Row],[Vigilances - Pharmacie]]</f>
        <v>0</v>
      </c>
      <c r="R265" s="50" t="e">
        <f>#REF!</f>
        <v>#REF!</v>
      </c>
      <c r="S265" s="50" t="e">
        <f>#REF!</f>
        <v>#REF!</v>
      </c>
      <c r="T265" s="50" t="e">
        <f>#REF!</f>
        <v>#REF!</v>
      </c>
      <c r="U265" s="50">
        <f>Tableau1[[#This Row],[Classeur bénévoles]]</f>
        <v>0</v>
      </c>
      <c r="V265" s="50">
        <f>Tableau1[[#This Row],[Classeur CRU]]</f>
        <v>0</v>
      </c>
      <c r="W265" s="50">
        <f>Tableau1[[#This Row],[Classeur GQR]]</f>
        <v>0</v>
      </c>
      <c r="X265" s="50" t="str">
        <f>+Tableau1[[#This Row],[Papier?
A jour?
Imprimer?]]</f>
        <v>P-AJ-IMPR</v>
      </c>
    </row>
    <row r="266" spans="1:24" ht="56.25" hidden="1" customHeight="1" x14ac:dyDescent="0.3">
      <c r="A266" s="124" t="str">
        <f>IF(Tableau1[[#This Row],[Code]]&lt;&gt;"",Tableau1[[#This Row],[Code]],"")</f>
        <v>PDM_001_02</v>
      </c>
      <c r="B266" s="169" t="str">
        <f>IF(Tableau1[[#This Row],[Nom]]&lt;&gt;"",Tableau1[[#This Row],[Nom]],"")</f>
        <v>UTILISATION ET ENTRETIEN  DU RESPIRATEUR ET DE L’ASPIRATION</v>
      </c>
      <c r="C26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66" s="32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66" s="91" t="str">
        <f>Tableau1[[#This Row],[Mots-clé]]</f>
        <v xml:space="preserve">PROTOCOLE Respirateur, aspiration, canule, tracheotomie, 
UTILISATION ET ENTRETIEN D’UNE ASPIRATION ET D’UN RESPIRATEUR 
CHEZ UN  TRACHEOTOMISE trachéo
Théra 12
</v>
      </c>
      <c r="G266" s="54">
        <f>Tableau1[[#This Row],[Administratif*]]</f>
        <v>0</v>
      </c>
      <c r="H266" s="55">
        <f>Tableau1[[#This Row],[Agent de service*]]</f>
        <v>0</v>
      </c>
      <c r="I266" s="55">
        <f>Tableau1[[#This Row],[Bénévole* / DU]]</f>
        <v>0</v>
      </c>
      <c r="J266" s="55">
        <f>Tableau1[[#This Row],[Cuisinier*]]</f>
        <v>0</v>
      </c>
      <c r="K266" s="55">
        <f>Tableau1[[#This Row],[Equipe Mobile]]</f>
        <v>0</v>
      </c>
      <c r="L266" s="55">
        <f>Tableau1[[#This Row],[Factotum*]]</f>
        <v>0</v>
      </c>
      <c r="M266" s="55">
        <f>Tableau1[[#This Row],[Hôpital de jour*]]</f>
        <v>0</v>
      </c>
      <c r="N266" s="55" t="e">
        <f>#REF!</f>
        <v>#REF!</v>
      </c>
      <c r="O266" s="55">
        <f>Tableau1[[#This Row],[Soignants (Unités)*]]</f>
        <v>1</v>
      </c>
      <c r="P266" s="55">
        <f>Tableau1[[#This Row],[Médecins*]]</f>
        <v>0</v>
      </c>
      <c r="Q266" s="55">
        <f>Tableau1[[#This Row],[Vigilances - Pharmacie]]</f>
        <v>0</v>
      </c>
      <c r="R266" s="55" t="e">
        <f>#REF!</f>
        <v>#REF!</v>
      </c>
      <c r="S266" s="55" t="e">
        <f>#REF!</f>
        <v>#REF!</v>
      </c>
      <c r="T266" s="55" t="e">
        <f>#REF!</f>
        <v>#REF!</v>
      </c>
      <c r="U266" s="55">
        <f>Tableau1[[#This Row],[Classeur bénévoles]]</f>
        <v>0</v>
      </c>
      <c r="V266" s="55">
        <f>Tableau1[[#This Row],[Classeur CRU]]</f>
        <v>0</v>
      </c>
      <c r="W266" s="55">
        <f>Tableau1[[#This Row],[Classeur GQR]]</f>
        <v>0</v>
      </c>
      <c r="X266" s="55" t="str">
        <f>+Tableau1[[#This Row],[Papier?
A jour?
Imprimer?]]</f>
        <v>P-AJ-IMPR</v>
      </c>
    </row>
    <row r="267" spans="1:24" ht="56.25" hidden="1" customHeight="1" x14ac:dyDescent="0.3">
      <c r="A267" s="124" t="str">
        <f>IF(Tableau1[[#This Row],[Code]]&lt;&gt;"",Tableau1[[#This Row],[Code]],"")</f>
        <v>PDM_002_01</v>
      </c>
      <c r="B267" s="169" t="str">
        <f>IF(Tableau1[[#This Row],[Nom]]&lt;&gt;"",Tableau1[[#This Row],[Nom]],"")</f>
        <v>UTILISATION POMPE GEMSTAR</v>
      </c>
      <c r="C267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7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E267" s="32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67" s="91" t="str">
        <f>Tableau1[[#This Row],[Mots-clé]]</f>
        <v xml:space="preserve">BIOMED 5
PROTOCOLE
UTILISATION POMPE GEMSTAR
</v>
      </c>
      <c r="G267" s="54">
        <f>Tableau1[[#This Row],[Administratif*]]</f>
        <v>0</v>
      </c>
      <c r="H267" s="55">
        <f>Tableau1[[#This Row],[Agent de service*]]</f>
        <v>0</v>
      </c>
      <c r="I267" s="55">
        <f>Tableau1[[#This Row],[Bénévole* / DU]]</f>
        <v>0</v>
      </c>
      <c r="J267" s="55">
        <f>Tableau1[[#This Row],[Cuisinier*]]</f>
        <v>0</v>
      </c>
      <c r="K267" s="55">
        <f>Tableau1[[#This Row],[Equipe Mobile]]</f>
        <v>0</v>
      </c>
      <c r="L267" s="55">
        <f>Tableau1[[#This Row],[Factotum*]]</f>
        <v>0</v>
      </c>
      <c r="M267" s="55">
        <f>Tableau1[[#This Row],[Hôpital de jour*]]</f>
        <v>0</v>
      </c>
      <c r="N267" s="55" t="e">
        <f>#REF!</f>
        <v>#REF!</v>
      </c>
      <c r="O267" s="55" t="s">
        <v>891</v>
      </c>
      <c r="P267" s="55">
        <f>Tableau1[[#This Row],[Médecins*]]</f>
        <v>1</v>
      </c>
      <c r="Q267" s="55">
        <f>Tableau1[[#This Row],[Vigilances - Pharmacie]]</f>
        <v>0</v>
      </c>
      <c r="R267" s="55" t="e">
        <f>#REF!</f>
        <v>#REF!</v>
      </c>
      <c r="S267" s="55" t="e">
        <f>#REF!</f>
        <v>#REF!</v>
      </c>
      <c r="T267" s="55" t="e">
        <f>#REF!</f>
        <v>#REF!</v>
      </c>
      <c r="U267" s="55">
        <f>Tableau1[[#This Row],[Classeur bénévoles]]</f>
        <v>0</v>
      </c>
      <c r="V267" s="55">
        <f>Tableau1[[#This Row],[Classeur CRU]]</f>
        <v>0</v>
      </c>
      <c r="W267" s="55">
        <f>Tableau1[[#This Row],[Classeur GQR]]</f>
        <v>0</v>
      </c>
      <c r="X267" s="55" t="str">
        <f>+Tableau1[[#This Row],[Papier?
A jour?
Imprimer?]]</f>
        <v>P-AJ-IMPR</v>
      </c>
    </row>
    <row r="268" spans="1:24" ht="56.25" hidden="1" customHeight="1" x14ac:dyDescent="0.3">
      <c r="A268" s="123" t="str">
        <f>IF(Tableau1[[#This Row],[Code]]&lt;&gt;"",Tableau1[[#This Row],[Code]],"")</f>
        <v>QSI _001_02</v>
      </c>
      <c r="B268" s="168" t="str">
        <f>IF(Tableau1[[#This Row],[Nom]]&lt;&gt;"",Tableau1[[#This Row],[Nom]],"")</f>
        <v>VEILLE REGLEMENTAIRE</v>
      </c>
      <c r="C26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</v>
      </c>
      <c r="E268" s="327" t="str">
        <f>Tableau1[[#This Row],[Dossier]]&amp;" "&amp;Tableau1[[#This Row],[Sous dossier (1)]]&amp;" "&amp;Tableau1[[#This Row],[Sous dossier (2)]]&amp;" "&amp;Tableau1[[#This Row],[Sous dossier (3)]]</f>
        <v xml:space="preserve">MANAGEMENT\ QUALITE\ SYSTEME_INFORMATION\ </v>
      </c>
      <c r="F268" s="90" t="str">
        <f>Tableau1[[#This Row],[Mots-clé]]</f>
        <v>VEILLE REGLEMENTAIRE règlementaire  reglementation règlementation réglementation texte législation</v>
      </c>
      <c r="G268" s="52">
        <f>Tableau1[[#This Row],[Administratif*]]</f>
        <v>1</v>
      </c>
      <c r="H268" s="50">
        <f>Tableau1[[#This Row],[Agent de service*]]</f>
        <v>0</v>
      </c>
      <c r="I268" s="50">
        <f>Tableau1[[#This Row],[Bénévole* / DU]]</f>
        <v>0</v>
      </c>
      <c r="J268" s="50">
        <f>Tableau1[[#This Row],[Cuisinier*]]</f>
        <v>0</v>
      </c>
      <c r="K268" s="50">
        <f>Tableau1[[#This Row],[Equipe Mobile]]</f>
        <v>0</v>
      </c>
      <c r="L268" s="50">
        <f>Tableau1[[#This Row],[Factotum*]]</f>
        <v>0</v>
      </c>
      <c r="M268" s="50">
        <f>Tableau1[[#This Row],[Hôpital de jour*]]</f>
        <v>0</v>
      </c>
      <c r="N268" s="50" t="e">
        <f>#REF!</f>
        <v>#REF!</v>
      </c>
      <c r="O268" s="50">
        <f>Tableau1[[#This Row],[Soignants (Unités)*]]</f>
        <v>0</v>
      </c>
      <c r="P268" s="50">
        <f>Tableau1[[#This Row],[Médecins*]]</f>
        <v>0</v>
      </c>
      <c r="Q268" s="50">
        <f>Tableau1[[#This Row],[Vigilances - Pharmacie]]</f>
        <v>0</v>
      </c>
      <c r="R268" s="50" t="e">
        <f>#REF!</f>
        <v>#REF!</v>
      </c>
      <c r="S268" s="50" t="e">
        <f>#REF!</f>
        <v>#REF!</v>
      </c>
      <c r="T268" s="50" t="e">
        <f>#REF!</f>
        <v>#REF!</v>
      </c>
      <c r="U268" s="50">
        <f>Tableau1[[#This Row],[Classeur bénévoles]]</f>
        <v>0</v>
      </c>
      <c r="V268" s="50">
        <f>Tableau1[[#This Row],[Classeur CRU]]</f>
        <v>0</v>
      </c>
      <c r="W268" s="50">
        <f>Tableau1[[#This Row],[Classeur GQR]]</f>
        <v>0</v>
      </c>
      <c r="X268" s="50" t="str">
        <f>+Tableau1[[#This Row],[Papier?
A jour?
Imprimer?]]</f>
        <v>P - MAJ</v>
      </c>
    </row>
    <row r="269" spans="1:24" ht="56.25" hidden="1" customHeight="1" x14ac:dyDescent="0.3">
      <c r="A269" s="123" t="str">
        <f>IF(Tableau1[[#This Row],[Code]]&lt;&gt;"",Tableau1[[#This Row],[Code]],"")</f>
        <v/>
      </c>
      <c r="B269" s="168" t="str">
        <f>IF(Tableau1[[#This Row],[Nom]]&lt;&gt;"",Tableau1[[#This Row],[Nom]],"")</f>
        <v>Veille réglementaire La Maison 2016</v>
      </c>
      <c r="C26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69" s="327" t="str">
        <f>Tableau1[[#This Row],[Dossier]]&amp;" "&amp;Tableau1[[#This Row],[Sous dossier (1)]]&amp;" "&amp;Tableau1[[#This Row],[Sous dossier (2)]]&amp;" "&amp;Tableau1[[#This Row],[Sous dossier (3)]]</f>
        <v xml:space="preserve">MANAGEMENT\ QUALITE\ SYSTEME_INFORMATION\ </v>
      </c>
      <c r="F269" s="90" t="str">
        <f>Tableau1[[#This Row],[Mots-clé]]</f>
        <v>TABLEAU VEILLE REGLEMENTAIRE règlementaire  reglementation règlementation reglementation réglementation texte législation</v>
      </c>
      <c r="G269" s="52">
        <f>Tableau1[[#This Row],[Administratif*]]</f>
        <v>0</v>
      </c>
      <c r="H269" s="50">
        <f>Tableau1[[#This Row],[Agent de service*]]</f>
        <v>0</v>
      </c>
      <c r="I269" s="50">
        <f>Tableau1[[#This Row],[Bénévole* / DU]]</f>
        <v>0</v>
      </c>
      <c r="J269" s="50">
        <f>Tableau1[[#This Row],[Cuisinier*]]</f>
        <v>0</v>
      </c>
      <c r="K269" s="50">
        <f>Tableau1[[#This Row],[Equipe Mobile]]</f>
        <v>0</v>
      </c>
      <c r="L269" s="50">
        <f>Tableau1[[#This Row],[Factotum*]]</f>
        <v>0</v>
      </c>
      <c r="M269" s="50">
        <f>Tableau1[[#This Row],[Hôpital de jour*]]</f>
        <v>0</v>
      </c>
      <c r="N269" s="50" t="e">
        <f>#REF!</f>
        <v>#REF!</v>
      </c>
      <c r="O269" s="50">
        <f>Tableau1[[#This Row],[Soignants (Unités)*]]</f>
        <v>0</v>
      </c>
      <c r="P269" s="50">
        <f>Tableau1[[#This Row],[Médecins*]]</f>
        <v>0</v>
      </c>
      <c r="Q269" s="50">
        <f>Tableau1[[#This Row],[Vigilances - Pharmacie]]</f>
        <v>0</v>
      </c>
      <c r="R269" s="50" t="e">
        <f>#REF!</f>
        <v>#REF!</v>
      </c>
      <c r="S269" s="50" t="e">
        <f>#REF!</f>
        <v>#REF!</v>
      </c>
      <c r="T269" s="50" t="e">
        <f>#REF!</f>
        <v>#REF!</v>
      </c>
      <c r="U269" s="50">
        <f>Tableau1[[#This Row],[Classeur bénévoles]]</f>
        <v>0</v>
      </c>
      <c r="V269" s="50">
        <f>Tableau1[[#This Row],[Classeur CRU]]</f>
        <v>0</v>
      </c>
      <c r="W269" s="50">
        <f>Tableau1[[#This Row],[Classeur GQR]]</f>
        <v>0</v>
      </c>
      <c r="X269" s="50" t="str">
        <f>+Tableau1[[#This Row],[Papier?
A jour?
Imprimer?]]</f>
        <v>NP - MAJ</v>
      </c>
    </row>
    <row r="270" spans="1:24" ht="56.25" hidden="1" customHeight="1" x14ac:dyDescent="0.3">
      <c r="A270" s="123" t="str">
        <f>IF(Tableau1[[#This Row],[Code]]&lt;&gt;"",Tableau1[[#This Row],[Code]],"")</f>
        <v>UPT_016_02</v>
      </c>
      <c r="B270" s="168" t="str">
        <f>IF(Tableau1[[#This Row],[Nom]]&lt;&gt;"",Tableau1[[#This Row],[Nom]],"")</f>
        <v>VERROUS D’ANTIBIOTIQUES</v>
      </c>
      <c r="C27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270" s="32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70" s="90" t="str">
        <f>Tableau1[[#This Row],[Mots-clé]]</f>
        <v xml:space="preserve">PROTOCOLE
CLOU ANTIBIOTOQUE Théra 16 VERROUS
</v>
      </c>
      <c r="G270" s="52">
        <f>Tableau1[[#This Row],[Administratif*]]</f>
        <v>0</v>
      </c>
      <c r="H270" s="50">
        <f>Tableau1[[#This Row],[Agent de service*]]</f>
        <v>0</v>
      </c>
      <c r="I270" s="50">
        <f>Tableau1[[#This Row],[Bénévole* / DU]]</f>
        <v>0</v>
      </c>
      <c r="J270" s="50">
        <f>Tableau1[[#This Row],[Cuisinier*]]</f>
        <v>0</v>
      </c>
      <c r="K270" s="50">
        <f>Tableau1[[#This Row],[Equipe Mobile]]</f>
        <v>0</v>
      </c>
      <c r="L270" s="50">
        <f>Tableau1[[#This Row],[Factotum*]]</f>
        <v>0</v>
      </c>
      <c r="M270" s="50">
        <f>Tableau1[[#This Row],[Hôpital de jour*]]</f>
        <v>0</v>
      </c>
      <c r="N270" s="50" t="e">
        <f>#REF!</f>
        <v>#REF!</v>
      </c>
      <c r="O270" s="50">
        <f>Tableau1[[#This Row],[Soignants (Unités)*]]</f>
        <v>1</v>
      </c>
      <c r="P270" s="50">
        <f>Tableau1[[#This Row],[Médecins*]]</f>
        <v>1</v>
      </c>
      <c r="Q270" s="50">
        <f>Tableau1[[#This Row],[Vigilances - Pharmacie]]</f>
        <v>1</v>
      </c>
      <c r="R270" s="50" t="e">
        <f>#REF!</f>
        <v>#REF!</v>
      </c>
      <c r="S270" s="50" t="e">
        <f>#REF!</f>
        <v>#REF!</v>
      </c>
      <c r="T270" s="50" t="e">
        <f>#REF!</f>
        <v>#REF!</v>
      </c>
      <c r="U270" s="50">
        <f>Tableau1[[#This Row],[Classeur bénévoles]]</f>
        <v>0</v>
      </c>
      <c r="V270" s="50">
        <f>Tableau1[[#This Row],[Classeur CRU]]</f>
        <v>0</v>
      </c>
      <c r="W270" s="50">
        <f>Tableau1[[#This Row],[Classeur GQR]]</f>
        <v>0</v>
      </c>
      <c r="X270" s="50" t="str">
        <f>+Tableau1[[#This Row],[Papier?
A jour?
Imprimer?]]</f>
        <v>P-AJ-IMPR</v>
      </c>
    </row>
    <row r="271" spans="1:24" ht="56.25" hidden="1" customHeight="1" x14ac:dyDescent="0.3">
      <c r="A271" s="123" t="str">
        <f>IF(Tableau1[[#This Row],[Code]]&lt;&gt;"",Tableau1[[#This Row],[Code]],"")</f>
        <v>USO_004_02</v>
      </c>
      <c r="B271" s="168" t="str">
        <f>IF(Tableau1[[#This Row],[Nom]]&lt;&gt;"",Tableau1[[#This Row],[Nom]],"")</f>
        <v>VIDANGE POCHE A URINE</v>
      </c>
      <c r="C27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71" s="32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71" s="90" t="str">
        <f>Tableau1[[#This Row],[Mots-clé]]</f>
        <v xml:space="preserve"> Soins 7 PROTOCOLE VIDANGE POCHE A URINE</v>
      </c>
      <c r="G271" s="52">
        <f>Tableau1[[#This Row],[Administratif*]]</f>
        <v>0</v>
      </c>
      <c r="H271" s="50">
        <f>Tableau1[[#This Row],[Agent de service*]]</f>
        <v>0</v>
      </c>
      <c r="I271" s="50">
        <f>Tableau1[[#This Row],[Bénévole* / DU]]</f>
        <v>0</v>
      </c>
      <c r="J271" s="50">
        <f>Tableau1[[#This Row],[Cuisinier*]]</f>
        <v>0</v>
      </c>
      <c r="K271" s="50">
        <f>Tableau1[[#This Row],[Equipe Mobile]]</f>
        <v>0</v>
      </c>
      <c r="L271" s="50">
        <f>Tableau1[[#This Row],[Factotum*]]</f>
        <v>0</v>
      </c>
      <c r="M271" s="50">
        <f>Tableau1[[#This Row],[Hôpital de jour*]]</f>
        <v>0</v>
      </c>
      <c r="N271" s="50" t="e">
        <f>#REF!</f>
        <v>#REF!</v>
      </c>
      <c r="O271" s="50">
        <f>Tableau1[[#This Row],[Soignants (Unités)*]]</f>
        <v>1</v>
      </c>
      <c r="P271" s="50">
        <f>Tableau1[[#This Row],[Médecins*]]</f>
        <v>0</v>
      </c>
      <c r="Q271" s="50">
        <f>Tableau1[[#This Row],[Vigilances - Pharmacie]]</f>
        <v>0</v>
      </c>
      <c r="R271" s="50" t="e">
        <f>#REF!</f>
        <v>#REF!</v>
      </c>
      <c r="S271" s="50" t="e">
        <f>#REF!</f>
        <v>#REF!</v>
      </c>
      <c r="T271" s="50" t="e">
        <f>#REF!</f>
        <v>#REF!</v>
      </c>
      <c r="U271" s="50">
        <f>Tableau1[[#This Row],[Classeur bénévoles]]</f>
        <v>0</v>
      </c>
      <c r="V271" s="50">
        <f>Tableau1[[#This Row],[Classeur CRU]]</f>
        <v>0</v>
      </c>
      <c r="W271" s="50">
        <f>Tableau1[[#This Row],[Classeur GQR]]</f>
        <v>0</v>
      </c>
      <c r="X271" s="50" t="str">
        <f>+Tableau1[[#This Row],[Papier?
A jour?
Imprimer?]]</f>
        <v>P-AJ-IMPR</v>
      </c>
    </row>
    <row r="272" spans="1:24" ht="56.25" hidden="1" customHeight="1" x14ac:dyDescent="0.3">
      <c r="A272" s="123" t="str">
        <f>IF(Tableau1[[#This Row],[Code]]&lt;&gt;"",Tableau1[[#This Row],[Code]],"")</f>
        <v>USO_007_03</v>
      </c>
      <c r="B272" s="168" t="str">
        <f>IF(Tableau1[[#This Row],[Nom]]&lt;&gt;"",Tableau1[[#This Row],[Nom]],"")</f>
        <v>VOIES VEINEUSES PERIPHERIQUES</v>
      </c>
      <c r="C27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72" s="32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72" s="90" t="str">
        <f>Tableau1[[#This Row],[Mots-clé]]</f>
        <v>DISPOSITIFS INTRA-VASCULAIRES voie veineuse periphérique vvp perfusion</v>
      </c>
      <c r="G272" s="52">
        <f>Tableau1[[#This Row],[Administratif*]]</f>
        <v>0</v>
      </c>
      <c r="H272" s="50">
        <f>Tableau1[[#This Row],[Agent de service*]]</f>
        <v>0</v>
      </c>
      <c r="I272" s="50">
        <f>Tableau1[[#This Row],[Bénévole* / DU]]</f>
        <v>0</v>
      </c>
      <c r="J272" s="50">
        <f>Tableau1[[#This Row],[Cuisinier*]]</f>
        <v>0</v>
      </c>
      <c r="K272" s="50">
        <f>Tableau1[[#This Row],[Equipe Mobile]]</f>
        <v>0</v>
      </c>
      <c r="L272" s="50">
        <f>Tableau1[[#This Row],[Factotum*]]</f>
        <v>0</v>
      </c>
      <c r="M272" s="50">
        <f>Tableau1[[#This Row],[Hôpital de jour*]]</f>
        <v>0</v>
      </c>
      <c r="N272" s="50" t="e">
        <f>#REF!</f>
        <v>#REF!</v>
      </c>
      <c r="O272" s="50">
        <f>Tableau1[[#This Row],[Soignants (Unités)*]]</f>
        <v>1</v>
      </c>
      <c r="P272" s="50">
        <f>Tableau1[[#This Row],[Médecins*]]</f>
        <v>1</v>
      </c>
      <c r="Q272" s="50">
        <f>Tableau1[[#This Row],[Vigilances - Pharmacie]]</f>
        <v>0</v>
      </c>
      <c r="R272" s="50" t="e">
        <f>#REF!</f>
        <v>#REF!</v>
      </c>
      <c r="S272" s="50" t="e">
        <f>#REF!</f>
        <v>#REF!</v>
      </c>
      <c r="T272" s="50" t="e">
        <f>#REF!</f>
        <v>#REF!</v>
      </c>
      <c r="U272" s="50">
        <f>Tableau1[[#This Row],[Classeur bénévoles]]</f>
        <v>0</v>
      </c>
      <c r="V272" s="50">
        <f>Tableau1[[#This Row],[Classeur CRU]]</f>
        <v>0</v>
      </c>
      <c r="W272" s="50">
        <f>Tableau1[[#This Row],[Classeur GQR]]</f>
        <v>0</v>
      </c>
      <c r="X272" s="50" t="str">
        <f>+Tableau1[[#This Row],[Papier?
A jour?
Imprimer?]]</f>
        <v>P-AJ-IMPR</v>
      </c>
    </row>
    <row r="273" spans="1:24" ht="56.25" customHeight="1" x14ac:dyDescent="0.3">
      <c r="A273" s="123" t="str">
        <f>IF(Tableau1[[#This Row],[Code]]&lt;&gt;"",Tableau1[[#This Row],[Code]],"")</f>
        <v>-</v>
      </c>
      <c r="B273" s="168" t="str">
        <f>IF(Tableau1[[#This Row],[Nom]]&lt;&gt;"",Tableau1[[#This Row],[Nom]],"")</f>
        <v>DEMANDE DE CONGES</v>
      </c>
      <c r="C27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3" s="327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273" s="90" t="str">
        <f>Tableau1[[#This Row],[Mots-clé]]</f>
        <v>CONGES DEMANDE PLANNING RTT</v>
      </c>
      <c r="G273" s="52">
        <f>Tableau1[[#This Row],[Administratif*]]</f>
        <v>0</v>
      </c>
      <c r="H273" s="50">
        <f>Tableau1[[#This Row],[Agent de service*]]</f>
        <v>0</v>
      </c>
      <c r="I273" s="50">
        <f>Tableau1[[#This Row],[Bénévole* / DU]]</f>
        <v>0</v>
      </c>
      <c r="J273" s="50">
        <f>Tableau1[[#This Row],[Cuisinier*]]</f>
        <v>0</v>
      </c>
      <c r="K273" s="50">
        <f>Tableau1[[#This Row],[Equipe Mobile]]</f>
        <v>0</v>
      </c>
      <c r="L273" s="50">
        <f>Tableau1[[#This Row],[Factotum*]]</f>
        <v>0</v>
      </c>
      <c r="M273" s="50">
        <f>Tableau1[[#This Row],[Hôpital de jour*]]</f>
        <v>0</v>
      </c>
      <c r="N273" s="50" t="e">
        <f>#REF!</f>
        <v>#REF!</v>
      </c>
      <c r="O273" s="50">
        <f>Tableau1[[#This Row],[Soignants (Unités)*]]</f>
        <v>0</v>
      </c>
      <c r="P273" s="50">
        <f>Tableau1[[#This Row],[Médecins*]]</f>
        <v>0</v>
      </c>
      <c r="Q273" s="50">
        <f>Tableau1[[#This Row],[Vigilances - Pharmacie]]</f>
        <v>0</v>
      </c>
      <c r="R273" s="50" t="e">
        <f>#REF!</f>
        <v>#REF!</v>
      </c>
      <c r="S273" s="50" t="e">
        <f>#REF!</f>
        <v>#REF!</v>
      </c>
      <c r="T273" s="50" t="e">
        <f>#REF!</f>
        <v>#REF!</v>
      </c>
      <c r="U273" s="50">
        <f>Tableau1[[#This Row],[Classeur bénévoles]]</f>
        <v>0</v>
      </c>
      <c r="V273" s="50">
        <f>Tableau1[[#This Row],[Classeur CRU]]</f>
        <v>0</v>
      </c>
      <c r="W273" s="50">
        <f>Tableau1[[#This Row],[Classeur GQR]]</f>
        <v>0</v>
      </c>
      <c r="X273" s="50" t="str">
        <f>+Tableau1[[#This Row],[Papier?
A jour?
Imprimer?]]</f>
        <v>P-AJ-IMPR</v>
      </c>
    </row>
    <row r="274" spans="1:24" ht="56.25" hidden="1" customHeight="1" x14ac:dyDescent="0.3">
      <c r="A274" s="123" t="str">
        <f>IF(Tableau1[[#This Row],[Code]]&lt;&gt;"",Tableau1[[#This Row],[Code]],"")</f>
        <v/>
      </c>
      <c r="B274" s="168" t="str">
        <f>IF(Tableau1[[#This Row],[Nom]]&lt;&gt;"",Tableau1[[#This Row],[Nom]],"")</f>
        <v/>
      </c>
      <c r="C27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4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4" s="90">
        <f>Tableau1[[#This Row],[Mots-clé]]</f>
        <v>0</v>
      </c>
      <c r="G274" s="52">
        <f>Tableau1[[#This Row],[Administratif*]]</f>
        <v>0</v>
      </c>
      <c r="H274" s="50">
        <f>Tableau1[[#This Row],[Agent de service*]]</f>
        <v>0</v>
      </c>
      <c r="I274" s="50">
        <f>Tableau1[[#This Row],[Bénévole* / DU]]</f>
        <v>0</v>
      </c>
      <c r="J274" s="50">
        <f>Tableau1[[#This Row],[Cuisinier*]]</f>
        <v>0</v>
      </c>
      <c r="K274" s="50">
        <f>Tableau1[[#This Row],[Equipe Mobile]]</f>
        <v>0</v>
      </c>
      <c r="L274" s="50">
        <f>Tableau1[[#This Row],[Factotum*]]</f>
        <v>0</v>
      </c>
      <c r="M274" s="50">
        <f>Tableau1[[#This Row],[Hôpital de jour*]]</f>
        <v>0</v>
      </c>
      <c r="N274" s="50" t="e">
        <f>#REF!</f>
        <v>#REF!</v>
      </c>
      <c r="O274" s="50">
        <f>Tableau1[[#This Row],[Soignants (Unités)*]]</f>
        <v>0</v>
      </c>
      <c r="P274" s="50">
        <f>Tableau1[[#This Row],[Médecins*]]</f>
        <v>0</v>
      </c>
      <c r="Q274" s="50">
        <f>Tableau1[[#This Row],[Vigilances - Pharmacie]]</f>
        <v>0</v>
      </c>
      <c r="R274" s="50" t="e">
        <f>#REF!</f>
        <v>#REF!</v>
      </c>
      <c r="S274" s="50" t="e">
        <f>#REF!</f>
        <v>#REF!</v>
      </c>
      <c r="T274" s="50" t="e">
        <f>#REF!</f>
        <v>#REF!</v>
      </c>
      <c r="U274" s="50">
        <f>Tableau1[[#This Row],[Classeur bénévoles]]</f>
        <v>0</v>
      </c>
      <c r="V274" s="50">
        <f>Tableau1[[#This Row],[Classeur CRU]]</f>
        <v>0</v>
      </c>
      <c r="W274" s="50">
        <f>Tableau1[[#This Row],[Classeur GQR]]</f>
        <v>0</v>
      </c>
      <c r="X274" s="50" t="str">
        <f>+Tableau1[[#This Row],[Papier?
A jour?
Imprimer?]]</f>
        <v>P-AJ-IMPR</v>
      </c>
    </row>
    <row r="275" spans="1:24" ht="56.25" hidden="1" customHeight="1" x14ac:dyDescent="0.3">
      <c r="A275" s="123" t="str">
        <f>IF(Tableau1[[#This Row],[Code]]&lt;&gt;"",Tableau1[[#This Row],[Code]],"")</f>
        <v>-</v>
      </c>
      <c r="B275" s="168" t="str">
        <f>IF(Tableau1[[#This Row],[Nom]]&lt;&gt;"",Tableau1[[#This Row],[Nom]],"")</f>
        <v/>
      </c>
      <c r="C27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5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5" s="90">
        <f>Tableau1[[#This Row],[Mots-clé]]</f>
        <v>0</v>
      </c>
      <c r="G275" s="52">
        <f>Tableau1[[#This Row],[Administratif*]]</f>
        <v>0</v>
      </c>
      <c r="H275" s="50">
        <f>Tableau1[[#This Row],[Agent de service*]]</f>
        <v>0</v>
      </c>
      <c r="I275" s="50">
        <f>Tableau1[[#This Row],[Bénévole* / DU]]</f>
        <v>0</v>
      </c>
      <c r="J275" s="50">
        <f>Tableau1[[#This Row],[Cuisinier*]]</f>
        <v>0</v>
      </c>
      <c r="K275" s="50">
        <f>Tableau1[[#This Row],[Equipe Mobile]]</f>
        <v>0</v>
      </c>
      <c r="L275" s="50">
        <f>Tableau1[[#This Row],[Factotum*]]</f>
        <v>0</v>
      </c>
      <c r="M275" s="50">
        <f>Tableau1[[#This Row],[Hôpital de jour*]]</f>
        <v>0</v>
      </c>
      <c r="N275" s="50" t="e">
        <f>#REF!</f>
        <v>#REF!</v>
      </c>
      <c r="O275" s="50">
        <f>Tableau1[[#This Row],[Soignants (Unités)*]]</f>
        <v>0</v>
      </c>
      <c r="P275" s="50">
        <f>Tableau1[[#This Row],[Médecins*]]</f>
        <v>0</v>
      </c>
      <c r="Q275" s="50">
        <f>Tableau1[[#This Row],[Vigilances - Pharmacie]]</f>
        <v>0</v>
      </c>
      <c r="R275" s="50" t="e">
        <f>#REF!</f>
        <v>#REF!</v>
      </c>
      <c r="S275" s="50" t="e">
        <f>#REF!</f>
        <v>#REF!</v>
      </c>
      <c r="T275" s="50" t="e">
        <f>#REF!</f>
        <v>#REF!</v>
      </c>
      <c r="U275" s="50">
        <f>Tableau1[[#This Row],[Classeur bénévoles]]</f>
        <v>0</v>
      </c>
      <c r="V275" s="50">
        <f>Tableau1[[#This Row],[Classeur CRU]]</f>
        <v>0</v>
      </c>
      <c r="W275" s="50">
        <f>Tableau1[[#This Row],[Classeur GQR]]</f>
        <v>1</v>
      </c>
      <c r="X275" s="50" t="str">
        <f>+Tableau1[[#This Row],[Papier?
A jour?
Imprimer?]]</f>
        <v>P-AJ-IMPR</v>
      </c>
    </row>
    <row r="276" spans="1:24" ht="56.25" hidden="1" customHeight="1" x14ac:dyDescent="0.3">
      <c r="A276" s="123" t="str">
        <f>IF(Tableau1[[#This Row],[Code]]&lt;&gt;"",Tableau1[[#This Row],[Code]],"")</f>
        <v>-</v>
      </c>
      <c r="B276" s="168" t="str">
        <f>IF(Tableau1[[#This Row],[Nom]]&lt;&gt;"",Tableau1[[#This Row],[Nom]],"")</f>
        <v/>
      </c>
      <c r="C27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6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6" s="90">
        <f>Tableau1[[#This Row],[Mots-clé]]</f>
        <v>0</v>
      </c>
      <c r="G276" s="52">
        <f>Tableau1[[#This Row],[Administratif*]]</f>
        <v>0</v>
      </c>
      <c r="H276" s="50">
        <f>Tableau1[[#This Row],[Agent de service*]]</f>
        <v>0</v>
      </c>
      <c r="I276" s="50">
        <f>Tableau1[[#This Row],[Bénévole* / DU]]</f>
        <v>0</v>
      </c>
      <c r="J276" s="50">
        <f>Tableau1[[#This Row],[Cuisinier*]]</f>
        <v>0</v>
      </c>
      <c r="K276" s="50">
        <f>Tableau1[[#This Row],[Equipe Mobile]]</f>
        <v>0</v>
      </c>
      <c r="L276" s="50">
        <f>Tableau1[[#This Row],[Factotum*]]</f>
        <v>0</v>
      </c>
      <c r="M276" s="50">
        <f>Tableau1[[#This Row],[Hôpital de jour*]]</f>
        <v>0</v>
      </c>
      <c r="N276" s="50" t="e">
        <f>#REF!</f>
        <v>#REF!</v>
      </c>
      <c r="O276" s="50">
        <f>Tableau1[[#This Row],[Soignants (Unités)*]]</f>
        <v>0</v>
      </c>
      <c r="P276" s="50">
        <f>Tableau1[[#This Row],[Médecins*]]</f>
        <v>0</v>
      </c>
      <c r="Q276" s="50">
        <f>Tableau1[[#This Row],[Vigilances - Pharmacie]]</f>
        <v>0</v>
      </c>
      <c r="R276" s="50" t="e">
        <f>#REF!</f>
        <v>#REF!</v>
      </c>
      <c r="S276" s="50" t="e">
        <f>#REF!</f>
        <v>#REF!</v>
      </c>
      <c r="T276" s="50" t="e">
        <f>#REF!</f>
        <v>#REF!</v>
      </c>
      <c r="U276" s="50">
        <f>Tableau1[[#This Row],[Classeur bénévoles]]</f>
        <v>0</v>
      </c>
      <c r="V276" s="50">
        <f>Tableau1[[#This Row],[Classeur CRU]]</f>
        <v>0</v>
      </c>
      <c r="W276" s="50">
        <f>Tableau1[[#This Row],[Classeur GQR]]</f>
        <v>1</v>
      </c>
      <c r="X276" s="50" t="str">
        <f>+Tableau1[[#This Row],[Papier?
A jour?
Imprimer?]]</f>
        <v>P-AJ-IMPR</v>
      </c>
    </row>
    <row r="277" spans="1:24" ht="56.25" hidden="1" customHeight="1" x14ac:dyDescent="0.3">
      <c r="A277" s="123" t="str">
        <f>IF(Tableau1[[#This Row],[Code]]&lt;&gt;"",Tableau1[[#This Row],[Code]],"")</f>
        <v>-</v>
      </c>
      <c r="B277" s="168" t="str">
        <f>IF(Tableau1[[#This Row],[Nom]]&lt;&gt;"",Tableau1[[#This Row],[Nom]],"")</f>
        <v/>
      </c>
      <c r="C27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7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7" s="90">
        <f>Tableau1[[#This Row],[Mots-clé]]</f>
        <v>0</v>
      </c>
      <c r="G277" s="52">
        <f>Tableau1[[#This Row],[Administratif*]]</f>
        <v>0</v>
      </c>
      <c r="H277" s="50">
        <f>Tableau1[[#This Row],[Agent de service*]]</f>
        <v>0</v>
      </c>
      <c r="I277" s="50">
        <f>Tableau1[[#This Row],[Bénévole* / DU]]</f>
        <v>0</v>
      </c>
      <c r="J277" s="50">
        <f>Tableau1[[#This Row],[Cuisinier*]]</f>
        <v>0</v>
      </c>
      <c r="K277" s="50">
        <f>Tableau1[[#This Row],[Equipe Mobile]]</f>
        <v>0</v>
      </c>
      <c r="L277" s="50">
        <f>Tableau1[[#This Row],[Factotum*]]</f>
        <v>0</v>
      </c>
      <c r="M277" s="50">
        <f>Tableau1[[#This Row],[Hôpital de jour*]]</f>
        <v>0</v>
      </c>
      <c r="N277" s="50" t="e">
        <f>#REF!</f>
        <v>#REF!</v>
      </c>
      <c r="O277" s="50">
        <f>Tableau1[[#This Row],[Soignants (Unités)*]]</f>
        <v>0</v>
      </c>
      <c r="P277" s="50">
        <f>Tableau1[[#This Row],[Médecins*]]</f>
        <v>0</v>
      </c>
      <c r="Q277" s="50">
        <f>Tableau1[[#This Row],[Vigilances - Pharmacie]]</f>
        <v>0</v>
      </c>
      <c r="R277" s="50" t="e">
        <f>#REF!</f>
        <v>#REF!</v>
      </c>
      <c r="S277" s="50" t="e">
        <f>#REF!</f>
        <v>#REF!</v>
      </c>
      <c r="T277" s="50" t="e">
        <f>#REF!</f>
        <v>#REF!</v>
      </c>
      <c r="U277" s="50">
        <f>Tableau1[[#This Row],[Classeur bénévoles]]</f>
        <v>0</v>
      </c>
      <c r="V277" s="50">
        <f>Tableau1[[#This Row],[Classeur CRU]]</f>
        <v>0</v>
      </c>
      <c r="W277" s="50">
        <f>Tableau1[[#This Row],[Classeur GQR]]</f>
        <v>1</v>
      </c>
      <c r="X277" s="50" t="str">
        <f>+Tableau1[[#This Row],[Papier?
A jour?
Imprimer?]]</f>
        <v>P-AJ-IMPR</v>
      </c>
    </row>
    <row r="278" spans="1:24" ht="56.25" hidden="1" customHeight="1" x14ac:dyDescent="0.3">
      <c r="A278" s="123" t="str">
        <f>IF(Tableau1[[#This Row],[Code]]&lt;&gt;"",Tableau1[[#This Row],[Code]],"")</f>
        <v>-</v>
      </c>
      <c r="B278" s="168" t="str">
        <f>IF(Tableau1[[#This Row],[Nom]]&lt;&gt;"",Tableau1[[#This Row],[Nom]],"")</f>
        <v/>
      </c>
      <c r="C27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8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8" s="90">
        <f>Tableau1[[#This Row],[Mots-clé]]</f>
        <v>0</v>
      </c>
      <c r="G278" s="52">
        <f>Tableau1[[#This Row],[Administratif*]]</f>
        <v>0</v>
      </c>
      <c r="H278" s="50">
        <f>Tableau1[[#This Row],[Agent de service*]]</f>
        <v>0</v>
      </c>
      <c r="I278" s="50">
        <f>Tableau1[[#This Row],[Bénévole* / DU]]</f>
        <v>0</v>
      </c>
      <c r="J278" s="50">
        <f>Tableau1[[#This Row],[Cuisinier*]]</f>
        <v>0</v>
      </c>
      <c r="K278" s="50">
        <f>Tableau1[[#This Row],[Equipe Mobile]]</f>
        <v>0</v>
      </c>
      <c r="L278" s="50">
        <f>Tableau1[[#This Row],[Factotum*]]</f>
        <v>0</v>
      </c>
      <c r="M278" s="50">
        <f>Tableau1[[#This Row],[Hôpital de jour*]]</f>
        <v>0</v>
      </c>
      <c r="N278" s="50" t="e">
        <f>#REF!</f>
        <v>#REF!</v>
      </c>
      <c r="O278" s="50">
        <f>Tableau1[[#This Row],[Soignants (Unités)*]]</f>
        <v>0</v>
      </c>
      <c r="P278" s="50">
        <f>Tableau1[[#This Row],[Médecins*]]</f>
        <v>0</v>
      </c>
      <c r="Q278" s="50">
        <f>Tableau1[[#This Row],[Vigilances - Pharmacie]]</f>
        <v>0</v>
      </c>
      <c r="R278" s="50" t="e">
        <f>#REF!</f>
        <v>#REF!</v>
      </c>
      <c r="S278" s="50" t="e">
        <f>#REF!</f>
        <v>#REF!</v>
      </c>
      <c r="T278" s="50" t="e">
        <f>#REF!</f>
        <v>#REF!</v>
      </c>
      <c r="U278" s="50">
        <f>Tableau1[[#This Row],[Classeur bénévoles]]</f>
        <v>0</v>
      </c>
      <c r="V278" s="50">
        <f>Tableau1[[#This Row],[Classeur CRU]]</f>
        <v>0</v>
      </c>
      <c r="W278" s="50">
        <f>Tableau1[[#This Row],[Classeur GQR]]</f>
        <v>1</v>
      </c>
      <c r="X278" s="50" t="str">
        <f>+Tableau1[[#This Row],[Papier?
A jour?
Imprimer?]]</f>
        <v>P-AJ-IMPR</v>
      </c>
    </row>
    <row r="279" spans="1:24" ht="56.25" hidden="1" customHeight="1" x14ac:dyDescent="0.3">
      <c r="A279" s="123" t="str">
        <f>IF(Tableau1[[#This Row],[Code]]&lt;&gt;"",Tableau1[[#This Row],[Code]],"")</f>
        <v xml:space="preserve">- </v>
      </c>
      <c r="B279" s="168" t="str">
        <f>IF(Tableau1[[#This Row],[Nom]]&lt;&gt;"",Tableau1[[#This Row],[Nom]],"")</f>
        <v/>
      </c>
      <c r="C27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9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9" s="90">
        <f>Tableau1[[#This Row],[Mots-clé]]</f>
        <v>0</v>
      </c>
      <c r="G279" s="52">
        <f>Tableau1[[#This Row],[Administratif*]]</f>
        <v>0</v>
      </c>
      <c r="H279" s="50">
        <f>Tableau1[[#This Row],[Agent de service*]]</f>
        <v>0</v>
      </c>
      <c r="I279" s="50">
        <f>Tableau1[[#This Row],[Bénévole* / DU]]</f>
        <v>0</v>
      </c>
      <c r="J279" s="50">
        <f>Tableau1[[#This Row],[Cuisinier*]]</f>
        <v>0</v>
      </c>
      <c r="K279" s="50">
        <f>Tableau1[[#This Row],[Equipe Mobile]]</f>
        <v>0</v>
      </c>
      <c r="L279" s="50">
        <f>Tableau1[[#This Row],[Factotum*]]</f>
        <v>0</v>
      </c>
      <c r="M279" s="50">
        <f>Tableau1[[#This Row],[Hôpital de jour*]]</f>
        <v>0</v>
      </c>
      <c r="N279" s="50" t="e">
        <f>#REF!</f>
        <v>#REF!</v>
      </c>
      <c r="O279" s="50">
        <f>Tableau1[[#This Row],[Soignants (Unités)*]]</f>
        <v>0</v>
      </c>
      <c r="P279" s="50">
        <f>Tableau1[[#This Row],[Médecins*]]</f>
        <v>0</v>
      </c>
      <c r="Q279" s="50">
        <f>Tableau1[[#This Row],[Vigilances - Pharmacie]]</f>
        <v>0</v>
      </c>
      <c r="R279" s="50" t="e">
        <f>#REF!</f>
        <v>#REF!</v>
      </c>
      <c r="S279" s="50" t="e">
        <f>#REF!</f>
        <v>#REF!</v>
      </c>
      <c r="T279" s="50" t="e">
        <f>#REF!</f>
        <v>#REF!</v>
      </c>
      <c r="U279" s="50">
        <f>Tableau1[[#This Row],[Classeur bénévoles]]</f>
        <v>0</v>
      </c>
      <c r="V279" s="50">
        <f>Tableau1[[#This Row],[Classeur CRU]]</f>
        <v>0</v>
      </c>
      <c r="W279" s="50">
        <f>Tableau1[[#This Row],[Classeur GQR]]</f>
        <v>1</v>
      </c>
      <c r="X279" s="50" t="str">
        <f>+Tableau1[[#This Row],[Papier?
A jour?
Imprimer?]]</f>
        <v>P-AJ-IMPR</v>
      </c>
    </row>
    <row r="280" spans="1:24" ht="56.25" hidden="1" customHeight="1" x14ac:dyDescent="0.3">
      <c r="A280" s="123" t="str">
        <f>IF(Tableau1[[#This Row],[Code]]&lt;&gt;"",Tableau1[[#This Row],[Code]],"")</f>
        <v/>
      </c>
      <c r="B280" s="168" t="str">
        <f>IF(Tableau1[[#This Row],[Nom]]&lt;&gt;"",Tableau1[[#This Row],[Nom]],"")</f>
        <v/>
      </c>
      <c r="C28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0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0" s="90">
        <f>Tableau1[[#This Row],[Mots-clé]]</f>
        <v>0</v>
      </c>
      <c r="G280" s="52">
        <f>Tableau1[[#This Row],[Administratif*]]</f>
        <v>0</v>
      </c>
      <c r="H280" s="50">
        <f>Tableau1[[#This Row],[Agent de service*]]</f>
        <v>0</v>
      </c>
      <c r="I280" s="50">
        <f>Tableau1[[#This Row],[Bénévole* / DU]]</f>
        <v>0</v>
      </c>
      <c r="J280" s="50">
        <f>Tableau1[[#This Row],[Cuisinier*]]</f>
        <v>0</v>
      </c>
      <c r="K280" s="50">
        <f>Tableau1[[#This Row],[Equipe Mobile]]</f>
        <v>0</v>
      </c>
      <c r="L280" s="50">
        <f>Tableau1[[#This Row],[Factotum*]]</f>
        <v>0</v>
      </c>
      <c r="M280" s="50">
        <f>Tableau1[[#This Row],[Hôpital de jour*]]</f>
        <v>0</v>
      </c>
      <c r="N280" s="50" t="e">
        <f>#REF!</f>
        <v>#REF!</v>
      </c>
      <c r="O280" s="50">
        <f>Tableau1[[#This Row],[Soignants (Unités)*]]</f>
        <v>0</v>
      </c>
      <c r="P280" s="50">
        <f>Tableau1[[#This Row],[Médecins*]]</f>
        <v>0</v>
      </c>
      <c r="Q280" s="50">
        <f>Tableau1[[#This Row],[Vigilances - Pharmacie]]</f>
        <v>0</v>
      </c>
      <c r="R280" s="50" t="e">
        <f>#REF!</f>
        <v>#REF!</v>
      </c>
      <c r="S280" s="50" t="e">
        <f>#REF!</f>
        <v>#REF!</v>
      </c>
      <c r="T280" s="50" t="e">
        <f>#REF!</f>
        <v>#REF!</v>
      </c>
      <c r="U280" s="50">
        <f>Tableau1[[#This Row],[Classeur bénévoles]]</f>
        <v>0</v>
      </c>
      <c r="V280" s="50">
        <f>Tableau1[[#This Row],[Classeur CRU]]</f>
        <v>0</v>
      </c>
      <c r="W280" s="50">
        <f>Tableau1[[#This Row],[Classeur GQR]]</f>
        <v>0</v>
      </c>
      <c r="X280" s="50" t="str">
        <f>+Tableau1[[#This Row],[Papier?
A jour?
Imprimer?]]</f>
        <v>NP - AJ</v>
      </c>
    </row>
    <row r="281" spans="1:24" ht="56.25" hidden="1" customHeight="1" x14ac:dyDescent="0.3">
      <c r="A281" s="123" t="str">
        <f>IF(Tableau1[[#This Row],[Code]]&lt;&gt;"",Tableau1[[#This Row],[Code]],"")</f>
        <v/>
      </c>
      <c r="B281" s="168" t="str">
        <f>IF(Tableau1[[#This Row],[Nom]]&lt;&gt;"",Tableau1[[#This Row],[Nom]],"")</f>
        <v/>
      </c>
      <c r="C28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1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1" s="90">
        <f>Tableau1[[#This Row],[Mots-clé]]</f>
        <v>0</v>
      </c>
      <c r="G281" s="52">
        <f>Tableau1[[#This Row],[Administratif*]]</f>
        <v>0</v>
      </c>
      <c r="H281" s="50">
        <f>Tableau1[[#This Row],[Agent de service*]]</f>
        <v>0</v>
      </c>
      <c r="I281" s="50">
        <f>Tableau1[[#This Row],[Bénévole* / DU]]</f>
        <v>0</v>
      </c>
      <c r="J281" s="50">
        <f>Tableau1[[#This Row],[Cuisinier*]]</f>
        <v>0</v>
      </c>
      <c r="K281" s="50">
        <f>Tableau1[[#This Row],[Equipe Mobile]]</f>
        <v>0</v>
      </c>
      <c r="L281" s="50">
        <f>Tableau1[[#This Row],[Factotum*]]</f>
        <v>0</v>
      </c>
      <c r="M281" s="50">
        <f>Tableau1[[#This Row],[Hôpital de jour*]]</f>
        <v>0</v>
      </c>
      <c r="N281" s="50" t="e">
        <f>#REF!</f>
        <v>#REF!</v>
      </c>
      <c r="O281" s="50">
        <f>Tableau1[[#This Row],[Soignants (Unités)*]]</f>
        <v>0</v>
      </c>
      <c r="P281" s="50">
        <f>Tableau1[[#This Row],[Médecins*]]</f>
        <v>0</v>
      </c>
      <c r="Q281" s="50">
        <f>Tableau1[[#This Row],[Vigilances - Pharmacie]]</f>
        <v>0</v>
      </c>
      <c r="R281" s="50" t="e">
        <f>#REF!</f>
        <v>#REF!</v>
      </c>
      <c r="S281" s="50" t="e">
        <f>#REF!</f>
        <v>#REF!</v>
      </c>
      <c r="T281" s="50" t="e">
        <f>#REF!</f>
        <v>#REF!</v>
      </c>
      <c r="U281" s="50">
        <f>Tableau1[[#This Row],[Classeur bénévoles]]</f>
        <v>0</v>
      </c>
      <c r="V281" s="50">
        <f>Tableau1[[#This Row],[Classeur CRU]]</f>
        <v>0</v>
      </c>
      <c r="W281" s="50">
        <f>Tableau1[[#This Row],[Classeur GQR]]</f>
        <v>0</v>
      </c>
      <c r="X281" s="50" t="str">
        <f>+Tableau1[[#This Row],[Papier?
A jour?
Imprimer?]]</f>
        <v>NP - AJ</v>
      </c>
    </row>
    <row r="282" spans="1:24" ht="56.25" hidden="1" customHeight="1" x14ac:dyDescent="0.3">
      <c r="A282" s="123" t="str">
        <f>IF(Tableau1[[#This Row],[Code]]&lt;&gt;"",Tableau1[[#This Row],[Code]],"")</f>
        <v/>
      </c>
      <c r="B282" s="168" t="str">
        <f>IF(Tableau1[[#This Row],[Nom]]&lt;&gt;"",Tableau1[[#This Row],[Nom]],"")</f>
        <v/>
      </c>
      <c r="C28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2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2" s="90">
        <f>Tableau1[[#This Row],[Mots-clé]]</f>
        <v>0</v>
      </c>
      <c r="G282" s="52">
        <f>Tableau1[[#This Row],[Administratif*]]</f>
        <v>0</v>
      </c>
      <c r="H282" s="50">
        <f>Tableau1[[#This Row],[Agent de service*]]</f>
        <v>0</v>
      </c>
      <c r="I282" s="50">
        <f>Tableau1[[#This Row],[Bénévole* / DU]]</f>
        <v>0</v>
      </c>
      <c r="J282" s="50">
        <f>Tableau1[[#This Row],[Cuisinier*]]</f>
        <v>0</v>
      </c>
      <c r="K282" s="50">
        <f>Tableau1[[#This Row],[Equipe Mobile]]</f>
        <v>0</v>
      </c>
      <c r="L282" s="50">
        <f>Tableau1[[#This Row],[Factotum*]]</f>
        <v>0</v>
      </c>
      <c r="M282" s="50">
        <f>Tableau1[[#This Row],[Hôpital de jour*]]</f>
        <v>0</v>
      </c>
      <c r="N282" s="50" t="e">
        <f>#REF!</f>
        <v>#REF!</v>
      </c>
      <c r="O282" s="50">
        <f>Tableau1[[#This Row],[Soignants (Unités)*]]</f>
        <v>0</v>
      </c>
      <c r="P282" s="50">
        <f>Tableau1[[#This Row],[Médecins*]]</f>
        <v>0</v>
      </c>
      <c r="Q282" s="50">
        <f>Tableau1[[#This Row],[Vigilances - Pharmacie]]</f>
        <v>0</v>
      </c>
      <c r="R282" s="50" t="e">
        <f>#REF!</f>
        <v>#REF!</v>
      </c>
      <c r="S282" s="50" t="e">
        <f>#REF!</f>
        <v>#REF!</v>
      </c>
      <c r="T282" s="50" t="e">
        <f>#REF!</f>
        <v>#REF!</v>
      </c>
      <c r="U282" s="50">
        <f>Tableau1[[#This Row],[Classeur bénévoles]]</f>
        <v>0</v>
      </c>
      <c r="V282" s="50">
        <f>Tableau1[[#This Row],[Classeur CRU]]</f>
        <v>0</v>
      </c>
      <c r="W282" s="50">
        <f>Tableau1[[#This Row],[Classeur GQR]]</f>
        <v>0</v>
      </c>
      <c r="X282" s="50" t="str">
        <f>+Tableau1[[#This Row],[Papier?
A jour?
Imprimer?]]</f>
        <v>NP - AJ</v>
      </c>
    </row>
    <row r="283" spans="1:24" ht="56.25" hidden="1" customHeight="1" x14ac:dyDescent="0.3">
      <c r="A283" s="123" t="str">
        <f>IF(Tableau1[[#This Row],[Code]]&lt;&gt;"",Tableau1[[#This Row],[Code]],"")</f>
        <v/>
      </c>
      <c r="B283" s="168" t="str">
        <f>IF(Tableau1[[#This Row],[Nom]]&lt;&gt;"",Tableau1[[#This Row],[Nom]],"")</f>
        <v/>
      </c>
      <c r="C28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3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3" s="90">
        <f>Tableau1[[#This Row],[Mots-clé]]</f>
        <v>0</v>
      </c>
      <c r="G283" s="52">
        <f>Tableau1[[#This Row],[Administratif*]]</f>
        <v>0</v>
      </c>
      <c r="H283" s="50">
        <f>Tableau1[[#This Row],[Agent de service*]]</f>
        <v>0</v>
      </c>
      <c r="I283" s="50">
        <f>Tableau1[[#This Row],[Bénévole* / DU]]</f>
        <v>0</v>
      </c>
      <c r="J283" s="50">
        <f>Tableau1[[#This Row],[Cuisinier*]]</f>
        <v>0</v>
      </c>
      <c r="K283" s="50">
        <f>Tableau1[[#This Row],[Equipe Mobile]]</f>
        <v>0</v>
      </c>
      <c r="L283" s="50">
        <f>Tableau1[[#This Row],[Factotum*]]</f>
        <v>0</v>
      </c>
      <c r="M283" s="50">
        <f>Tableau1[[#This Row],[Hôpital de jour*]]</f>
        <v>0</v>
      </c>
      <c r="N283" s="50" t="e">
        <f>#REF!</f>
        <v>#REF!</v>
      </c>
      <c r="O283" s="50">
        <f>Tableau1[[#This Row],[Soignants (Unités)*]]</f>
        <v>0</v>
      </c>
      <c r="P283" s="50">
        <f>Tableau1[[#This Row],[Médecins*]]</f>
        <v>0</v>
      </c>
      <c r="Q283" s="50">
        <f>Tableau1[[#This Row],[Vigilances - Pharmacie]]</f>
        <v>0</v>
      </c>
      <c r="R283" s="50" t="e">
        <f>#REF!</f>
        <v>#REF!</v>
      </c>
      <c r="S283" s="50" t="e">
        <f>#REF!</f>
        <v>#REF!</v>
      </c>
      <c r="T283" s="50" t="e">
        <f>#REF!</f>
        <v>#REF!</v>
      </c>
      <c r="U283" s="50">
        <f>Tableau1[[#This Row],[Classeur bénévoles]]</f>
        <v>0</v>
      </c>
      <c r="V283" s="50">
        <f>Tableau1[[#This Row],[Classeur CRU]]</f>
        <v>0</v>
      </c>
      <c r="W283" s="50">
        <f>Tableau1[[#This Row],[Classeur GQR]]</f>
        <v>0</v>
      </c>
      <c r="X283" s="50" t="str">
        <f>+Tableau1[[#This Row],[Papier?
A jour?
Imprimer?]]</f>
        <v>NP - AJ</v>
      </c>
    </row>
    <row r="284" spans="1:24" ht="56.25" hidden="1" customHeight="1" x14ac:dyDescent="0.3">
      <c r="A284" s="123" t="str">
        <f>IF(Tableau1[[#This Row],[Code]]&lt;&gt;"",Tableau1[[#This Row],[Code]],"")</f>
        <v/>
      </c>
      <c r="B284" s="168" t="str">
        <f>IF(Tableau1[[#This Row],[Nom]]&lt;&gt;"",Tableau1[[#This Row],[Nom]],"")</f>
        <v/>
      </c>
      <c r="C28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4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4" s="90">
        <f>Tableau1[[#This Row],[Mots-clé]]</f>
        <v>0</v>
      </c>
      <c r="G284" s="52">
        <f>Tableau1[[#This Row],[Administratif*]]</f>
        <v>0</v>
      </c>
      <c r="H284" s="50">
        <f>Tableau1[[#This Row],[Agent de service*]]</f>
        <v>0</v>
      </c>
      <c r="I284" s="50">
        <f>Tableau1[[#This Row],[Bénévole* / DU]]</f>
        <v>0</v>
      </c>
      <c r="J284" s="50">
        <f>Tableau1[[#This Row],[Cuisinier*]]</f>
        <v>0</v>
      </c>
      <c r="K284" s="50">
        <f>Tableau1[[#This Row],[Equipe Mobile]]</f>
        <v>0</v>
      </c>
      <c r="L284" s="50">
        <f>Tableau1[[#This Row],[Factotum*]]</f>
        <v>0</v>
      </c>
      <c r="M284" s="50">
        <f>Tableau1[[#This Row],[Hôpital de jour*]]</f>
        <v>0</v>
      </c>
      <c r="N284" s="50" t="e">
        <f>#REF!</f>
        <v>#REF!</v>
      </c>
      <c r="O284" s="50">
        <f>Tableau1[[#This Row],[Soignants (Unités)*]]</f>
        <v>0</v>
      </c>
      <c r="P284" s="50">
        <f>Tableau1[[#This Row],[Médecins*]]</f>
        <v>0</v>
      </c>
      <c r="Q284" s="50">
        <f>Tableau1[[#This Row],[Vigilances - Pharmacie]]</f>
        <v>0</v>
      </c>
      <c r="R284" s="50" t="e">
        <f>#REF!</f>
        <v>#REF!</v>
      </c>
      <c r="S284" s="50" t="e">
        <f>#REF!</f>
        <v>#REF!</v>
      </c>
      <c r="T284" s="50" t="e">
        <f>#REF!</f>
        <v>#REF!</v>
      </c>
      <c r="U284" s="50">
        <f>Tableau1[[#This Row],[Classeur bénévoles]]</f>
        <v>0</v>
      </c>
      <c r="V284" s="50">
        <f>Tableau1[[#This Row],[Classeur CRU]]</f>
        <v>0</v>
      </c>
      <c r="W284" s="50">
        <f>Tableau1[[#This Row],[Classeur GQR]]</f>
        <v>0</v>
      </c>
      <c r="X284" s="50" t="str">
        <f>+Tableau1[[#This Row],[Papier?
A jour?
Imprimer?]]</f>
        <v>NP - AJ</v>
      </c>
    </row>
    <row r="285" spans="1:24" ht="56.25" hidden="1" customHeight="1" x14ac:dyDescent="0.3">
      <c r="A285" s="123" t="str">
        <f>IF(Tableau1[[#This Row],[Code]]&lt;&gt;"",Tableau1[[#This Row],[Code]],"")</f>
        <v/>
      </c>
      <c r="B285" s="168" t="str">
        <f>IF(Tableau1[[#This Row],[Nom]]&lt;&gt;"",Tableau1[[#This Row],[Nom]],"")</f>
        <v/>
      </c>
      <c r="C28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5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5" s="90">
        <f>Tableau1[[#This Row],[Mots-clé]]</f>
        <v>0</v>
      </c>
      <c r="G285" s="52">
        <f>Tableau1[[#This Row],[Administratif*]]</f>
        <v>0</v>
      </c>
      <c r="H285" s="50">
        <f>Tableau1[[#This Row],[Agent de service*]]</f>
        <v>0</v>
      </c>
      <c r="I285" s="50">
        <f>Tableau1[[#This Row],[Bénévole* / DU]]</f>
        <v>0</v>
      </c>
      <c r="J285" s="50">
        <f>Tableau1[[#This Row],[Cuisinier*]]</f>
        <v>0</v>
      </c>
      <c r="K285" s="50">
        <f>Tableau1[[#This Row],[Equipe Mobile]]</f>
        <v>0</v>
      </c>
      <c r="L285" s="50">
        <f>Tableau1[[#This Row],[Factotum*]]</f>
        <v>0</v>
      </c>
      <c r="M285" s="50">
        <f>Tableau1[[#This Row],[Hôpital de jour*]]</f>
        <v>0</v>
      </c>
      <c r="N285" s="50" t="e">
        <f>#REF!</f>
        <v>#REF!</v>
      </c>
      <c r="O285" s="50">
        <f>Tableau1[[#This Row],[Soignants (Unités)*]]</f>
        <v>0</v>
      </c>
      <c r="P285" s="50">
        <f>Tableau1[[#This Row],[Médecins*]]</f>
        <v>0</v>
      </c>
      <c r="Q285" s="50">
        <f>Tableau1[[#This Row],[Vigilances - Pharmacie]]</f>
        <v>0</v>
      </c>
      <c r="R285" s="50" t="e">
        <f>#REF!</f>
        <v>#REF!</v>
      </c>
      <c r="S285" s="50" t="e">
        <f>#REF!</f>
        <v>#REF!</v>
      </c>
      <c r="T285" s="50" t="e">
        <f>#REF!</f>
        <v>#REF!</v>
      </c>
      <c r="U285" s="50">
        <f>Tableau1[[#This Row],[Classeur bénévoles]]</f>
        <v>0</v>
      </c>
      <c r="V285" s="50">
        <f>Tableau1[[#This Row],[Classeur CRU]]</f>
        <v>0</v>
      </c>
      <c r="W285" s="50">
        <f>Tableau1[[#This Row],[Classeur GQR]]</f>
        <v>0</v>
      </c>
      <c r="X285" s="50" t="str">
        <f>+Tableau1[[#This Row],[Papier?
A jour?
Imprimer?]]</f>
        <v>NP - AJ</v>
      </c>
    </row>
    <row r="286" spans="1:24" ht="56.25" hidden="1" customHeight="1" x14ac:dyDescent="0.3">
      <c r="A286" s="123" t="str">
        <f>IF(Tableau1[[#This Row],[Code]]&lt;&gt;"",Tableau1[[#This Row],[Code]],"")</f>
        <v/>
      </c>
      <c r="B286" s="168" t="str">
        <f>IF(Tableau1[[#This Row],[Nom]]&lt;&gt;"",Tableau1[[#This Row],[Nom]],"")</f>
        <v/>
      </c>
      <c r="C28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6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6" s="90">
        <f>Tableau1[[#This Row],[Mots-clé]]</f>
        <v>0</v>
      </c>
      <c r="G286" s="52">
        <f>Tableau1[[#This Row],[Administratif*]]</f>
        <v>0</v>
      </c>
      <c r="H286" s="50">
        <f>Tableau1[[#This Row],[Agent de service*]]</f>
        <v>0</v>
      </c>
      <c r="I286" s="50">
        <f>Tableau1[[#This Row],[Bénévole* / DU]]</f>
        <v>0</v>
      </c>
      <c r="J286" s="50">
        <f>Tableau1[[#This Row],[Cuisinier*]]</f>
        <v>0</v>
      </c>
      <c r="K286" s="50">
        <f>Tableau1[[#This Row],[Equipe Mobile]]</f>
        <v>0</v>
      </c>
      <c r="L286" s="50">
        <f>Tableau1[[#This Row],[Factotum*]]</f>
        <v>0</v>
      </c>
      <c r="M286" s="50">
        <f>Tableau1[[#This Row],[Hôpital de jour*]]</f>
        <v>0</v>
      </c>
      <c r="N286" s="50" t="e">
        <f>#REF!</f>
        <v>#REF!</v>
      </c>
      <c r="O286" s="50">
        <f>Tableau1[[#This Row],[Soignants (Unités)*]]</f>
        <v>0</v>
      </c>
      <c r="P286" s="50">
        <f>Tableau1[[#This Row],[Médecins*]]</f>
        <v>0</v>
      </c>
      <c r="Q286" s="50">
        <f>Tableau1[[#This Row],[Vigilances - Pharmacie]]</f>
        <v>0</v>
      </c>
      <c r="R286" s="50" t="e">
        <f>#REF!</f>
        <v>#REF!</v>
      </c>
      <c r="S286" s="50" t="e">
        <f>#REF!</f>
        <v>#REF!</v>
      </c>
      <c r="T286" s="50" t="e">
        <f>#REF!</f>
        <v>#REF!</v>
      </c>
      <c r="U286" s="50">
        <f>Tableau1[[#This Row],[Classeur bénévoles]]</f>
        <v>0</v>
      </c>
      <c r="V286" s="50">
        <f>Tableau1[[#This Row],[Classeur CRU]]</f>
        <v>0</v>
      </c>
      <c r="W286" s="50">
        <f>Tableau1[[#This Row],[Classeur GQR]]</f>
        <v>0</v>
      </c>
      <c r="X286" s="50">
        <f>+Tableau1[[#This Row],[Papier?
A jour?
Imprimer?]]</f>
        <v>0</v>
      </c>
    </row>
    <row r="287" spans="1:24" ht="56.25" hidden="1" customHeight="1" x14ac:dyDescent="0.3">
      <c r="A287" s="123" t="str">
        <f>IF(Tableau1[[#This Row],[Code]]&lt;&gt;"",Tableau1[[#This Row],[Code]],"")</f>
        <v/>
      </c>
      <c r="B287" s="168" t="str">
        <f>IF(Tableau1[[#This Row],[Nom]]&lt;&gt;"",Tableau1[[#This Row],[Nom]],"")</f>
        <v/>
      </c>
      <c r="C28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7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7" s="90">
        <f>Tableau1[[#This Row],[Mots-clé]]</f>
        <v>0</v>
      </c>
      <c r="G287" s="52">
        <f>Tableau1[[#This Row],[Administratif*]]</f>
        <v>0</v>
      </c>
      <c r="H287" s="50">
        <f>Tableau1[[#This Row],[Agent de service*]]</f>
        <v>0</v>
      </c>
      <c r="I287" s="50">
        <f>Tableau1[[#This Row],[Bénévole* / DU]]</f>
        <v>0</v>
      </c>
      <c r="J287" s="50">
        <f>Tableau1[[#This Row],[Cuisinier*]]</f>
        <v>0</v>
      </c>
      <c r="K287" s="50">
        <f>Tableau1[[#This Row],[Equipe Mobile]]</f>
        <v>0</v>
      </c>
      <c r="L287" s="50">
        <f>Tableau1[[#This Row],[Factotum*]]</f>
        <v>0</v>
      </c>
      <c r="M287" s="50">
        <f>Tableau1[[#This Row],[Hôpital de jour*]]</f>
        <v>0</v>
      </c>
      <c r="N287" s="50" t="e">
        <f>#REF!</f>
        <v>#REF!</v>
      </c>
      <c r="O287" s="50">
        <f>Tableau1[[#This Row],[Soignants (Unités)*]]</f>
        <v>0</v>
      </c>
      <c r="P287" s="50">
        <f>Tableau1[[#This Row],[Médecins*]]</f>
        <v>0</v>
      </c>
      <c r="Q287" s="50">
        <f>Tableau1[[#This Row],[Vigilances - Pharmacie]]</f>
        <v>0</v>
      </c>
      <c r="R287" s="50" t="e">
        <f>#REF!</f>
        <v>#REF!</v>
      </c>
      <c r="S287" s="50" t="e">
        <f>#REF!</f>
        <v>#REF!</v>
      </c>
      <c r="T287" s="50" t="e">
        <f>#REF!</f>
        <v>#REF!</v>
      </c>
      <c r="U287" s="50">
        <f>Tableau1[[#This Row],[Classeur bénévoles]]</f>
        <v>0</v>
      </c>
      <c r="V287" s="50">
        <f>Tableau1[[#This Row],[Classeur CRU]]</f>
        <v>0</v>
      </c>
      <c r="W287" s="50">
        <f>Tableau1[[#This Row],[Classeur GQR]]</f>
        <v>0</v>
      </c>
      <c r="X287" s="50">
        <f>+Tableau1[[#This Row],[Papier?
A jour?
Imprimer?]]</f>
        <v>0</v>
      </c>
    </row>
    <row r="288" spans="1:24" ht="56.25" hidden="1" customHeight="1" x14ac:dyDescent="0.3">
      <c r="A288" s="123" t="str">
        <f>IF(Tableau1[[#This Row],[Code]]&lt;&gt;"",Tableau1[[#This Row],[Code]],"")</f>
        <v/>
      </c>
      <c r="B288" s="168" t="str">
        <f>IF(Tableau1[[#This Row],[Nom]]&lt;&gt;"",Tableau1[[#This Row],[Nom]],"")</f>
        <v/>
      </c>
      <c r="C28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8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8" s="90">
        <f>Tableau1[[#This Row],[Mots-clé]]</f>
        <v>0</v>
      </c>
      <c r="G288" s="52">
        <f>Tableau1[[#This Row],[Administratif*]]</f>
        <v>0</v>
      </c>
      <c r="H288" s="50">
        <f>Tableau1[[#This Row],[Agent de service*]]</f>
        <v>0</v>
      </c>
      <c r="I288" s="50">
        <f>Tableau1[[#This Row],[Bénévole* / DU]]</f>
        <v>0</v>
      </c>
      <c r="J288" s="50">
        <f>Tableau1[[#This Row],[Cuisinier*]]</f>
        <v>0</v>
      </c>
      <c r="K288" s="50">
        <f>Tableau1[[#This Row],[Equipe Mobile]]</f>
        <v>0</v>
      </c>
      <c r="L288" s="50">
        <f>Tableau1[[#This Row],[Factotum*]]</f>
        <v>0</v>
      </c>
      <c r="M288" s="50">
        <f>Tableau1[[#This Row],[Hôpital de jour*]]</f>
        <v>0</v>
      </c>
      <c r="N288" s="50" t="e">
        <f>#REF!</f>
        <v>#REF!</v>
      </c>
      <c r="O288" s="50">
        <f>Tableau1[[#This Row],[Soignants (Unités)*]]</f>
        <v>0</v>
      </c>
      <c r="P288" s="50">
        <f>Tableau1[[#This Row],[Médecins*]]</f>
        <v>0</v>
      </c>
      <c r="Q288" s="50">
        <f>Tableau1[[#This Row],[Vigilances - Pharmacie]]</f>
        <v>0</v>
      </c>
      <c r="R288" s="50" t="e">
        <f>#REF!</f>
        <v>#REF!</v>
      </c>
      <c r="S288" s="50" t="e">
        <f>#REF!</f>
        <v>#REF!</v>
      </c>
      <c r="T288" s="50" t="e">
        <f>#REF!</f>
        <v>#REF!</v>
      </c>
      <c r="U288" s="50">
        <f>Tableau1[[#This Row],[Classeur bénévoles]]</f>
        <v>0</v>
      </c>
      <c r="V288" s="50">
        <f>Tableau1[[#This Row],[Classeur CRU]]</f>
        <v>0</v>
      </c>
      <c r="W288" s="50">
        <f>Tableau1[[#This Row],[Classeur GQR]]</f>
        <v>0</v>
      </c>
      <c r="X288" s="50">
        <f>+Tableau1[[#This Row],[Papier?
A jour?
Imprimer?]]</f>
        <v>0</v>
      </c>
    </row>
    <row r="289" spans="1:24" ht="56.25" hidden="1" customHeight="1" x14ac:dyDescent="0.3">
      <c r="A289" s="123" t="str">
        <f>IF(Tableau1[[#This Row],[Code]]&lt;&gt;"",Tableau1[[#This Row],[Code]],"")</f>
        <v/>
      </c>
      <c r="B289" s="168" t="str">
        <f>IF(Tableau1[[#This Row],[Nom]]&lt;&gt;"",Tableau1[[#This Row],[Nom]],"")</f>
        <v/>
      </c>
      <c r="C28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9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9" s="90">
        <f>Tableau1[[#This Row],[Mots-clé]]</f>
        <v>0</v>
      </c>
      <c r="G289" s="52">
        <f>Tableau1[[#This Row],[Administratif*]]</f>
        <v>0</v>
      </c>
      <c r="H289" s="50">
        <f>Tableau1[[#This Row],[Agent de service*]]</f>
        <v>0</v>
      </c>
      <c r="I289" s="50">
        <f>Tableau1[[#This Row],[Bénévole* / DU]]</f>
        <v>0</v>
      </c>
      <c r="J289" s="50">
        <f>Tableau1[[#This Row],[Cuisinier*]]</f>
        <v>0</v>
      </c>
      <c r="K289" s="50">
        <f>Tableau1[[#This Row],[Equipe Mobile]]</f>
        <v>0</v>
      </c>
      <c r="L289" s="50">
        <f>Tableau1[[#This Row],[Factotum*]]</f>
        <v>0</v>
      </c>
      <c r="M289" s="50">
        <f>Tableau1[[#This Row],[Hôpital de jour*]]</f>
        <v>0</v>
      </c>
      <c r="N289" s="50" t="e">
        <f>#REF!</f>
        <v>#REF!</v>
      </c>
      <c r="O289" s="50">
        <f>Tableau1[[#This Row],[Soignants (Unités)*]]</f>
        <v>0</v>
      </c>
      <c r="P289" s="50">
        <f>Tableau1[[#This Row],[Médecins*]]</f>
        <v>0</v>
      </c>
      <c r="Q289" s="50">
        <f>Tableau1[[#This Row],[Vigilances - Pharmacie]]</f>
        <v>0</v>
      </c>
      <c r="R289" s="50" t="e">
        <f>#REF!</f>
        <v>#REF!</v>
      </c>
      <c r="S289" s="50" t="e">
        <f>#REF!</f>
        <v>#REF!</v>
      </c>
      <c r="T289" s="50" t="e">
        <f>#REF!</f>
        <v>#REF!</v>
      </c>
      <c r="U289" s="50">
        <f>Tableau1[[#This Row],[Classeur bénévoles]]</f>
        <v>0</v>
      </c>
      <c r="V289" s="50">
        <f>Tableau1[[#This Row],[Classeur CRU]]</f>
        <v>0</v>
      </c>
      <c r="W289" s="50">
        <f>Tableau1[[#This Row],[Classeur GQR]]</f>
        <v>0</v>
      </c>
      <c r="X289" s="50">
        <f>+Tableau1[[#This Row],[Papier?
A jour?
Imprimer?]]</f>
        <v>0</v>
      </c>
    </row>
    <row r="290" spans="1:24" ht="56.25" hidden="1" customHeight="1" x14ac:dyDescent="0.3">
      <c r="A290" s="123" t="str">
        <f>IF(Tableau1[[#This Row],[Code]]&lt;&gt;"",Tableau1[[#This Row],[Code]],"")</f>
        <v/>
      </c>
      <c r="B290" s="168" t="str">
        <f>IF(Tableau1[[#This Row],[Nom]]&lt;&gt;"",Tableau1[[#This Row],[Nom]],"")</f>
        <v/>
      </c>
      <c r="C29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0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90" s="90">
        <f>Tableau1[[#This Row],[Mots-clé]]</f>
        <v>0</v>
      </c>
      <c r="G290" s="52">
        <f>Tableau1[[#This Row],[Administratif*]]</f>
        <v>0</v>
      </c>
      <c r="H290" s="50">
        <f>Tableau1[[#This Row],[Agent de service*]]</f>
        <v>0</v>
      </c>
      <c r="I290" s="50">
        <f>Tableau1[[#This Row],[Bénévole* / DU]]</f>
        <v>0</v>
      </c>
      <c r="J290" s="50">
        <f>Tableau1[[#This Row],[Cuisinier*]]</f>
        <v>0</v>
      </c>
      <c r="K290" s="50">
        <f>Tableau1[[#This Row],[Equipe Mobile]]</f>
        <v>0</v>
      </c>
      <c r="L290" s="50">
        <f>Tableau1[[#This Row],[Factotum*]]</f>
        <v>0</v>
      </c>
      <c r="M290" s="50">
        <f>Tableau1[[#This Row],[Hôpital de jour*]]</f>
        <v>0</v>
      </c>
      <c r="N290" s="50" t="e">
        <f>#REF!</f>
        <v>#REF!</v>
      </c>
      <c r="O290" s="50">
        <f>Tableau1[[#This Row],[Soignants (Unités)*]]</f>
        <v>0</v>
      </c>
      <c r="P290" s="50">
        <f>Tableau1[[#This Row],[Médecins*]]</f>
        <v>0</v>
      </c>
      <c r="Q290" s="50">
        <f>Tableau1[[#This Row],[Vigilances - Pharmacie]]</f>
        <v>0</v>
      </c>
      <c r="R290" s="50" t="e">
        <f>#REF!</f>
        <v>#REF!</v>
      </c>
      <c r="S290" s="50" t="e">
        <f>#REF!</f>
        <v>#REF!</v>
      </c>
      <c r="T290" s="50" t="e">
        <f>#REF!</f>
        <v>#REF!</v>
      </c>
      <c r="U290" s="50">
        <f>Tableau1[[#This Row],[Classeur bénévoles]]</f>
        <v>0</v>
      </c>
      <c r="V290" s="50">
        <f>Tableau1[[#This Row],[Classeur CRU]]</f>
        <v>0</v>
      </c>
      <c r="W290" s="50">
        <f>Tableau1[[#This Row],[Classeur GQR]]</f>
        <v>0</v>
      </c>
      <c r="X290" s="50">
        <f>+Tableau1[[#This Row],[Papier?
A jour?
Imprimer?]]</f>
        <v>0</v>
      </c>
    </row>
    <row r="291" spans="1:24" ht="56.25" hidden="1" customHeight="1" x14ac:dyDescent="0.3">
      <c r="A291" s="123" t="e">
        <f>IF(Tableau1[[#This Row],[Code]]&lt;&gt;"",Tableau1[[#This Row],[Code]],"")</f>
        <v>#VALUE!</v>
      </c>
      <c r="B291" s="168" t="e">
        <f>IF(Tableau1[[#This Row],[Nom]]&lt;&gt;"",Tableau1[[#This Row],[Nom]],"")</f>
        <v>#VALUE!</v>
      </c>
      <c r="C291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1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1" s="327" t="e">
        <f>Tableau1[[#This Row],[Dossier]]&amp;" "&amp;Tableau1[[#This Row],[Sous dossier (1)]]&amp;" "&amp;Tableau1[[#This Row],[Sous dossier (2)]]&amp;" "&amp;Tableau1[[#This Row],[Sous dossier (3)]]</f>
        <v>#VALUE!</v>
      </c>
      <c r="F291" s="90" t="e">
        <f>Tableau1[[#This Row],[Mots-clé]]</f>
        <v>#VALUE!</v>
      </c>
      <c r="G291" s="52" t="e">
        <f>Tableau1[[#This Row],[Administratif*]]</f>
        <v>#VALUE!</v>
      </c>
      <c r="H291" s="50" t="e">
        <f>Tableau1[[#This Row],[Agent de service*]]</f>
        <v>#VALUE!</v>
      </c>
      <c r="I291" s="50" t="e">
        <f>Tableau1[[#This Row],[Bénévole* / DU]]</f>
        <v>#VALUE!</v>
      </c>
      <c r="J291" s="50" t="e">
        <f>Tableau1[[#This Row],[Cuisinier*]]</f>
        <v>#VALUE!</v>
      </c>
      <c r="K291" s="50" t="e">
        <f>Tableau1[[#This Row],[Equipe Mobile]]</f>
        <v>#VALUE!</v>
      </c>
      <c r="L291" s="50" t="e">
        <f>Tableau1[[#This Row],[Factotum*]]</f>
        <v>#VALUE!</v>
      </c>
      <c r="M291" s="50" t="e">
        <f>Tableau1[[#This Row],[Hôpital de jour*]]</f>
        <v>#VALUE!</v>
      </c>
      <c r="N291" s="50" t="e">
        <f>#REF!</f>
        <v>#REF!</v>
      </c>
      <c r="O291" s="50" t="e">
        <f>Tableau1[[#This Row],[Soignants (Unités)*]]</f>
        <v>#VALUE!</v>
      </c>
      <c r="P291" s="50" t="e">
        <f>Tableau1[[#This Row],[Médecins*]]</f>
        <v>#VALUE!</v>
      </c>
      <c r="Q291" s="50" t="e">
        <f>Tableau1[[#This Row],[Vigilances - Pharmacie]]</f>
        <v>#VALUE!</v>
      </c>
      <c r="R291" s="50" t="e">
        <f>#REF!</f>
        <v>#REF!</v>
      </c>
      <c r="S291" s="50" t="e">
        <f>#REF!</f>
        <v>#REF!</v>
      </c>
      <c r="T291" s="50" t="e">
        <f>#REF!</f>
        <v>#REF!</v>
      </c>
      <c r="U291" s="50" t="e">
        <f>Tableau1[[#This Row],[Classeur bénévoles]]</f>
        <v>#VALUE!</v>
      </c>
      <c r="V291" s="50" t="e">
        <f>Tableau1[[#This Row],[Classeur CRU]]</f>
        <v>#VALUE!</v>
      </c>
      <c r="W291" s="50" t="e">
        <f>Tableau1[[#This Row],[Classeur GQR]]</f>
        <v>#VALUE!</v>
      </c>
      <c r="X291" s="50" t="e">
        <f>+Tableau1[[#This Row],[Papier?
A jour?
Imprimer?]]</f>
        <v>#VALUE!</v>
      </c>
    </row>
    <row r="292" spans="1:24" ht="56.25" hidden="1" customHeight="1" x14ac:dyDescent="0.3">
      <c r="A292" s="123" t="e">
        <f>IF(Tableau1[[#This Row],[Code]]&lt;&gt;"",Tableau1[[#This Row],[Code]],"")</f>
        <v>#VALUE!</v>
      </c>
      <c r="B292" s="168" t="e">
        <f>IF(Tableau1[[#This Row],[Nom]]&lt;&gt;"",Tableau1[[#This Row],[Nom]],"")</f>
        <v>#VALUE!</v>
      </c>
      <c r="C292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2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2" s="327" t="e">
        <f>Tableau1[[#This Row],[Dossier]]&amp;" "&amp;Tableau1[[#This Row],[Sous dossier (1)]]&amp;" "&amp;Tableau1[[#This Row],[Sous dossier (2)]]&amp;" "&amp;Tableau1[[#This Row],[Sous dossier (3)]]</f>
        <v>#VALUE!</v>
      </c>
      <c r="F292" s="90" t="e">
        <f>Tableau1[[#This Row],[Mots-clé]]</f>
        <v>#VALUE!</v>
      </c>
      <c r="G292" s="52" t="e">
        <f>Tableau1[[#This Row],[Administratif*]]</f>
        <v>#VALUE!</v>
      </c>
      <c r="H292" s="50" t="e">
        <f>Tableau1[[#This Row],[Agent de service*]]</f>
        <v>#VALUE!</v>
      </c>
      <c r="I292" s="50" t="e">
        <f>Tableau1[[#This Row],[Bénévole* / DU]]</f>
        <v>#VALUE!</v>
      </c>
      <c r="J292" s="50" t="e">
        <f>Tableau1[[#This Row],[Cuisinier*]]</f>
        <v>#VALUE!</v>
      </c>
      <c r="K292" s="50" t="e">
        <f>Tableau1[[#This Row],[Equipe Mobile]]</f>
        <v>#VALUE!</v>
      </c>
      <c r="L292" s="50" t="e">
        <f>Tableau1[[#This Row],[Factotum*]]</f>
        <v>#VALUE!</v>
      </c>
      <c r="M292" s="50" t="e">
        <f>Tableau1[[#This Row],[Hôpital de jour*]]</f>
        <v>#VALUE!</v>
      </c>
      <c r="N292" s="50" t="e">
        <f>#REF!</f>
        <v>#REF!</v>
      </c>
      <c r="O292" s="50" t="e">
        <f>Tableau1[[#This Row],[Soignants (Unités)*]]</f>
        <v>#VALUE!</v>
      </c>
      <c r="P292" s="50" t="e">
        <f>Tableau1[[#This Row],[Médecins*]]</f>
        <v>#VALUE!</v>
      </c>
      <c r="Q292" s="50" t="e">
        <f>Tableau1[[#This Row],[Vigilances - Pharmacie]]</f>
        <v>#VALUE!</v>
      </c>
      <c r="R292" s="50" t="e">
        <f>#REF!</f>
        <v>#REF!</v>
      </c>
      <c r="S292" s="50" t="e">
        <f>#REF!</f>
        <v>#REF!</v>
      </c>
      <c r="T292" s="50" t="e">
        <f>#REF!</f>
        <v>#REF!</v>
      </c>
      <c r="U292" s="50" t="e">
        <f>Tableau1[[#This Row],[Classeur bénévoles]]</f>
        <v>#VALUE!</v>
      </c>
      <c r="V292" s="50" t="e">
        <f>Tableau1[[#This Row],[Classeur CRU]]</f>
        <v>#VALUE!</v>
      </c>
      <c r="W292" s="50" t="e">
        <f>Tableau1[[#This Row],[Classeur GQR]]</f>
        <v>#VALUE!</v>
      </c>
      <c r="X292" s="50" t="e">
        <f>+Tableau1[[#This Row],[Papier?
A jour?
Imprimer?]]</f>
        <v>#VALUE!</v>
      </c>
    </row>
    <row r="293" spans="1:24" ht="56.25" hidden="1" customHeight="1" x14ac:dyDescent="0.3">
      <c r="A293" s="123" t="e">
        <f>IF(Tableau1[[#This Row],[Code]]&lt;&gt;"",Tableau1[[#This Row],[Code]],"")</f>
        <v>#VALUE!</v>
      </c>
      <c r="B293" s="168" t="e">
        <f>IF(Tableau1[[#This Row],[Nom]]&lt;&gt;"",Tableau1[[#This Row],[Nom]],"")</f>
        <v>#VALUE!</v>
      </c>
      <c r="C293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3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3" s="327" t="e">
        <f>Tableau1[[#This Row],[Dossier]]&amp;" "&amp;Tableau1[[#This Row],[Sous dossier (1)]]&amp;" "&amp;Tableau1[[#This Row],[Sous dossier (2)]]&amp;" "&amp;Tableau1[[#This Row],[Sous dossier (3)]]</f>
        <v>#VALUE!</v>
      </c>
      <c r="F293" s="90" t="e">
        <f>Tableau1[[#This Row],[Mots-clé]]</f>
        <v>#VALUE!</v>
      </c>
      <c r="G293" s="52" t="e">
        <f>Tableau1[[#This Row],[Administratif*]]</f>
        <v>#VALUE!</v>
      </c>
      <c r="H293" s="50" t="e">
        <f>Tableau1[[#This Row],[Agent de service*]]</f>
        <v>#VALUE!</v>
      </c>
      <c r="I293" s="50" t="e">
        <f>Tableau1[[#This Row],[Bénévole* / DU]]</f>
        <v>#VALUE!</v>
      </c>
      <c r="J293" s="50" t="e">
        <f>Tableau1[[#This Row],[Cuisinier*]]</f>
        <v>#VALUE!</v>
      </c>
      <c r="K293" s="50" t="e">
        <f>Tableau1[[#This Row],[Equipe Mobile]]</f>
        <v>#VALUE!</v>
      </c>
      <c r="L293" s="50" t="e">
        <f>Tableau1[[#This Row],[Factotum*]]</f>
        <v>#VALUE!</v>
      </c>
      <c r="M293" s="50" t="e">
        <f>Tableau1[[#This Row],[Hôpital de jour*]]</f>
        <v>#VALUE!</v>
      </c>
      <c r="N293" s="50" t="e">
        <f>#REF!</f>
        <v>#REF!</v>
      </c>
      <c r="O293" s="50" t="e">
        <f>Tableau1[[#This Row],[Soignants (Unités)*]]</f>
        <v>#VALUE!</v>
      </c>
      <c r="P293" s="50" t="e">
        <f>Tableau1[[#This Row],[Médecins*]]</f>
        <v>#VALUE!</v>
      </c>
      <c r="Q293" s="50" t="e">
        <f>Tableau1[[#This Row],[Vigilances - Pharmacie]]</f>
        <v>#VALUE!</v>
      </c>
      <c r="R293" s="50" t="e">
        <f>#REF!</f>
        <v>#REF!</v>
      </c>
      <c r="S293" s="50" t="e">
        <f>#REF!</f>
        <v>#REF!</v>
      </c>
      <c r="T293" s="50" t="e">
        <f>#REF!</f>
        <v>#REF!</v>
      </c>
      <c r="U293" s="50" t="e">
        <f>Tableau1[[#This Row],[Classeur bénévoles]]</f>
        <v>#VALUE!</v>
      </c>
      <c r="V293" s="50" t="e">
        <f>Tableau1[[#This Row],[Classeur CRU]]</f>
        <v>#VALUE!</v>
      </c>
      <c r="W293" s="50" t="e">
        <f>Tableau1[[#This Row],[Classeur GQR]]</f>
        <v>#VALUE!</v>
      </c>
      <c r="X293" s="50" t="e">
        <f>+Tableau1[[#This Row],[Papier?
A jour?
Imprimer?]]</f>
        <v>#VALUE!</v>
      </c>
    </row>
    <row r="294" spans="1:24" ht="56.25" hidden="1" customHeight="1" x14ac:dyDescent="0.3">
      <c r="A294" s="123" t="e">
        <f>IF(Tableau1[[#This Row],[Code]]&lt;&gt;"",Tableau1[[#This Row],[Code]],"")</f>
        <v>#VALUE!</v>
      </c>
      <c r="B294" s="168" t="e">
        <f>IF(Tableau1[[#This Row],[Nom]]&lt;&gt;"",Tableau1[[#This Row],[Nom]],"")</f>
        <v>#VALUE!</v>
      </c>
      <c r="C294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4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4" s="327" t="e">
        <f>Tableau1[[#This Row],[Dossier]]&amp;" "&amp;Tableau1[[#This Row],[Sous dossier (1)]]&amp;" "&amp;Tableau1[[#This Row],[Sous dossier (2)]]&amp;" "&amp;Tableau1[[#This Row],[Sous dossier (3)]]</f>
        <v>#VALUE!</v>
      </c>
      <c r="F294" s="90" t="e">
        <f>Tableau1[[#This Row],[Mots-clé]]</f>
        <v>#VALUE!</v>
      </c>
      <c r="G294" s="52" t="e">
        <f>Tableau1[[#This Row],[Administratif*]]</f>
        <v>#VALUE!</v>
      </c>
      <c r="H294" s="50" t="e">
        <f>Tableau1[[#This Row],[Agent de service*]]</f>
        <v>#VALUE!</v>
      </c>
      <c r="I294" s="50" t="e">
        <f>Tableau1[[#This Row],[Bénévole* / DU]]</f>
        <v>#VALUE!</v>
      </c>
      <c r="J294" s="50" t="e">
        <f>Tableau1[[#This Row],[Cuisinier*]]</f>
        <v>#VALUE!</v>
      </c>
      <c r="K294" s="50" t="e">
        <f>Tableau1[[#This Row],[Equipe Mobile]]</f>
        <v>#VALUE!</v>
      </c>
      <c r="L294" s="50" t="e">
        <f>Tableau1[[#This Row],[Factotum*]]</f>
        <v>#VALUE!</v>
      </c>
      <c r="M294" s="50" t="e">
        <f>Tableau1[[#This Row],[Hôpital de jour*]]</f>
        <v>#VALUE!</v>
      </c>
      <c r="N294" s="50" t="e">
        <f>#REF!</f>
        <v>#REF!</v>
      </c>
      <c r="O294" s="50" t="e">
        <f>Tableau1[[#This Row],[Soignants (Unités)*]]</f>
        <v>#VALUE!</v>
      </c>
      <c r="P294" s="50" t="e">
        <f>Tableau1[[#This Row],[Médecins*]]</f>
        <v>#VALUE!</v>
      </c>
      <c r="Q294" s="50" t="e">
        <f>Tableau1[[#This Row],[Vigilances - Pharmacie]]</f>
        <v>#VALUE!</v>
      </c>
      <c r="R294" s="50" t="e">
        <f>#REF!</f>
        <v>#REF!</v>
      </c>
      <c r="S294" s="50" t="e">
        <f>#REF!</f>
        <v>#REF!</v>
      </c>
      <c r="T294" s="50" t="e">
        <f>#REF!</f>
        <v>#REF!</v>
      </c>
      <c r="U294" s="50" t="e">
        <f>Tableau1[[#This Row],[Classeur bénévoles]]</f>
        <v>#VALUE!</v>
      </c>
      <c r="V294" s="50" t="e">
        <f>Tableau1[[#This Row],[Classeur CRU]]</f>
        <v>#VALUE!</v>
      </c>
      <c r="W294" s="50" t="e">
        <f>Tableau1[[#This Row],[Classeur GQR]]</f>
        <v>#VALUE!</v>
      </c>
      <c r="X294" s="50" t="e">
        <f>+Tableau1[[#This Row],[Papier?
A jour?
Imprimer?]]</f>
        <v>#VALUE!</v>
      </c>
    </row>
    <row r="295" spans="1:24" ht="56.25" hidden="1" customHeight="1" x14ac:dyDescent="0.3">
      <c r="A295" s="123" t="e">
        <f>IF(Tableau1[[#This Row],[Code]]&lt;&gt;"",Tableau1[[#This Row],[Code]],"")</f>
        <v>#VALUE!</v>
      </c>
      <c r="B295" s="168" t="e">
        <f>IF(Tableau1[[#This Row],[Nom]]&lt;&gt;"",Tableau1[[#This Row],[Nom]],"")</f>
        <v>#VALUE!</v>
      </c>
      <c r="C295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5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5" s="327" t="e">
        <f>Tableau1[[#This Row],[Dossier]]&amp;" "&amp;Tableau1[[#This Row],[Sous dossier (1)]]&amp;" "&amp;Tableau1[[#This Row],[Sous dossier (2)]]&amp;" "&amp;Tableau1[[#This Row],[Sous dossier (3)]]</f>
        <v>#VALUE!</v>
      </c>
      <c r="F295" s="90" t="e">
        <f>Tableau1[[#This Row],[Mots-clé]]</f>
        <v>#VALUE!</v>
      </c>
      <c r="G295" s="52" t="e">
        <f>Tableau1[[#This Row],[Administratif*]]</f>
        <v>#VALUE!</v>
      </c>
      <c r="H295" s="50" t="e">
        <f>Tableau1[[#This Row],[Agent de service*]]</f>
        <v>#VALUE!</v>
      </c>
      <c r="I295" s="50" t="e">
        <f>Tableau1[[#This Row],[Bénévole* / DU]]</f>
        <v>#VALUE!</v>
      </c>
      <c r="J295" s="50" t="e">
        <f>Tableau1[[#This Row],[Cuisinier*]]</f>
        <v>#VALUE!</v>
      </c>
      <c r="K295" s="50" t="e">
        <f>Tableau1[[#This Row],[Equipe Mobile]]</f>
        <v>#VALUE!</v>
      </c>
      <c r="L295" s="50" t="e">
        <f>Tableau1[[#This Row],[Factotum*]]</f>
        <v>#VALUE!</v>
      </c>
      <c r="M295" s="50" t="e">
        <f>Tableau1[[#This Row],[Hôpital de jour*]]</f>
        <v>#VALUE!</v>
      </c>
      <c r="N295" s="50" t="e">
        <f>#REF!</f>
        <v>#REF!</v>
      </c>
      <c r="O295" s="50" t="e">
        <f>Tableau1[[#This Row],[Soignants (Unités)*]]</f>
        <v>#VALUE!</v>
      </c>
      <c r="P295" s="50" t="e">
        <f>Tableau1[[#This Row],[Médecins*]]</f>
        <v>#VALUE!</v>
      </c>
      <c r="Q295" s="50" t="e">
        <f>Tableau1[[#This Row],[Vigilances - Pharmacie]]</f>
        <v>#VALUE!</v>
      </c>
      <c r="R295" s="50" t="e">
        <f>#REF!</f>
        <v>#REF!</v>
      </c>
      <c r="S295" s="50" t="e">
        <f>#REF!</f>
        <v>#REF!</v>
      </c>
      <c r="T295" s="50" t="e">
        <f>#REF!</f>
        <v>#REF!</v>
      </c>
      <c r="U295" s="50" t="e">
        <f>Tableau1[[#This Row],[Classeur bénévoles]]</f>
        <v>#VALUE!</v>
      </c>
      <c r="V295" s="50" t="e">
        <f>Tableau1[[#This Row],[Classeur CRU]]</f>
        <v>#VALUE!</v>
      </c>
      <c r="W295" s="50" t="e">
        <f>Tableau1[[#This Row],[Classeur GQR]]</f>
        <v>#VALUE!</v>
      </c>
      <c r="X295" s="50" t="e">
        <f>+Tableau1[[#This Row],[Papier?
A jour?
Imprimer?]]</f>
        <v>#VALUE!</v>
      </c>
    </row>
    <row r="296" spans="1:24" ht="56.25" hidden="1" customHeight="1" x14ac:dyDescent="0.3">
      <c r="A296" s="123" t="e">
        <f>IF(Tableau1[[#This Row],[Code]]&lt;&gt;"",Tableau1[[#This Row],[Code]],"")</f>
        <v>#VALUE!</v>
      </c>
      <c r="B296" s="168" t="e">
        <f>IF(Tableau1[[#This Row],[Nom]]&lt;&gt;"",Tableau1[[#This Row],[Nom]],"")</f>
        <v>#VALUE!</v>
      </c>
      <c r="C296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6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6" s="327" t="e">
        <f>Tableau1[[#This Row],[Dossier]]&amp;" "&amp;Tableau1[[#This Row],[Sous dossier (1)]]&amp;" "&amp;Tableau1[[#This Row],[Sous dossier (2)]]&amp;" "&amp;Tableau1[[#This Row],[Sous dossier (3)]]</f>
        <v>#VALUE!</v>
      </c>
      <c r="F296" s="90" t="e">
        <f>Tableau1[[#This Row],[Mots-clé]]</f>
        <v>#VALUE!</v>
      </c>
      <c r="G296" s="52" t="e">
        <f>Tableau1[[#This Row],[Administratif*]]</f>
        <v>#VALUE!</v>
      </c>
      <c r="H296" s="50" t="e">
        <f>Tableau1[[#This Row],[Agent de service*]]</f>
        <v>#VALUE!</v>
      </c>
      <c r="I296" s="50" t="e">
        <f>Tableau1[[#This Row],[Bénévole* / DU]]</f>
        <v>#VALUE!</v>
      </c>
      <c r="J296" s="50" t="e">
        <f>Tableau1[[#This Row],[Cuisinier*]]</f>
        <v>#VALUE!</v>
      </c>
      <c r="K296" s="50" t="e">
        <f>Tableau1[[#This Row],[Equipe Mobile]]</f>
        <v>#VALUE!</v>
      </c>
      <c r="L296" s="50" t="e">
        <f>Tableau1[[#This Row],[Factotum*]]</f>
        <v>#VALUE!</v>
      </c>
      <c r="M296" s="50" t="e">
        <f>Tableau1[[#This Row],[Hôpital de jour*]]</f>
        <v>#VALUE!</v>
      </c>
      <c r="N296" s="50" t="e">
        <f>#REF!</f>
        <v>#REF!</v>
      </c>
      <c r="O296" s="50" t="e">
        <f>Tableau1[[#This Row],[Soignants (Unités)*]]</f>
        <v>#VALUE!</v>
      </c>
      <c r="P296" s="50" t="e">
        <f>Tableau1[[#This Row],[Médecins*]]</f>
        <v>#VALUE!</v>
      </c>
      <c r="Q296" s="50" t="e">
        <f>Tableau1[[#This Row],[Vigilances - Pharmacie]]</f>
        <v>#VALUE!</v>
      </c>
      <c r="R296" s="50" t="e">
        <f>#REF!</f>
        <v>#REF!</v>
      </c>
      <c r="S296" s="50" t="e">
        <f>#REF!</f>
        <v>#REF!</v>
      </c>
      <c r="T296" s="50" t="e">
        <f>#REF!</f>
        <v>#REF!</v>
      </c>
      <c r="U296" s="50" t="e">
        <f>Tableau1[[#This Row],[Classeur bénévoles]]</f>
        <v>#VALUE!</v>
      </c>
      <c r="V296" s="50" t="e">
        <f>Tableau1[[#This Row],[Classeur CRU]]</f>
        <v>#VALUE!</v>
      </c>
      <c r="W296" s="50" t="e">
        <f>Tableau1[[#This Row],[Classeur GQR]]</f>
        <v>#VALUE!</v>
      </c>
      <c r="X296" s="50" t="e">
        <f>+Tableau1[[#This Row],[Papier?
A jour?
Imprimer?]]</f>
        <v>#VALUE!</v>
      </c>
    </row>
    <row r="297" spans="1:24" ht="56.25" hidden="1" customHeight="1" x14ac:dyDescent="0.3">
      <c r="A297" s="123" t="e">
        <f>IF(Tableau1[[#This Row],[Code]]&lt;&gt;"",Tableau1[[#This Row],[Code]],"")</f>
        <v>#VALUE!</v>
      </c>
      <c r="B297" s="168" t="e">
        <f>IF(Tableau1[[#This Row],[Nom]]&lt;&gt;"",Tableau1[[#This Row],[Nom]],"")</f>
        <v>#VALUE!</v>
      </c>
      <c r="C297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7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7" s="327" t="e">
        <f>Tableau1[[#This Row],[Dossier]]&amp;" "&amp;Tableau1[[#This Row],[Sous dossier (1)]]&amp;" "&amp;Tableau1[[#This Row],[Sous dossier (2)]]&amp;" "&amp;Tableau1[[#This Row],[Sous dossier (3)]]</f>
        <v>#VALUE!</v>
      </c>
      <c r="F297" s="90" t="e">
        <f>Tableau1[[#This Row],[Mots-clé]]</f>
        <v>#VALUE!</v>
      </c>
      <c r="G297" s="52" t="e">
        <f>Tableau1[[#This Row],[Administratif*]]</f>
        <v>#VALUE!</v>
      </c>
      <c r="H297" s="50" t="e">
        <f>Tableau1[[#This Row],[Agent de service*]]</f>
        <v>#VALUE!</v>
      </c>
      <c r="I297" s="50" t="e">
        <f>Tableau1[[#This Row],[Bénévole* / DU]]</f>
        <v>#VALUE!</v>
      </c>
      <c r="J297" s="50" t="e">
        <f>Tableau1[[#This Row],[Cuisinier*]]</f>
        <v>#VALUE!</v>
      </c>
      <c r="K297" s="50" t="e">
        <f>Tableau1[[#This Row],[Equipe Mobile]]</f>
        <v>#VALUE!</v>
      </c>
      <c r="L297" s="50" t="e">
        <f>Tableau1[[#This Row],[Factotum*]]</f>
        <v>#VALUE!</v>
      </c>
      <c r="M297" s="50" t="e">
        <f>Tableau1[[#This Row],[Hôpital de jour*]]</f>
        <v>#VALUE!</v>
      </c>
      <c r="N297" s="50" t="e">
        <f>#REF!</f>
        <v>#REF!</v>
      </c>
      <c r="O297" s="50" t="e">
        <f>Tableau1[[#This Row],[Soignants (Unités)*]]</f>
        <v>#VALUE!</v>
      </c>
      <c r="P297" s="50" t="e">
        <f>Tableau1[[#This Row],[Médecins*]]</f>
        <v>#VALUE!</v>
      </c>
      <c r="Q297" s="50" t="e">
        <f>Tableau1[[#This Row],[Vigilances - Pharmacie]]</f>
        <v>#VALUE!</v>
      </c>
      <c r="R297" s="50" t="e">
        <f>#REF!</f>
        <v>#REF!</v>
      </c>
      <c r="S297" s="50" t="e">
        <f>#REF!</f>
        <v>#REF!</v>
      </c>
      <c r="T297" s="50" t="e">
        <f>#REF!</f>
        <v>#REF!</v>
      </c>
      <c r="U297" s="50" t="e">
        <f>Tableau1[[#This Row],[Classeur bénévoles]]</f>
        <v>#VALUE!</v>
      </c>
      <c r="V297" s="50" t="e">
        <f>Tableau1[[#This Row],[Classeur CRU]]</f>
        <v>#VALUE!</v>
      </c>
      <c r="W297" s="50" t="e">
        <f>Tableau1[[#This Row],[Classeur GQR]]</f>
        <v>#VALUE!</v>
      </c>
      <c r="X297" s="50" t="e">
        <f>+Tableau1[[#This Row],[Papier?
A jour?
Imprimer?]]</f>
        <v>#VALUE!</v>
      </c>
    </row>
    <row r="298" spans="1:24" ht="56.25" hidden="1" customHeight="1" x14ac:dyDescent="0.3">
      <c r="A298" s="123" t="e">
        <f>IF(Tableau1[[#This Row],[Code]]&lt;&gt;"",Tableau1[[#This Row],[Code]],"")</f>
        <v>#VALUE!</v>
      </c>
      <c r="B298" s="168" t="e">
        <f>IF(Tableau1[[#This Row],[Nom]]&lt;&gt;"",Tableau1[[#This Row],[Nom]],"")</f>
        <v>#VALUE!</v>
      </c>
      <c r="C298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8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8" s="327" t="e">
        <f>Tableau1[[#This Row],[Dossier]]&amp;" "&amp;Tableau1[[#This Row],[Sous dossier (1)]]&amp;" "&amp;Tableau1[[#This Row],[Sous dossier (2)]]&amp;" "&amp;Tableau1[[#This Row],[Sous dossier (3)]]</f>
        <v>#VALUE!</v>
      </c>
      <c r="F298" s="90" t="e">
        <f>Tableau1[[#This Row],[Mots-clé]]</f>
        <v>#VALUE!</v>
      </c>
      <c r="G298" s="52" t="e">
        <f>Tableau1[[#This Row],[Administratif*]]</f>
        <v>#VALUE!</v>
      </c>
      <c r="H298" s="50" t="e">
        <f>Tableau1[[#This Row],[Agent de service*]]</f>
        <v>#VALUE!</v>
      </c>
      <c r="I298" s="50" t="e">
        <f>Tableau1[[#This Row],[Bénévole* / DU]]</f>
        <v>#VALUE!</v>
      </c>
      <c r="J298" s="50" t="e">
        <f>Tableau1[[#This Row],[Cuisinier*]]</f>
        <v>#VALUE!</v>
      </c>
      <c r="K298" s="50" t="e">
        <f>Tableau1[[#This Row],[Equipe Mobile]]</f>
        <v>#VALUE!</v>
      </c>
      <c r="L298" s="50" t="e">
        <f>Tableau1[[#This Row],[Factotum*]]</f>
        <v>#VALUE!</v>
      </c>
      <c r="M298" s="50" t="e">
        <f>Tableau1[[#This Row],[Hôpital de jour*]]</f>
        <v>#VALUE!</v>
      </c>
      <c r="N298" s="50" t="e">
        <f>#REF!</f>
        <v>#REF!</v>
      </c>
      <c r="O298" s="50" t="e">
        <f>Tableau1[[#This Row],[Soignants (Unités)*]]</f>
        <v>#VALUE!</v>
      </c>
      <c r="P298" s="50" t="e">
        <f>Tableau1[[#This Row],[Médecins*]]</f>
        <v>#VALUE!</v>
      </c>
      <c r="Q298" s="50" t="e">
        <f>Tableau1[[#This Row],[Vigilances - Pharmacie]]</f>
        <v>#VALUE!</v>
      </c>
      <c r="R298" s="50" t="e">
        <f>#REF!</f>
        <v>#REF!</v>
      </c>
      <c r="S298" s="50" t="e">
        <f>#REF!</f>
        <v>#REF!</v>
      </c>
      <c r="T298" s="50" t="e">
        <f>#REF!</f>
        <v>#REF!</v>
      </c>
      <c r="U298" s="50" t="e">
        <f>Tableau1[[#This Row],[Classeur bénévoles]]</f>
        <v>#VALUE!</v>
      </c>
      <c r="V298" s="50" t="e">
        <f>Tableau1[[#This Row],[Classeur CRU]]</f>
        <v>#VALUE!</v>
      </c>
      <c r="W298" s="50" t="e">
        <f>Tableau1[[#This Row],[Classeur GQR]]</f>
        <v>#VALUE!</v>
      </c>
      <c r="X298" s="50" t="e">
        <f>+Tableau1[[#This Row],[Papier?
A jour?
Imprimer?]]</f>
        <v>#VALUE!</v>
      </c>
    </row>
    <row r="299" spans="1:24" ht="56.25" hidden="1" customHeight="1" x14ac:dyDescent="0.3">
      <c r="A299" s="123" t="e">
        <f>IF(Tableau1[[#This Row],[Code]]&lt;&gt;"",Tableau1[[#This Row],[Code]],"")</f>
        <v>#VALUE!</v>
      </c>
      <c r="B299" s="168" t="e">
        <f>IF(Tableau1[[#This Row],[Nom]]&lt;&gt;"",Tableau1[[#This Row],[Nom]],"")</f>
        <v>#VALUE!</v>
      </c>
      <c r="C299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9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9" s="327" t="e">
        <f>Tableau1[[#This Row],[Dossier]]&amp;" "&amp;Tableau1[[#This Row],[Sous dossier (1)]]&amp;" "&amp;Tableau1[[#This Row],[Sous dossier (2)]]&amp;" "&amp;Tableau1[[#This Row],[Sous dossier (3)]]</f>
        <v>#VALUE!</v>
      </c>
      <c r="F299" s="90" t="e">
        <f>Tableau1[[#This Row],[Mots-clé]]</f>
        <v>#VALUE!</v>
      </c>
      <c r="G299" s="52" t="e">
        <f>Tableau1[[#This Row],[Administratif*]]</f>
        <v>#VALUE!</v>
      </c>
      <c r="H299" s="50" t="e">
        <f>Tableau1[[#This Row],[Agent de service*]]</f>
        <v>#VALUE!</v>
      </c>
      <c r="I299" s="50" t="e">
        <f>Tableau1[[#This Row],[Bénévole* / DU]]</f>
        <v>#VALUE!</v>
      </c>
      <c r="J299" s="50" t="e">
        <f>Tableau1[[#This Row],[Cuisinier*]]</f>
        <v>#VALUE!</v>
      </c>
      <c r="K299" s="50" t="e">
        <f>Tableau1[[#This Row],[Equipe Mobile]]</f>
        <v>#VALUE!</v>
      </c>
      <c r="L299" s="50" t="e">
        <f>Tableau1[[#This Row],[Factotum*]]</f>
        <v>#VALUE!</v>
      </c>
      <c r="M299" s="50" t="e">
        <f>Tableau1[[#This Row],[Hôpital de jour*]]</f>
        <v>#VALUE!</v>
      </c>
      <c r="N299" s="50" t="e">
        <f>#REF!</f>
        <v>#REF!</v>
      </c>
      <c r="O299" s="50" t="e">
        <f>Tableau1[[#This Row],[Soignants (Unités)*]]</f>
        <v>#VALUE!</v>
      </c>
      <c r="P299" s="50" t="e">
        <f>Tableau1[[#This Row],[Médecins*]]</f>
        <v>#VALUE!</v>
      </c>
      <c r="Q299" s="50" t="e">
        <f>Tableau1[[#This Row],[Vigilances - Pharmacie]]</f>
        <v>#VALUE!</v>
      </c>
      <c r="R299" s="50" t="e">
        <f>#REF!</f>
        <v>#REF!</v>
      </c>
      <c r="S299" s="50" t="e">
        <f>#REF!</f>
        <v>#REF!</v>
      </c>
      <c r="T299" s="50" t="e">
        <f>#REF!</f>
        <v>#REF!</v>
      </c>
      <c r="U299" s="50" t="e">
        <f>Tableau1[[#This Row],[Classeur bénévoles]]</f>
        <v>#VALUE!</v>
      </c>
      <c r="V299" s="50" t="e">
        <f>Tableau1[[#This Row],[Classeur CRU]]</f>
        <v>#VALUE!</v>
      </c>
      <c r="W299" s="50" t="e">
        <f>Tableau1[[#This Row],[Classeur GQR]]</f>
        <v>#VALUE!</v>
      </c>
      <c r="X299" s="50" t="e">
        <f>+Tableau1[[#This Row],[Papier?
A jour?
Imprimer?]]</f>
        <v>#VALUE!</v>
      </c>
    </row>
    <row r="300" spans="1:24" ht="56.25" hidden="1" customHeight="1" x14ac:dyDescent="0.3">
      <c r="A300" s="124" t="e">
        <f>IF(Tableau1[[#This Row],[Code]]&lt;&gt;"",Tableau1[[#This Row],[Code]],"")</f>
        <v>#VALUE!</v>
      </c>
      <c r="B300" s="169" t="e">
        <f>IF(Tableau1[[#This Row],[Nom]]&lt;&gt;"",Tableau1[[#This Row],[Nom]],"")</f>
        <v>#VALUE!</v>
      </c>
      <c r="C300" s="188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300" s="300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300" s="327" t="e">
        <f>Tableau1[[#This Row],[Dossier]]&amp;" "&amp;Tableau1[[#This Row],[Sous dossier (1)]]&amp;" "&amp;Tableau1[[#This Row],[Sous dossier (2)]]&amp;" "&amp;Tableau1[[#This Row],[Sous dossier (3)]]</f>
        <v>#VALUE!</v>
      </c>
      <c r="F300" s="91" t="e">
        <f>Tableau1[[#This Row],[Mots-clé]]</f>
        <v>#VALUE!</v>
      </c>
      <c r="G300" s="54" t="e">
        <f>Tableau1[[#This Row],[Administratif*]]</f>
        <v>#VALUE!</v>
      </c>
      <c r="H300" s="55" t="e">
        <f>Tableau1[[#This Row],[Agent de service*]]</f>
        <v>#VALUE!</v>
      </c>
      <c r="I300" s="55" t="e">
        <f>Tableau1[[#This Row],[Bénévole* / DU]]</f>
        <v>#VALUE!</v>
      </c>
      <c r="J300" s="55" t="e">
        <f>Tableau1[[#This Row],[Cuisinier*]]</f>
        <v>#VALUE!</v>
      </c>
      <c r="K300" s="55" t="e">
        <f>Tableau1[[#This Row],[Equipe Mobile]]</f>
        <v>#VALUE!</v>
      </c>
      <c r="L300" s="55" t="e">
        <f>Tableau1[[#This Row],[Factotum*]]</f>
        <v>#VALUE!</v>
      </c>
      <c r="M300" s="55" t="e">
        <f>Tableau1[[#This Row],[Hôpital de jour*]]</f>
        <v>#VALUE!</v>
      </c>
      <c r="N300" s="55" t="e">
        <f>#REF!</f>
        <v>#REF!</v>
      </c>
      <c r="O300" s="55" t="e">
        <f>Tableau1[[#This Row],[Soignants (Unités)*]]</f>
        <v>#VALUE!</v>
      </c>
      <c r="P300" s="55" t="e">
        <f>Tableau1[[#This Row],[Médecins*]]</f>
        <v>#VALUE!</v>
      </c>
      <c r="Q300" s="55" t="e">
        <f>Tableau1[[#This Row],[Vigilances - Pharmacie]]</f>
        <v>#VALUE!</v>
      </c>
      <c r="R300" s="55" t="e">
        <f>#REF!</f>
        <v>#REF!</v>
      </c>
      <c r="S300" s="55" t="e">
        <f>#REF!</f>
        <v>#REF!</v>
      </c>
      <c r="T300" s="55" t="e">
        <f>#REF!</f>
        <v>#REF!</v>
      </c>
      <c r="U300" s="55" t="e">
        <f>Tableau1[[#This Row],[Classeur bénévoles]]</f>
        <v>#VALUE!</v>
      </c>
      <c r="V300" s="55" t="e">
        <f>Tableau1[[#This Row],[Classeur CRU]]</f>
        <v>#VALUE!</v>
      </c>
      <c r="W300" s="55" t="e">
        <f>Tableau1[[#This Row],[Classeur GQR]]</f>
        <v>#VALUE!</v>
      </c>
      <c r="X300" s="55" t="e">
        <f>+Tableau1[[#This Row],[Papier?
A jour?
Imprimer?]]</f>
        <v>#VALUE!</v>
      </c>
    </row>
    <row r="301" spans="1:24" ht="56.25" customHeight="1" x14ac:dyDescent="0.3"/>
    <row r="302" spans="1:24" ht="56.25" customHeight="1" x14ac:dyDescent="0.3"/>
    <row r="303" spans="1:24" ht="56.25" customHeight="1" x14ac:dyDescent="0.3"/>
    <row r="304" spans="1:24" ht="56.25" customHeight="1" x14ac:dyDescent="0.3"/>
    <row r="305" ht="56.25" customHeight="1" x14ac:dyDescent="0.3"/>
    <row r="306" ht="56.25" customHeight="1" x14ac:dyDescent="0.3"/>
    <row r="307" ht="56.25" customHeight="1" x14ac:dyDescent="0.3"/>
    <row r="308" ht="56.25" customHeight="1" x14ac:dyDescent="0.3"/>
    <row r="309" ht="56.25" customHeight="1" x14ac:dyDescent="0.3"/>
    <row r="310" ht="56.25" customHeight="1" x14ac:dyDescent="0.3"/>
    <row r="311" ht="56.25" customHeight="1" x14ac:dyDescent="0.3"/>
    <row r="312" ht="56.25" customHeight="1" x14ac:dyDescent="0.3"/>
    <row r="313" ht="56.25" customHeight="1" x14ac:dyDescent="0.3"/>
    <row r="314" ht="56.25" customHeight="1" x14ac:dyDescent="0.3"/>
    <row r="315" ht="56.25" customHeight="1" x14ac:dyDescent="0.3"/>
    <row r="316" ht="56.25" customHeight="1" x14ac:dyDescent="0.3"/>
    <row r="317" ht="56.25" customHeight="1" x14ac:dyDescent="0.3"/>
    <row r="318" ht="56.25" customHeight="1" x14ac:dyDescent="0.3"/>
    <row r="319" ht="56.25" customHeight="1" x14ac:dyDescent="0.3"/>
    <row r="320" ht="56.25" customHeight="1" x14ac:dyDescent="0.3"/>
    <row r="321" ht="56.25" customHeight="1" x14ac:dyDescent="0.3"/>
    <row r="322" ht="56.25" customHeight="1" x14ac:dyDescent="0.3"/>
    <row r="323" ht="56.25" customHeight="1" x14ac:dyDescent="0.3"/>
    <row r="324" ht="56.25" customHeight="1" x14ac:dyDescent="0.3"/>
    <row r="325" ht="56.25" customHeight="1" x14ac:dyDescent="0.3"/>
    <row r="326" ht="56.25" customHeight="1" x14ac:dyDescent="0.3"/>
    <row r="327" ht="56.25" customHeight="1" x14ac:dyDescent="0.3"/>
    <row r="328" ht="56.25" customHeight="1" x14ac:dyDescent="0.3"/>
    <row r="329" ht="56.25" customHeight="1" x14ac:dyDescent="0.3"/>
  </sheetData>
  <sortState ref="C3:M27">
    <sortCondition ref="C2"/>
  </sortState>
  <mergeCells count="1">
    <mergeCell ref="A1:E1"/>
  </mergeCells>
  <conditionalFormatting sqref="B4:B300">
    <cfRule type="notContainsText" dxfId="155" priority="3" operator="notContains" text=".">
      <formula>ISERROR(SEARCH(".",B4))</formula>
    </cfRule>
  </conditionalFormatting>
  <conditionalFormatting sqref="C171">
    <cfRule type="containsText" dxfId="154" priority="1" operator="containsText" text="Papier">
      <formula>NOT(ISERROR(SEARCH("Papier",C171)))</formula>
    </cfRule>
  </conditionalFormatting>
  <hyperlinks>
    <hyperlink ref="A1" location="Accueil!A1" display=" &lt;-- Retour"/>
  </hyperlink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P260"/>
  <sheetViews>
    <sheetView workbookViewId="0">
      <selection sqref="A1:F1"/>
    </sheetView>
  </sheetViews>
  <sheetFormatPr baseColWidth="10" defaultColWidth="11.44140625" defaultRowHeight="15.6" x14ac:dyDescent="0.3"/>
  <cols>
    <col min="1" max="1" width="10.5546875" style="111" customWidth="1"/>
    <col min="2" max="2" width="47.33203125" style="108" customWidth="1"/>
    <col min="3" max="3" width="8" style="109" customWidth="1"/>
    <col min="4" max="4" width="8" style="110" customWidth="1"/>
    <col min="5" max="5" width="11.6640625" customWidth="1"/>
    <col min="6" max="6" width="55.5546875" customWidth="1"/>
    <col min="7" max="7" width="16.5546875" style="28" hidden="1" customWidth="1"/>
    <col min="8" max="8" width="27.44140625" hidden="1" customWidth="1"/>
    <col min="9" max="9" width="31" customWidth="1"/>
    <col min="10" max="10" width="24.33203125" style="5" customWidth="1"/>
    <col min="11" max="11" width="30.109375" customWidth="1"/>
    <col min="12" max="12" width="30.109375" style="59" customWidth="1"/>
    <col min="13" max="13" width="46.6640625" style="59" customWidth="1"/>
    <col min="14" max="14" width="28.5546875" style="59" customWidth="1"/>
    <col min="15" max="15" width="14.33203125" style="59" customWidth="1"/>
    <col min="16" max="16" width="15.44140625" style="60" customWidth="1"/>
    <col min="17" max="17" width="18.5546875" style="58" customWidth="1"/>
    <col min="18" max="16384" width="11.44140625" style="58"/>
  </cols>
  <sheetData>
    <row r="1" spans="1:16" ht="43.5" customHeight="1" x14ac:dyDescent="0.25">
      <c r="A1" s="422" t="s">
        <v>377</v>
      </c>
      <c r="B1" s="422"/>
      <c r="C1" s="422"/>
      <c r="D1" s="422"/>
      <c r="E1" s="422"/>
      <c r="F1" s="422"/>
      <c r="G1" s="304"/>
      <c r="H1" s="71"/>
      <c r="I1" s="56"/>
      <c r="J1" s="57"/>
      <c r="K1" s="58"/>
      <c r="L1" s="58"/>
      <c r="M1" s="58"/>
      <c r="N1" s="58"/>
      <c r="O1" s="58"/>
      <c r="P1" s="58"/>
    </row>
    <row r="2" spans="1:16" ht="9.75" customHeight="1" x14ac:dyDescent="0.25">
      <c r="A2" s="296"/>
      <c r="B2" s="297"/>
      <c r="C2" s="296"/>
      <c r="D2" s="296"/>
      <c r="E2" s="56"/>
      <c r="F2" s="296"/>
      <c r="G2" s="296"/>
      <c r="H2" s="71"/>
      <c r="I2" s="56"/>
      <c r="J2" s="57"/>
      <c r="K2" s="58"/>
      <c r="L2" s="58"/>
      <c r="M2" s="58"/>
      <c r="N2" s="58"/>
      <c r="O2" s="58"/>
      <c r="P2" s="58"/>
    </row>
    <row r="3" spans="1:16" s="64" customFormat="1" ht="59.25" customHeight="1" x14ac:dyDescent="0.3">
      <c r="A3" s="63" t="s">
        <v>88</v>
      </c>
      <c r="B3" s="75" t="s">
        <v>85</v>
      </c>
      <c r="C3" s="62" t="s">
        <v>10</v>
      </c>
      <c r="D3" s="62" t="s">
        <v>9</v>
      </c>
      <c r="E3" s="61" t="s">
        <v>107</v>
      </c>
      <c r="F3" s="63" t="s">
        <v>626</v>
      </c>
      <c r="G3" s="62" t="s">
        <v>355</v>
      </c>
      <c r="H3" s="63" t="s">
        <v>625</v>
      </c>
      <c r="I3" s="62" t="s">
        <v>3</v>
      </c>
    </row>
    <row r="4" spans="1:16" s="105" customFormat="1" ht="59.25" hidden="1" customHeight="1" x14ac:dyDescent="0.25">
      <c r="A4" s="130" t="str">
        <f>Tableau1[[#This Row],[Code]]</f>
        <v>-</v>
      </c>
      <c r="B4" s="127" t="str">
        <f>IF(Tableau1[[#This Row],[Nom]]&lt;&gt;"",Tableau1[[#This Row],[Nom]],"")</f>
        <v>2013 Rapport CRU</v>
      </c>
      <c r="C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" s="209" t="str">
        <f ca="1">Tableau1[[#This Row],[A réviser le]]</f>
        <v>permanente</v>
      </c>
      <c r="F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4" s="115"/>
      <c r="H4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4" s="118" t="str">
        <f>Tableau1[[#This Row],[Référent du document]]</f>
        <v>Qualité/Risque - L. Michel</v>
      </c>
    </row>
    <row r="5" spans="1:16" s="105" customFormat="1" ht="59.25" hidden="1" customHeight="1" x14ac:dyDescent="0.25">
      <c r="A5" s="130" t="str">
        <f>Tableau1[[#This Row],[Code]]</f>
        <v>-</v>
      </c>
      <c r="B5" s="127" t="str">
        <f>IF(Tableau1[[#This Row],[Nom]]&lt;&gt;"",Tableau1[[#This Row],[Nom]],"")</f>
        <v>2014 Rapport CRU</v>
      </c>
      <c r="C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" s="209" t="str">
        <f ca="1">Tableau1[[#This Row],[A réviser le]]</f>
        <v>permanente</v>
      </c>
      <c r="F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5" s="115"/>
      <c r="H5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5" s="118" t="str">
        <f>Tableau1[[#This Row],[Référent du document]]</f>
        <v>Qualité/Risque - L. Michel</v>
      </c>
    </row>
    <row r="6" spans="1:16" s="105" customFormat="1" ht="59.25" hidden="1" customHeight="1" x14ac:dyDescent="0.25">
      <c r="A6" s="130" t="str">
        <f>Tableau1[[#This Row],[Code]]</f>
        <v>-</v>
      </c>
      <c r="B6" s="127" t="str">
        <f>IF(Tableau1[[#This Row],[Nom]]&lt;&gt;"",Tableau1[[#This Row],[Nom]],"")</f>
        <v>2015 Rapport CRU</v>
      </c>
      <c r="C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" s="209" t="str">
        <f ca="1">Tableau1[[#This Row],[A réviser le]]</f>
        <v>permanente</v>
      </c>
      <c r="F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6" s="115"/>
      <c r="H6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6" s="118" t="str">
        <f>Tableau1[[#This Row],[Référent du document]]</f>
        <v>Qualité/Risque - L. Michel</v>
      </c>
    </row>
    <row r="7" spans="1:16" s="105" customFormat="1" ht="59.25" hidden="1" customHeight="1" x14ac:dyDescent="0.25">
      <c r="A7" s="130">
        <f>Tableau1[[#This Row],[Code]]</f>
        <v>0</v>
      </c>
      <c r="B7" s="127" t="str">
        <f>IF(Tableau1[[#This Row],[Nom]]&lt;&gt;"",Tableau1[[#This Row],[Nom]],"")</f>
        <v>2019 Demandes d'admission et admissions</v>
      </c>
      <c r="C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" s="209" t="str">
        <f ca="1">Tableau1[[#This Row],[A réviser le]]</f>
        <v>permanente</v>
      </c>
      <c r="F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" s="115"/>
      <c r="H7" s="114" t="str">
        <f>"\"&amp;Tableau1[[#This Row],[Dossier]]&amp;Tableau1[[#This Row],[Sous dossier (1)]]&amp;Tableau1[[#This Row],[Sous dossier (2)]]&amp;Tableau1[[#This Row],[Sous dossier (3)]]</f>
        <v>\MANAGEMENT\DIRECTION\POLITIQUE\DEMANDES D'ADMISSIONS\</v>
      </c>
      <c r="I7" s="118" t="str">
        <f>Tableau1[[#This Row],[Référent du document]]</f>
        <v>Qualité/Risque - L. Michel</v>
      </c>
    </row>
    <row r="8" spans="1:16" s="105" customFormat="1" ht="59.25" hidden="1" customHeight="1" x14ac:dyDescent="0.25">
      <c r="A8" s="130" t="str">
        <f>Tableau1[[#This Row],[Code]]</f>
        <v>USO_010_01</v>
      </c>
      <c r="B8" s="127" t="str">
        <f>IF(Tableau1[[#This Row],[Nom]]&lt;&gt;"",Tableau1[[#This Row],[Nom]],"")</f>
        <v>AEROSOLTHERAPIE</v>
      </c>
      <c r="C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" s="209" t="str">
        <f ca="1">Tableau1[[#This Row],[A réviser le]]</f>
        <v>A REVOIR</v>
      </c>
      <c r="F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8" s="115"/>
      <c r="H8" s="114" t="str">
        <f>"\"&amp;Tableau1[[#This Row],[Dossier]]&amp;Tableau1[[#This Row],[Sous dossier (1)]]&amp;Tableau1[[#This Row],[Sous dossier (2)]]&amp;Tableau1[[#This Row],[Sous dossier (3)]]</f>
        <v>\PEC\UNITE\PROTOCOLE_TH\</v>
      </c>
      <c r="I8" s="118" t="str">
        <f>Tableau1[[#This Row],[Référent du document]]</f>
        <v>Hygiène/Matériel - G. Catherine</v>
      </c>
    </row>
    <row r="9" spans="1:16" s="105" customFormat="1" ht="59.25" hidden="1" customHeight="1" x14ac:dyDescent="0.25">
      <c r="A9" s="130" t="str">
        <f>Tableau1[[#This Row],[Code]]</f>
        <v>CUI_020_01</v>
      </c>
      <c r="B9" s="127" t="str">
        <f>IF(Tableau1[[#This Row],[Nom]]&lt;&gt;"",Tableau1[[#This Row],[Nom]],"")</f>
        <v>ANALYSE DES RISQUES MICROBIOLOGIQUES</v>
      </c>
      <c r="C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" s="209" t="str">
        <f ca="1">Tableau1[[#This Row],[A réviser le]]</f>
        <v>A REVOIR</v>
      </c>
      <c r="F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9" s="115"/>
      <c r="H9" s="114" t="str">
        <f>"\"&amp;Tableau1[[#This Row],[Dossier]]&amp;Tableau1[[#This Row],[Sous dossier (1)]]&amp;Tableau1[[#This Row],[Sous dossier (2)]]&amp;Tableau1[[#This Row],[Sous dossier (3)]]</f>
        <v>\SOUTIEN\CUISINE\HACCP\</v>
      </c>
      <c r="I9" s="118" t="str">
        <f>Tableau1[[#This Row],[Référent du document]]</f>
        <v>Cuisinier - Y. Ali</v>
      </c>
    </row>
    <row r="10" spans="1:16" s="105" customFormat="1" ht="59.25" hidden="1" customHeight="1" x14ac:dyDescent="0.25">
      <c r="A10" s="130">
        <f>Tableau1[[#This Row],[Code]]</f>
        <v>0</v>
      </c>
      <c r="B10" s="127" t="str">
        <f>IF(Tableau1[[#This Row],[Nom]]&lt;&gt;"",Tableau1[[#This Row],[Nom]],"")</f>
        <v>ANNEXE RISQUE CHIMIQUE</v>
      </c>
      <c r="C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" s="209" t="str">
        <f ca="1">Tableau1[[#This Row],[A réviser le]]</f>
        <v>A REVOIR</v>
      </c>
      <c r="F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" s="115"/>
      <c r="H10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10" s="118" t="str">
        <f>Tableau1[[#This Row],[Référent du document]]</f>
        <v>Gestion RH - R.Vanessa</v>
      </c>
    </row>
    <row r="11" spans="1:16" s="105" customFormat="1" ht="59.25" hidden="1" customHeight="1" x14ac:dyDescent="0.25">
      <c r="A11" s="130" t="str">
        <f>Tableau1[[#This Row],[Code]]</f>
        <v>UPT_006_01</v>
      </c>
      <c r="B11" s="127" t="str">
        <f>IF(Tableau1[[#This Row],[Nom]]&lt;&gt;"",Tableau1[[#This Row],[Nom]],"")</f>
        <v>ANTIDOTE INJECTABLE DES BENZODIAZEPINES</v>
      </c>
      <c r="C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" s="209">
        <f ca="1">Tableau1[[#This Row],[A réviser le]]</f>
        <v>2021</v>
      </c>
      <c r="F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" s="115"/>
      <c r="H11" s="114" t="str">
        <f>"\"&amp;Tableau1[[#This Row],[Dossier]]&amp;Tableau1[[#This Row],[Sous dossier (1)]]&amp;Tableau1[[#This Row],[Sous dossier (2)]]&amp;Tableau1[[#This Row],[Sous dossier (3)]]</f>
        <v>\PEC\UNITE\PROTOCOLE_TH\</v>
      </c>
      <c r="I11" s="118" t="str">
        <f>Tableau1[[#This Row],[Référent du document]]</f>
        <v>Pharmacie - S.Romain</v>
      </c>
    </row>
    <row r="12" spans="1:16" s="105" customFormat="1" ht="59.25" hidden="1" customHeight="1" x14ac:dyDescent="0.25">
      <c r="A12" s="130" t="str">
        <f>Tableau1[[#This Row],[Code]]</f>
        <v>UPT_005_02</v>
      </c>
      <c r="B12" s="127" t="str">
        <f>IF(Tableau1[[#This Row],[Nom]]&lt;&gt;"",Tableau1[[#This Row],[Nom]],"")</f>
        <v>ANTIDOTE INJECTABLE DES MORPHINIQUES</v>
      </c>
      <c r="C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" s="209" t="str">
        <f ca="1">Tableau1[[#This Row],[A réviser le]]</f>
        <v>A REVOIR</v>
      </c>
      <c r="F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2" s="115"/>
      <c r="H12" s="114" t="str">
        <f>"\"&amp;Tableau1[[#This Row],[Dossier]]&amp;Tableau1[[#This Row],[Sous dossier (1)]]&amp;Tableau1[[#This Row],[Sous dossier (2)]]&amp;Tableau1[[#This Row],[Sous dossier (3)]]</f>
        <v>\PEC\UNITE\PROTOCOLE_TH\</v>
      </c>
      <c r="I12" s="118" t="str">
        <f>Tableau1[[#This Row],[Référent du document]]</f>
        <v>Coordinatrice - Dominique</v>
      </c>
    </row>
    <row r="13" spans="1:16" s="105" customFormat="1" ht="59.25" hidden="1" customHeight="1" x14ac:dyDescent="0.25">
      <c r="A13" s="130" t="str">
        <f>Tableau1[[#This Row],[Code]]</f>
        <v>USO_011_01</v>
      </c>
      <c r="B13" s="127" t="str">
        <f>IF(Tableau1[[#This Row],[Nom]]&lt;&gt;"",Tableau1[[#This Row],[Nom]],"")</f>
        <v>ASPIRATION TRACHEALE</v>
      </c>
      <c r="C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" s="209" t="str">
        <f ca="1">Tableau1[[#This Row],[A réviser le]]</f>
        <v>A REVOIR</v>
      </c>
      <c r="F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13" s="115"/>
      <c r="H13" s="114" t="str">
        <f>"\"&amp;Tableau1[[#This Row],[Dossier]]&amp;Tableau1[[#This Row],[Sous dossier (1)]]&amp;Tableau1[[#This Row],[Sous dossier (2)]]&amp;Tableau1[[#This Row],[Sous dossier (3)]]</f>
        <v>\PEC\UNITE\SOIN\</v>
      </c>
      <c r="I13" s="118" t="str">
        <f>Tableau1[[#This Row],[Référent du document]]</f>
        <v>Hygiène/Matériel - G. Catherine</v>
      </c>
    </row>
    <row r="14" spans="1:16" s="105" customFormat="1" ht="59.25" hidden="1" customHeight="1" x14ac:dyDescent="0.25">
      <c r="A14" s="130" t="str">
        <f>Tableau1[[#This Row],[Code]]</f>
        <v>OPL_002_01</v>
      </c>
      <c r="B14" s="127" t="str">
        <f>IF(Tableau1[[#This Row],[Nom]]&lt;&gt;"",Tableau1[[#This Row],[Nom]],"")</f>
        <v>ASTREINTES ADMINISTRATIVES</v>
      </c>
      <c r="C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" s="209" t="str">
        <f ca="1">Tableau1[[#This Row],[A réviser le]]</f>
        <v>permanente</v>
      </c>
      <c r="F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" s="115"/>
      <c r="H14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4" s="118" t="str">
        <f>Tableau1[[#This Row],[Référent du document]]</f>
        <v>Secrétariat - B. Lucie</v>
      </c>
    </row>
    <row r="15" spans="1:16" s="105" customFormat="1" ht="59.25" hidden="1" customHeight="1" x14ac:dyDescent="0.25">
      <c r="A15" s="130" t="str">
        <f>Tableau1[[#This Row],[Code]]</f>
        <v>OPL_001_01</v>
      </c>
      <c r="B15" s="127" t="str">
        <f>IF(Tableau1[[#This Row],[Nom]]&lt;&gt;"",Tableau1[[#This Row],[Nom]],"")</f>
        <v>ASTREINTES MEDICALES</v>
      </c>
      <c r="C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" s="209" t="str">
        <f ca="1">Tableau1[[#This Row],[A réviser le]]</f>
        <v>permanente</v>
      </c>
      <c r="F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" s="115"/>
      <c r="H15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5" s="118" t="str">
        <f>Tableau1[[#This Row],[Référent du document]]</f>
        <v>Secrétariat - B. Lucie</v>
      </c>
    </row>
    <row r="16" spans="1:16" s="105" customFormat="1" ht="59.25" hidden="1" customHeight="1" x14ac:dyDescent="0.25">
      <c r="A16" s="130">
        <f>Tableau1[[#This Row],[Code]]</f>
        <v>0</v>
      </c>
      <c r="B16" s="127" t="str">
        <f>IF(Tableau1[[#This Row],[Nom]]&lt;&gt;"",Tableau1[[#This Row],[Nom]],"")</f>
        <v>AUDIT DOSSIER PATIENT 2015</v>
      </c>
      <c r="C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" s="209" t="str">
        <f ca="1">Tableau1[[#This Row],[A réviser le]]</f>
        <v>A REVOIR</v>
      </c>
      <c r="F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6" s="115"/>
      <c r="H16" s="114" t="str">
        <f>"\"&amp;Tableau1[[#This Row],[Dossier]]&amp;Tableau1[[#This Row],[Sous dossier (1)]]&amp;Tableau1[[#This Row],[Sous dossier (2)]]&amp;Tableau1[[#This Row],[Sous dossier (3)]]</f>
        <v>\MANAGEMENT\QUALITE\AUDITS\</v>
      </c>
      <c r="I16" s="118">
        <f>Tableau1[[#This Row],[Référent du document]]</f>
        <v>0</v>
      </c>
    </row>
    <row r="17" spans="1:9" s="105" customFormat="1" ht="59.25" hidden="1" customHeight="1" x14ac:dyDescent="0.25">
      <c r="A17" s="130" t="str">
        <f>Tableau1[[#This Row],[Code]]</f>
        <v>-</v>
      </c>
      <c r="B17" s="127" t="str">
        <f>IF(Tableau1[[#This Row],[Nom]]&lt;&gt;"",Tableau1[[#This Row],[Nom]],"")</f>
        <v>AUDIT DOSSIER PATIENT 2016</v>
      </c>
      <c r="C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" s="209" t="str">
        <f ca="1">Tableau1[[#This Row],[A réviser le]]</f>
        <v>A REVOIR</v>
      </c>
      <c r="F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7" s="115"/>
      <c r="H17" s="114" t="str">
        <f>"\"&amp;Tableau1[[#This Row],[Dossier]]&amp;Tableau1[[#This Row],[Sous dossier (1)]]&amp;Tableau1[[#This Row],[Sous dossier (2)]]&amp;Tableau1[[#This Row],[Sous dossier (3)]]</f>
        <v>\MANAGEMENT\QUALITE\AUDIT 2016\</v>
      </c>
      <c r="I17" s="118">
        <f>Tableau1[[#This Row],[Référent du document]]</f>
        <v>0</v>
      </c>
    </row>
    <row r="18" spans="1:9" s="105" customFormat="1" ht="59.25" hidden="1" customHeight="1" x14ac:dyDescent="0.25">
      <c r="A18" s="130">
        <f>Tableau1[[#This Row],[Code]]</f>
        <v>0</v>
      </c>
      <c r="B18" s="127" t="str">
        <f>IF(Tableau1[[#This Row],[Nom]]&lt;&gt;"",Tableau1[[#This Row],[Nom]],"")</f>
        <v>AUDIT DOSSIER PATIENT 2016</v>
      </c>
      <c r="C1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" s="209" t="str">
        <f ca="1">Tableau1[[#This Row],[A réviser le]]</f>
        <v>A REVOIR</v>
      </c>
      <c r="F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" s="115"/>
      <c r="H18" s="114" t="str">
        <f>"\"&amp;Tableau1[[#This Row],[Dossier]]&amp;Tableau1[[#This Row],[Sous dossier (1)]]&amp;Tableau1[[#This Row],[Sous dossier (2)]]&amp;Tableau1[[#This Row],[Sous dossier (3)]]</f>
        <v>\MANAGEMENT\QUALITE\AUDITS\</v>
      </c>
      <c r="I18" s="118">
        <f>Tableau1[[#This Row],[Référent du document]]</f>
        <v>0</v>
      </c>
    </row>
    <row r="19" spans="1:9" s="105" customFormat="1" ht="59.25" hidden="1" customHeight="1" x14ac:dyDescent="0.25">
      <c r="A19" s="130" t="str">
        <f>Tableau1[[#This Row],[Code]]</f>
        <v>-</v>
      </c>
      <c r="B19" s="127" t="str">
        <f>IF(Tableau1[[#This Row],[Nom]]&lt;&gt;"",Tableau1[[#This Row],[Nom]],"")</f>
        <v>AUTORISATION D'ACTIVITE SSR DU 22-10-10 AU 22-10-15</v>
      </c>
      <c r="C1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" s="209" t="str">
        <f ca="1">Tableau1[[#This Row],[A réviser le]]</f>
        <v>permanente</v>
      </c>
      <c r="F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9" s="115"/>
      <c r="H19" s="114" t="str">
        <f>"\"&amp;Tableau1[[#This Row],[Dossier]]&amp;Tableau1[[#This Row],[Sous dossier (1)]]&amp;Tableau1[[#This Row],[Sous dossier (2)]]&amp;Tableau1[[#This Row],[Sous dossier (3)]]</f>
        <v>\MANAGEMENT\DIRECTION\POLITIQUE\</v>
      </c>
      <c r="I19" s="118" t="str">
        <f>Tableau1[[#This Row],[Référent du document]]</f>
        <v>Gestion RH - R.Vanessa</v>
      </c>
    </row>
    <row r="20" spans="1:9" s="105" customFormat="1" ht="59.25" hidden="1" customHeight="1" x14ac:dyDescent="0.25">
      <c r="A20" s="130" t="str">
        <f>Tableau1[[#This Row],[Code]]</f>
        <v>-</v>
      </c>
      <c r="B20" s="127" t="str">
        <f>IF(Tableau1[[#This Row],[Nom]]&lt;&gt;"",Tableau1[[#This Row],[Nom]],"")</f>
        <v>BILAN D'ACTIVITE 2013</v>
      </c>
      <c r="C2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0" s="209" t="str">
        <f ca="1">Tableau1[[#This Row],[A réviser le]]</f>
        <v>permanente</v>
      </c>
      <c r="F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0" s="115"/>
      <c r="H20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0" s="118" t="str">
        <f>Tableau1[[#This Row],[Référent du document]]</f>
        <v>Gestion RH - R.Vanessa</v>
      </c>
    </row>
    <row r="21" spans="1:9" s="105" customFormat="1" ht="59.25" hidden="1" customHeight="1" x14ac:dyDescent="0.25">
      <c r="A21" s="130" t="str">
        <f>Tableau1[[#This Row],[Code]]</f>
        <v>-</v>
      </c>
      <c r="B21" s="127" t="str">
        <f>IF(Tableau1[[#This Row],[Nom]]&lt;&gt;"",Tableau1[[#This Row],[Nom]],"")</f>
        <v>BILAN D'ACTIVITE 2014</v>
      </c>
      <c r="C2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1" s="209" t="str">
        <f ca="1">Tableau1[[#This Row],[A réviser le]]</f>
        <v>permanente</v>
      </c>
      <c r="F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1" s="115"/>
      <c r="H21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1" s="118" t="str">
        <f>Tableau1[[#This Row],[Référent du document]]</f>
        <v>Gestion RH - R.Vanessa</v>
      </c>
    </row>
    <row r="22" spans="1:9" s="105" customFormat="1" ht="59.25" hidden="1" customHeight="1" x14ac:dyDescent="0.25">
      <c r="A22" s="130" t="str">
        <f>Tableau1[[#This Row],[Code]]</f>
        <v>-</v>
      </c>
      <c r="B22" s="127" t="str">
        <f>IF(Tableau1[[#This Row],[Nom]]&lt;&gt;"",Tableau1[[#This Row],[Nom]],"")</f>
        <v>BILAN D'ACTIVITE 2015</v>
      </c>
      <c r="C2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2" s="209" t="str">
        <f ca="1">Tableau1[[#This Row],[A réviser le]]</f>
        <v>permanente</v>
      </c>
      <c r="F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2" s="115"/>
      <c r="H22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2" s="118" t="str">
        <f>Tableau1[[#This Row],[Référent du document]]</f>
        <v>Gestion RH - R.Vanessa</v>
      </c>
    </row>
    <row r="23" spans="1:9" s="105" customFormat="1" ht="59.25" hidden="1" customHeight="1" x14ac:dyDescent="0.25">
      <c r="A23" s="130" t="str">
        <f>Tableau1[[#This Row],[Code]]</f>
        <v>-</v>
      </c>
      <c r="B23" s="127" t="str">
        <f>IF(Tableau1[[#This Row],[Nom]]&lt;&gt;"",Tableau1[[#This Row],[Nom]],"")</f>
        <v>BILAN QUALITE - RISQUES 2015</v>
      </c>
      <c r="C2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" s="209" t="str">
        <f ca="1">Tableau1[[#This Row],[A réviser le]]</f>
        <v>permanente</v>
      </c>
      <c r="F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3" s="115"/>
      <c r="H23" s="114" t="str">
        <f>"\"&amp;Tableau1[[#This Row],[Dossier]]&amp;Tableau1[[#This Row],[Sous dossier (1)]]&amp;Tableau1[[#This Row],[Sous dossier (2)]]&amp;Tableau1[[#This Row],[Sous dossier (3)]]</f>
        <v>\MANAGEMENT\ORGANISATION\INSTANCE\GROUPE_QUALITE\</v>
      </c>
      <c r="I23" s="118" t="str">
        <f>Tableau1[[#This Row],[Référent du document]]</f>
        <v>Gestion RH - R.Vanessa</v>
      </c>
    </row>
    <row r="24" spans="1:9" s="105" customFormat="1" ht="59.25" hidden="1" customHeight="1" x14ac:dyDescent="0.25">
      <c r="A24" s="130">
        <f>Tableau1[[#This Row],[Code]]</f>
        <v>0</v>
      </c>
      <c r="B24" s="127" t="str">
        <f>IF(Tableau1[[#This Row],[Nom]]&lt;&gt;"",Tableau1[[#This Row],[Nom]],"")</f>
        <v>Bilan Social 2015</v>
      </c>
      <c r="C2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" s="209" t="str">
        <f ca="1">Tableau1[[#This Row],[A réviser le]]</f>
        <v>permanente</v>
      </c>
      <c r="F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" s="115"/>
      <c r="H24" s="114" t="str">
        <f>"\"&amp;Tableau1[[#This Row],[Dossier]]&amp;Tableau1[[#This Row],[Sous dossier (1)]]&amp;Tableau1[[#This Row],[Sous dossier (2)]]&amp;Tableau1[[#This Row],[Sous dossier (3)]]</f>
        <v>\MANAGEMENT\DIRECTION\POLITIQUE\BILAN SOCIAL\</v>
      </c>
      <c r="I24" s="118" t="str">
        <f>Tableau1[[#This Row],[Référent du document]]</f>
        <v>Administration - M.Stéphane</v>
      </c>
    </row>
    <row r="25" spans="1:9" s="105" customFormat="1" ht="59.25" hidden="1" customHeight="1" x14ac:dyDescent="0.25">
      <c r="A25" s="130">
        <f>Tableau1[[#This Row],[Code]]</f>
        <v>0</v>
      </c>
      <c r="B25" s="127" t="str">
        <f>IF(Tableau1[[#This Row],[Nom]]&lt;&gt;"",Tableau1[[#This Row],[Nom]],"")</f>
        <v>Bilan Social 2016</v>
      </c>
      <c r="C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" s="209" t="str">
        <f ca="1">Tableau1[[#This Row],[A réviser le]]</f>
        <v>permanente</v>
      </c>
      <c r="F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" s="115"/>
      <c r="H25" s="114" t="str">
        <f>"\"&amp;Tableau1[[#This Row],[Dossier]]&amp;Tableau1[[#This Row],[Sous dossier (1)]]&amp;Tableau1[[#This Row],[Sous dossier (2)]]&amp;Tableau1[[#This Row],[Sous dossier (3)]]</f>
        <v>\MANAGEMENT\DIRECTION\POLITIQUE\BILAN SOCIAL\</v>
      </c>
      <c r="I25" s="118" t="str">
        <f>Tableau1[[#This Row],[Référent du document]]</f>
        <v>Administration - M.Stéphane</v>
      </c>
    </row>
    <row r="26" spans="1:9" s="105" customFormat="1" ht="59.25" hidden="1" customHeight="1" x14ac:dyDescent="0.25">
      <c r="A26" s="130" t="str">
        <f>Tableau1[[#This Row],[Code]]</f>
        <v>RVI_003_02</v>
      </c>
      <c r="B26" s="127" t="str">
        <f>IF(Tableau1[[#This Row],[Nom]]&lt;&gt;"",Tableau1[[#This Row],[Nom]],"")</f>
        <v>BON USAGE DES CCI</v>
      </c>
      <c r="C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6" s="209" t="str">
        <f ca="1">Tableau1[[#This Row],[A réviser le]]</f>
        <v>A REVOIR</v>
      </c>
      <c r="F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6" s="115"/>
      <c r="H26" s="114" t="str">
        <f>"\"&amp;Tableau1[[#This Row],[Dossier]]&amp;Tableau1[[#This Row],[Sous dossier (1)]]&amp;Tableau1[[#This Row],[Sous dossier (2)]]&amp;Tableau1[[#This Row],[Sous dossier (3)]]</f>
        <v>\PEC\UNITE\SOIN\</v>
      </c>
      <c r="I26" s="118" t="str">
        <f>Tableau1[[#This Row],[Référent du document]]</f>
        <v>Hygiène/Matériel - G. Catherine</v>
      </c>
    </row>
    <row r="27" spans="1:9" s="105" customFormat="1" ht="59.25" hidden="1" customHeight="1" x14ac:dyDescent="0.25">
      <c r="A27" s="130" t="str">
        <f>Tableau1[[#This Row],[Code]]</f>
        <v>TSE_001_02</v>
      </c>
      <c r="B27" s="127" t="str">
        <f>IF(Tableau1[[#This Row],[Nom]]&lt;&gt;"",Tableau1[[#This Row],[Nom]],"")</f>
        <v>CAHIER DU WEEK END</v>
      </c>
      <c r="C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7" s="209" t="str">
        <f ca="1">Tableau1[[#This Row],[A réviser le]]</f>
        <v>A REVOIR</v>
      </c>
      <c r="F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Classeur Cuisine (Fonctionnement-Orga), Classeur Factotum (Panne et travaux), Classeur Salle de Soins (Fonct-Général), </v>
      </c>
      <c r="G27" s="115"/>
      <c r="H27" s="114" t="str">
        <f>"\"&amp;Tableau1[[#This Row],[Dossier]]&amp;Tableau1[[#This Row],[Sous dossier (1)]]&amp;Tableau1[[#This Row],[Sous dossier (2)]]&amp;Tableau1[[#This Row],[Sous dossier (3)]]</f>
        <v>\SOUTIEN\TECHNIQUE\SECURITE\</v>
      </c>
      <c r="I27" s="118" t="str">
        <f>Tableau1[[#This Row],[Référent du document]]</f>
        <v>Technique - C. Denis</v>
      </c>
    </row>
    <row r="28" spans="1:9" s="105" customFormat="1" ht="59.25" hidden="1" customHeight="1" x14ac:dyDescent="0.25">
      <c r="A28" s="130" t="str">
        <f>Tableau1[[#This Row],[Code]]</f>
        <v>OFT_015_02</v>
      </c>
      <c r="B28" s="127" t="str">
        <f>IF(Tableau1[[#This Row],[Nom]]&lt;&gt;"",Tableau1[[#This Row],[Nom]],"")</f>
        <v>CALENDRIER DES TACHES JOURNALIERES AGENTS DE SERVICE</v>
      </c>
      <c r="C2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8" s="209" t="str">
        <f ca="1">Tableau1[[#This Row],[A réviser le]]</f>
        <v>A REVOIR</v>
      </c>
      <c r="F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28" s="115"/>
      <c r="H28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8" s="118" t="str">
        <f>Tableau1[[#This Row],[Référent du document]]</f>
        <v>Gestion RH - R.Vanessa</v>
      </c>
    </row>
    <row r="29" spans="1:9" s="105" customFormat="1" ht="59.25" hidden="1" customHeight="1" x14ac:dyDescent="0.25">
      <c r="A29" s="130">
        <f>Tableau1[[#This Row],[Code]]</f>
        <v>0</v>
      </c>
      <c r="B29" s="127" t="str">
        <f>IF(Tableau1[[#This Row],[Nom]]&lt;&gt;"",Tableau1[[#This Row],[Nom]],"")</f>
        <v>CALENDRIER DES TACHES JOURNALIERES AGENTS DE SERVICE</v>
      </c>
      <c r="C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9" s="209" t="str">
        <f ca="1">Tableau1[[#This Row],[A réviser le]]</f>
        <v>A REVOIR</v>
      </c>
      <c r="F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9" s="115"/>
      <c r="H29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9" s="118">
        <f>Tableau1[[#This Row],[Référent du document]]</f>
        <v>0</v>
      </c>
    </row>
    <row r="30" spans="1:9" s="105" customFormat="1" ht="59.25" hidden="1" customHeight="1" x14ac:dyDescent="0.25">
      <c r="A30" s="130" t="str">
        <f>Tableau1[[#This Row],[Code]]</f>
        <v>-</v>
      </c>
      <c r="B30" s="127" t="str">
        <f>IF(Tableau1[[#This Row],[Nom]]&lt;&gt;"",Tableau1[[#This Row],[Nom]],"")</f>
        <v>CARTOGRAPHIE DES RISQUES 2019</v>
      </c>
      <c r="C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0" s="209" t="str">
        <f ca="1">Tableau1[[#This Row],[A réviser le]]</f>
        <v>A REVOIR</v>
      </c>
      <c r="F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30" s="115"/>
      <c r="H30" s="114" t="str">
        <f>"\"&amp;Tableau1[[#This Row],[Dossier]]&amp;Tableau1[[#This Row],[Sous dossier (1)]]&amp;Tableau1[[#This Row],[Sous dossier (2)]]&amp;Tableau1[[#This Row],[Sous dossier (3)]]</f>
        <v>\MANAGEMENT\RISQUE\</v>
      </c>
      <c r="I30" s="118" t="str">
        <f>Tableau1[[#This Row],[Référent du document]]</f>
        <v>Qualité/Risque - L. Michel</v>
      </c>
    </row>
    <row r="31" spans="1:9" s="105" customFormat="1" ht="59.25" hidden="1" customHeight="1" x14ac:dyDescent="0.25">
      <c r="A31" s="130" t="str">
        <f>Tableau1[[#This Row],[Code]]</f>
        <v>OIU_001_02</v>
      </c>
      <c r="B31" s="127" t="str">
        <f>IF(Tableau1[[#This Row],[Nom]]&lt;&gt;"",Tableau1[[#This Row],[Nom]],"")</f>
        <v>CDU</v>
      </c>
      <c r="C3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1" s="209" t="str">
        <f ca="1">Tableau1[[#This Row],[A réviser le]]</f>
        <v>A REVOIR</v>
      </c>
      <c r="F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31" s="115"/>
      <c r="H31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31" s="118" t="str">
        <f>Tableau1[[#This Row],[Référent du document]]</f>
        <v>Qualité/Risque - L. Michel</v>
      </c>
    </row>
    <row r="32" spans="1:9" s="105" customFormat="1" ht="59.25" hidden="1" customHeight="1" x14ac:dyDescent="0.25">
      <c r="A32" s="130" t="str">
        <f>Tableau1[[#This Row],[Code]]</f>
        <v>USO_001_04</v>
      </c>
      <c r="B32" s="127" t="str">
        <f>IF(Tableau1[[#This Row],[Nom]]&lt;&gt;"",Tableau1[[#This Row],[Nom]],"")</f>
        <v>CHANGEMENT D’UNE POCHE A URINE STERILE</v>
      </c>
      <c r="C3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2" s="209" t="str">
        <f ca="1">Tableau1[[#This Row],[A réviser le]]</f>
        <v>A REVOIR</v>
      </c>
      <c r="F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32" s="115"/>
      <c r="H32" s="114" t="str">
        <f>"\"&amp;Tableau1[[#This Row],[Dossier]]&amp;Tableau1[[#This Row],[Sous dossier (1)]]&amp;Tableau1[[#This Row],[Sous dossier (2)]]&amp;Tableau1[[#This Row],[Sous dossier (3)]]</f>
        <v>\PEC\UNITE\SOIN\</v>
      </c>
      <c r="I32" s="118" t="str">
        <f>Tableau1[[#This Row],[Référent du document]]</f>
        <v>Hygiène/Matériel - G. Catherine</v>
      </c>
    </row>
    <row r="33" spans="1:9" s="105" customFormat="1" ht="59.25" hidden="1" customHeight="1" x14ac:dyDescent="0.25">
      <c r="A33" s="130" t="str">
        <f>Tableau1[[#This Row],[Code]]</f>
        <v>HDJ_003_02</v>
      </c>
      <c r="B33" s="127" t="str">
        <f>IF(Tableau1[[#This Row],[Nom]]&lt;&gt;"",Tableau1[[#This Row],[Nom]],"")</f>
        <v>CHANGEMENT DE PROTECTION HDJ</v>
      </c>
      <c r="C3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3" s="209" t="str">
        <f ca="1">Tableau1[[#This Row],[A réviser le]]</f>
        <v>A REVOIR</v>
      </c>
      <c r="F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33" s="115"/>
      <c r="H33" s="114" t="str">
        <f>"\"&amp;Tableau1[[#This Row],[Dossier]]&amp;Tableau1[[#This Row],[Sous dossier (1)]]&amp;Tableau1[[#This Row],[Sous dossier (2)]]&amp;Tableau1[[#This Row],[Sous dossier (3)]]</f>
        <v>\PEC\HDJ\</v>
      </c>
      <c r="I33" s="118">
        <f>Tableau1[[#This Row],[Référent du document]]</f>
        <v>0</v>
      </c>
    </row>
    <row r="34" spans="1:9" s="105" customFormat="1" ht="59.25" hidden="1" customHeight="1" x14ac:dyDescent="0.25">
      <c r="A34" s="130" t="str">
        <f>Tableau1[[#This Row],[Code]]</f>
        <v>USO_012_01</v>
      </c>
      <c r="B34" s="127" t="str">
        <f>IF(Tableau1[[#This Row],[Nom]]&lt;&gt;"",Tableau1[[#This Row],[Nom]],"")</f>
        <v>CHANGEMENT POCHE COLOSTOMIE ILEOSTOMIE</v>
      </c>
      <c r="C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4" s="209" t="str">
        <f ca="1">Tableau1[[#This Row],[A réviser le]]</f>
        <v>A REVOIR</v>
      </c>
      <c r="F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34" s="115"/>
      <c r="H34" s="114" t="str">
        <f>"\"&amp;Tableau1[[#This Row],[Dossier]]&amp;Tableau1[[#This Row],[Sous dossier (1)]]&amp;Tableau1[[#This Row],[Sous dossier (2)]]&amp;Tableau1[[#This Row],[Sous dossier (3)]]</f>
        <v>\PEC\UNITE\SOIN\</v>
      </c>
      <c r="I34" s="118" t="str">
        <f>Tableau1[[#This Row],[Référent du document]]</f>
        <v>Hygiène/Matériel - G. Catherine</v>
      </c>
    </row>
    <row r="35" spans="1:9" s="105" customFormat="1" ht="59.25" hidden="1" customHeight="1" x14ac:dyDescent="0.25">
      <c r="A35" s="130" t="str">
        <f>Tableau1[[#This Row],[Code]]</f>
        <v>USO_021_02</v>
      </c>
      <c r="B35" s="127" t="str">
        <f>IF(Tableau1[[#This Row],[Nom]]&lt;&gt;"",Tableau1[[#This Row],[Nom]],"")</f>
        <v>CHANGEMENT POCHE URETEROSTOMIE - CYSTOSTOMIE</v>
      </c>
      <c r="C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5" s="209" t="str">
        <f ca="1">Tableau1[[#This Row],[A réviser le]]</f>
        <v>A REVOIR</v>
      </c>
      <c r="F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35" s="115"/>
      <c r="H35" s="114" t="str">
        <f>"\"&amp;Tableau1[[#This Row],[Dossier]]&amp;Tableau1[[#This Row],[Sous dossier (1)]]&amp;Tableau1[[#This Row],[Sous dossier (2)]]&amp;Tableau1[[#This Row],[Sous dossier (3)]]</f>
        <v>\PEC\UNITE\SOIN\</v>
      </c>
      <c r="I35" s="118" t="str">
        <f>Tableau1[[#This Row],[Référent du document]]</f>
        <v>Hygiène/Matériel - G. Catherine</v>
      </c>
    </row>
    <row r="36" spans="1:9" s="105" customFormat="1" ht="59.25" hidden="1" customHeight="1" x14ac:dyDescent="0.25">
      <c r="A36" s="130" t="str">
        <f>Tableau1[[#This Row],[Code]]</f>
        <v>UGE_001_01</v>
      </c>
      <c r="B36" s="127" t="str">
        <f>IF(Tableau1[[#This Row],[Nom]]&lt;&gt;"",Tableau1[[#This Row],[Nom]],"")</f>
        <v>CHARTE DE LA PERSONNE HOSPITALISEE</v>
      </c>
      <c r="C3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6" s="209" t="str">
        <f ca="1">Tableau1[[#This Row],[A réviser le]]</f>
        <v>A REVOIR</v>
      </c>
      <c r="F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6" s="115"/>
      <c r="H36" s="114" t="str">
        <f>"\"&amp;Tableau1[[#This Row],[Dossier]]&amp;Tableau1[[#This Row],[Sous dossier (1)]]&amp;Tableau1[[#This Row],[Sous dossier (2)]]&amp;Tableau1[[#This Row],[Sous dossier (3)]]</f>
        <v>\PEC\UNITE\GENERAL\</v>
      </c>
      <c r="I36" s="118" t="str">
        <f>Tableau1[[#This Row],[Référent du document]]</f>
        <v>Qualité/Risque - L. Michel</v>
      </c>
    </row>
    <row r="37" spans="1:9" s="105" customFormat="1" ht="59.25" hidden="1" customHeight="1" x14ac:dyDescent="0.25">
      <c r="A37" s="130" t="str">
        <f>Tableau1[[#This Row],[Code]]</f>
        <v>PRE_004_03</v>
      </c>
      <c r="B37" s="127" t="str">
        <f>IF(Tableau1[[#This Row],[Nom]]&lt;&gt;"",Tableau1[[#This Row],[Nom]],"")</f>
        <v>CHARTE DU BENEVOLE</v>
      </c>
      <c r="C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7" s="209">
        <f ca="1">Tableau1[[#This Row],[A réviser le]]</f>
        <v>2021</v>
      </c>
      <c r="F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7" s="115"/>
      <c r="H37" s="114" t="str">
        <f>"\"&amp;Tableau1[[#This Row],[Dossier]]&amp;Tableau1[[#This Row],[Sous dossier (1)]]&amp;Tableau1[[#This Row],[Sous dossier (2)]]&amp;Tableau1[[#This Row],[Sous dossier (3)]]</f>
        <v>\MANAGEMENT\PERSONNEL\BENEVOLES\</v>
      </c>
      <c r="I37" s="118" t="str">
        <f>Tableau1[[#This Row],[Référent du document]]</f>
        <v>Bénévoles - P. Sylvie</v>
      </c>
    </row>
    <row r="38" spans="1:9" s="105" customFormat="1" ht="59.25" hidden="1" customHeight="1" x14ac:dyDescent="0.25">
      <c r="A38" s="130">
        <f>Tableau1[[#This Row],[Code]]</f>
        <v>0</v>
      </c>
      <c r="B38" s="127" t="str">
        <f>IF(Tableau1[[#This Row],[Nom]]&lt;&gt;"",Tableau1[[#This Row],[Nom]],"")</f>
        <v>CHARTE DU BENEVOLE à signer</v>
      </c>
      <c r="C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8" s="209" t="str">
        <f ca="1">Tableau1[[#This Row],[A réviser le]]</f>
        <v>A REVOIR</v>
      </c>
      <c r="F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8" s="115"/>
      <c r="H38" s="114" t="str">
        <f>"\"&amp;Tableau1[[#This Row],[Dossier]]&amp;Tableau1[[#This Row],[Sous dossier (1)]]&amp;Tableau1[[#This Row],[Sous dossier (2)]]&amp;Tableau1[[#This Row],[Sous dossier (3)]]</f>
        <v>\MANAGEMENT\PERSONNEL\BENEVOLES\</v>
      </c>
      <c r="I38" s="118" t="str">
        <f>Tableau1[[#This Row],[Référent du document]]</f>
        <v>Bénévoles - P. Sylvie</v>
      </c>
    </row>
    <row r="39" spans="1:9" s="105" customFormat="1" ht="59.25" hidden="1" customHeight="1" x14ac:dyDescent="0.25">
      <c r="A39" s="130">
        <f>Tableau1[[#This Row],[Code]]</f>
        <v>0</v>
      </c>
      <c r="B39" s="127" t="str">
        <f>IF(Tableau1[[#This Row],[Nom]]&lt;&gt;"",Tableau1[[#This Row],[Nom]],"")</f>
        <v>CHARTE INTEGRALE DE LA PERSONNE HOSPITALISEE</v>
      </c>
      <c r="C3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9" s="209" t="str">
        <f ca="1">Tableau1[[#This Row],[A réviser le]]</f>
        <v>A REVOIR</v>
      </c>
      <c r="F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39" s="115"/>
      <c r="H39" s="114" t="str">
        <f>"\"&amp;Tableau1[[#This Row],[Dossier]]&amp;Tableau1[[#This Row],[Sous dossier (1)]]&amp;Tableau1[[#This Row],[Sous dossier (2)]]&amp;Tableau1[[#This Row],[Sous dossier (3)]]</f>
        <v>\PEC\UNITE\GENERAL\</v>
      </c>
      <c r="I39" s="118">
        <f>Tableau1[[#This Row],[Référent du document]]</f>
        <v>0</v>
      </c>
    </row>
    <row r="40" spans="1:9" s="105" customFormat="1" ht="59.25" hidden="1" customHeight="1" x14ac:dyDescent="0.25">
      <c r="A40" s="130" t="str">
        <f>Tableau1[[#This Row],[Code]]</f>
        <v>OIH_001_01</v>
      </c>
      <c r="B40" s="127" t="str">
        <f>IF(Tableau1[[#This Row],[Nom]]&lt;&gt;"",Tableau1[[#This Row],[Nom]],"")</f>
        <v>CHSCT</v>
      </c>
      <c r="C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0" s="209" t="str">
        <f ca="1">Tableau1[[#This Row],[A réviser le]]</f>
        <v>A REVOIR</v>
      </c>
      <c r="F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(CHSCT), </v>
      </c>
      <c r="G40" s="115"/>
      <c r="H40" s="114" t="str">
        <f>"\"&amp;Tableau1[[#This Row],[Dossier]]&amp;Tableau1[[#This Row],[Sous dossier (1)]]&amp;Tableau1[[#This Row],[Sous dossier (2)]]&amp;Tableau1[[#This Row],[Sous dossier (3)]]</f>
        <v>\MANAGEMENT\ORGANISATION\INSTANCE\CHSCT\</v>
      </c>
      <c r="I40" s="118" t="str">
        <f>Tableau1[[#This Row],[Référent du document]]</f>
        <v>Administration - M.Stéphane</v>
      </c>
    </row>
    <row r="41" spans="1:9" s="105" customFormat="1" ht="59.25" hidden="1" customHeight="1" x14ac:dyDescent="0.25">
      <c r="A41" s="130" t="str">
        <f>Tableau1[[#This Row],[Code]]</f>
        <v>HLO_013_04</v>
      </c>
      <c r="B41" s="127" t="str">
        <f>IF(Tableau1[[#This Row],[Nom]]&lt;&gt;"",Tableau1[[#This Row],[Nom]],"")</f>
        <v>CIRCUIT DE MARCHE EN AVANT DU VIDOIR</v>
      </c>
      <c r="C4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1" s="209" t="str">
        <f ca="1">Tableau1[[#This Row],[A réviser le]]</f>
        <v>A REVOIR</v>
      </c>
      <c r="F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Classeur AGS en cuisine (Déchet), </v>
      </c>
      <c r="G41" s="115"/>
      <c r="H41" s="114" t="str">
        <f>"\"&amp;Tableau1[[#This Row],[Dossier]]&amp;Tableau1[[#This Row],[Sous dossier (1)]]&amp;Tableau1[[#This Row],[Sous dossier (2)]]&amp;Tableau1[[#This Row],[Sous dossier (3)]]</f>
        <v>\SOUTIEN\HYGIENE\LOCAUX\</v>
      </c>
      <c r="I41" s="118" t="str">
        <f>Tableau1[[#This Row],[Référent du document]]</f>
        <v>Hygiène/Matériel - G. Catherine</v>
      </c>
    </row>
    <row r="42" spans="1:9" s="105" customFormat="1" ht="59.25" hidden="1" customHeight="1" x14ac:dyDescent="0.25">
      <c r="A42" s="130" t="str">
        <f>Tableau1[[#This Row],[Code]]</f>
        <v>HLI_006_03</v>
      </c>
      <c r="B42" s="127" t="str">
        <f>IF(Tableau1[[#This Row],[Nom]]&lt;&gt;"",Tableau1[[#This Row],[Nom]],"")</f>
        <v>CIRCUIT DU LINGE DES RESIDENTS TRAITE SUR PLACE</v>
      </c>
      <c r="C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2" s="209" t="str">
        <f ca="1">Tableau1[[#This Row],[A réviser le]]</f>
        <v>A REVOIR</v>
      </c>
      <c r="F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42" s="115"/>
      <c r="H42" s="114" t="str">
        <f>"\"&amp;Tableau1[[#This Row],[Dossier]]&amp;Tableau1[[#This Row],[Sous dossier (1)]]&amp;Tableau1[[#This Row],[Sous dossier (2)]]&amp;Tableau1[[#This Row],[Sous dossier (3)]]</f>
        <v>\SOUTIEN\HYGIENE\LINGE\</v>
      </c>
      <c r="I42" s="118" t="str">
        <f>Tableau1[[#This Row],[Référent du document]]</f>
        <v>Hygiène/Matériel - G. Catherine</v>
      </c>
    </row>
    <row r="43" spans="1:9" s="105" customFormat="1" ht="59.25" hidden="1" customHeight="1" x14ac:dyDescent="0.25">
      <c r="A43" s="130" t="str">
        <f>Tableau1[[#This Row],[Code]]</f>
        <v>HLI_001_04</v>
      </c>
      <c r="B43" s="127" t="str">
        <f>IF(Tableau1[[#This Row],[Nom]]&lt;&gt;"",Tableau1[[#This Row],[Nom]],"")</f>
        <v>CIRCUIT DU LINGE DES RESIDENTS TRAITE SUR PLACE</v>
      </c>
      <c r="C4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3" s="209" t="str">
        <f ca="1">Tableau1[[#This Row],[A réviser le]]</f>
        <v>A REVOIR</v>
      </c>
      <c r="F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43" s="115"/>
      <c r="H43" s="114" t="str">
        <f>"\"&amp;Tableau1[[#This Row],[Dossier]]&amp;Tableau1[[#This Row],[Sous dossier (1)]]&amp;Tableau1[[#This Row],[Sous dossier (2)]]&amp;Tableau1[[#This Row],[Sous dossier (3)]]</f>
        <v>\SOUTIEN\HYGIENE\LINGE\</v>
      </c>
      <c r="I43" s="118" t="str">
        <f>Tableau1[[#This Row],[Référent du document]]</f>
        <v>Hygiène/Matériel - G. Catherine</v>
      </c>
    </row>
    <row r="44" spans="1:9" s="105" customFormat="1" ht="59.25" hidden="1" customHeight="1" x14ac:dyDescent="0.25">
      <c r="A44" s="130" t="str">
        <f>Tableau1[[#This Row],[Code]]</f>
        <v>HLI_005_03</v>
      </c>
      <c r="B44" s="127" t="str">
        <f>IF(Tableau1[[#This Row],[Nom]]&lt;&gt;"",Tableau1[[#This Row],[Nom]],"")</f>
        <v>CIRCUIT DU LINGE PLAT TRAITE EN EXTERNE</v>
      </c>
      <c r="C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4" s="209" t="str">
        <f ca="1">Tableau1[[#This Row],[A réviser le]]</f>
        <v>A REVOIR</v>
      </c>
      <c r="F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Salle de Soins (Hyg-Linge), Classeur AGS en cuisine (Linge), </v>
      </c>
      <c r="G44" s="115"/>
      <c r="H44" s="114" t="str">
        <f>"\"&amp;Tableau1[[#This Row],[Dossier]]&amp;Tableau1[[#This Row],[Sous dossier (1)]]&amp;Tableau1[[#This Row],[Sous dossier (2)]]&amp;Tableau1[[#This Row],[Sous dossier (3)]]</f>
        <v>\SOUTIEN\HYGIENE\LINGE\</v>
      </c>
      <c r="I44" s="118" t="str">
        <f>Tableau1[[#This Row],[Référent du document]]</f>
        <v>Hygiène/Matériel - G. Catherine</v>
      </c>
    </row>
    <row r="45" spans="1:9" s="105" customFormat="1" ht="59.25" hidden="1" customHeight="1" x14ac:dyDescent="0.25">
      <c r="A45" s="130" t="str">
        <f>Tableau1[[#This Row],[Code]]</f>
        <v>PPH_002_02</v>
      </c>
      <c r="B45" s="127" t="str">
        <f>IF(Tableau1[[#This Row],[Nom]]&lt;&gt;"",Tableau1[[#This Row],[Nom]],"")</f>
        <v>CIRCUIT DU MEDICAMENT PRESCRIPTION, DISPENSATION, ADMINISTRATION</v>
      </c>
      <c r="C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5" s="209" t="str">
        <f ca="1">Tableau1[[#This Row],[A réviser le]]</f>
        <v>A REVOIR</v>
      </c>
      <c r="F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45" s="115"/>
      <c r="H45" s="114" t="str">
        <f>"\"&amp;Tableau1[[#This Row],[Dossier]]&amp;Tableau1[[#This Row],[Sous dossier (1)]]&amp;Tableau1[[#This Row],[Sous dossier (2)]]&amp;Tableau1[[#This Row],[Sous dossier (3)]]</f>
        <v>\SOUTIEN\PHARMA_DM\PHARMA\</v>
      </c>
      <c r="I45" s="118" t="str">
        <f>Tableau1[[#This Row],[Référent du document]]</f>
        <v>Pharmacie - S.Romain</v>
      </c>
    </row>
    <row r="46" spans="1:9" s="105" customFormat="1" ht="59.25" hidden="1" customHeight="1" x14ac:dyDescent="0.25">
      <c r="A46" s="130" t="str">
        <f>Tableau1[[#This Row],[Code]]</f>
        <v>OII_002_01</v>
      </c>
      <c r="B46" s="127" t="str">
        <f>IF(Tableau1[[#This Row],[Nom]]&lt;&gt;"",Tableau1[[#This Row],[Nom]],"")</f>
        <v>CLIN instance réglement int.</v>
      </c>
      <c r="C4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6" s="209" t="str">
        <f ca="1">Tableau1[[#This Row],[A réviser le]]</f>
        <v>A REVOIR</v>
      </c>
      <c r="F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46" s="115"/>
      <c r="H46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46" s="118" t="str">
        <f>Tableau1[[#This Row],[Référent du document]]</f>
        <v>Vigilances - R. Jean-Michel</v>
      </c>
    </row>
    <row r="47" spans="1:9" s="105" customFormat="1" ht="59.25" hidden="1" customHeight="1" x14ac:dyDescent="0.25">
      <c r="A47" s="130">
        <f>Tableau1[[#This Row],[Code]]</f>
        <v>0</v>
      </c>
      <c r="B47" s="127" t="str">
        <f>IF(Tableau1[[#This Row],[Nom]]&lt;&gt;"",Tableau1[[#This Row],[Nom]],"")</f>
        <v>COMMENT TROUVER UN DOCUMENT</v>
      </c>
      <c r="C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47" s="209" t="str">
        <f ca="1">Tableau1[[#This Row],[A réviser le]]</f>
        <v>A REVOIR</v>
      </c>
      <c r="F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47" s="115"/>
      <c r="H47" s="114" t="str">
        <f>"\"&amp;Tableau1[[#This Row],[Dossier]]&amp;Tableau1[[#This Row],[Sous dossier (1)]]&amp;Tableau1[[#This Row],[Sous dossier (2)]]&amp;Tableau1[[#This Row],[Sous dossier (3)]]</f>
        <v>\MANAGEMENT\QUALITE\GDOC\</v>
      </c>
      <c r="I47" s="118">
        <f>Tableau1[[#This Row],[Référent du document]]</f>
        <v>0</v>
      </c>
    </row>
    <row r="48" spans="1:9" s="105" customFormat="1" ht="59.25" hidden="1" customHeight="1" x14ac:dyDescent="0.25">
      <c r="A48" s="130">
        <f>Tableau1[[#This Row],[Code]]</f>
        <v>0</v>
      </c>
      <c r="B48" s="127" t="str">
        <f>IF(Tableau1[[#This Row],[Nom]]&lt;&gt;"",Tableau1[[#This Row],[Nom]],"")</f>
        <v>COMMENT TROUVER UN DOCUMENT</v>
      </c>
      <c r="C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8" s="209" t="str">
        <f ca="1">Tableau1[[#This Row],[A réviser le]]</f>
        <v>A REVOIR</v>
      </c>
      <c r="F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8" s="115"/>
      <c r="H48" s="114" t="str">
        <f>"\"&amp;Tableau1[[#This Row],[Dossier]]&amp;Tableau1[[#This Row],[Sous dossier (1)]]&amp;Tableau1[[#This Row],[Sous dossier (2)]]&amp;Tableau1[[#This Row],[Sous dossier (3)]]</f>
        <v>\MANAGEMENT\QUALITE\GDOC\</v>
      </c>
      <c r="I48" s="118">
        <f>Tableau1[[#This Row],[Référent du document]]</f>
        <v>0</v>
      </c>
    </row>
    <row r="49" spans="1:9" s="105" customFormat="1" ht="59.25" hidden="1" customHeight="1" x14ac:dyDescent="0.25">
      <c r="A49" s="130">
        <f>Tableau1[[#This Row],[Code]]</f>
        <v>0</v>
      </c>
      <c r="B49" s="127" t="str">
        <f>IF(Tableau1[[#This Row],[Nom]]&lt;&gt;"",Tableau1[[#This Row],[Nom]],"")</f>
        <v>COMPOSITION DU DOSSIER MEDICAL ACTIF</v>
      </c>
      <c r="C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9" s="209" t="str">
        <f ca="1">Tableau1[[#This Row],[A réviser le]]</f>
        <v>A REVOIR</v>
      </c>
      <c r="F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9" s="115"/>
      <c r="H49" s="114" t="str">
        <f>"\"&amp;Tableau1[[#This Row],[Dossier]]&amp;Tableau1[[#This Row],[Sous dossier (1)]]&amp;Tableau1[[#This Row],[Sous dossier (2)]]&amp;Tableau1[[#This Row],[Sous dossier (3)]]</f>
        <v>\PEC\UNITE\DOSSIER_PATIENT\</v>
      </c>
      <c r="I49" s="118" t="str">
        <f>Tableau1[[#This Row],[Référent du document]]</f>
        <v>Qualité/Risque - L. Michel</v>
      </c>
    </row>
    <row r="50" spans="1:9" s="105" customFormat="1" ht="59.25" hidden="1" customHeight="1" x14ac:dyDescent="0.25">
      <c r="A50" s="130" t="str">
        <f>Tableau1[[#This Row],[Code]]</f>
        <v>PRE_002_03</v>
      </c>
      <c r="B50" s="127" t="str">
        <f>IF(Tableau1[[#This Row],[Nom]]&lt;&gt;"",Tableau1[[#This Row],[Nom]],"")</f>
        <v>COMPOSITION DU DOSSIER PROFESSIONNEL</v>
      </c>
      <c r="C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0" s="209" t="str">
        <f ca="1">Tableau1[[#This Row],[A réviser le]]</f>
        <v>A REVOIR</v>
      </c>
      <c r="F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50" s="115"/>
      <c r="H50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50" s="118" t="str">
        <f>Tableau1[[#This Row],[Référent du document]]</f>
        <v>Administration - M.Stéphane</v>
      </c>
    </row>
    <row r="51" spans="1:9" s="105" customFormat="1" ht="59.25" hidden="1" customHeight="1" x14ac:dyDescent="0.25">
      <c r="A51" s="130">
        <f>Tableau1[[#This Row],[Code]]</f>
        <v>0</v>
      </c>
      <c r="B51" s="127" t="str">
        <f>IF(Tableau1[[#This Row],[Nom]]&lt;&gt;"",Tableau1[[#This Row],[Nom]],"")</f>
        <v>COMPOSITION ET ORDRE D'ARCHIVAGE DU DOSSIER PATIENT</v>
      </c>
      <c r="C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1" s="209" t="str">
        <f ca="1">Tableau1[[#This Row],[A réviser le]]</f>
        <v>A REVOIR</v>
      </c>
      <c r="F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51" s="115"/>
      <c r="H51" s="114" t="str">
        <f>"\"&amp;Tableau1[[#This Row],[Dossier]]&amp;Tableau1[[#This Row],[Sous dossier (1)]]&amp;Tableau1[[#This Row],[Sous dossier (2)]]&amp;Tableau1[[#This Row],[Sous dossier (3)]]</f>
        <v>\PEC\UNITE\DOSSIER_PATIENT\</v>
      </c>
      <c r="I51" s="118" t="str">
        <f>Tableau1[[#This Row],[Référent du document]]</f>
        <v>Gestion RH - R.Vanessa</v>
      </c>
    </row>
    <row r="52" spans="1:9" s="105" customFormat="1" ht="59.25" hidden="1" customHeight="1" x14ac:dyDescent="0.25">
      <c r="A52" s="130" t="str">
        <f>Tableau1[[#This Row],[Code]]</f>
        <v>UPT_009_01</v>
      </c>
      <c r="B52" s="127" t="str">
        <f>IF(Tableau1[[#This Row],[Nom]]&lt;&gt;"",Tableau1[[#This Row],[Nom]],"")</f>
        <v>COMPRIMES SOUS FORME SECHE ECRASES</v>
      </c>
      <c r="C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52" s="209" t="str">
        <f ca="1">Tableau1[[#This Row],[A réviser le]]</f>
        <v>A REVOIR</v>
      </c>
      <c r="F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52" s="115"/>
      <c r="H52" s="114" t="str">
        <f>"\"&amp;Tableau1[[#This Row],[Dossier]]&amp;Tableau1[[#This Row],[Sous dossier (1)]]&amp;Tableau1[[#This Row],[Sous dossier (2)]]&amp;Tableau1[[#This Row],[Sous dossier (3)]]</f>
        <v>\PEC\UNITE\PROTOCOLE_TH\</v>
      </c>
      <c r="I52" s="118" t="str">
        <f>Tableau1[[#This Row],[Référent du document]]</f>
        <v>Pharmacie - S.Romain</v>
      </c>
    </row>
    <row r="53" spans="1:9" s="105" customFormat="1" ht="59.25" hidden="1" customHeight="1" x14ac:dyDescent="0.25">
      <c r="A53" s="130" t="str">
        <f>Tableau1[[#This Row],[Code]]</f>
        <v>RVH_004_02</v>
      </c>
      <c r="B53" s="127" t="str">
        <f>IF(Tableau1[[#This Row],[Nom]]&lt;&gt;"",Tableau1[[#This Row],[Nom]],"")</f>
        <v>CONDUITE A TENIR DEVANT UN ACCIDENT TRANFUSIONNEL (IT)</v>
      </c>
      <c r="C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3" s="209" t="str">
        <f ca="1">Tableau1[[#This Row],[A réviser le]]</f>
        <v>A REVOIR</v>
      </c>
      <c r="F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G53" s="115"/>
      <c r="H53" s="114" t="str">
        <f>"\"&amp;Tableau1[[#This Row],[Dossier]]&amp;Tableau1[[#This Row],[Sous dossier (1)]]&amp;Tableau1[[#This Row],[Sous dossier (2)]]&amp;Tableau1[[#This Row],[Sous dossier (3)]]</f>
        <v>\MANAGEMENT\RISQUE\VIGILANCE\HEMOVIGILANCE\</v>
      </c>
      <c r="I53" s="118" t="str">
        <f>Tableau1[[#This Row],[Référent du document]]</f>
        <v>Vigilances - R. Jean-Michel</v>
      </c>
    </row>
    <row r="54" spans="1:9" s="105" customFormat="1" ht="59.25" hidden="1" customHeight="1" x14ac:dyDescent="0.25">
      <c r="A54" s="130" t="str">
        <f>Tableau1[[#This Row],[Code]]</f>
        <v>HGE_007_01</v>
      </c>
      <c r="B54" s="127" t="str">
        <f>IF(Tableau1[[#This Row],[Nom]]&lt;&gt;"",Tableau1[[#This Row],[Nom]],"")</f>
        <v>CONDUITE A TENIR EN CAS DE TRAVAUX</v>
      </c>
      <c r="C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4" s="209" t="str">
        <f ca="1">Tableau1[[#This Row],[A réviser le]]</f>
        <v>A REVOIR</v>
      </c>
      <c r="F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Factotum (Panne et travaux), Classeur Salle de Soins (Fonct-Général), Classeur CLIN-AEV (CLIN), </v>
      </c>
      <c r="G54" s="115"/>
      <c r="H54" s="114" t="str">
        <f>"\"&amp;Tableau1[[#This Row],[Dossier]]&amp;Tableau1[[#This Row],[Sous dossier (1)]]&amp;Tableau1[[#This Row],[Sous dossier (2)]]&amp;Tableau1[[#This Row],[Sous dossier (3)]]</f>
        <v>\SOUTIEN\HYGIENE\GENERAL\</v>
      </c>
      <c r="I54" s="118" t="str">
        <f>Tableau1[[#This Row],[Référent du document]]</f>
        <v>Hygiène/Matériel - G. Catherine</v>
      </c>
    </row>
    <row r="55" spans="1:9" s="105" customFormat="1" ht="59.25" hidden="1" customHeight="1" x14ac:dyDescent="0.25">
      <c r="A55" s="130" t="str">
        <f>Tableau1[[#This Row],[Code]]</f>
        <v>CUI_015_03</v>
      </c>
      <c r="B55" s="127" t="str">
        <f>IF(Tableau1[[#This Row],[Nom]]&lt;&gt;"",Tableau1[[#This Row],[Nom]],"")</f>
        <v>CONSERVATION DU REPAS TEMOIN</v>
      </c>
      <c r="C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5" s="209" t="str">
        <f ca="1">Tableau1[[#This Row],[A réviser le]]</f>
        <v>A REVOIR</v>
      </c>
      <c r="F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55" s="115"/>
      <c r="H55" s="114" t="str">
        <f>"\"&amp;Tableau1[[#This Row],[Dossier]]&amp;Tableau1[[#This Row],[Sous dossier (1)]]&amp;Tableau1[[#This Row],[Sous dossier (2)]]&amp;Tableau1[[#This Row],[Sous dossier (3)]]</f>
        <v>\SOUTIEN\CUISINE\HACCP\</v>
      </c>
      <c r="I55" s="118" t="str">
        <f>Tableau1[[#This Row],[Référent du document]]</f>
        <v>Cuisinier - Y. Ali</v>
      </c>
    </row>
    <row r="56" spans="1:9" s="105" customFormat="1" ht="59.25" hidden="1" customHeight="1" x14ac:dyDescent="0.25">
      <c r="A56" s="130" t="str">
        <f>Tableau1[[#This Row],[Code]]</f>
        <v>-</v>
      </c>
      <c r="B56" s="127" t="str">
        <f>IF(Tableau1[[#This Row],[Nom]]&lt;&gt;"",Tableau1[[#This Row],[Nom]],"")</f>
        <v>Contrat de service enlèvement et élimination des déchets SITA</v>
      </c>
      <c r="C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6" s="209" t="str">
        <f ca="1">Tableau1[[#This Row],[A réviser le]]</f>
        <v>permanente</v>
      </c>
      <c r="F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56" s="115"/>
      <c r="H56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56" s="118" t="str">
        <f>Tableau1[[#This Row],[Référent du document]]</f>
        <v>Gestion RH - R.Vanessa</v>
      </c>
    </row>
    <row r="57" spans="1:9" s="105" customFormat="1" ht="59.25" hidden="1" customHeight="1" x14ac:dyDescent="0.25">
      <c r="A57" s="130" t="str">
        <f>Tableau1[[#This Row],[Code]]</f>
        <v>CUI_007_01</v>
      </c>
      <c r="B57" s="127" t="str">
        <f>IF(Tableau1[[#This Row],[Nom]]&lt;&gt;"",Tableau1[[#This Row],[Nom]],"")</f>
        <v>CONTROLE DES TEMPERATURES</v>
      </c>
      <c r="C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7" s="209" t="str">
        <f ca="1">Tableau1[[#This Row],[A réviser le]]</f>
        <v>A REVOIR</v>
      </c>
      <c r="F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57" s="115"/>
      <c r="H57" s="114" t="str">
        <f>"\"&amp;Tableau1[[#This Row],[Dossier]]&amp;Tableau1[[#This Row],[Sous dossier (1)]]&amp;Tableau1[[#This Row],[Sous dossier (2)]]&amp;Tableau1[[#This Row],[Sous dossier (3)]]</f>
        <v>\SOUTIEN\CUISINE\HACCP\</v>
      </c>
      <c r="I57" s="118" t="str">
        <f>Tableau1[[#This Row],[Référent du document]]</f>
        <v>Cuisinier - Y. Ali</v>
      </c>
    </row>
    <row r="58" spans="1:9" s="105" customFormat="1" ht="59.25" hidden="1" customHeight="1" x14ac:dyDescent="0.25">
      <c r="A58" s="130" t="str">
        <f>Tableau1[[#This Row],[Code]]</f>
        <v>PPH_004_03</v>
      </c>
      <c r="B58" s="127" t="str">
        <f>IF(Tableau1[[#This Row],[Nom]]&lt;&gt;"",Tableau1[[#This Row],[Nom]],"")</f>
        <v>CONTROLE, REAPPROVISIONNEMENT ET COMPOSITION DE LA MALLETTE D’URGENCE</v>
      </c>
      <c r="C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8" s="209" t="str">
        <f ca="1">Tableau1[[#This Row],[A réviser le]]</f>
        <v>A REVOIR</v>
      </c>
      <c r="F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58" s="115"/>
      <c r="H58" s="114" t="str">
        <f>"\"&amp;Tableau1[[#This Row],[Dossier]]&amp;Tableau1[[#This Row],[Sous dossier (1)]]&amp;Tableau1[[#This Row],[Sous dossier (2)]]&amp;Tableau1[[#This Row],[Sous dossier (3)]]</f>
        <v>\SOUTIEN\PHARMA_DM\PHARMA\</v>
      </c>
      <c r="I58" s="118" t="str">
        <f>Tableau1[[#This Row],[Référent du document]]</f>
        <v>Pharmacie - S.Romain</v>
      </c>
    </row>
    <row r="59" spans="1:9" s="105" customFormat="1" ht="59.25" hidden="1" customHeight="1" x14ac:dyDescent="0.25">
      <c r="A59" s="130" t="str">
        <f>Tableau1[[#This Row],[Code]]</f>
        <v>-</v>
      </c>
      <c r="B59" s="127" t="str">
        <f>IF(Tableau1[[#This Row],[Nom]]&lt;&gt;"",Tableau1[[#This Row],[Nom]],"")</f>
        <v>Convention adressage PASS</v>
      </c>
      <c r="C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9" s="209" t="str">
        <f ca="1">Tableau1[[#This Row],[A réviser le]]</f>
        <v>permanente</v>
      </c>
      <c r="F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59" s="115"/>
      <c r="H59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59" s="118" t="str">
        <f>Tableau1[[#This Row],[Référent du document]]</f>
        <v>Gestion RH - R.Vanessa</v>
      </c>
    </row>
    <row r="60" spans="1:9" s="105" customFormat="1" ht="59.25" hidden="1" customHeight="1" x14ac:dyDescent="0.25">
      <c r="A60" s="130" t="str">
        <f>Tableau1[[#This Row],[Code]]</f>
        <v>-</v>
      </c>
      <c r="B60" s="127" t="str">
        <f>IF(Tableau1[[#This Row],[Nom]]&lt;&gt;"",Tableau1[[#This Row],[Nom]],"")</f>
        <v>Convention APHM- La Maison</v>
      </c>
      <c r="C6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0" s="209" t="str">
        <f ca="1">Tableau1[[#This Row],[A réviser le]]</f>
        <v>permanente</v>
      </c>
      <c r="F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0" s="115"/>
      <c r="H60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0" s="118" t="str">
        <f>Tableau1[[#This Row],[Référent du document]]</f>
        <v>Gestion RH - R.Vanessa</v>
      </c>
    </row>
    <row r="61" spans="1:9" s="105" customFormat="1" ht="59.25" hidden="1" customHeight="1" x14ac:dyDescent="0.25">
      <c r="A61" s="130" t="str">
        <f>Tableau1[[#This Row],[Code]]</f>
        <v>-</v>
      </c>
      <c r="B61" s="127" t="str">
        <f>IF(Tableau1[[#This Row],[Nom]]&lt;&gt;"",Tableau1[[#This Row],[Nom]],"")</f>
        <v>Convention assurance responsabilité civile des établissements de soins</v>
      </c>
      <c r="C6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1" s="209" t="str">
        <f ca="1">Tableau1[[#This Row],[A réviser le]]</f>
        <v>permanente</v>
      </c>
      <c r="F6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1" s="115"/>
      <c r="H61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1" s="118" t="str">
        <f>Tableau1[[#This Row],[Référent du document]]</f>
        <v>Gestion RH - R.Vanessa</v>
      </c>
    </row>
    <row r="62" spans="1:9" s="105" customFormat="1" ht="59.25" hidden="1" customHeight="1" x14ac:dyDescent="0.25">
      <c r="A62" s="130" t="str">
        <f>Tableau1[[#This Row],[Code]]</f>
        <v>-</v>
      </c>
      <c r="B62" s="127" t="str">
        <f>IF(Tableau1[[#This Row],[Nom]]&lt;&gt;"",Tableau1[[#This Row],[Nom]],"")</f>
        <v>Convention avec le labo d'analyse biologique</v>
      </c>
      <c r="C6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2" s="209" t="str">
        <f ca="1">Tableau1[[#This Row],[A réviser le]]</f>
        <v>permanente</v>
      </c>
      <c r="F6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2" s="115"/>
      <c r="H62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2" s="118" t="str">
        <f>Tableau1[[#This Row],[Référent du document]]</f>
        <v>Gestion RH - R.Vanessa</v>
      </c>
    </row>
    <row r="63" spans="1:9" s="105" customFormat="1" ht="59.25" hidden="1" customHeight="1" x14ac:dyDescent="0.25">
      <c r="A63" s="130" t="str">
        <f>Tableau1[[#This Row],[Code]]</f>
        <v>-</v>
      </c>
      <c r="B63" s="127" t="str">
        <f>IF(Tableau1[[#This Row],[Nom]]&lt;&gt;"",Tableau1[[#This Row],[Nom]],"")</f>
        <v>Convention Circuit du médicament hôpital Aix- La Maison</v>
      </c>
      <c r="C6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3" s="209" t="str">
        <f ca="1">Tableau1[[#This Row],[A réviser le]]</f>
        <v>A REVOIR</v>
      </c>
      <c r="F6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3" s="115"/>
      <c r="H63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3" s="118" t="str">
        <f>Tableau1[[#This Row],[Référent du document]]</f>
        <v>Gestion RH - R.Vanessa</v>
      </c>
    </row>
    <row r="64" spans="1:9" s="105" customFormat="1" ht="59.25" hidden="1" customHeight="1" x14ac:dyDescent="0.25">
      <c r="A64" s="130" t="str">
        <f>Tableau1[[#This Row],[Code]]</f>
        <v>-</v>
      </c>
      <c r="B64" s="127" t="str">
        <f>IF(Tableau1[[#This Row],[Nom]]&lt;&gt;"",Tableau1[[#This Row],[Nom]],"")</f>
        <v>Convention Collective N51 version 2015</v>
      </c>
      <c r="C6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4" s="209" t="str">
        <f ca="1">Tableau1[[#This Row],[A réviser le]]</f>
        <v>A REVOIR</v>
      </c>
      <c r="F6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4" s="115"/>
      <c r="H64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4" s="118" t="str">
        <f>Tableau1[[#This Row],[Référent du document]]</f>
        <v>Administration - M.Stéphane</v>
      </c>
    </row>
    <row r="65" spans="1:9" s="105" customFormat="1" ht="59.25" hidden="1" customHeight="1" x14ac:dyDescent="0.25">
      <c r="A65" s="130" t="str">
        <f>Tableau1[[#This Row],[Code]]</f>
        <v>-</v>
      </c>
      <c r="B65" s="127" t="str">
        <f>IF(Tableau1[[#This Row],[Nom]]&lt;&gt;"",Tableau1[[#This Row],[Nom]],"")</f>
        <v>Convention implantation du PMSI</v>
      </c>
      <c r="C6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5" s="209" t="str">
        <f ca="1">Tableau1[[#This Row],[A réviser le]]</f>
        <v>permanente</v>
      </c>
      <c r="F6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5" s="115"/>
      <c r="H65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5" s="118" t="str">
        <f>Tableau1[[#This Row],[Référent du document]]</f>
        <v>Gestion RH - R.Vanessa</v>
      </c>
    </row>
    <row r="66" spans="1:9" s="105" customFormat="1" ht="59.25" hidden="1" customHeight="1" x14ac:dyDescent="0.25">
      <c r="A66" s="130" t="str">
        <f>Tableau1[[#This Row],[Code]]</f>
        <v>-</v>
      </c>
      <c r="B66" s="127" t="str">
        <f>IF(Tableau1[[#This Row],[Nom]]&lt;&gt;"",Tableau1[[#This Row],[Nom]],"")</f>
        <v>Convention La Maison - Réseau Santé Provence</v>
      </c>
      <c r="C6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6" s="209" t="str">
        <f ca="1">Tableau1[[#This Row],[A réviser le]]</f>
        <v>permanente</v>
      </c>
      <c r="F6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6" s="115"/>
      <c r="H66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6" s="118" t="str">
        <f>Tableau1[[#This Row],[Référent du document]]</f>
        <v>Gestion RH - R.Vanessa</v>
      </c>
    </row>
    <row r="67" spans="1:9" s="105" customFormat="1" ht="59.25" hidden="1" customHeight="1" x14ac:dyDescent="0.25">
      <c r="A67" s="130" t="str">
        <f>Tableau1[[#This Row],[Code]]</f>
        <v>-</v>
      </c>
      <c r="B67" s="127" t="str">
        <f>IF(Tableau1[[#This Row],[Nom]]&lt;&gt;"",Tableau1[[#This Row],[Nom]],"")</f>
        <v>Convention La Maison -SOS HAbitat</v>
      </c>
      <c r="C6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7" s="209" t="str">
        <f ca="1">Tableau1[[#This Row],[A réviser le]]</f>
        <v>permanente</v>
      </c>
      <c r="F6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7" s="115"/>
      <c r="H67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7" s="118" t="str">
        <f>Tableau1[[#This Row],[Référent du document]]</f>
        <v>Gestion RH - R.Vanessa</v>
      </c>
    </row>
    <row r="68" spans="1:9" s="105" customFormat="1" ht="59.25" hidden="1" customHeight="1" x14ac:dyDescent="0.25">
      <c r="A68" s="130" t="str">
        <f>Tableau1[[#This Row],[Code]]</f>
        <v>-</v>
      </c>
      <c r="B68" s="127" t="str">
        <f>IF(Tableau1[[#This Row],[Nom]]&lt;&gt;"",Tableau1[[#This Row],[Nom]],"")</f>
        <v>Convention praticien pharmacien hospitalier</v>
      </c>
      <c r="C6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8" s="209" t="str">
        <f ca="1">Tableau1[[#This Row],[A réviser le]]</f>
        <v>A REVOIR</v>
      </c>
      <c r="F6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8" s="115"/>
      <c r="H68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8" s="118" t="str">
        <f>Tableau1[[#This Row],[Référent du document]]</f>
        <v>Gestion RH - R.Vanessa</v>
      </c>
    </row>
    <row r="69" spans="1:9" s="105" customFormat="1" ht="59.25" hidden="1" customHeight="1" x14ac:dyDescent="0.25">
      <c r="A69" s="130" t="str">
        <f>Tableau1[[#This Row],[Code]]</f>
        <v>-</v>
      </c>
      <c r="B69" s="127" t="str">
        <f>IF(Tableau1[[#This Row],[Nom]]&lt;&gt;"",Tableau1[[#This Row],[Nom]],"")</f>
        <v>Convention Programmes de Médicalisation des Systèmes d'Information PMSI</v>
      </c>
      <c r="C6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9" s="209" t="str">
        <f ca="1">Tableau1[[#This Row],[A réviser le]]</f>
        <v>permanente</v>
      </c>
      <c r="F6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9" s="115"/>
      <c r="H69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9" s="118" t="str">
        <f>Tableau1[[#This Row],[Référent du document]]</f>
        <v>Gestion RH - R.Vanessa</v>
      </c>
    </row>
    <row r="70" spans="1:9" s="105" customFormat="1" ht="59.25" hidden="1" customHeight="1" x14ac:dyDescent="0.25">
      <c r="A70" s="130" t="str">
        <f>Tableau1[[#This Row],[Code]]</f>
        <v>RVX_002_03</v>
      </c>
      <c r="B70" s="127" t="str">
        <f>IF(Tableau1[[#This Row],[Nom]]&lt;&gt;"",Tableau1[[#This Row],[Nom]],"")</f>
        <v>CORRESPONDANTS EN HYGIENE MEDICAUX ET PARAMEDICAUX</v>
      </c>
      <c r="C7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0" s="209" t="str">
        <f ca="1">Tableau1[[#This Row],[A réviser le]]</f>
        <v>A REVOIR</v>
      </c>
      <c r="F7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G70" s="115"/>
      <c r="H70" s="114" t="str">
        <f>"\"&amp;Tableau1[[#This Row],[Dossier]]&amp;Tableau1[[#This Row],[Sous dossier (1)]]&amp;Tableau1[[#This Row],[Sous dossier (2)]]&amp;Tableau1[[#This Row],[Sous dossier (3)]]</f>
        <v>\MANAGEMENT\RISQUE\VIGILANCE\</v>
      </c>
      <c r="I70" s="118" t="str">
        <f>Tableau1[[#This Row],[Référent du document]]</f>
        <v>Pharmacie - S.Romain</v>
      </c>
    </row>
    <row r="71" spans="1:9" s="105" customFormat="1" ht="59.25" hidden="1" customHeight="1" x14ac:dyDescent="0.25">
      <c r="A71" s="130" t="str">
        <f>Tableau1[[#This Row],[Code]]</f>
        <v>RVX_001_02</v>
      </c>
      <c r="B71" s="127" t="str">
        <f>IF(Tableau1[[#This Row],[Nom]]&lt;&gt;"",Tableau1[[#This Row],[Nom]],"")</f>
        <v>CORRESPONDANTS HEMOVIGILANCE, PHARMACOVIGILANCE ET MATERIOVIGILANCE</v>
      </c>
      <c r="C7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1" s="209" t="str">
        <f ca="1">Tableau1[[#This Row],[A réviser le]]</f>
        <v>A REVOIR</v>
      </c>
      <c r="F7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COMEDIMS (), </v>
      </c>
      <c r="G71" s="115"/>
      <c r="H71" s="114" t="str">
        <f>"\"&amp;Tableau1[[#This Row],[Dossier]]&amp;Tableau1[[#This Row],[Sous dossier (1)]]&amp;Tableau1[[#This Row],[Sous dossier (2)]]&amp;Tableau1[[#This Row],[Sous dossier (3)]]</f>
        <v>\MANAGEMENT\RISQUE\VIGILANCE\</v>
      </c>
      <c r="I71" s="118" t="str">
        <f>Tableau1[[#This Row],[Référent du document]]</f>
        <v>Pharmacie - S.Romain</v>
      </c>
    </row>
    <row r="72" spans="1:9" s="105" customFormat="1" ht="59.25" hidden="1" customHeight="1" x14ac:dyDescent="0.25">
      <c r="A72" s="130" t="str">
        <f>Tableau1[[#This Row],[Code]]</f>
        <v>-</v>
      </c>
      <c r="B72" s="127" t="str">
        <f>IF(Tableau1[[#This Row],[Nom]]&lt;&gt;"",Tableau1[[#This Row],[Nom]],"")</f>
        <v>CPOM 2012-2016</v>
      </c>
      <c r="C7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2" s="209" t="str">
        <f ca="1">Tableau1[[#This Row],[A réviser le]]</f>
        <v>A REVOIR</v>
      </c>
      <c r="F7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72" s="115"/>
      <c r="H72" s="114" t="str">
        <f>"\"&amp;Tableau1[[#This Row],[Dossier]]&amp;Tableau1[[#This Row],[Sous dossier (1)]]&amp;Tableau1[[#This Row],[Sous dossier (2)]]&amp;Tableau1[[#This Row],[Sous dossier (3)]]</f>
        <v>\MANAGEMENT\DIRECTION\POLITIQUE\CPOM\</v>
      </c>
      <c r="I72" s="118" t="str">
        <f>Tableau1[[#This Row],[Référent du document]]</f>
        <v>Gestion RH - R.Vanessa</v>
      </c>
    </row>
    <row r="73" spans="1:9" s="105" customFormat="1" ht="59.25" hidden="1" customHeight="1" x14ac:dyDescent="0.25">
      <c r="A73" s="130">
        <f>Tableau1[[#This Row],[Code]]</f>
        <v>0</v>
      </c>
      <c r="B73" s="127" t="str">
        <f>IF(Tableau1[[#This Row],[Nom]]&lt;&gt;"",Tableau1[[#This Row],[Nom]],"")</f>
        <v>CPOM BILAN 2013 LA MAISON DE GARDANNE</v>
      </c>
      <c r="C7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3" s="209" t="str">
        <f ca="1">Tableau1[[#This Row],[A réviser le]]</f>
        <v>A REVOIR</v>
      </c>
      <c r="F7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3" s="115"/>
      <c r="H73" s="114" t="str">
        <f>"\"&amp;Tableau1[[#This Row],[Dossier]]&amp;Tableau1[[#This Row],[Sous dossier (1)]]&amp;Tableau1[[#This Row],[Sous dossier (2)]]&amp;Tableau1[[#This Row],[Sous dossier (3)]]</f>
        <v>\MANAGEMENT\DIRECTION\POLITIQUE\CPOM\</v>
      </c>
      <c r="I73" s="118">
        <f>Tableau1[[#This Row],[Référent du document]]</f>
        <v>0</v>
      </c>
    </row>
    <row r="74" spans="1:9" s="105" customFormat="1" ht="59.25" hidden="1" customHeight="1" x14ac:dyDescent="0.25">
      <c r="A74" s="130">
        <f>Tableau1[[#This Row],[Code]]</f>
        <v>0</v>
      </c>
      <c r="B74" s="127" t="str">
        <f>IF(Tableau1[[#This Row],[Nom]]&lt;&gt;"",Tableau1[[#This Row],[Nom]],"")</f>
        <v>DEBIT GOUTTES</v>
      </c>
      <c r="C7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4" s="209" t="str">
        <f ca="1">Tableau1[[#This Row],[A réviser le]]</f>
        <v>A REVOIR</v>
      </c>
      <c r="F7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4" s="115"/>
      <c r="H74" s="114" t="str">
        <f>"\"&amp;Tableau1[[#This Row],[Dossier]]&amp;Tableau1[[#This Row],[Sous dossier (1)]]&amp;Tableau1[[#This Row],[Sous dossier (2)]]&amp;Tableau1[[#This Row],[Sous dossier (3)]]</f>
        <v>\PEC\UNITE\PROTOCOLE_TH\</v>
      </c>
      <c r="I74" s="118">
        <f>Tableau1[[#This Row],[Référent du document]]</f>
        <v>0</v>
      </c>
    </row>
    <row r="75" spans="1:9" s="105" customFormat="1" ht="59.25" hidden="1" customHeight="1" x14ac:dyDescent="0.25">
      <c r="A75" s="130" t="str">
        <f>Tableau1[[#This Row],[Code]]</f>
        <v>CUI_011_02</v>
      </c>
      <c r="B75" s="127" t="str">
        <f>IF(Tableau1[[#This Row],[Nom]]&lt;&gt;"",Tableau1[[#This Row],[Nom]],"")</f>
        <v>DEBOITAGE</v>
      </c>
      <c r="C7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5" s="209" t="str">
        <f ca="1">Tableau1[[#This Row],[A réviser le]]</f>
        <v>A REVOIR</v>
      </c>
      <c r="F7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75" s="115"/>
      <c r="H75" s="114" t="str">
        <f>"\"&amp;Tableau1[[#This Row],[Dossier]]&amp;Tableau1[[#This Row],[Sous dossier (1)]]&amp;Tableau1[[#This Row],[Sous dossier (2)]]&amp;Tableau1[[#This Row],[Sous dossier (3)]]</f>
        <v>\SOUTIEN\CUISINE\HACCP\</v>
      </c>
      <c r="I75" s="118" t="str">
        <f>Tableau1[[#This Row],[Référent du document]]</f>
        <v>Cuisinier - Y. Ali</v>
      </c>
    </row>
    <row r="76" spans="1:9" s="105" customFormat="1" ht="59.25" hidden="1" customHeight="1" x14ac:dyDescent="0.25">
      <c r="A76" s="130" t="str">
        <f>Tableau1[[#This Row],[Code]]</f>
        <v>CUI_010_02</v>
      </c>
      <c r="B76" s="127" t="str">
        <f>IF(Tableau1[[#This Row],[Nom]]&lt;&gt;"",Tableau1[[#This Row],[Nom]],"")</f>
        <v>DECARTONNAGE</v>
      </c>
      <c r="C7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6" s="209" t="str">
        <f ca="1">Tableau1[[#This Row],[A réviser le]]</f>
        <v>A REVOIR</v>
      </c>
      <c r="F7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76" s="115"/>
      <c r="H76" s="114" t="str">
        <f>"\"&amp;Tableau1[[#This Row],[Dossier]]&amp;Tableau1[[#This Row],[Sous dossier (1)]]&amp;Tableau1[[#This Row],[Sous dossier (2)]]&amp;Tableau1[[#This Row],[Sous dossier (3)]]</f>
        <v>\SOUTIEN\CUISINE\HACCP\</v>
      </c>
      <c r="I76" s="118" t="str">
        <f>Tableau1[[#This Row],[Référent du document]]</f>
        <v>Cuisinier - Y. Ali</v>
      </c>
    </row>
    <row r="77" spans="1:9" s="105" customFormat="1" ht="59.25" hidden="1" customHeight="1" x14ac:dyDescent="0.25">
      <c r="A77" s="130" t="str">
        <f>Tableau1[[#This Row],[Code]]</f>
        <v>-</v>
      </c>
      <c r="B77" s="127" t="str">
        <f>IF(Tableau1[[#This Row],[Nom]]&lt;&gt;"",Tableau1[[#This Row],[Nom]],"")</f>
        <v>DECRET DE RECONNAISSANCE D'UTILITE PUBLIQUE</v>
      </c>
      <c r="C7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7" s="209" t="str">
        <f ca="1">Tableau1[[#This Row],[A réviser le]]</f>
        <v>permanente</v>
      </c>
      <c r="F7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77" s="115"/>
      <c r="H77" s="114" t="str">
        <f>"\"&amp;Tableau1[[#This Row],[Dossier]]&amp;Tableau1[[#This Row],[Sous dossier (1)]]&amp;Tableau1[[#This Row],[Sous dossier (2)]]&amp;Tableau1[[#This Row],[Sous dossier (3)]]</f>
        <v>\MANAGEMENT\DIRECTION\ASSOCIATION_LA_MAISON\STATUTS\</v>
      </c>
      <c r="I77" s="118" t="str">
        <f>Tableau1[[#This Row],[Référent du document]]</f>
        <v>Administration - M.Stéphane</v>
      </c>
    </row>
    <row r="78" spans="1:9" s="105" customFormat="1" ht="59.25" hidden="1" customHeight="1" x14ac:dyDescent="0.25">
      <c r="A78" s="130" t="str">
        <f>Tableau1[[#This Row],[Code]]</f>
        <v>UPT_010_01</v>
      </c>
      <c r="B78" s="127" t="str">
        <f>IF(Tableau1[[#This Row],[Nom]]&lt;&gt;"",Tableau1[[#This Row],[Nom]],"")</f>
        <v>DELAIS DE CONSERVATION DES SOLUTIONS BUVABLES APRES OUVERTURE</v>
      </c>
      <c r="C7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8" s="209" t="str">
        <f ca="1">Tableau1[[#This Row],[A réviser le]]</f>
        <v>A REVOIR</v>
      </c>
      <c r="F7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78" s="115"/>
      <c r="H78" s="114" t="str">
        <f>"\"&amp;Tableau1[[#This Row],[Dossier]]&amp;Tableau1[[#This Row],[Sous dossier (1)]]&amp;Tableau1[[#This Row],[Sous dossier (2)]]&amp;Tableau1[[#This Row],[Sous dossier (3)]]</f>
        <v>\PEC\UNITE\PROTOCOLE_TH\</v>
      </c>
      <c r="I78" s="118" t="str">
        <f>Tableau1[[#This Row],[Référent du document]]</f>
        <v>Pharmacie - S.Romain</v>
      </c>
    </row>
    <row r="79" spans="1:9" s="105" customFormat="1" ht="59.25" hidden="1" customHeight="1" x14ac:dyDescent="0.25">
      <c r="A79" s="130" t="str">
        <f>Tableau1[[#This Row],[Code]]</f>
        <v>OIP_001_01</v>
      </c>
      <c r="B79" s="127" t="str">
        <f>IF(Tableau1[[#This Row],[Nom]]&lt;&gt;"",Tableau1[[#This Row],[Nom]],"")</f>
        <v>DELEGATION UNIQUE</v>
      </c>
      <c r="C7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9" s="209" t="str">
        <f ca="1">Tableau1[[#This Row],[A réviser le]]</f>
        <v>A REVOIR</v>
      </c>
      <c r="F7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(DU), </v>
      </c>
      <c r="G79" s="115"/>
      <c r="H79" s="114" t="str">
        <f>"\"&amp;Tableau1[[#This Row],[Dossier]]&amp;Tableau1[[#This Row],[Sous dossier (1)]]&amp;Tableau1[[#This Row],[Sous dossier (2)]]&amp;Tableau1[[#This Row],[Sous dossier (3)]]</f>
        <v>\MANAGEMENT\ORGANISATION\INSTANCE\DELEGATION_UNIQUE\</v>
      </c>
      <c r="I79" s="118" t="str">
        <f>Tableau1[[#This Row],[Référent du document]]</f>
        <v>Administration - M.Stéphane</v>
      </c>
    </row>
    <row r="80" spans="1:9" s="105" customFormat="1" ht="59.25" hidden="1" customHeight="1" x14ac:dyDescent="0.25">
      <c r="A80" s="130" t="str">
        <f>Tableau1[[#This Row],[Code]]</f>
        <v>UGE_004_01</v>
      </c>
      <c r="B80" s="127" t="str">
        <f>IF(Tableau1[[#This Row],[Nom]]&lt;&gt;"",Tableau1[[#This Row],[Nom]],"")</f>
        <v>DEMARCHES A ACCOMPLIR LORS DU DECES POUR LE DON DE CORPS</v>
      </c>
      <c r="C8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0" s="209" t="str">
        <f ca="1">Tableau1[[#This Row],[A réviser le]]</f>
        <v>A REVOIR</v>
      </c>
      <c r="F8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80" s="115"/>
      <c r="H80" s="114" t="str">
        <f>"\"&amp;Tableau1[[#This Row],[Dossier]]&amp;Tableau1[[#This Row],[Sous dossier (1)]]&amp;Tableau1[[#This Row],[Sous dossier (2)]]&amp;Tableau1[[#This Row],[Sous dossier (3)]]</f>
        <v>\PEC\UNITE\GENERAL\</v>
      </c>
      <c r="I80" s="118" t="str">
        <f>Tableau1[[#This Row],[Référent du document]]</f>
        <v>Qualité/Risque - L. Michel</v>
      </c>
    </row>
    <row r="81" spans="1:9" s="105" customFormat="1" ht="59.25" hidden="1" customHeight="1" x14ac:dyDescent="0.25">
      <c r="A81" s="130" t="str">
        <f>Tableau1[[#This Row],[Code]]</f>
        <v>UGE_002_02</v>
      </c>
      <c r="B81" s="127" t="str">
        <f>IF(Tableau1[[#This Row],[Nom]]&lt;&gt;"",Tableau1[[#This Row],[Nom]],"")</f>
        <v>DEPOT AU COFFRE</v>
      </c>
      <c r="C8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1" s="209" t="str">
        <f ca="1">Tableau1[[#This Row],[A réviser le]]</f>
        <v>A REVOIR</v>
      </c>
      <c r="F8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G81" s="115"/>
      <c r="H81" s="114" t="str">
        <f>"\"&amp;Tableau1[[#This Row],[Dossier]]&amp;Tableau1[[#This Row],[Sous dossier (1)]]&amp;Tableau1[[#This Row],[Sous dossier (2)]]&amp;Tableau1[[#This Row],[Sous dossier (3)]]</f>
        <v>\PEC\UNITE\GENERAL\</v>
      </c>
      <c r="I81" s="118" t="str">
        <f>Tableau1[[#This Row],[Référent du document]]</f>
        <v>Gestion RH - R.Vanessa</v>
      </c>
    </row>
    <row r="82" spans="1:9" s="105" customFormat="1" ht="59.25" hidden="1" customHeight="1" x14ac:dyDescent="0.25">
      <c r="A82" s="130" t="str">
        <f>Tableau1[[#This Row],[Code]]</f>
        <v>HFP_006_02</v>
      </c>
      <c r="B82" s="127" t="str">
        <f>IF(Tableau1[[#This Row],[Nom]]&lt;&gt;"",Tableau1[[#This Row],[Nom]],"")</f>
        <v>DESINFECTANT LINGE CONTAMINE STERILINGE</v>
      </c>
      <c r="C8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2" s="209" t="str">
        <f ca="1">Tableau1[[#This Row],[A réviser le]]</f>
        <v>A REVOIR</v>
      </c>
      <c r="F8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82" s="115"/>
      <c r="H82" s="114" t="str">
        <f>"\"&amp;Tableau1[[#This Row],[Dossier]]&amp;Tableau1[[#This Row],[Sous dossier (1)]]&amp;Tableau1[[#This Row],[Sous dossier (2)]]&amp;Tableau1[[#This Row],[Sous dossier (3)]]</f>
        <v>\SOUTIEN\HYGIENE\PRODUIT\</v>
      </c>
      <c r="I82" s="118" t="str">
        <f>Tableau1[[#This Row],[Référent du document]]</f>
        <v>Pharmacie - S.Romain</v>
      </c>
    </row>
    <row r="83" spans="1:9" s="105" customFormat="1" ht="59.25" hidden="1" customHeight="1" x14ac:dyDescent="0.25">
      <c r="A83" s="130" t="str">
        <f>Tableau1[[#This Row],[Code]]</f>
        <v>HLO_007_06</v>
      </c>
      <c r="B83" s="127" t="str">
        <f>IF(Tableau1[[#This Row],[Nom]]&lt;&gt;"",Tableau1[[#This Row],[Nom]],"")</f>
        <v>DESINFECTION DES BAIGNOIRES ET SALLES DE BAIN</v>
      </c>
      <c r="C8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3" s="209" t="str">
        <f ca="1">Tableau1[[#This Row],[A réviser le]]</f>
        <v>A REVOIR</v>
      </c>
      <c r="F8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(Salle de bain), </v>
      </c>
      <c r="G83" s="115"/>
      <c r="H83" s="114" t="str">
        <f>"\"&amp;Tableau1[[#This Row],[Dossier]]&amp;Tableau1[[#This Row],[Sous dossier (1)]]&amp;Tableau1[[#This Row],[Sous dossier (2)]]&amp;Tableau1[[#This Row],[Sous dossier (3)]]</f>
        <v>\SOUTIEN\HYGIENE\LOCAUX\</v>
      </c>
      <c r="I83" s="118" t="str">
        <f>Tableau1[[#This Row],[Référent du document]]</f>
        <v>Hygiène/Matériel - G. Catherine</v>
      </c>
    </row>
    <row r="84" spans="1:9" s="105" customFormat="1" ht="59.25" hidden="1" customHeight="1" x14ac:dyDescent="0.25">
      <c r="A84" s="130" t="str">
        <f>Tableau1[[#This Row],[Code]]</f>
        <v>PDM_004_02</v>
      </c>
      <c r="B84" s="127" t="str">
        <f>IF(Tableau1[[#This Row],[Nom]]&lt;&gt;"",Tableau1[[#This Row],[Nom]],"")</f>
        <v>DESINFECTION DES DISPOSITIFS MEDICAUX</v>
      </c>
      <c r="C8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4" s="209" t="str">
        <f ca="1">Tableau1[[#This Row],[A réviser le]]</f>
        <v>A REVOIR</v>
      </c>
      <c r="F8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(Matériel), </v>
      </c>
      <c r="G84" s="115"/>
      <c r="H84" s="114" t="str">
        <f>"\"&amp;Tableau1[[#This Row],[Dossier]]&amp;Tableau1[[#This Row],[Sous dossier (1)]]&amp;Tableau1[[#This Row],[Sous dossier (2)]]&amp;Tableau1[[#This Row],[Sous dossier (3)]]</f>
        <v>\SOUTIEN\PHARMA_DM\DM\</v>
      </c>
      <c r="I84" s="118" t="str">
        <f>Tableau1[[#This Row],[Référent du document]]</f>
        <v>Hygiène/Matériel - G. Catherine</v>
      </c>
    </row>
    <row r="85" spans="1:9" s="105" customFormat="1" ht="59.25" hidden="1" customHeight="1" x14ac:dyDescent="0.25">
      <c r="A85" s="130" t="str">
        <f>Tableau1[[#This Row],[Code]]</f>
        <v>CUI_012_01</v>
      </c>
      <c r="B85" s="127" t="str">
        <f>IF(Tableau1[[#This Row],[Nom]]&lt;&gt;"",Tableau1[[#This Row],[Nom]],"")</f>
        <v>DESINFECTION DES LEGUMES</v>
      </c>
      <c r="C8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5" s="209" t="str">
        <f ca="1">Tableau1[[#This Row],[A réviser le]]</f>
        <v>A REVOIR</v>
      </c>
      <c r="F8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5" s="115"/>
      <c r="H85" s="114" t="str">
        <f>"\"&amp;Tableau1[[#This Row],[Dossier]]&amp;Tableau1[[#This Row],[Sous dossier (1)]]&amp;Tableau1[[#This Row],[Sous dossier (2)]]&amp;Tableau1[[#This Row],[Sous dossier (3)]]</f>
        <v>\SOUTIEN\CUISINE\HACCP\</v>
      </c>
      <c r="I85" s="118" t="str">
        <f>Tableau1[[#This Row],[Référent du document]]</f>
        <v>Cuisinier - Y. Ali</v>
      </c>
    </row>
    <row r="86" spans="1:9" s="105" customFormat="1" ht="59.25" hidden="1" customHeight="1" x14ac:dyDescent="0.25">
      <c r="A86" s="130" t="str">
        <f>Tableau1[[#This Row],[Code]]</f>
        <v>CUI_013_01</v>
      </c>
      <c r="B86" s="127" t="str">
        <f>IF(Tableau1[[#This Row],[Nom]]&lt;&gt;"",Tableau1[[#This Row],[Nom]],"")</f>
        <v>DESINFECTION DU SOUS VIDE</v>
      </c>
      <c r="C8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6" s="209" t="str">
        <f ca="1">Tableau1[[#This Row],[A réviser le]]</f>
        <v>A REVOIR</v>
      </c>
      <c r="F8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6" s="115"/>
      <c r="H86" s="114" t="str">
        <f>"\"&amp;Tableau1[[#This Row],[Dossier]]&amp;Tableau1[[#This Row],[Sous dossier (1)]]&amp;Tableau1[[#This Row],[Sous dossier (2)]]&amp;Tableau1[[#This Row],[Sous dossier (3)]]</f>
        <v>\SOUTIEN\CUISINE\HACCP\</v>
      </c>
      <c r="I86" s="118" t="str">
        <f>Tableau1[[#This Row],[Référent du document]]</f>
        <v>Cuisinier - Y. Ali</v>
      </c>
    </row>
    <row r="87" spans="1:9" s="105" customFormat="1" ht="59.25" hidden="1" customHeight="1" x14ac:dyDescent="0.25">
      <c r="A87" s="130" t="str">
        <f>Tableau1[[#This Row],[Code]]</f>
        <v>HLO_012_02</v>
      </c>
      <c r="B87" s="127" t="str">
        <f>IF(Tableau1[[#This Row],[Nom]]&lt;&gt;"",Tableau1[[#This Row],[Nom]],"")</f>
        <v>DESINFECTION QUOTIDIENNE BAIGNOIRE par SOIGNANTS</v>
      </c>
      <c r="C8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7" s="209" t="str">
        <f ca="1">Tableau1[[#This Row],[A réviser le]]</f>
        <v>A REVOIR</v>
      </c>
      <c r="F8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87" s="115"/>
      <c r="H87" s="114" t="str">
        <f>"\"&amp;Tableau1[[#This Row],[Dossier]]&amp;Tableau1[[#This Row],[Sous dossier (1)]]&amp;Tableau1[[#This Row],[Sous dossier (2)]]&amp;Tableau1[[#This Row],[Sous dossier (3)]]</f>
        <v>\SOUTIEN\HYGIENE\LOCAUX\</v>
      </c>
      <c r="I87" s="118" t="str">
        <f>Tableau1[[#This Row],[Référent du document]]</f>
        <v>Hygiène/Matériel - G. Catherine</v>
      </c>
    </row>
    <row r="88" spans="1:9" s="105" customFormat="1" ht="59.25" hidden="1" customHeight="1" x14ac:dyDescent="0.25">
      <c r="A88" s="130" t="str">
        <f>Tableau1[[#This Row],[Code]]</f>
        <v>HLO_008_06</v>
      </c>
      <c r="B88" s="127" t="str">
        <f>IF(Tableau1[[#This Row],[Nom]]&lt;&gt;"",Tableau1[[#This Row],[Nom]],"")</f>
        <v>DESINFECTION SIMPLE D'UNE CHAMBRE</v>
      </c>
      <c r="C8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8" s="209" t="str">
        <f ca="1">Tableau1[[#This Row],[A réviser le]]</f>
        <v>A REVOIR</v>
      </c>
      <c r="F8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G88" s="115"/>
      <c r="H88" s="114" t="str">
        <f>"\"&amp;Tableau1[[#This Row],[Dossier]]&amp;Tableau1[[#This Row],[Sous dossier (1)]]&amp;Tableau1[[#This Row],[Sous dossier (2)]]&amp;Tableau1[[#This Row],[Sous dossier (3)]]</f>
        <v>\SOUTIEN\HYGIENE\LOCAUX\</v>
      </c>
      <c r="I88" s="118" t="str">
        <f>Tableau1[[#This Row],[Référent du document]]</f>
        <v>Hygiène/Matériel - G. Catherine</v>
      </c>
    </row>
    <row r="89" spans="1:9" s="105" customFormat="1" ht="59.25" hidden="1" customHeight="1" x14ac:dyDescent="0.25">
      <c r="A89" s="130" t="str">
        <f>Tableau1[[#This Row],[Code]]</f>
        <v>HFP_005_02</v>
      </c>
      <c r="B89" s="127" t="str">
        <f>IF(Tableau1[[#This Row],[Nom]]&lt;&gt;"",Tableau1[[#This Row],[Nom]],"")</f>
        <v>DETERGENT DESINFECTANT DES SOLS MURS ET SURFACES SURFANIOS</v>
      </c>
      <c r="C8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9" s="209" t="str">
        <f ca="1">Tableau1[[#This Row],[A réviser le]]</f>
        <v>A REVOIR</v>
      </c>
      <c r="F8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89" s="115"/>
      <c r="H89" s="114" t="str">
        <f>"\"&amp;Tableau1[[#This Row],[Dossier]]&amp;Tableau1[[#This Row],[Sous dossier (1)]]&amp;Tableau1[[#This Row],[Sous dossier (2)]]&amp;Tableau1[[#This Row],[Sous dossier (3)]]</f>
        <v>\SOUTIEN\HYGIENE\PRODUIT\</v>
      </c>
      <c r="I89" s="118" t="str">
        <f>Tableau1[[#This Row],[Référent du document]]</f>
        <v>Pharmacie - S.Romain</v>
      </c>
    </row>
    <row r="90" spans="1:9" s="105" customFormat="1" ht="59.25" hidden="1" customHeight="1" x14ac:dyDescent="0.25">
      <c r="A90" s="130" t="str">
        <f>Tableau1[[#This Row],[Code]]</f>
        <v>HFP_004_02</v>
      </c>
      <c r="B90" s="127" t="str">
        <f>IF(Tableau1[[#This Row],[Nom]]&lt;&gt;"",Tableau1[[#This Row],[Nom]],"")</f>
        <v>DETERGENT DESINFECTANT SURFACE HAUTE ANIOS</v>
      </c>
      <c r="C9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0" s="209" t="str">
        <f ca="1">Tableau1[[#This Row],[A réviser le]]</f>
        <v>A REVOIR</v>
      </c>
      <c r="F9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90" s="115"/>
      <c r="H90" s="114" t="str">
        <f>"\"&amp;Tableau1[[#This Row],[Dossier]]&amp;Tableau1[[#This Row],[Sous dossier (1)]]&amp;Tableau1[[#This Row],[Sous dossier (2)]]&amp;Tableau1[[#This Row],[Sous dossier (3)]]</f>
        <v>\SOUTIEN\HYGIENE\PRODUIT\</v>
      </c>
      <c r="I90" s="118" t="str">
        <f>Tableau1[[#This Row],[Référent du document]]</f>
        <v>Pharmacie - S.Romain</v>
      </c>
    </row>
    <row r="91" spans="1:9" s="105" customFormat="1" ht="59.25" hidden="1" customHeight="1" x14ac:dyDescent="0.25">
      <c r="A91" s="130" t="str">
        <f>Tableau1[[#This Row],[Code]]</f>
        <v>HFP_007_02</v>
      </c>
      <c r="B91" s="127" t="str">
        <f>IF(Tableau1[[#This Row],[Nom]]&lt;&gt;"",Tableau1[[#This Row],[Nom]],"")</f>
        <v>DETERGENT SOLS ET SURFACES DETERG’ANIOS</v>
      </c>
      <c r="C9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1" s="209" t="str">
        <f ca="1">Tableau1[[#This Row],[A réviser le]]</f>
        <v>A REVOIR</v>
      </c>
      <c r="F9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91" s="115"/>
      <c r="H91" s="114" t="str">
        <f>"\"&amp;Tableau1[[#This Row],[Dossier]]&amp;Tableau1[[#This Row],[Sous dossier (1)]]&amp;Tableau1[[#This Row],[Sous dossier (2)]]&amp;Tableau1[[#This Row],[Sous dossier (3)]]</f>
        <v>\SOUTIEN\HYGIENE\PRODUIT\</v>
      </c>
      <c r="I91" s="118" t="str">
        <f>Tableau1[[#This Row],[Référent du document]]</f>
        <v>Pharmacie - S.Romain</v>
      </c>
    </row>
    <row r="92" spans="1:9" s="105" customFormat="1" ht="59.25" hidden="1" customHeight="1" x14ac:dyDescent="0.25">
      <c r="A92" s="130">
        <f>Tableau1[[#This Row],[Code]]</f>
        <v>0</v>
      </c>
      <c r="B92" s="127" t="str">
        <f>IF(Tableau1[[#This Row],[Nom]]&lt;&gt;"",Tableau1[[#This Row],[Nom]],"")</f>
        <v>Diaporama GDOC</v>
      </c>
      <c r="C9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9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2" s="209" t="str">
        <f ca="1">Tableau1[[#This Row],[A réviser le]]</f>
        <v>A REVOIR</v>
      </c>
      <c r="F9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2" s="115"/>
      <c r="H92" s="114" t="str">
        <f>"\"&amp;Tableau1[[#This Row],[Dossier]]&amp;Tableau1[[#This Row],[Sous dossier (1)]]&amp;Tableau1[[#This Row],[Sous dossier (2)]]&amp;Tableau1[[#This Row],[Sous dossier (3)]]</f>
        <v>\MANAGEMENT\QUALITE\GDOC\</v>
      </c>
      <c r="I92" s="118">
        <f>Tableau1[[#This Row],[Référent du document]]</f>
        <v>0</v>
      </c>
    </row>
    <row r="93" spans="1:9" s="105" customFormat="1" ht="59.25" hidden="1" customHeight="1" x14ac:dyDescent="0.25">
      <c r="A93" s="130">
        <f>Tableau1[[#This Row],[Code]]</f>
        <v>0</v>
      </c>
      <c r="B93" s="127" t="str">
        <f>IF(Tableau1[[#This Row],[Nom]]&lt;&gt;"",Tableau1[[#This Row],[Nom]],"")</f>
        <v>Diaporama GDOC</v>
      </c>
      <c r="C9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9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3" s="209" t="str">
        <f ca="1">Tableau1[[#This Row],[A réviser le]]</f>
        <v>A REVOIR</v>
      </c>
      <c r="F9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3" s="115"/>
      <c r="H93" s="114" t="str">
        <f>"\"&amp;Tableau1[[#This Row],[Dossier]]&amp;Tableau1[[#This Row],[Sous dossier (1)]]&amp;Tableau1[[#This Row],[Sous dossier (2)]]&amp;Tableau1[[#This Row],[Sous dossier (3)]]</f>
        <v>\MANAGEMENT\QUALITE\GDOC\</v>
      </c>
      <c r="I93" s="118">
        <f>Tableau1[[#This Row],[Référent du document]]</f>
        <v>0</v>
      </c>
    </row>
    <row r="94" spans="1:9" s="105" customFormat="1" ht="59.25" hidden="1" customHeight="1" x14ac:dyDescent="0.25">
      <c r="A94" s="130" t="str">
        <f>Tableau1[[#This Row],[Code]]</f>
        <v>-</v>
      </c>
      <c r="B94" s="127" t="str">
        <f>IF(Tableau1[[#This Row],[Nom]]&lt;&gt;"",Tableau1[[#This Row],[Nom]],"")</f>
        <v>DOCUMENT UNIQUE 2016</v>
      </c>
      <c r="C9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94" s="209" t="str">
        <f ca="1">Tableau1[[#This Row],[A réviser le]]</f>
        <v>A REVOIR</v>
      </c>
      <c r="F9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94" s="115"/>
      <c r="H94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94" s="118" t="str">
        <f>Tableau1[[#This Row],[Référent du document]]</f>
        <v>Gestion RH - R.Vanessa</v>
      </c>
    </row>
    <row r="95" spans="1:9" s="105" customFormat="1" ht="59.25" hidden="1" customHeight="1" x14ac:dyDescent="0.25">
      <c r="A95" s="130" t="str">
        <f>Tableau1[[#This Row],[Code]]</f>
        <v>UGE_003_01</v>
      </c>
      <c r="B95" s="127" t="str">
        <f>IF(Tableau1[[#This Row],[Nom]]&lt;&gt;"",Tableau1[[#This Row],[Nom]],"")</f>
        <v>DOCUMENTS POUR LA DEMANDE D’AUTOPSIE ET LE PRELEVEMENT D’ORGANE</v>
      </c>
      <c r="C9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5" s="209" t="str">
        <f ca="1">Tableau1[[#This Row],[A réviser le]]</f>
        <v>A REVOIR</v>
      </c>
      <c r="F9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5" s="115"/>
      <c r="H95" s="114" t="str">
        <f>"\"&amp;Tableau1[[#This Row],[Dossier]]&amp;Tableau1[[#This Row],[Sous dossier (1)]]&amp;Tableau1[[#This Row],[Sous dossier (2)]]&amp;Tableau1[[#This Row],[Sous dossier (3)]]</f>
        <v>\PEC\UNITE\GENERAL\</v>
      </c>
      <c r="I95" s="118" t="str">
        <f>Tableau1[[#This Row],[Référent du document]]</f>
        <v>Qualité/Risque - L. Michel</v>
      </c>
    </row>
    <row r="96" spans="1:9" s="105" customFormat="1" ht="59.25" hidden="1" customHeight="1" x14ac:dyDescent="0.25">
      <c r="A96" s="130" t="str">
        <f>Tableau1[[#This Row],[Code]]</f>
        <v>AEV_001_03</v>
      </c>
      <c r="B96" s="127" t="str">
        <f>IF(Tableau1[[#This Row],[Nom]]&lt;&gt;"",Tableau1[[#This Row],[Nom]],"")</f>
        <v>DOSSIER DE PRISE EN CHARGE DES AEV</v>
      </c>
      <c r="C9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6" s="209" t="str">
        <f ca="1">Tableau1[[#This Row],[A réviser le]]</f>
        <v>A REVOIR</v>
      </c>
      <c r="F9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(AEV), </v>
      </c>
      <c r="G96" s="115"/>
      <c r="H96" s="114" t="str">
        <f>"\"&amp;Tableau1[[#This Row],[Dossier]]&amp;Tableau1[[#This Row],[Sous dossier (1)]]&amp;Tableau1[[#This Row],[Sous dossier (2)]]&amp;Tableau1[[#This Row],[Sous dossier (3)]]</f>
        <v>\MANAGEMENT\RISQUE\AEV\</v>
      </c>
      <c r="I96" s="118" t="str">
        <f>Tableau1[[#This Row],[Référent du document]]</f>
        <v>Vigilances - R. Jean-Michel</v>
      </c>
    </row>
    <row r="97" spans="1:9" s="105" customFormat="1" ht="59.25" hidden="1" customHeight="1" x14ac:dyDescent="0.25">
      <c r="A97" s="130" t="str">
        <f>Tableau1[[#This Row],[Code]]</f>
        <v>-</v>
      </c>
      <c r="B97" s="127" t="str">
        <f>IF(Tableau1[[#This Row],[Nom]]&lt;&gt;"",Tableau1[[#This Row],[Nom]],"")</f>
        <v>DOSSIER D'INTEGRATION</v>
      </c>
      <c r="C9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7" s="209" t="str">
        <f ca="1">Tableau1[[#This Row],[A réviser le]]</f>
        <v>A REVOIR</v>
      </c>
      <c r="F9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97" s="115"/>
      <c r="H97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97" s="118" t="str">
        <f>Tableau1[[#This Row],[Référent du document]]</f>
        <v>Gestion RH - R.Vanessa</v>
      </c>
    </row>
    <row r="98" spans="1:9" s="105" customFormat="1" ht="59.25" hidden="1" customHeight="1" x14ac:dyDescent="0.25">
      <c r="A98" s="130">
        <f>Tableau1[[#This Row],[Code]]</f>
        <v>0</v>
      </c>
      <c r="B98" s="127" t="str">
        <f>IF(Tableau1[[#This Row],[Nom]]&lt;&gt;"",Tableau1[[#This Row],[Nom]],"")</f>
        <v>DOTATION EN MATERIEL DES SALLES DE SOINS</v>
      </c>
      <c r="C9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8" s="209" t="str">
        <f ca="1">Tableau1[[#This Row],[A réviser le]]</f>
        <v>A REVOIR</v>
      </c>
      <c r="F9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98" s="115"/>
      <c r="H98" s="114" t="str">
        <f>"\"&amp;Tableau1[[#This Row],[Dossier]]&amp;Tableau1[[#This Row],[Sous dossier (1)]]&amp;Tableau1[[#This Row],[Sous dossier (2)]]&amp;Tableau1[[#This Row],[Sous dossier (3)]]</f>
        <v>\SOUTIEN\PHARMA_DM\DM\</v>
      </c>
      <c r="I98" s="118" t="str">
        <f>Tableau1[[#This Row],[Référent du document]]</f>
        <v>Coordinatrice - Dominique</v>
      </c>
    </row>
    <row r="99" spans="1:9" s="105" customFormat="1" ht="59.25" hidden="1" customHeight="1" x14ac:dyDescent="0.25">
      <c r="A99" s="130">
        <f>Tableau1[[#This Row],[Code]]</f>
        <v>0</v>
      </c>
      <c r="B99" s="127" t="str">
        <f>IF(Tableau1[[#This Row],[Nom]]&lt;&gt;"",Tableau1[[#This Row],[Nom]],"")</f>
        <v>Dotation medicament La Maison</v>
      </c>
      <c r="C9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9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9" s="209" t="str">
        <f ca="1">Tableau1[[#This Row],[A réviser le]]</f>
        <v>A REVOIR</v>
      </c>
      <c r="F9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9" s="115"/>
      <c r="H99" s="114" t="str">
        <f>"\"&amp;Tableau1[[#This Row],[Dossier]]&amp;Tableau1[[#This Row],[Sous dossier (1)]]&amp;Tableau1[[#This Row],[Sous dossier (2)]]&amp;Tableau1[[#This Row],[Sous dossier (3)]]</f>
        <v>\SOUTIEN\PHARMA_DM\PHARMA\</v>
      </c>
      <c r="I99" s="118" t="str">
        <f>Tableau1[[#This Row],[Référent du document]]</f>
        <v>Pharmacie - S.Romain</v>
      </c>
    </row>
    <row r="100" spans="1:9" s="105" customFormat="1" ht="59.25" hidden="1" customHeight="1" x14ac:dyDescent="0.25">
      <c r="A100" s="130">
        <f>Tableau1[[#This Row],[Code]]</f>
        <v>0</v>
      </c>
      <c r="B100" s="127" t="str">
        <f>IF(Tableau1[[#This Row],[Nom]]&lt;&gt;"",Tableau1[[#This Row],[Nom]],"")</f>
        <v>DOTATION MEDICAMENTS DES SALLES DE SOINS</v>
      </c>
      <c r="C10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0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0" s="209" t="str">
        <f ca="1">Tableau1[[#This Row],[A réviser le]]</f>
        <v>A REVOIR</v>
      </c>
      <c r="F10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00" s="115"/>
      <c r="H100" s="114" t="str">
        <f>"\"&amp;Tableau1[[#This Row],[Dossier]]&amp;Tableau1[[#This Row],[Sous dossier (1)]]&amp;Tableau1[[#This Row],[Sous dossier (2)]]&amp;Tableau1[[#This Row],[Sous dossier (3)]]</f>
        <v>\SOUTIEN\PHARMA_DM\PHARMA\</v>
      </c>
      <c r="I100" s="118" t="str">
        <f>Tableau1[[#This Row],[Référent du document]]</f>
        <v>Coordinatrice - Dominique</v>
      </c>
    </row>
    <row r="101" spans="1:9" s="105" customFormat="1" ht="59.25" hidden="1" customHeight="1" x14ac:dyDescent="0.25">
      <c r="A101" s="130" t="str">
        <f>Tableau1[[#This Row],[Code]]</f>
        <v>-</v>
      </c>
      <c r="B101" s="127" t="str">
        <f>IF(Tableau1[[#This Row],[Nom]]&lt;&gt;"",Tableau1[[#This Row],[Nom]],"")</f>
        <v>EDITION DES LISTINGS DE TRAITEMENTS A DISPENSER AUX UNITES</v>
      </c>
      <c r="C10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1" s="209">
        <f ca="1">Tableau1[[#This Row],[A réviser le]]</f>
        <v>2022</v>
      </c>
      <c r="F10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1" s="115"/>
      <c r="H101" s="114" t="str">
        <f>"\"&amp;Tableau1[[#This Row],[Dossier]]&amp;Tableau1[[#This Row],[Sous dossier (1)]]&amp;Tableau1[[#This Row],[Sous dossier (2)]]&amp;Tableau1[[#This Row],[Sous dossier (3)]]</f>
        <v>\SOUTIEN\PHARMA_DM\PHARMA\</v>
      </c>
      <c r="I101" s="118" t="str">
        <f>Tableau1[[#This Row],[Référent du document]]</f>
        <v>Pharmacie - S.Romain</v>
      </c>
    </row>
    <row r="102" spans="1:9" s="105" customFormat="1" ht="59.25" hidden="1" customHeight="1" x14ac:dyDescent="0.25">
      <c r="A102" s="130" t="str">
        <f>Tableau1[[#This Row],[Code]]</f>
        <v>RVI_001_01</v>
      </c>
      <c r="B102" s="127" t="str">
        <f>IF(Tableau1[[#This Row],[Nom]]&lt;&gt;"",Tableau1[[#This Row],[Nom]],"")</f>
        <v>EN CAS DE CONTAMINATION PAR LES LEGIONELLES DES RESAUX D’EAU CHAUDE</v>
      </c>
      <c r="C10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2" s="209" t="str">
        <f ca="1">Tableau1[[#This Row],[A réviser le]]</f>
        <v>A REVOIR</v>
      </c>
      <c r="F10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G102" s="115"/>
      <c r="H102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02" s="118" t="str">
        <f>Tableau1[[#This Row],[Référent du document]]</f>
        <v>Hygiène/Matériel - G. Catherine</v>
      </c>
    </row>
    <row r="103" spans="1:9" s="105" customFormat="1" ht="59.25" hidden="1" customHeight="1" x14ac:dyDescent="0.25">
      <c r="A103" s="130" t="str">
        <f>Tableau1[[#This Row],[Code]]</f>
        <v>OFT_009_04</v>
      </c>
      <c r="B103" s="127" t="str">
        <f>IF(Tableau1[[#This Row],[Nom]]&lt;&gt;"",Tableau1[[#This Row],[Nom]],"")</f>
        <v>ENREGISTREMENT DES MEDECINS PRESCRIPTEURS</v>
      </c>
      <c r="C10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3" s="209" t="str">
        <f ca="1">Tableau1[[#This Row],[A réviser le]]</f>
        <v>A REVOIR</v>
      </c>
      <c r="F10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103" s="115"/>
      <c r="H103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03" s="118" t="str">
        <f>Tableau1[[#This Row],[Référent du document]]</f>
        <v>Administration - M.Stéphane</v>
      </c>
    </row>
    <row r="104" spans="1:9" s="105" customFormat="1" ht="59.25" hidden="1" customHeight="1" x14ac:dyDescent="0.25">
      <c r="A104" s="130">
        <f>Tableau1[[#This Row],[Code]]</f>
        <v>0</v>
      </c>
      <c r="B104" s="127" t="str">
        <f>IF(Tableau1[[#This Row],[Nom]]&lt;&gt;"",Tableau1[[#This Row],[Nom]],"")</f>
        <v>ENREGISTREMENT DES SOIGNANTS PARAPHES ET SIGNATURES</v>
      </c>
      <c r="C10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4" s="209" t="str">
        <f ca="1">Tableau1[[#This Row],[A réviser le]]</f>
        <v>A REVOIR</v>
      </c>
      <c r="F10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4" s="115"/>
      <c r="H104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04" s="118">
        <f>Tableau1[[#This Row],[Référent du document]]</f>
        <v>0</v>
      </c>
    </row>
    <row r="105" spans="1:9" s="105" customFormat="1" ht="59.25" hidden="1" customHeight="1" x14ac:dyDescent="0.25">
      <c r="A105" s="130" t="str">
        <f>Tableau1[[#This Row],[Code]]</f>
        <v>HLO_010_02</v>
      </c>
      <c r="B105" s="127" t="str">
        <f>IF(Tableau1[[#This Row],[Nom]]&lt;&gt;"",Tableau1[[#This Row],[Nom]],"")</f>
        <v>ENTRETIEN DE LA MORGUE ET SALLES DE PRESENTATION</v>
      </c>
      <c r="C10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5" s="209" t="str">
        <f ca="1">Tableau1[[#This Row],[A réviser le]]</f>
        <v>A REVOIR</v>
      </c>
      <c r="F10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(Morgue), </v>
      </c>
      <c r="G105" s="115"/>
      <c r="H105" s="114" t="str">
        <f>"\"&amp;Tableau1[[#This Row],[Dossier]]&amp;Tableau1[[#This Row],[Sous dossier (1)]]&amp;Tableau1[[#This Row],[Sous dossier (2)]]&amp;Tableau1[[#This Row],[Sous dossier (3)]]</f>
        <v>\SOUTIEN\HYGIENE\LOCAUX\</v>
      </c>
      <c r="I105" s="118" t="str">
        <f>Tableau1[[#This Row],[Référent du document]]</f>
        <v>Hygiène/Matériel - G. Catherine</v>
      </c>
    </row>
    <row r="106" spans="1:9" s="105" customFormat="1" ht="59.25" hidden="1" customHeight="1" x14ac:dyDescent="0.25">
      <c r="A106" s="130">
        <f>Tableau1[[#This Row],[Code]]</f>
        <v>0</v>
      </c>
      <c r="B106" s="127" t="str">
        <f>IF(Tableau1[[#This Row],[Nom]]&lt;&gt;"",Tableau1[[#This Row],[Nom]],"")</f>
        <v xml:space="preserve">ENTRETIEN QUOTIDIEN HDJ </v>
      </c>
      <c r="C10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6" s="209" t="str">
        <f ca="1">Tableau1[[#This Row],[A réviser le]]</f>
        <v>A REVOIR</v>
      </c>
      <c r="F10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6" s="115"/>
      <c r="H106" s="114" t="str">
        <f>"\"&amp;Tableau1[[#This Row],[Dossier]]&amp;Tableau1[[#This Row],[Sous dossier (1)]]&amp;Tableau1[[#This Row],[Sous dossier (2)]]&amp;Tableau1[[#This Row],[Sous dossier (3)]]</f>
        <v>\PEC\HDJ\</v>
      </c>
      <c r="I106" s="118">
        <f>Tableau1[[#This Row],[Référent du document]]</f>
        <v>0</v>
      </c>
    </row>
    <row r="107" spans="1:9" s="105" customFormat="1" ht="59.25" hidden="1" customHeight="1" x14ac:dyDescent="0.25">
      <c r="A107" s="130">
        <f>Tableau1[[#This Row],[Code]]</f>
        <v>0</v>
      </c>
      <c r="B107" s="127" t="str">
        <f>IF(Tableau1[[#This Row],[Nom]]&lt;&gt;"",Tableau1[[#This Row],[Nom]],"")</f>
        <v>EQUIVALENCE HBPM</v>
      </c>
      <c r="C10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7" s="209" t="str">
        <f ca="1">Tableau1[[#This Row],[A réviser le]]</f>
        <v>A REVOIR</v>
      </c>
      <c r="F10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7" s="115"/>
      <c r="H107" s="114" t="str">
        <f>"\"&amp;Tableau1[[#This Row],[Dossier]]&amp;Tableau1[[#This Row],[Sous dossier (1)]]&amp;Tableau1[[#This Row],[Sous dossier (2)]]&amp;Tableau1[[#This Row],[Sous dossier (3)]]</f>
        <v>\PEC\UNITE\PROTOCOLE_TH\</v>
      </c>
      <c r="I107" s="118" t="str">
        <f>Tableau1[[#This Row],[Référent du document]]</f>
        <v>Pharmacie - S.Romain</v>
      </c>
    </row>
    <row r="108" spans="1:9" s="105" customFormat="1" ht="59.25" hidden="1" customHeight="1" x14ac:dyDescent="0.25">
      <c r="A108" s="130" t="str">
        <f>Tableau1[[#This Row],[Code]]</f>
        <v>-</v>
      </c>
      <c r="B108" s="127" t="str">
        <f>IF(Tableau1[[#This Row],[Nom]]&lt;&gt;"",Tableau1[[#This Row],[Nom]],"")</f>
        <v>Etablissement de santé privé d'intérêt collectif</v>
      </c>
      <c r="C10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8" s="209" t="str">
        <f ca="1">Tableau1[[#This Row],[A réviser le]]</f>
        <v>permanente</v>
      </c>
      <c r="F10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08" s="115"/>
      <c r="H108" s="114" t="str">
        <f>"\"&amp;Tableau1[[#This Row],[Dossier]]&amp;Tableau1[[#This Row],[Sous dossier (1)]]&amp;Tableau1[[#This Row],[Sous dossier (2)]]&amp;Tableau1[[#This Row],[Sous dossier (3)]]</f>
        <v>\</v>
      </c>
      <c r="I108" s="118" t="str">
        <f>Tableau1[[#This Row],[Référent du document]]</f>
        <v>Gestion RH - R.Vanessa</v>
      </c>
    </row>
    <row r="109" spans="1:9" s="105" customFormat="1" ht="59.25" hidden="1" customHeight="1" x14ac:dyDescent="0.25">
      <c r="A109" s="130" t="str">
        <f>Tableau1[[#This Row],[Code]]</f>
        <v>HDE_002_02</v>
      </c>
      <c r="B109" s="127" t="str">
        <f>IF(Tableau1[[#This Row],[Nom]]&lt;&gt;"",Tableau1[[#This Row],[Nom]],"")</f>
        <v>EVACUATION DES DECHETS DANS LES UNITES DE SOINS</v>
      </c>
      <c r="C10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9" s="209" t="str">
        <f ca="1">Tableau1[[#This Row],[A réviser le]]</f>
        <v>A REVOIR</v>
      </c>
      <c r="F10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G109" s="115"/>
      <c r="H109" s="114" t="str">
        <f>"\"&amp;Tableau1[[#This Row],[Dossier]]&amp;Tableau1[[#This Row],[Sous dossier (1)]]&amp;Tableau1[[#This Row],[Sous dossier (2)]]&amp;Tableau1[[#This Row],[Sous dossier (3)]]</f>
        <v>\SOUTIEN\HYGIENE\DECHET\</v>
      </c>
      <c r="I109" s="118" t="str">
        <f>Tableau1[[#This Row],[Référent du document]]</f>
        <v>Hygiène/Matériel - G. Catherine</v>
      </c>
    </row>
    <row r="110" spans="1:9" s="105" customFormat="1" ht="59.25" hidden="1" customHeight="1" x14ac:dyDescent="0.25">
      <c r="A110" s="130">
        <f>Tableau1[[#This Row],[Code]]</f>
        <v>0</v>
      </c>
      <c r="B110" s="127" t="str">
        <f>IF(Tableau1[[#This Row],[Nom]]&lt;&gt;"",Tableau1[[#This Row],[Nom]],"")</f>
        <v>FEUILLE DE LIAISON PRISE EN CHARGE GLOBALE</v>
      </c>
      <c r="C1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0" s="209" t="str">
        <f ca="1">Tableau1[[#This Row],[A réviser le]]</f>
        <v>A REVOIR</v>
      </c>
      <c r="F1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0" s="115"/>
      <c r="H110" s="114" t="str">
        <f>"\"&amp;Tableau1[[#This Row],[Dossier]]&amp;Tableau1[[#This Row],[Sous dossier (1)]]&amp;Tableau1[[#This Row],[Sous dossier (2)]]&amp;Tableau1[[#This Row],[Sous dossier (3)]]</f>
        <v>\PEC\UNITE\ENTREE_SORTIE\</v>
      </c>
      <c r="I110" s="118">
        <f>Tableau1[[#This Row],[Référent du document]]</f>
        <v>0</v>
      </c>
    </row>
    <row r="111" spans="1:9" s="105" customFormat="1" ht="59.25" hidden="1" customHeight="1" x14ac:dyDescent="0.25">
      <c r="A111" s="130">
        <f>Tableau1[[#This Row],[Code]]</f>
        <v>0</v>
      </c>
      <c r="B111" s="127" t="str">
        <f>IF(Tableau1[[#This Row],[Nom]]&lt;&gt;"",Tableau1[[#This Row],[Nom]],"")</f>
        <v xml:space="preserve">FICHE ACTION EMBAUCHE DU PERSONNEL </v>
      </c>
      <c r="C1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1" s="209" t="str">
        <f ca="1">Tableau1[[#This Row],[A réviser le]]</f>
        <v>A REVOIR</v>
      </c>
      <c r="F1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1" s="115"/>
      <c r="H111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111" s="118" t="str">
        <f>Tableau1[[#This Row],[Référent du document]]</f>
        <v>Gestion RH - R.Vanessa</v>
      </c>
    </row>
    <row r="112" spans="1:9" s="105" customFormat="1" ht="59.25" hidden="1" customHeight="1" x14ac:dyDescent="0.25">
      <c r="A112" s="130" t="str">
        <f>Tableau1[[#This Row],[Code]]</f>
        <v>RVM_001_A2</v>
      </c>
      <c r="B112" s="127" t="str">
        <f>IF(Tableau1[[#This Row],[Nom]]&lt;&gt;"",Tableau1[[#This Row],[Nom]],"")</f>
        <v>FICHE DECLARATION CERFA MATERIOVIGILANCE</v>
      </c>
      <c r="C1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2" s="209" t="str">
        <f ca="1">Tableau1[[#This Row],[A réviser le]]</f>
        <v>permanente</v>
      </c>
      <c r="F1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(Matériovigilance), </v>
      </c>
      <c r="G112" s="115"/>
      <c r="H112" s="114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112" s="118" t="str">
        <f>Tableau1[[#This Row],[Référent du document]]</f>
        <v>Pharmacie - S.Romain</v>
      </c>
    </row>
    <row r="113" spans="1:9" s="105" customFormat="1" ht="59.25" hidden="1" customHeight="1" x14ac:dyDescent="0.25">
      <c r="A113" s="130">
        <f>Tableau1[[#This Row],[Code]]</f>
        <v>0</v>
      </c>
      <c r="B113" s="127" t="str">
        <f>IF(Tableau1[[#This Row],[Nom]]&lt;&gt;"",Tableau1[[#This Row],[Nom]],"")</f>
        <v>Fiche d'entreprise La Maison 2016</v>
      </c>
      <c r="C1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3" s="209" t="str">
        <f ca="1">Tableau1[[#This Row],[A réviser le]]</f>
        <v>A REVOIR</v>
      </c>
      <c r="F1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3" s="115"/>
      <c r="H113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113" s="118" t="str">
        <f>Tableau1[[#This Row],[Référent du document]]</f>
        <v>Gestion RH - R.Vanessa</v>
      </c>
    </row>
    <row r="114" spans="1:9" s="105" customFormat="1" ht="59.25" hidden="1" customHeight="1" x14ac:dyDescent="0.25">
      <c r="A114" s="130">
        <f>Tableau1[[#This Row],[Code]]</f>
        <v>0</v>
      </c>
      <c r="B114" s="127" t="str">
        <f>IF(Tableau1[[#This Row],[Nom]]&lt;&gt;"",Tableau1[[#This Row],[Nom]],"")</f>
        <v>FICHE INTERNE SIGNALEMENT INCIDENT OU RISQUE D'INCIDENT DANS LE CIRCUIT DES MEDICAMENTS OU DM</v>
      </c>
      <c r="C1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4" s="209" t="str">
        <f ca="1">Tableau1[[#This Row],[A réviser le]]</f>
        <v>A REVOIR</v>
      </c>
      <c r="F1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4" s="115"/>
      <c r="H114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14" s="118" t="str">
        <f>Tableau1[[#This Row],[Référent du document]]</f>
        <v>Pharmacie - S.Romain</v>
      </c>
    </row>
    <row r="115" spans="1:9" s="105" customFormat="1" ht="59.25" hidden="1" customHeight="1" x14ac:dyDescent="0.25">
      <c r="A115" s="130" t="str">
        <f>Tableau1[[#This Row],[Code]]</f>
        <v>REI_001_A1</v>
      </c>
      <c r="B115" s="127" t="str">
        <f>IF(Tableau1[[#This Row],[Nom]]&lt;&gt;"",Tableau1[[#This Row],[Nom]],"")</f>
        <v>Fiche signal incident cerfa_10246-05</v>
      </c>
      <c r="C1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5" s="209" t="str">
        <f ca="1">Tableau1[[#This Row],[A réviser le]]</f>
        <v>A REVOIR</v>
      </c>
      <c r="F1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(Fonctionnement), </v>
      </c>
      <c r="G115" s="115"/>
      <c r="H115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15" s="118" t="str">
        <f>Tableau1[[#This Row],[Référent du document]]</f>
        <v>Pharmacie - S.Romain</v>
      </c>
    </row>
    <row r="116" spans="1:9" s="105" customFormat="1" ht="59.25" hidden="1" customHeight="1" x14ac:dyDescent="0.25">
      <c r="A116" s="130" t="str">
        <f>Tableau1[[#This Row],[Code]]</f>
        <v>RVI_005_A1</v>
      </c>
      <c r="B116" s="127" t="str">
        <f>IF(Tableau1[[#This Row],[Nom]]&lt;&gt;"",Tableau1[[#This Row],[Nom]],"")</f>
        <v>FICHE SIGNALEMENT EXTERNE INFECTION NOSOCOMIALE</v>
      </c>
      <c r="C1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6" s="209" t="str">
        <f ca="1">Tableau1[[#This Row],[A réviser le]]</f>
        <v>permanente</v>
      </c>
      <c r="F1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116" s="115"/>
      <c r="H116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6" s="118" t="str">
        <f>Tableau1[[#This Row],[Référent du document]]</f>
        <v>Hygiène/Matériel - G. Catherine</v>
      </c>
    </row>
    <row r="117" spans="1:9" s="105" customFormat="1" ht="59.25" hidden="1" customHeight="1" x14ac:dyDescent="0.25">
      <c r="A117" s="130" t="str">
        <f>Tableau1[[#This Row],[Code]]</f>
        <v>RVI_004_A1</v>
      </c>
      <c r="B117" s="127" t="str">
        <f>IF(Tableau1[[#This Row],[Nom]]&lt;&gt;"",Tableau1[[#This Row],[Nom]],"")</f>
        <v>FICHE SIGNALEMENT INTERNE INFECTION NOSOCOMIALE</v>
      </c>
      <c r="C1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7" s="209" t="str">
        <f ca="1">Tableau1[[#This Row],[A réviser le]]</f>
        <v>A REVOIR</v>
      </c>
      <c r="F1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G117" s="115"/>
      <c r="H117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7" s="118" t="str">
        <f>Tableau1[[#This Row],[Référent du document]]</f>
        <v>Hygiène/Matériel - G. Catherine</v>
      </c>
    </row>
    <row r="118" spans="1:9" s="105" customFormat="1" ht="59.25" hidden="1" customHeight="1" x14ac:dyDescent="0.25">
      <c r="A118" s="130" t="str">
        <f>Tableau1[[#This Row],[Code]]</f>
        <v>RVM_001_A1</v>
      </c>
      <c r="B118" s="127" t="str">
        <f>IF(Tableau1[[#This Row],[Nom]]&lt;&gt;"",Tableau1[[#This Row],[Nom]],"")</f>
        <v>FICHE SIGNALEMENT INTERNE MATERIOVIGILANCE</v>
      </c>
      <c r="C11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8" s="209" t="str">
        <f ca="1">Tableau1[[#This Row],[A réviser le]]</f>
        <v>A REVOIR</v>
      </c>
      <c r="F1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Classeur Hygiène Matériel (Inf.Noso. Internes), </v>
      </c>
      <c r="G118" s="115"/>
      <c r="H118" s="114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118" s="118" t="str">
        <f>Tableau1[[#This Row],[Référent du document]]</f>
        <v>Pharmacie - S.Romain</v>
      </c>
    </row>
    <row r="119" spans="1:9" s="105" customFormat="1" ht="59.25" hidden="1" customHeight="1" x14ac:dyDescent="0.25">
      <c r="A119" s="130" t="str">
        <f>Tableau1[[#This Row],[Code]]</f>
        <v>RVI_004_A2</v>
      </c>
      <c r="B119" s="127" t="str">
        <f>IF(Tableau1[[#This Row],[Nom]]&lt;&gt;"",Tableau1[[#This Row],[Nom]],"")</f>
        <v xml:space="preserve">FICHE SUIVI HEBDOMADAIRE DES INFECTIONS ET PCC </v>
      </c>
      <c r="C11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9" s="209" t="str">
        <f ca="1">Tableau1[[#This Row],[A réviser le]]</f>
        <v>A REVOIR</v>
      </c>
      <c r="F1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9" s="115"/>
      <c r="H119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9" s="118" t="str">
        <f>Tableau1[[#This Row],[Référent du document]]</f>
        <v>Hygiène/Matériel - G. Catherine</v>
      </c>
    </row>
    <row r="120" spans="1:9" s="105" customFormat="1" ht="59.25" hidden="1" customHeight="1" x14ac:dyDescent="0.25">
      <c r="A120" s="130">
        <f>Tableau1[[#This Row],[Code]]</f>
        <v>0</v>
      </c>
      <c r="B120" s="127" t="str">
        <f>IF(Tableau1[[#This Row],[Nom]]&lt;&gt;"",Tableau1[[#This Row],[Nom]],"")</f>
        <v>FONTAINE A EAU AGT de SERVICE</v>
      </c>
      <c r="C12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0" s="209" t="str">
        <f ca="1">Tableau1[[#This Row],[A réviser le]]</f>
        <v>A REVOIR</v>
      </c>
      <c r="F1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0" s="115"/>
      <c r="H120" s="114" t="str">
        <f>"\"&amp;Tableau1[[#This Row],[Dossier]]&amp;Tableau1[[#This Row],[Sous dossier (1)]]&amp;Tableau1[[#This Row],[Sous dossier (2)]]&amp;Tableau1[[#This Row],[Sous dossier (3)]]</f>
        <v>\SOUTIEN\HYGIENE\</v>
      </c>
      <c r="I120" s="118" t="str">
        <f>Tableau1[[#This Row],[Référent du document]]</f>
        <v>Hygiène/Matériel - G. Catherine</v>
      </c>
    </row>
    <row r="121" spans="1:9" s="105" customFormat="1" ht="59.25" hidden="1" customHeight="1" x14ac:dyDescent="0.25">
      <c r="A121" s="130" t="str">
        <f>Tableau1[[#This Row],[Code]]</f>
        <v>-</v>
      </c>
      <c r="B121" s="127" t="str">
        <f>IF(Tableau1[[#This Row],[Nom]]&lt;&gt;"",Tableau1[[#This Row],[Nom]],"")</f>
        <v>Fontaine eau denis</v>
      </c>
      <c r="C12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2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21" s="209" t="str">
        <f ca="1">Tableau1[[#This Row],[A réviser le]]</f>
        <v>A REVOIR</v>
      </c>
      <c r="F1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1" s="115"/>
      <c r="H121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121" s="118" t="str">
        <f>Tableau1[[#This Row],[Référent du document]]</f>
        <v>Hygiène/Matériel - G. Catherine</v>
      </c>
    </row>
    <row r="122" spans="1:9" s="105" customFormat="1" ht="59.25" hidden="1" customHeight="1" x14ac:dyDescent="0.25">
      <c r="A122" s="130">
        <f>Tableau1[[#This Row],[Code]]</f>
        <v>0</v>
      </c>
      <c r="B122" s="127" t="str">
        <f>IF(Tableau1[[#This Row],[Nom]]&lt;&gt;"",Tableau1[[#This Row],[Nom]],"")</f>
        <v>Formulaire commande DM et matériel</v>
      </c>
      <c r="C12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2" s="209" t="str">
        <f ca="1">Tableau1[[#This Row],[A réviser le]]</f>
        <v>A REVOIR</v>
      </c>
      <c r="F1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2" s="115"/>
      <c r="H122" s="114" t="str">
        <f>"\"&amp;Tableau1[[#This Row],[Dossier]]&amp;Tableau1[[#This Row],[Sous dossier (1)]]&amp;Tableau1[[#This Row],[Sous dossier (2)]]&amp;Tableau1[[#This Row],[Sous dossier (3)]]</f>
        <v>\SOUTIEN\PHARMA_DM\DM\</v>
      </c>
      <c r="I122" s="118" t="str">
        <f>Tableau1[[#This Row],[Référent du document]]</f>
        <v>Pharmacie - S.Romain</v>
      </c>
    </row>
    <row r="123" spans="1:9" s="105" customFormat="1" ht="59.25" hidden="1" customHeight="1" x14ac:dyDescent="0.25">
      <c r="A123" s="130" t="str">
        <f>Tableau1[[#This Row],[Code]]</f>
        <v>UPT_007_02</v>
      </c>
      <c r="B123" s="127" t="str">
        <f>IF(Tableau1[[#This Row],[Nom]]&lt;&gt;"",Tableau1[[#This Row],[Nom]],"")</f>
        <v>FUZEON® MODALITES DE RECONSTITUTION ET D’ADMINISTRATION</v>
      </c>
      <c r="C12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3" s="209" t="str">
        <f ca="1">Tableau1[[#This Row],[A réviser le]]</f>
        <v>A REVOIR</v>
      </c>
      <c r="F1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23" s="115"/>
      <c r="H123" s="114" t="str">
        <f>"\"&amp;Tableau1[[#This Row],[Dossier]]&amp;Tableau1[[#This Row],[Sous dossier (1)]]&amp;Tableau1[[#This Row],[Sous dossier (2)]]&amp;Tableau1[[#This Row],[Sous dossier (3)]]</f>
        <v>\PEC\UNITE\PROTOCOLE_TH\</v>
      </c>
      <c r="I123" s="118" t="str">
        <f>Tableau1[[#This Row],[Référent du document]]</f>
        <v>Pharmacie - S.Romain</v>
      </c>
    </row>
    <row r="124" spans="1:9" s="105" customFormat="1" ht="59.25" hidden="1" customHeight="1" x14ac:dyDescent="0.25">
      <c r="A124" s="130" t="str">
        <f>Tableau1[[#This Row],[Code]]</f>
        <v>USO_018_02</v>
      </c>
      <c r="B124" s="127" t="str">
        <f>IF(Tableau1[[#This Row],[Nom]]&lt;&gt;"",Tableau1[[#This Row],[Nom]],"")</f>
        <v>GENERALITES STOMIES DIGESTIVES ET APPAREILLAGES</v>
      </c>
      <c r="C12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4" s="209" t="str">
        <f ca="1">Tableau1[[#This Row],[A réviser le]]</f>
        <v>A REVOIR</v>
      </c>
      <c r="F1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124" s="115"/>
      <c r="H124" s="114" t="str">
        <f>"\"&amp;Tableau1[[#This Row],[Dossier]]&amp;Tableau1[[#This Row],[Sous dossier (1)]]&amp;Tableau1[[#This Row],[Sous dossier (2)]]&amp;Tableau1[[#This Row],[Sous dossier (3)]]</f>
        <v>\PEC\UNITE\SOIN\</v>
      </c>
      <c r="I124" s="118" t="str">
        <f>Tableau1[[#This Row],[Référent du document]]</f>
        <v>Hygiène/Matériel - G. Catherine</v>
      </c>
    </row>
    <row r="125" spans="1:9" s="105" customFormat="1" ht="59.25" hidden="1" customHeight="1" x14ac:dyDescent="0.25">
      <c r="A125" s="130" t="str">
        <f>Tableau1[[#This Row],[Code]]</f>
        <v>UAD_001_01</v>
      </c>
      <c r="B125" s="127" t="str">
        <f>IF(Tableau1[[#This Row],[Nom]]&lt;&gt;"",Tableau1[[#This Row],[Nom]],"")</f>
        <v>GESTION DES ADMISSIONS</v>
      </c>
      <c r="C1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5" s="209" t="str">
        <f ca="1">Tableau1[[#This Row],[A réviser le]]</f>
        <v>A REVOIR</v>
      </c>
      <c r="F1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(), </v>
      </c>
      <c r="G125" s="115"/>
      <c r="H125" s="114" t="str">
        <f>"\"&amp;Tableau1[[#This Row],[Dossier]]&amp;Tableau1[[#This Row],[Sous dossier (1)]]&amp;Tableau1[[#This Row],[Sous dossier (2)]]&amp;Tableau1[[#This Row],[Sous dossier (3)]]</f>
        <v>\PEC\UNITE\ADMISSION\</v>
      </c>
      <c r="I125" s="118" t="str">
        <f>Tableau1[[#This Row],[Référent du document]]</f>
        <v>Qualité/Risque - L. Michel</v>
      </c>
    </row>
    <row r="126" spans="1:9" s="105" customFormat="1" ht="59.25" hidden="1" customHeight="1" x14ac:dyDescent="0.25">
      <c r="A126" s="130" t="str">
        <f>Tableau1[[#This Row],[Code]]</f>
        <v>OIU_002_02</v>
      </c>
      <c r="B126" s="127" t="str">
        <f>IF(Tableau1[[#This Row],[Nom]]&lt;&gt;"",Tableau1[[#This Row],[Nom]],"")</f>
        <v>GESTION DES PLAINTES ET RECLAMATIONS</v>
      </c>
      <c r="C1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6" s="209" t="str">
        <f ca="1">Tableau1[[#This Row],[A réviser le]]</f>
        <v>A REVOIR</v>
      </c>
      <c r="F1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bénévoles (Fonctionnement), Classeur Cuisine (Fonctionnement-Orga), Classeur Factotum (Fonctionnement), Classeur Salle de Soins (Fonct-Général), Classeur AGS en cuisine (Vigilances et risques), Classeur CRU, Classeur HDJ (),Classeur Equipe Mobile (), </v>
      </c>
      <c r="G126" s="115"/>
      <c r="H126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126" s="118" t="str">
        <f>Tableau1[[#This Row],[Référent du document]]</f>
        <v>Qualité/Risque - L. Michel</v>
      </c>
    </row>
    <row r="127" spans="1:9" s="105" customFormat="1" ht="59.25" hidden="1" customHeight="1" x14ac:dyDescent="0.25">
      <c r="A127" s="130" t="str">
        <f>Tableau1[[#This Row],[Code]]</f>
        <v>PPH_010_03</v>
      </c>
      <c r="B127" s="127" t="str">
        <f>IF(Tableau1[[#This Row],[Nom]]&lt;&gt;"",Tableau1[[#This Row],[Nom]],"")</f>
        <v>GESTION DU TRAITEMENT PERSONNEL DU RESIDENT</v>
      </c>
      <c r="C1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7" s="209">
        <f ca="1">Tableau1[[#This Row],[A réviser le]]</f>
        <v>2021</v>
      </c>
      <c r="F1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27" s="115"/>
      <c r="H127" s="114" t="str">
        <f>"\"&amp;Tableau1[[#This Row],[Dossier]]&amp;Tableau1[[#This Row],[Sous dossier (1)]]&amp;Tableau1[[#This Row],[Sous dossier (2)]]&amp;Tableau1[[#This Row],[Sous dossier (3)]]</f>
        <v>\SOUTIEN\PHARMA_DM\PHARMA\</v>
      </c>
      <c r="I127" s="118" t="str">
        <f>Tableau1[[#This Row],[Référent du document]]</f>
        <v>Pharmacie - S.Romain</v>
      </c>
    </row>
    <row r="128" spans="1:9" s="105" customFormat="1" ht="59.25" hidden="1" customHeight="1" x14ac:dyDescent="0.25">
      <c r="A128" s="130" t="str">
        <f>Tableau1[[#This Row],[Code]]</f>
        <v>UDP_003_04</v>
      </c>
      <c r="B128" s="127" t="str">
        <f>IF(Tableau1[[#This Row],[Nom]]&lt;&gt;"",Tableau1[[#This Row],[Nom]],"")</f>
        <v>GESTION ET ACCES AU DOSSIER PATIENT</v>
      </c>
      <c r="C12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8" s="209" t="str">
        <f ca="1">Tableau1[[#This Row],[A réviser le]]</f>
        <v>A REVOIR</v>
      </c>
      <c r="F1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G128" s="115"/>
      <c r="H128" s="114" t="str">
        <f>"\"&amp;Tableau1[[#This Row],[Dossier]]&amp;Tableau1[[#This Row],[Sous dossier (1)]]&amp;Tableau1[[#This Row],[Sous dossier (2)]]&amp;Tableau1[[#This Row],[Sous dossier (3)]]</f>
        <v>\PEC\UNITE\DOSSIER_PATIENT\</v>
      </c>
      <c r="I128" s="118" t="str">
        <f>Tableau1[[#This Row],[Référent du document]]</f>
        <v>Qualité/Risque - L. Michel</v>
      </c>
    </row>
    <row r="129" spans="1:9" s="105" customFormat="1" ht="59.25" hidden="1" customHeight="1" x14ac:dyDescent="0.25">
      <c r="A129" s="130" t="str">
        <f>Tableau1[[#This Row],[Code]]</f>
        <v>REI_001_02</v>
      </c>
      <c r="B129" s="127" t="str">
        <f>IF(Tableau1[[#This Row],[Nom]]&lt;&gt;"",Tableau1[[#This Row],[Nom]],"")</f>
        <v>GESTION EVENEMENTS INDESIR MED et DM</v>
      </c>
      <c r="C1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9" s="209" t="str">
        <f ca="1">Tableau1[[#This Row],[A réviser le]]</f>
        <v>A REVOIR</v>
      </c>
      <c r="F1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(Fonctionnement), </v>
      </c>
      <c r="G129" s="115"/>
      <c r="H129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29" s="118" t="str">
        <f>Tableau1[[#This Row],[Référent du document]]</f>
        <v>Pharmacie - S.Romain</v>
      </c>
    </row>
    <row r="130" spans="1:9" s="105" customFormat="1" ht="59.25" hidden="1" customHeight="1" x14ac:dyDescent="0.25">
      <c r="A130" s="130" t="str">
        <f>Tableau1[[#This Row],[Code]]</f>
        <v>RVI_004_03</v>
      </c>
      <c r="B130" s="127" t="str">
        <f>IF(Tableau1[[#This Row],[Nom]]&lt;&gt;"",Tableau1[[#This Row],[Nom]],"")</f>
        <v>GESTION INTERNE DES INFECTIONS NOSOCOMIALES</v>
      </c>
      <c r="C1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0" s="209" t="str">
        <f ca="1">Tableau1[[#This Row],[A réviser le]]</f>
        <v>A REVOIR</v>
      </c>
      <c r="F1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G130" s="115"/>
      <c r="H130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30" s="118" t="str">
        <f>Tableau1[[#This Row],[Référent du document]]</f>
        <v>Hygiène/Matériel - G. Catherine</v>
      </c>
    </row>
    <row r="131" spans="1:9" s="105" customFormat="1" ht="59.25" hidden="1" customHeight="1" x14ac:dyDescent="0.25">
      <c r="A131" s="130" t="str">
        <f>Tableau1[[#This Row],[Code]]</f>
        <v>HDJ_001_02</v>
      </c>
      <c r="B131" s="127" t="str">
        <f>IF(Tableau1[[#This Row],[Nom]]&lt;&gt;"",Tableau1[[#This Row],[Nom]],"")</f>
        <v>GESTION MEDICAMENTS DES PATIENTS HDJ</v>
      </c>
      <c r="C13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1" s="209" t="str">
        <f ca="1">Tableau1[[#This Row],[A réviser le]]</f>
        <v>A REVOIR</v>
      </c>
      <c r="F1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131" s="115"/>
      <c r="H131" s="114" t="str">
        <f>"\"&amp;Tableau1[[#This Row],[Dossier]]&amp;Tableau1[[#This Row],[Sous dossier (1)]]&amp;Tableau1[[#This Row],[Sous dossier (2)]]&amp;Tableau1[[#This Row],[Sous dossier (3)]]</f>
        <v>\PEC\HDJ\</v>
      </c>
      <c r="I131" s="118" t="str">
        <f>Tableau1[[#This Row],[Référent du document]]</f>
        <v>HDJ-EM-Formation - F. Michelle</v>
      </c>
    </row>
    <row r="132" spans="1:9" s="105" customFormat="1" ht="59.25" hidden="1" customHeight="1" x14ac:dyDescent="0.25">
      <c r="A132" s="130">
        <f>Tableau1[[#This Row],[Code]]</f>
        <v>0</v>
      </c>
      <c r="B132" s="127" t="str">
        <f>IF(Tableau1[[#This Row],[Nom]]&lt;&gt;"",Tableau1[[#This Row],[Nom]],"")</f>
        <v>GRILLE EVALUATION STAGIAIRE AS</v>
      </c>
      <c r="C13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2" s="209" t="str">
        <f ca="1">Tableau1[[#This Row],[A réviser le]]</f>
        <v>A REVOIR</v>
      </c>
      <c r="F1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2" s="115"/>
      <c r="H132" s="114" t="str">
        <f>"\"&amp;Tableau1[[#This Row],[Dossier]]&amp;Tableau1[[#This Row],[Sous dossier (1)]]&amp;Tableau1[[#This Row],[Sous dossier (2)]]&amp;Tableau1[[#This Row],[Sous dossier (3)]]</f>
        <v>\MANAGEMENT\PERSONNEL\STAGIAIRES\</v>
      </c>
      <c r="I132" s="118">
        <f>Tableau1[[#This Row],[Référent du document]]</f>
        <v>0</v>
      </c>
    </row>
    <row r="133" spans="1:9" s="105" customFormat="1" ht="59.25" hidden="1" customHeight="1" x14ac:dyDescent="0.25">
      <c r="A133" s="130">
        <f>Tableau1[[#This Row],[Code]]</f>
        <v>0</v>
      </c>
      <c r="B133" s="127" t="str">
        <f>IF(Tableau1[[#This Row],[Nom]]&lt;&gt;"",Tableau1[[#This Row],[Nom]],"")</f>
        <v>GRILLE EVALUATION STAGIAIRE IDE</v>
      </c>
      <c r="C13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3" s="209" t="str">
        <f ca="1">Tableau1[[#This Row],[A réviser le]]</f>
        <v>A REVOIR</v>
      </c>
      <c r="F1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3" s="115"/>
      <c r="H133" s="114" t="str">
        <f>"\"&amp;Tableau1[[#This Row],[Dossier]]&amp;Tableau1[[#This Row],[Sous dossier (1)]]&amp;Tableau1[[#This Row],[Sous dossier (2)]]&amp;Tableau1[[#This Row],[Sous dossier (3)]]</f>
        <v>\MANAGEMENT\PERSONNEL\STAGIAIRES\</v>
      </c>
      <c r="I133" s="118">
        <f>Tableau1[[#This Row],[Référent du document]]</f>
        <v>0</v>
      </c>
    </row>
    <row r="134" spans="1:9" s="105" customFormat="1" ht="59.25" hidden="1" customHeight="1" x14ac:dyDescent="0.25">
      <c r="A134" s="130" t="str">
        <f>Tableau1[[#This Row],[Code]]</f>
        <v>OIQ_001_01</v>
      </c>
      <c r="B134" s="127" t="str">
        <f>IF(Tableau1[[#This Row],[Nom]]&lt;&gt;"",Tableau1[[#This Row],[Nom]],"")</f>
        <v>GROUPE QUALITE RISQUES</v>
      </c>
      <c r="C1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4" s="209" t="str">
        <f ca="1">Tableau1[[#This Row],[A réviser le]]</f>
        <v>A REVOIR</v>
      </c>
      <c r="F1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134" s="115"/>
      <c r="H134" s="114" t="str">
        <f>"\"&amp;Tableau1[[#This Row],[Dossier]]&amp;Tableau1[[#This Row],[Sous dossier (1)]]&amp;Tableau1[[#This Row],[Sous dossier (2)]]&amp;Tableau1[[#This Row],[Sous dossier (3)]]</f>
        <v>\MANAGEMENT\ORGANISATION\INSTANCE\GROUPE_QUALITE\</v>
      </c>
      <c r="I134" s="118" t="str">
        <f>Tableau1[[#This Row],[Référent du document]]</f>
        <v>Qualité/Risque - L. Michel</v>
      </c>
    </row>
    <row r="135" spans="1:9" s="105" customFormat="1" ht="59.25" hidden="1" customHeight="1" x14ac:dyDescent="0.25">
      <c r="A135" s="130">
        <f>Tableau1[[#This Row],[Code]]</f>
        <v>0</v>
      </c>
      <c r="B135" s="127" t="str">
        <f>IF(Tableau1[[#This Row],[Nom]]&lt;&gt;"",Tableau1[[#This Row],[Nom]],"")</f>
        <v>GUIDE ANTIBIOTIQUE PAR PATHOLOGIE</v>
      </c>
      <c r="C1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5" s="209" t="str">
        <f ca="1">Tableau1[[#This Row],[A réviser le]]</f>
        <v>A REVOIR</v>
      </c>
      <c r="F1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G135" s="115"/>
      <c r="H135" s="114" t="str">
        <f>"\"&amp;Tableau1[[#This Row],[Dossier]]&amp;Tableau1[[#This Row],[Sous dossier (1)]]&amp;Tableau1[[#This Row],[Sous dossier (2)]]&amp;Tableau1[[#This Row],[Sous dossier (3)]]</f>
        <v>\PEC\UNITE\PROTOCOLE_TH\</v>
      </c>
      <c r="I135" s="118" t="str">
        <f>Tableau1[[#This Row],[Référent du document]]</f>
        <v>Pharmacie - S.Romain</v>
      </c>
    </row>
    <row r="136" spans="1:9" s="105" customFormat="1" ht="59.25" hidden="1" customHeight="1" x14ac:dyDescent="0.25">
      <c r="A136" s="130">
        <f>Tableau1[[#This Row],[Code]]</f>
        <v>0</v>
      </c>
      <c r="B136" s="127" t="str">
        <f>IF(Tableau1[[#This Row],[Nom]]&lt;&gt;"",Tableau1[[#This Row],[Nom]],"")</f>
        <v>HEMOCULTURE</v>
      </c>
      <c r="C13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6" s="209" t="str">
        <f ca="1">Tableau1[[#This Row],[A réviser le]]</f>
        <v>A REVOIR</v>
      </c>
      <c r="F1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6" s="115"/>
      <c r="H136" s="114" t="str">
        <f>"\"&amp;Tableau1[[#This Row],[Dossier]]&amp;Tableau1[[#This Row],[Sous dossier (1)]]&amp;Tableau1[[#This Row],[Sous dossier (2)]]&amp;Tableau1[[#This Row],[Sous dossier (3)]]</f>
        <v>\PEC\UNITE\SOIN\</v>
      </c>
      <c r="I136" s="118" t="str">
        <f>Tableau1[[#This Row],[Référent du document]]</f>
        <v>Hygiène/Matériel - G. Catherine</v>
      </c>
    </row>
    <row r="137" spans="1:9" s="105" customFormat="1" ht="59.25" hidden="1" customHeight="1" x14ac:dyDescent="0.25">
      <c r="A137" s="130" t="str">
        <f>Tableau1[[#This Row],[Code]]</f>
        <v>-</v>
      </c>
      <c r="B137" s="127" t="str">
        <f>IF(Tableau1[[#This Row],[Nom]]&lt;&gt;"",Tableau1[[#This Row],[Nom]],"")</f>
        <v>ICATB Evaluation de la Qualité de la Prescription des Antibiotiques</v>
      </c>
      <c r="C1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7" s="209" t="str">
        <f ca="1">Tableau1[[#This Row],[A réviser le]]</f>
        <v>permanente</v>
      </c>
      <c r="F1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7" s="115"/>
      <c r="H137" s="114" t="str">
        <f>"\"&amp;Tableau1[[#This Row],[Dossier]]&amp;Tableau1[[#This Row],[Sous dossier (1)]]&amp;Tableau1[[#This Row],[Sous dossier (2)]]&amp;Tableau1[[#This Row],[Sous dossier (3)]]</f>
        <v>\SOUTIEN\PHARMA_DM\PHARMA\</v>
      </c>
      <c r="I137" s="118" t="str">
        <f>Tableau1[[#This Row],[Référent du document]]</f>
        <v>Pharmacie - S.Romain</v>
      </c>
    </row>
    <row r="138" spans="1:9" s="105" customFormat="1" ht="59.25" hidden="1" customHeight="1" x14ac:dyDescent="0.25">
      <c r="A138" s="130" t="str">
        <f>Tableau1[[#This Row],[Code]]</f>
        <v>-</v>
      </c>
      <c r="B138" s="127" t="str">
        <f>IF(Tableau1[[#This Row],[Nom]]&lt;&gt;"",Tableau1[[#This Row],[Nom]],"")</f>
        <v>ICATB Evaluation de la Qualité de la Prescription des Antibiotiques</v>
      </c>
      <c r="C1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8" s="209" t="str">
        <f ca="1">Tableau1[[#This Row],[A réviser le]]</f>
        <v>permanente</v>
      </c>
      <c r="F1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8" s="115"/>
      <c r="H138" s="114" t="str">
        <f>"\"&amp;Tableau1[[#This Row],[Dossier]]&amp;Tableau1[[#This Row],[Sous dossier (1)]]&amp;Tableau1[[#This Row],[Sous dossier (2)]]&amp;Tableau1[[#This Row],[Sous dossier (3)]]</f>
        <v>\SOUTIEN\PHARMA_DM\PHARMA\</v>
      </c>
      <c r="I138" s="118" t="str">
        <f>Tableau1[[#This Row],[Référent du document]]</f>
        <v>Pharmacie - S.Romain</v>
      </c>
    </row>
    <row r="139" spans="1:9" s="105" customFormat="1" ht="59.25" hidden="1" customHeight="1" x14ac:dyDescent="0.25">
      <c r="A139" s="130" t="str">
        <f>Tableau1[[#This Row],[Code]]</f>
        <v>RVD_001_02</v>
      </c>
      <c r="B139" s="127" t="str">
        <f>IF(Tableau1[[#This Row],[Nom]]&lt;&gt;"",Tableau1[[#This Row],[Nom]],"")</f>
        <v>IDENTITOVIGILANCE</v>
      </c>
      <c r="C13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9" s="209" t="str">
        <f ca="1">Tableau1[[#This Row],[A réviser le]]</f>
        <v>A REVOIR</v>
      </c>
      <c r="F1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Salle de Soins (Vigilances), </v>
      </c>
      <c r="G139" s="115"/>
      <c r="H139" s="114" t="str">
        <f>"\"&amp;Tableau1[[#This Row],[Dossier]]&amp;Tableau1[[#This Row],[Sous dossier (1)]]&amp;Tableau1[[#This Row],[Sous dossier (2)]]&amp;Tableau1[[#This Row],[Sous dossier (3)]]</f>
        <v>\MANAGEMENT\RISQUE\VIGILANCE\IDENTITOVIGILANCE\</v>
      </c>
      <c r="I139" s="118" t="str">
        <f>Tableau1[[#This Row],[Référent du document]]</f>
        <v>Qualité/Risque - L. Michel</v>
      </c>
    </row>
    <row r="140" spans="1:9" s="105" customFormat="1" ht="59.25" hidden="1" customHeight="1" x14ac:dyDescent="0.25">
      <c r="A140" s="130" t="str">
        <f>Tableau1[[#This Row],[Code]]</f>
        <v>RVI_005_01</v>
      </c>
      <c r="B140" s="127" t="str">
        <f>IF(Tableau1[[#This Row],[Nom]]&lt;&gt;"",Tableau1[[#This Row],[Nom]],"")</f>
        <v>INFECTION NOSOCOMIALE SIGNALEMENT EXTERNE</v>
      </c>
      <c r="C1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0" s="209" t="str">
        <f ca="1">Tableau1[[#This Row],[A réviser le]]</f>
        <v>A REVOIR</v>
      </c>
      <c r="F1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G140" s="115"/>
      <c r="H140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40" s="118" t="str">
        <f>Tableau1[[#This Row],[Référent du document]]</f>
        <v>Hygiène/Matériel - G. Catherine</v>
      </c>
    </row>
    <row r="141" spans="1:9" s="105" customFormat="1" ht="59.25" hidden="1" customHeight="1" x14ac:dyDescent="0.25">
      <c r="A141" s="130" t="str">
        <f>Tableau1[[#This Row],[Code]]</f>
        <v>UDP_002_03</v>
      </c>
      <c r="B141" s="127" t="str">
        <f>IF(Tableau1[[#This Row],[Nom]]&lt;&gt;"",Tableau1[[#This Row],[Nom]],"")</f>
        <v>INSTRUCTION PLANIFICATION DES SOINS</v>
      </c>
      <c r="C14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1" s="209" t="str">
        <f ca="1">Tableau1[[#This Row],[A réviser le]]</f>
        <v>A REVOIR</v>
      </c>
      <c r="F1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</v>
      </c>
      <c r="G141" s="115"/>
      <c r="H141" s="114" t="str">
        <f>"\"&amp;Tableau1[[#This Row],[Dossier]]&amp;Tableau1[[#This Row],[Sous dossier (1)]]&amp;Tableau1[[#This Row],[Sous dossier (2)]]&amp;Tableau1[[#This Row],[Sous dossier (3)]]</f>
        <v>\PEC\UNITE\DOSSIER_PATIENT\</v>
      </c>
      <c r="I141" s="118" t="str">
        <f>Tableau1[[#This Row],[Référent du document]]</f>
        <v>Qualité/Risque - L. Michel</v>
      </c>
    </row>
    <row r="142" spans="1:9" s="105" customFormat="1" ht="59.25" hidden="1" customHeight="1" x14ac:dyDescent="0.25">
      <c r="A142" s="130">
        <f>Tableau1[[#This Row],[Code]]</f>
        <v>0</v>
      </c>
      <c r="B142" s="127" t="str">
        <f>IF(Tableau1[[#This Row],[Nom]]&lt;&gt;"",Tableau1[[#This Row],[Nom]],"")</f>
        <v>LA MAISON CBU 2016-2018 MCO PACA MO</v>
      </c>
      <c r="C1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2" s="209" t="str">
        <f ca="1">Tableau1[[#This Row],[A réviser le]]</f>
        <v>A REVOIR</v>
      </c>
      <c r="F1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42" s="115"/>
      <c r="H142" s="114" t="str">
        <f>"\"&amp;Tableau1[[#This Row],[Dossier]]&amp;Tableau1[[#This Row],[Sous dossier (1)]]&amp;Tableau1[[#This Row],[Sous dossier (2)]]&amp;Tableau1[[#This Row],[Sous dossier (3)]]</f>
        <v>\SOUTIEN\PHARMA_DM\CAQUES\</v>
      </c>
      <c r="I142" s="118" t="str">
        <f>Tableau1[[#This Row],[Référent du document]]</f>
        <v>Gestion RH - R.Vanessa</v>
      </c>
    </row>
    <row r="143" spans="1:9" s="105" customFormat="1" ht="59.25" hidden="1" customHeight="1" x14ac:dyDescent="0.25">
      <c r="A143" s="130" t="str">
        <f>Tableau1[[#This Row],[Code]]</f>
        <v>HGE_002_04</v>
      </c>
      <c r="B143" s="127" t="str">
        <f>IF(Tableau1[[#This Row],[Nom]]&lt;&gt;"",Tableau1[[#This Row],[Nom]],"")</f>
        <v>LAVAGE SIMPLE DES MAINS</v>
      </c>
      <c r="C14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3" s="209" t="str">
        <f ca="1">Tableau1[[#This Row],[A réviser le]]</f>
        <v>A REVOIR</v>
      </c>
      <c r="F1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(),Classeur Equipe Mobile (), </v>
      </c>
      <c r="G143" s="115"/>
      <c r="H143" s="114" t="str">
        <f>"\"&amp;Tableau1[[#This Row],[Dossier]]&amp;Tableau1[[#This Row],[Sous dossier (1)]]&amp;Tableau1[[#This Row],[Sous dossier (2)]]&amp;Tableau1[[#This Row],[Sous dossier (3)]]</f>
        <v>\SOUTIEN\HYGIENE\GENERAL\</v>
      </c>
      <c r="I143" s="118" t="str">
        <f>Tableau1[[#This Row],[Référent du document]]</f>
        <v>Hygiène/Matériel - G. Catherine</v>
      </c>
    </row>
    <row r="144" spans="1:9" s="105" customFormat="1" ht="59.25" hidden="1" customHeight="1" x14ac:dyDescent="0.25">
      <c r="A144" s="130" t="str">
        <f>Tableau1[[#This Row],[Code]]</f>
        <v>USO_009_02</v>
      </c>
      <c r="B144" s="127" t="str">
        <f>IF(Tableau1[[#This Row],[Nom]]&lt;&gt;"",Tableau1[[#This Row],[Nom]],"")</f>
        <v>LAVEMENT EVACUATEUR GOUTTE A GOUTTE RECTAL</v>
      </c>
      <c r="C1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4" s="209" t="str">
        <f ca="1">Tableau1[[#This Row],[A réviser le]]</f>
        <v>A REVOIR</v>
      </c>
      <c r="F1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144" s="115"/>
      <c r="H144" s="114" t="str">
        <f>"\"&amp;Tableau1[[#This Row],[Dossier]]&amp;Tableau1[[#This Row],[Sous dossier (1)]]&amp;Tableau1[[#This Row],[Sous dossier (2)]]&amp;Tableau1[[#This Row],[Sous dossier (3)]]</f>
        <v>\PEC\UNITE\SOIN\</v>
      </c>
      <c r="I144" s="118" t="str">
        <f>Tableau1[[#This Row],[Référent du document]]</f>
        <v>Hygiène/Matériel - G. Catherine</v>
      </c>
    </row>
    <row r="145" spans="1:9" s="105" customFormat="1" ht="59.25" hidden="1" customHeight="1" x14ac:dyDescent="0.25">
      <c r="A145" s="130" t="str">
        <f>Tableau1[[#This Row],[Code]]</f>
        <v>HGE_001_03</v>
      </c>
      <c r="B145" s="127" t="str">
        <f>IF(Tableau1[[#This Row],[Nom]]&lt;&gt;"",Tableau1[[#This Row],[Nom]],"")</f>
        <v>LES PRECAUTIONS STANDARDS</v>
      </c>
      <c r="C1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5" s="209" t="str">
        <f ca="1">Tableau1[[#This Row],[A réviser le]]</f>
        <v>A REVOIR</v>
      </c>
      <c r="F1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Cuisine (Hygiène-Vigilance), Classeur Salle de Soins (Soin-Inf.associées), Classeur AGS en cuisine (Hygiène), Classeur HDJ (),Classeur Equipe Mobile (), </v>
      </c>
      <c r="G145" s="115"/>
      <c r="H145" s="114" t="str">
        <f>"\"&amp;Tableau1[[#This Row],[Dossier]]&amp;Tableau1[[#This Row],[Sous dossier (1)]]&amp;Tableau1[[#This Row],[Sous dossier (2)]]&amp;Tableau1[[#This Row],[Sous dossier (3)]]</f>
        <v>\SOUTIEN\HYGIENE\GENERAL\</v>
      </c>
      <c r="I145" s="118" t="str">
        <f>Tableau1[[#This Row],[Référent du document]]</f>
        <v>Hygiène/Matériel - G. Catherine</v>
      </c>
    </row>
    <row r="146" spans="1:9" s="105" customFormat="1" ht="59.25" hidden="1" customHeight="1" x14ac:dyDescent="0.25">
      <c r="A146" s="130">
        <f>Tableau1[[#This Row],[Code]]</f>
        <v>0</v>
      </c>
      <c r="B146" s="127" t="str">
        <f>IF(Tableau1[[#This Row],[Nom]]&lt;&gt;"",Tableau1[[#This Row],[Nom]],"")</f>
        <v>Liste des membres du CA</v>
      </c>
      <c r="C14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6" s="209" t="str">
        <f ca="1">Tableau1[[#This Row],[A réviser le]]</f>
        <v>A REVOIR</v>
      </c>
      <c r="F1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6" s="115"/>
      <c r="H146" s="114" t="str">
        <f>"\"&amp;Tableau1[[#This Row],[Dossier]]&amp;Tableau1[[#This Row],[Sous dossier (1)]]&amp;Tableau1[[#This Row],[Sous dossier (2)]]&amp;Tableau1[[#This Row],[Sous dossier (3)]]</f>
        <v>\MANAGEMENT\DIRECTION\ASSOCIATION_LA_MAISON\CA\</v>
      </c>
      <c r="I146" s="118" t="str">
        <f>Tableau1[[#This Row],[Référent du document]]</f>
        <v>Administration - M.Stéphane</v>
      </c>
    </row>
    <row r="147" spans="1:9" s="105" customFormat="1" ht="59.25" hidden="1" customHeight="1" x14ac:dyDescent="0.25">
      <c r="A147" s="130" t="str">
        <f>Tableau1[[#This Row],[Code]]</f>
        <v>OFT_014_01</v>
      </c>
      <c r="B147" s="127" t="str">
        <f>IF(Tableau1[[#This Row],[Nom]]&lt;&gt;"",Tableau1[[#This Row],[Nom]],"")</f>
        <v>LISTE DES PERSONNES PARLANT UNE LANGUE ETRANGERE</v>
      </c>
      <c r="C1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7" s="209" t="str">
        <f ca="1">Tableau1[[#This Row],[A réviser le]]</f>
        <v>A REVOIR</v>
      </c>
      <c r="F1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Salle de Soins (Fonct-Général), </v>
      </c>
      <c r="G147" s="115"/>
      <c r="H14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47" s="118" t="str">
        <f>Tableau1[[#This Row],[Référent du document]]</f>
        <v>Administration - M.Stéphane</v>
      </c>
    </row>
    <row r="148" spans="1:9" s="105" customFormat="1" ht="59.25" hidden="1" customHeight="1" x14ac:dyDescent="0.25">
      <c r="A148" s="130">
        <f>Tableau1[[#This Row],[Code]]</f>
        <v>0</v>
      </c>
      <c r="B148" s="127" t="str">
        <f>IF(Tableau1[[#This Row],[Nom]]&lt;&gt;"",Tableau1[[#This Row],[Nom]],"")</f>
        <v>LISTE MEMBRE DE L'ASSOCIATION LA MAISON</v>
      </c>
      <c r="C1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8" s="209" t="str">
        <f ca="1">Tableau1[[#This Row],[A réviser le]]</f>
        <v>permanente</v>
      </c>
      <c r="F1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8" s="115"/>
      <c r="H148" s="114" t="str">
        <f>"\"&amp;Tableau1[[#This Row],[Dossier]]&amp;Tableau1[[#This Row],[Sous dossier (1)]]&amp;Tableau1[[#This Row],[Sous dossier (2)]]&amp;Tableau1[[#This Row],[Sous dossier (3)]]</f>
        <v>\MANAGEMENT\DIRECTION\ASSOCIATION_LA_MAISON\AG\</v>
      </c>
      <c r="I148" s="118" t="str">
        <f>Tableau1[[#This Row],[Référent du document]]</f>
        <v>Secrétariat - B. Lucie</v>
      </c>
    </row>
    <row r="149" spans="1:9" s="105" customFormat="1" ht="59.25" hidden="1" customHeight="1" x14ac:dyDescent="0.25">
      <c r="A149" s="130" t="str">
        <f>Tableau1[[#This Row],[Code]]</f>
        <v>HFP_001_02</v>
      </c>
      <c r="B149" s="127" t="str">
        <f>IF(Tableau1[[#This Row],[Nom]]&lt;&gt;"",Tableau1[[#This Row],[Nom]],"")</f>
        <v>LISTE PRODUITS D'HYGIENE</v>
      </c>
      <c r="C1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9" s="209" t="str">
        <f ca="1">Tableau1[[#This Row],[A réviser le]]</f>
        <v>A REVOIR</v>
      </c>
      <c r="F1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(Produit), Classeur Hygiène Matériel (Fiches produits), </v>
      </c>
      <c r="G149" s="115"/>
      <c r="H149" s="114" t="str">
        <f>"\"&amp;Tableau1[[#This Row],[Dossier]]&amp;Tableau1[[#This Row],[Sous dossier (1)]]&amp;Tableau1[[#This Row],[Sous dossier (2)]]&amp;Tableau1[[#This Row],[Sous dossier (3)]]</f>
        <v>\SOUTIEN\HYGIENE\PRODUIT\</v>
      </c>
      <c r="I149" s="118" t="str">
        <f>Tableau1[[#This Row],[Référent du document]]</f>
        <v>Hygiène/Matériel - G. Catherine</v>
      </c>
    </row>
    <row r="150" spans="1:9" s="105" customFormat="1" ht="59.25" hidden="1" customHeight="1" x14ac:dyDescent="0.25">
      <c r="A150" s="130" t="str">
        <f>Tableau1[[#This Row],[Code]]</f>
        <v>PPH_007-02</v>
      </c>
      <c r="B150" s="127" t="str">
        <f>IF(Tableau1[[#This Row],[Nom]]&lt;&gt;"",Tableau1[[#This Row],[Nom]],"")</f>
        <v>LIVRET ANTIBIOTIQUES</v>
      </c>
      <c r="C1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0" s="209" t="str">
        <f ca="1">Tableau1[[#This Row],[A réviser le]]</f>
        <v>A REVOIR</v>
      </c>
      <c r="F1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G150" s="115"/>
      <c r="H150" s="114" t="str">
        <f>"\"&amp;Tableau1[[#This Row],[Dossier]]&amp;Tableau1[[#This Row],[Sous dossier (1)]]&amp;Tableau1[[#This Row],[Sous dossier (2)]]&amp;Tableau1[[#This Row],[Sous dossier (3)]]</f>
        <v>\SOUTIEN\PHARMA_DM\PHARMA\</v>
      </c>
      <c r="I150" s="118" t="str">
        <f>Tableau1[[#This Row],[Référent du document]]</f>
        <v>Pharmacie - S.Romain</v>
      </c>
    </row>
    <row r="151" spans="1:9" s="105" customFormat="1" ht="59.25" hidden="1" customHeight="1" x14ac:dyDescent="0.25">
      <c r="A151" s="130" t="str">
        <f>Tableau1[[#This Row],[Code]]</f>
        <v>-</v>
      </c>
      <c r="B151" s="127" t="str">
        <f>IF(Tableau1[[#This Row],[Nom]]&lt;&gt;"",Tableau1[[#This Row],[Nom]],"")</f>
        <v>LIVRET D'ACCUEIL LA MAISON 2015</v>
      </c>
      <c r="C1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1" s="209" t="str">
        <f ca="1">Tableau1[[#This Row],[A réviser le]]</f>
        <v>A REVOIR</v>
      </c>
      <c r="F1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51" s="115"/>
      <c r="H151" s="114" t="str">
        <f>"\"&amp;Tableau1[[#This Row],[Dossier]]&amp;Tableau1[[#This Row],[Sous dossier (1)]]&amp;Tableau1[[#This Row],[Sous dossier (2)]]&amp;Tableau1[[#This Row],[Sous dossier (3)]]</f>
        <v>\PEC\UNITE\GENERAL\</v>
      </c>
      <c r="I151" s="118" t="str">
        <f>Tableau1[[#This Row],[Référent du document]]</f>
        <v>Qualité/Risque - L. Michel</v>
      </c>
    </row>
    <row r="152" spans="1:9" s="105" customFormat="1" ht="59.25" hidden="1" customHeight="1" x14ac:dyDescent="0.25">
      <c r="A152" s="130" t="str">
        <f>Tableau1[[#This Row],[Code]]</f>
        <v>PPH_007_04</v>
      </c>
      <c r="B152" s="127" t="str">
        <f>IF(Tableau1[[#This Row],[Nom]]&lt;&gt;"",Tableau1[[#This Row],[Nom]],"")</f>
        <v>LIVRET THERAPEUTIQUE La Maison  Villa Izoi CH Aix 2016</v>
      </c>
      <c r="C1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2" s="209" t="str">
        <f ca="1">Tableau1[[#This Row],[A réviser le]]</f>
        <v>A REVOIR</v>
      </c>
      <c r="F1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(), Classeur Vig - Pharmacie (), </v>
      </c>
      <c r="G152" s="115"/>
      <c r="H152" s="114" t="str">
        <f>"\"&amp;Tableau1[[#This Row],[Dossier]]&amp;Tableau1[[#This Row],[Sous dossier (1)]]&amp;Tableau1[[#This Row],[Sous dossier (2)]]&amp;Tableau1[[#This Row],[Sous dossier (3)]]</f>
        <v>\SOUTIEN\PHARMA_DM\PHARMA\</v>
      </c>
      <c r="I152" s="118" t="str">
        <f>Tableau1[[#This Row],[Référent du document]]</f>
        <v>Pharmacie - S.Romain</v>
      </c>
    </row>
    <row r="153" spans="1:9" s="105" customFormat="1" ht="59.25" hidden="1" customHeight="1" x14ac:dyDescent="0.25">
      <c r="A153" s="130" t="str">
        <f>Tableau1[[#This Row],[Code]]</f>
        <v>CUI_023_01</v>
      </c>
      <c r="B153" s="127" t="str">
        <f>IF(Tableau1[[#This Row],[Nom]]&lt;&gt;"",Tableau1[[#This Row],[Nom]],"")</f>
        <v>MAINTIEN DES PRODUITS CUITS A 63°C (A CREER)</v>
      </c>
      <c r="C1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3" s="209" t="str">
        <f ca="1">Tableau1[[#This Row],[A réviser le]]</f>
        <v>A REVOIR</v>
      </c>
      <c r="F1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53" s="115"/>
      <c r="H153" s="114" t="str">
        <f>"\"&amp;Tableau1[[#This Row],[Dossier]]&amp;Tableau1[[#This Row],[Sous dossier (1)]]&amp;Tableau1[[#This Row],[Sous dossier (2)]]&amp;Tableau1[[#This Row],[Sous dossier (3)]]</f>
        <v>\SOUTIEN\CUISINE\</v>
      </c>
      <c r="I153" s="118" t="str">
        <f>Tableau1[[#This Row],[Référent du document]]</f>
        <v>Cuisinier - Y. Ali</v>
      </c>
    </row>
    <row r="154" spans="1:9" s="105" customFormat="1" ht="59.25" hidden="1" customHeight="1" x14ac:dyDescent="0.25">
      <c r="A154" s="130">
        <f>Tableau1[[#This Row],[Code]]</f>
        <v>0</v>
      </c>
      <c r="B154" s="127" t="str">
        <f>IF(Tableau1[[#This Row],[Nom]]&lt;&gt;"",Tableau1[[#This Row],[Nom]],"")</f>
        <v>MANUEL_V2010</v>
      </c>
      <c r="C1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4" s="209" t="str">
        <f ca="1">Tableau1[[#This Row],[A réviser le]]</f>
        <v>permanente</v>
      </c>
      <c r="F1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154" s="115"/>
      <c r="H154" s="114" t="str">
        <f>"\"&amp;Tableau1[[#This Row],[Dossier]]&amp;Tableau1[[#This Row],[Sous dossier (1)]]&amp;Tableau1[[#This Row],[Sous dossier (2)]]&amp;Tableau1[[#This Row],[Sous dossier (3)]]</f>
        <v>\MANAGEMENT\QUALITE\CERTIFICATION\</v>
      </c>
      <c r="I154" s="118" t="str">
        <f>Tableau1[[#This Row],[Référent du document]]</f>
        <v>Qualité/Risque - L. Michel</v>
      </c>
    </row>
    <row r="155" spans="1:9" s="105" customFormat="1" ht="59.25" hidden="1" customHeight="1" x14ac:dyDescent="0.25">
      <c r="A155" s="130">
        <f>Tableau1[[#This Row],[Code]]</f>
        <v>0</v>
      </c>
      <c r="B155" s="127" t="str">
        <f>IF(Tableau1[[#This Row],[Nom]]&lt;&gt;"",Tableau1[[#This Row],[Nom]],"")</f>
        <v>MEDICAMENTS A RISQUE</v>
      </c>
      <c r="C1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5" s="209" t="str">
        <f ca="1">Tableau1[[#This Row],[A réviser le]]</f>
        <v>A REVOIR</v>
      </c>
      <c r="F1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55" s="115"/>
      <c r="H155" s="114" t="str">
        <f>"\"&amp;Tableau1[[#This Row],[Dossier]]&amp;Tableau1[[#This Row],[Sous dossier (1)]]&amp;Tableau1[[#This Row],[Sous dossier (2)]]&amp;Tableau1[[#This Row],[Sous dossier (3)]]</f>
        <v>\SOUTIEN\PHARMA_DM\PHARMA\</v>
      </c>
      <c r="I155" s="118" t="str">
        <f>Tableau1[[#This Row],[Référent du document]]</f>
        <v>Gestion RH - R.Vanessa</v>
      </c>
    </row>
    <row r="156" spans="1:9" s="105" customFormat="1" ht="59.25" hidden="1" customHeight="1" x14ac:dyDescent="0.25">
      <c r="A156" s="130" t="str">
        <f>Tableau1[[#This Row],[Code]]</f>
        <v>UPT_008_02</v>
      </c>
      <c r="B156" s="127" t="str">
        <f>IF(Tableau1[[#This Row],[Nom]]&lt;&gt;"",Tableau1[[#This Row],[Nom]],"")</f>
        <v>MEDICAMENTS ADMINISTRABLES PAR VOIE SOUS CUTANEE</v>
      </c>
      <c r="C1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6" s="209" t="str">
        <f ca="1">Tableau1[[#This Row],[A réviser le]]</f>
        <v>A REVOIR</v>
      </c>
      <c r="F1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56" s="115"/>
      <c r="H156" s="114" t="str">
        <f>"\"&amp;Tableau1[[#This Row],[Dossier]]&amp;Tableau1[[#This Row],[Sous dossier (1)]]&amp;Tableau1[[#This Row],[Sous dossier (2)]]&amp;Tableau1[[#This Row],[Sous dossier (3)]]</f>
        <v>\PEC\UNITE\PROTOCOLE_TH\</v>
      </c>
      <c r="I156" s="118" t="str">
        <f>Tableau1[[#This Row],[Référent du document]]</f>
        <v>Pharmacie - S.Romain</v>
      </c>
    </row>
    <row r="157" spans="1:9" s="105" customFormat="1" ht="59.25" hidden="1" customHeight="1" x14ac:dyDescent="0.25">
      <c r="A157" s="130" t="str">
        <f>Tableau1[[#This Row],[Code]]</f>
        <v>OFT_024_01</v>
      </c>
      <c r="B157" s="127" t="str">
        <f>IF(Tableau1[[#This Row],[Nom]]&lt;&gt;"",Tableau1[[#This Row],[Nom]],"")</f>
        <v>MEMBRES DES INSTANCES DE LA MAISON</v>
      </c>
      <c r="C1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7" s="209" t="str">
        <f ca="1">Tableau1[[#This Row],[A réviser le]]</f>
        <v>permanente</v>
      </c>
      <c r="F1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7" s="115"/>
      <c r="H15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57" s="118" t="str">
        <f>Tableau1[[#This Row],[Référent du document]]</f>
        <v>Qualité/Risque - L. Michel</v>
      </c>
    </row>
    <row r="158" spans="1:9" s="105" customFormat="1" ht="59.25" hidden="1" customHeight="1" x14ac:dyDescent="0.25">
      <c r="A158" s="130" t="str">
        <f>Tableau1[[#This Row],[Code]]</f>
        <v>RVI_002_02</v>
      </c>
      <c r="B158" s="127" t="str">
        <f>IF(Tableau1[[#This Row],[Nom]]&lt;&gt;"",Tableau1[[#This Row],[Nom]],"")</f>
        <v>MESURES DE PREVENTION CONTRE LES LEGIONELLES  Service technique</v>
      </c>
      <c r="C1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8" s="209" t="str">
        <f ca="1">Tableau1[[#This Row],[A réviser le]]</f>
        <v>A REVOIR</v>
      </c>
      <c r="F1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G158" s="115"/>
      <c r="H158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58" s="118" t="str">
        <f>Tableau1[[#This Row],[Référent du document]]</f>
        <v>Hygiène/Matériel - G. Catherine</v>
      </c>
    </row>
    <row r="159" spans="1:9" s="105" customFormat="1" ht="59.25" hidden="1" customHeight="1" x14ac:dyDescent="0.25">
      <c r="A159" s="130" t="str">
        <f>Tableau1[[#This Row],[Code]]</f>
        <v>CUI_016_01</v>
      </c>
      <c r="B159" s="127" t="str">
        <f>IF(Tableau1[[#This Row],[Nom]]&lt;&gt;"",Tableau1[[#This Row],[Nom]],"")</f>
        <v>MISE EN ŒUVRE DES PREPARATIONS CHAUDES</v>
      </c>
      <c r="C1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9" s="209" t="str">
        <f ca="1">Tableau1[[#This Row],[A réviser le]]</f>
        <v>A REVOIR</v>
      </c>
      <c r="F1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59" s="115"/>
      <c r="H159" s="114" t="str">
        <f>"\"&amp;Tableau1[[#This Row],[Dossier]]&amp;Tableau1[[#This Row],[Sous dossier (1)]]&amp;Tableau1[[#This Row],[Sous dossier (2)]]&amp;Tableau1[[#This Row],[Sous dossier (3)]]</f>
        <v>\SOUTIEN\CUISINE\HACCP\</v>
      </c>
      <c r="I159" s="118" t="str">
        <f>Tableau1[[#This Row],[Référent du document]]</f>
        <v>Cuisinier - Y. Ali</v>
      </c>
    </row>
    <row r="160" spans="1:9" s="105" customFormat="1" ht="59.25" hidden="1" customHeight="1" x14ac:dyDescent="0.25">
      <c r="A160" s="130" t="str">
        <f>Tableau1[[#This Row],[Code]]</f>
        <v>USO_005_04</v>
      </c>
      <c r="B160" s="127" t="str">
        <f>IF(Tableau1[[#This Row],[Nom]]&lt;&gt;"",Tableau1[[#This Row],[Nom]],"")</f>
        <v>MISE EN PLACE D’UN GRIPPER OU D’UNE AIGUILLE DE HUBER SUR UNE CHAMBRE  IMPLANTABLE</v>
      </c>
      <c r="C16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0" s="209" t="str">
        <f ca="1">Tableau1[[#This Row],[A réviser le]]</f>
        <v>A REVOIR</v>
      </c>
      <c r="F1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160" s="115"/>
      <c r="H160" s="114" t="str">
        <f>"\"&amp;Tableau1[[#This Row],[Dossier]]&amp;Tableau1[[#This Row],[Sous dossier (1)]]&amp;Tableau1[[#This Row],[Sous dossier (2)]]&amp;Tableau1[[#This Row],[Sous dossier (3)]]</f>
        <v>\PEC\UNITE\SOIN\</v>
      </c>
      <c r="I160" s="118" t="str">
        <f>Tableau1[[#This Row],[Référent du document]]</f>
        <v>Hygiène/Matériel - G. Catherine</v>
      </c>
    </row>
    <row r="161" spans="1:9" s="105" customFormat="1" ht="59.25" hidden="1" customHeight="1" x14ac:dyDescent="0.25">
      <c r="A161" s="130" t="str">
        <f>Tableau1[[#This Row],[Code]]</f>
        <v>UPT_004_03</v>
      </c>
      <c r="B161" s="127" t="str">
        <f>IF(Tableau1[[#This Row],[Nom]]&lt;&gt;"",Tableau1[[#This Row],[Nom]],"")</f>
        <v>MODALITE D’ADMINISTRATION ET DE RECONSTITUTION DE L’AMBISOME</v>
      </c>
      <c r="C16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1" s="209" t="str">
        <f ca="1">Tableau1[[#This Row],[A réviser le]]</f>
        <v>A REVOIR</v>
      </c>
      <c r="F16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61" s="115"/>
      <c r="H161" s="114" t="str">
        <f>"\"&amp;Tableau1[[#This Row],[Dossier]]&amp;Tableau1[[#This Row],[Sous dossier (1)]]&amp;Tableau1[[#This Row],[Sous dossier (2)]]&amp;Tableau1[[#This Row],[Sous dossier (3)]]</f>
        <v>\PEC\UNITE\PROTOCOLE_TH\</v>
      </c>
      <c r="I161" s="118" t="str">
        <f>Tableau1[[#This Row],[Référent du document]]</f>
        <v>Pharmacie - S.Romain</v>
      </c>
    </row>
    <row r="162" spans="1:9" s="105" customFormat="1" ht="59.25" hidden="1" customHeight="1" x14ac:dyDescent="0.25">
      <c r="A162" s="130" t="str">
        <f>Tableau1[[#This Row],[Code]]</f>
        <v>PPH_008_01</v>
      </c>
      <c r="B162" s="127" t="str">
        <f>IF(Tableau1[[#This Row],[Nom]]&lt;&gt;"",Tableau1[[#This Row],[Nom]],"")</f>
        <v>MODALITES ADMINISTRATION INJECTABLES</v>
      </c>
      <c r="C16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6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2" s="209" t="str">
        <f ca="1">Tableau1[[#This Row],[A réviser le]]</f>
        <v>A REVOIR</v>
      </c>
      <c r="F16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62" s="115"/>
      <c r="H162" s="114" t="str">
        <f>"\"&amp;Tableau1[[#This Row],[Dossier]]&amp;Tableau1[[#This Row],[Sous dossier (1)]]&amp;Tableau1[[#This Row],[Sous dossier (2)]]&amp;Tableau1[[#This Row],[Sous dossier (3)]]</f>
        <v>\SOUTIEN\PHARMA_DM\PHARMA\</v>
      </c>
      <c r="I162" s="118" t="str">
        <f>Tableau1[[#This Row],[Référent du document]]</f>
        <v>Pharmacie - S.Romain</v>
      </c>
    </row>
    <row r="163" spans="1:9" s="105" customFormat="1" ht="59.25" hidden="1" customHeight="1" x14ac:dyDescent="0.25">
      <c r="A163" s="130" t="str">
        <f>Tableau1[[#This Row],[Code]]</f>
        <v>CUI_002_01</v>
      </c>
      <c r="B163" s="127" t="str">
        <f>IF(Tableau1[[#This Row],[Nom]]&lt;&gt;"",Tableau1[[#This Row],[Nom]],"")</f>
        <v>NETTOYAGE DES SURFACES EN CUISINE</v>
      </c>
      <c r="C16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3" s="209" t="str">
        <f ca="1">Tableau1[[#This Row],[A réviser le]]</f>
        <v>A REVOIR</v>
      </c>
      <c r="F16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63" s="115"/>
      <c r="H163" s="114" t="str">
        <f>"\"&amp;Tableau1[[#This Row],[Dossier]]&amp;Tableau1[[#This Row],[Sous dossier (1)]]&amp;Tableau1[[#This Row],[Sous dossier (2)]]&amp;Tableau1[[#This Row],[Sous dossier (3)]]</f>
        <v>\SOUTIEN\CUISINE\</v>
      </c>
      <c r="I163" s="118" t="str">
        <f>Tableau1[[#This Row],[Référent du document]]</f>
        <v>Cuisinier - Y. Ali</v>
      </c>
    </row>
    <row r="164" spans="1:9" s="105" customFormat="1" ht="59.25" hidden="1" customHeight="1" x14ac:dyDescent="0.25">
      <c r="A164" s="130" t="str">
        <f>Tableau1[[#This Row],[Code]]</f>
        <v>HLO_003_06</v>
      </c>
      <c r="B164" s="127" t="str">
        <f>IF(Tableau1[[#This Row],[Nom]]&lt;&gt;"",Tableau1[[#This Row],[Nom]],"")</f>
        <v>NETTOYAGE DU CHARIOT DE MENAGE (Agents de Service)</v>
      </c>
      <c r="C16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4" s="209" t="str">
        <f ca="1">Tableau1[[#This Row],[A réviser le]]</f>
        <v>A REVOIR</v>
      </c>
      <c r="F16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G164" s="115"/>
      <c r="H164" s="114" t="str">
        <f>"\"&amp;Tableau1[[#This Row],[Dossier]]&amp;Tableau1[[#This Row],[Sous dossier (1)]]&amp;Tableau1[[#This Row],[Sous dossier (2)]]&amp;Tableau1[[#This Row],[Sous dossier (3)]]</f>
        <v>\SOUTIEN\HYGIENE\LOCAUX\</v>
      </c>
      <c r="I164" s="118" t="str">
        <f>Tableau1[[#This Row],[Référent du document]]</f>
        <v>Hygiène/Matériel - G. Catherine</v>
      </c>
    </row>
    <row r="165" spans="1:9" s="105" customFormat="1" ht="59.25" hidden="1" customHeight="1" x14ac:dyDescent="0.25">
      <c r="A165" s="130" t="str">
        <f>Tableau1[[#This Row],[Code]]</f>
        <v>HLO_004_02</v>
      </c>
      <c r="B165" s="127" t="str">
        <f>IF(Tableau1[[#This Row],[Nom]]&lt;&gt;"",Tableau1[[#This Row],[Nom]],"")</f>
        <v>NETTOYAGE DU CHARIOT DE MENAGE (Soignants)</v>
      </c>
      <c r="C16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5" s="209" t="str">
        <f ca="1">Tableau1[[#This Row],[A réviser le]]</f>
        <v>A REVOIR</v>
      </c>
      <c r="F16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65" s="115"/>
      <c r="H165" s="114" t="str">
        <f>"\"&amp;Tableau1[[#This Row],[Dossier]]&amp;Tableau1[[#This Row],[Sous dossier (1)]]&amp;Tableau1[[#This Row],[Sous dossier (2)]]&amp;Tableau1[[#This Row],[Sous dossier (3)]]</f>
        <v>\SOUTIEN\HYGIENE\LOCAUX\</v>
      </c>
      <c r="I165" s="118" t="str">
        <f>Tableau1[[#This Row],[Référent du document]]</f>
        <v>Hygiène/Matériel - G. Catherine</v>
      </c>
    </row>
    <row r="166" spans="1:9" s="105" customFormat="1" ht="59.25" hidden="1" customHeight="1" x14ac:dyDescent="0.25">
      <c r="A166" s="130" t="str">
        <f>Tableau1[[#This Row],[Code]]</f>
        <v>CUI_005_01</v>
      </c>
      <c r="B166" s="127" t="str">
        <f>IF(Tableau1[[#This Row],[Nom]]&lt;&gt;"",Tableau1[[#This Row],[Nom]],"")</f>
        <v>NETTOYAGE ET DESINFECTION EN CUISINE</v>
      </c>
      <c r="C16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6" s="209" t="str">
        <f ca="1">Tableau1[[#This Row],[A réviser le]]</f>
        <v>A REVOIR</v>
      </c>
      <c r="F16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66" s="115"/>
      <c r="H166" s="114" t="str">
        <f>"\"&amp;Tableau1[[#This Row],[Dossier]]&amp;Tableau1[[#This Row],[Sous dossier (1)]]&amp;Tableau1[[#This Row],[Sous dossier (2)]]&amp;Tableau1[[#This Row],[Sous dossier (3)]]</f>
        <v>\SOUTIEN\CUISINE\HACCP\</v>
      </c>
      <c r="I166" s="118" t="str">
        <f>Tableau1[[#This Row],[Référent du document]]</f>
        <v>Cuisinier - Y. Ali</v>
      </c>
    </row>
    <row r="167" spans="1:9" s="105" customFormat="1" ht="59.25" hidden="1" customHeight="1" x14ac:dyDescent="0.25">
      <c r="A167" s="130" t="str">
        <f>Tableau1[[#This Row],[Code]]</f>
        <v>HLO_006_04</v>
      </c>
      <c r="B167" s="127" t="str">
        <f>IF(Tableau1[[#This Row],[Nom]]&lt;&gt;"",Tableau1[[#This Row],[Nom]],"")</f>
        <v>NETTOYAGE HEBDOMADAIRE DES CHAMBRES</v>
      </c>
      <c r="C16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7" s="209" t="str">
        <f ca="1">Tableau1[[#This Row],[A réviser le]]</f>
        <v>A REVOIR</v>
      </c>
      <c r="F16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G167" s="115"/>
      <c r="H167" s="114" t="str">
        <f>"\"&amp;Tableau1[[#This Row],[Dossier]]&amp;Tableau1[[#This Row],[Sous dossier (1)]]&amp;Tableau1[[#This Row],[Sous dossier (2)]]&amp;Tableau1[[#This Row],[Sous dossier (3)]]</f>
        <v>\SOUTIEN\HYGIENE\LOCAUX\</v>
      </c>
      <c r="I167" s="118" t="str">
        <f>Tableau1[[#This Row],[Référent du document]]</f>
        <v>Hygiène/Matériel - G. Catherine</v>
      </c>
    </row>
    <row r="168" spans="1:9" s="105" customFormat="1" ht="59.25" hidden="1" customHeight="1" x14ac:dyDescent="0.25">
      <c r="A168" s="130" t="str">
        <f>Tableau1[[#This Row],[Code]]</f>
        <v>HLO_011_02</v>
      </c>
      <c r="B168" s="127" t="str">
        <f>IF(Tableau1[[#This Row],[Nom]]&lt;&gt;"",Tableau1[[#This Row],[Nom]],"")</f>
        <v>NETTOYAGE HEBDOMADAIRE et QUOTIDIEN PARTICULIER CD</v>
      </c>
      <c r="C16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8" s="209" t="str">
        <f ca="1">Tableau1[[#This Row],[A réviser le]]</f>
        <v>A REVOIR</v>
      </c>
      <c r="F16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68" s="115"/>
      <c r="H168" s="114" t="str">
        <f>"\"&amp;Tableau1[[#This Row],[Dossier]]&amp;Tableau1[[#This Row],[Sous dossier (1)]]&amp;Tableau1[[#This Row],[Sous dossier (2)]]&amp;Tableau1[[#This Row],[Sous dossier (3)]]</f>
        <v>\SOUTIEN\HYGIENE\LOCAUX\</v>
      </c>
      <c r="I168" s="118" t="str">
        <f>Tableau1[[#This Row],[Référent du document]]</f>
        <v>Hygiène/Matériel - G. Catherine</v>
      </c>
    </row>
    <row r="169" spans="1:9" s="105" customFormat="1" ht="59.25" hidden="1" customHeight="1" x14ac:dyDescent="0.25">
      <c r="A169" s="130" t="str">
        <f>Tableau1[[#This Row],[Code]]</f>
        <v>HLO_005_03</v>
      </c>
      <c r="B169" s="127" t="str">
        <f>IF(Tableau1[[#This Row],[Nom]]&lt;&gt;"",Tableau1[[#This Row],[Nom]],"")</f>
        <v>NETTOYAGE QUOTIDIEN DES CHAMBRES (soignants)</v>
      </c>
      <c r="C16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9" s="209" t="str">
        <f ca="1">Tableau1[[#This Row],[A réviser le]]</f>
        <v>A REVOIR</v>
      </c>
      <c r="F16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69" s="115"/>
      <c r="H169" s="114" t="str">
        <f>"\"&amp;Tableau1[[#This Row],[Dossier]]&amp;Tableau1[[#This Row],[Sous dossier (1)]]&amp;Tableau1[[#This Row],[Sous dossier (2)]]&amp;Tableau1[[#This Row],[Sous dossier (3)]]</f>
        <v>\SOUTIEN\HYGIENE\LOCAUX\</v>
      </c>
      <c r="I169" s="118" t="str">
        <f>Tableau1[[#This Row],[Référent du document]]</f>
        <v>Hygiène/Matériel - G. Catherine</v>
      </c>
    </row>
    <row r="170" spans="1:9" s="105" customFormat="1" ht="59.25" hidden="1" customHeight="1" x14ac:dyDescent="0.25">
      <c r="A170" s="130" t="str">
        <f>Tableau1[[#This Row],[Code]]</f>
        <v>HDE_004_04</v>
      </c>
      <c r="B170" s="127" t="str">
        <f>IF(Tableau1[[#This Row],[Nom]]&lt;&gt;"",Tableau1[[#This Row],[Nom]],"")</f>
        <v>NETTOYAGE-DESINFECTION HEBDOMADAIRE DES CHARIOTS  A DECHETS</v>
      </c>
      <c r="C17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0" s="209" t="str">
        <f ca="1">Tableau1[[#This Row],[A réviser le]]</f>
        <v>A REVOIR</v>
      </c>
      <c r="F17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G170" s="115"/>
      <c r="H170" s="114" t="str">
        <f>"\"&amp;Tableau1[[#This Row],[Dossier]]&amp;Tableau1[[#This Row],[Sous dossier (1)]]&amp;Tableau1[[#This Row],[Sous dossier (2)]]&amp;Tableau1[[#This Row],[Sous dossier (3)]]</f>
        <v>\SOUTIEN\HYGIENE\DECHET\</v>
      </c>
      <c r="I170" s="118" t="str">
        <f>Tableau1[[#This Row],[Référent du document]]</f>
        <v>Hygiène/Matériel - G. Catherine</v>
      </c>
    </row>
    <row r="171" spans="1:9" s="105" customFormat="1" ht="59.25" hidden="1" customHeight="1" x14ac:dyDescent="0.25">
      <c r="A171" s="130" t="str">
        <f>Tableau1[[#This Row],[Code]]</f>
        <v>-</v>
      </c>
      <c r="B171" s="127" t="str">
        <f>IF(Tableau1[[#This Row],[Nom]]&lt;&gt;"",Tableau1[[#This Row],[Nom]],"")</f>
        <v>OPIOCONVERT</v>
      </c>
      <c r="C17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1" s="209" t="str">
        <f ca="1">Tableau1[[#This Row],[A réviser le]]</f>
        <v>A REVOIR</v>
      </c>
      <c r="F17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71" s="115"/>
      <c r="H171" s="114" t="str">
        <f>"\"&amp;Tableau1[[#This Row],[Dossier]]&amp;Tableau1[[#This Row],[Sous dossier (1)]]&amp;Tableau1[[#This Row],[Sous dossier (2)]]&amp;Tableau1[[#This Row],[Sous dossier (3)]]</f>
        <v>\PEC\UNITE\PROTOCOLE_TH\</v>
      </c>
      <c r="I171" s="118">
        <f>Tableau1[[#This Row],[Référent du document]]</f>
        <v>0</v>
      </c>
    </row>
    <row r="172" spans="1:9" s="105" customFormat="1" ht="59.25" hidden="1" customHeight="1" x14ac:dyDescent="0.25">
      <c r="A172" s="130" t="str">
        <f>Tableau1[[#This Row],[Code]]</f>
        <v>OFT_002_02</v>
      </c>
      <c r="B172" s="127" t="str">
        <f>IF(Tableau1[[#This Row],[Nom]]&lt;&gt;"",Tableau1[[#This Row],[Nom]],"")</f>
        <v>ORGANIGRAMME</v>
      </c>
      <c r="C17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7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2" s="209" t="str">
        <f ca="1">Tableau1[[#This Row],[A réviser le]]</f>
        <v>A REVOIR</v>
      </c>
      <c r="F17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172" s="115"/>
      <c r="H172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2" s="118" t="str">
        <f>Tableau1[[#This Row],[Référent du document]]</f>
        <v>Administration - M.Stéphane</v>
      </c>
    </row>
    <row r="173" spans="1:9" s="105" customFormat="1" ht="59.25" hidden="1" customHeight="1" x14ac:dyDescent="0.25">
      <c r="A173" s="130" t="str">
        <f>Tableau1[[#This Row],[Code]]</f>
        <v>OFT_003_01</v>
      </c>
      <c r="B173" s="127" t="str">
        <f>IF(Tableau1[[#This Row],[Nom]]&lt;&gt;"",Tableau1[[#This Row],[Nom]],"")</f>
        <v>ORGANIGRAMME FONCTIONNEL</v>
      </c>
      <c r="C17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73" s="209" t="str">
        <f ca="1">Tableau1[[#This Row],[A réviser le]]</f>
        <v>A REVOIR</v>
      </c>
      <c r="F17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</v>
      </c>
      <c r="G173" s="115"/>
      <c r="H173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3" s="118" t="str">
        <f>Tableau1[[#This Row],[Référent du document]]</f>
        <v>Administration - M.Stéphane</v>
      </c>
    </row>
    <row r="174" spans="1:9" s="105" customFormat="1" ht="59.25" hidden="1" customHeight="1" x14ac:dyDescent="0.25">
      <c r="A174" s="130" t="str">
        <f>Tableau1[[#This Row],[Code]]</f>
        <v>CUI_001_02</v>
      </c>
      <c r="B174" s="127" t="str">
        <f>IF(Tableau1[[#This Row],[Nom]]&lt;&gt;"",Tableau1[[#This Row],[Nom]],"")</f>
        <v>ORGANISATION DE L’HYGIENE A LA CUISINE</v>
      </c>
      <c r="C17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4" s="209" t="str">
        <f ca="1">Tableau1[[#This Row],[A réviser le]]</f>
        <v>A REVOIR</v>
      </c>
      <c r="F17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74" s="115"/>
      <c r="H174" s="114" t="str">
        <f>"\"&amp;Tableau1[[#This Row],[Dossier]]&amp;Tableau1[[#This Row],[Sous dossier (1)]]&amp;Tableau1[[#This Row],[Sous dossier (2)]]&amp;Tableau1[[#This Row],[Sous dossier (3)]]</f>
        <v>\SOUTIEN\CUISINE\</v>
      </c>
      <c r="I174" s="118" t="str">
        <f>Tableau1[[#This Row],[Référent du document]]</f>
        <v>Cuisinier - Y. Ali</v>
      </c>
    </row>
    <row r="175" spans="1:9" s="105" customFormat="1" ht="59.25" hidden="1" customHeight="1" x14ac:dyDescent="0.25">
      <c r="A175" s="130" t="str">
        <f>Tableau1[[#This Row],[Code]]</f>
        <v>PPH_001_01</v>
      </c>
      <c r="B175" s="127" t="str">
        <f>IF(Tableau1[[#This Row],[Nom]]&lt;&gt;"",Tableau1[[#This Row],[Nom]],"")</f>
        <v>ORGANISATION DES APPROVISIONNEMENTS EN MEDICAMENTS ET DISPOSITIFS MEDICAUX</v>
      </c>
      <c r="C17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5" s="209" t="str">
        <f ca="1">Tableau1[[#This Row],[A réviser le]]</f>
        <v>A REVOIR</v>
      </c>
      <c r="F17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75" s="115"/>
      <c r="H175" s="114" t="str">
        <f>"\"&amp;Tableau1[[#This Row],[Dossier]]&amp;Tableau1[[#This Row],[Sous dossier (1)]]&amp;Tableau1[[#This Row],[Sous dossier (2)]]&amp;Tableau1[[#This Row],[Sous dossier (3)]]</f>
        <v>\SOUTIEN\PHARMA_DM\PHARMA\</v>
      </c>
      <c r="I175" s="118" t="str">
        <f>Tableau1[[#This Row],[Référent du document]]</f>
        <v>Coordinatrice - Dominique</v>
      </c>
    </row>
    <row r="176" spans="1:9" s="105" customFormat="1" ht="59.25" hidden="1" customHeight="1" x14ac:dyDescent="0.25">
      <c r="A176" s="130" t="str">
        <f>Tableau1[[#This Row],[Code]]</f>
        <v>OFT_001_02</v>
      </c>
      <c r="B176" s="127" t="str">
        <f>IF(Tableau1[[#This Row],[Nom]]&lt;&gt;"",Tableau1[[#This Row],[Nom]],"")</f>
        <v>ORGANISATION DES INSTANCES, SECTEURS D’ACTIVITES ET REUNIONS A LA MAISON</v>
      </c>
      <c r="C17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6" s="209" t="str">
        <f ca="1">Tableau1[[#This Row],[A réviser le]]</f>
        <v>A REVOIR</v>
      </c>
      <c r="F17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AGS en cuisine (Fonctionnement), Classeur HDJ (),Classeur Equipe Mobile (), </v>
      </c>
      <c r="G176" s="115"/>
      <c r="H176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6" s="118" t="str">
        <f>Tableau1[[#This Row],[Référent du document]]</f>
        <v>Administration - M.Stéphane</v>
      </c>
    </row>
    <row r="177" spans="1:10" s="105" customFormat="1" ht="59.25" hidden="1" customHeight="1" x14ac:dyDescent="0.25">
      <c r="A177" s="130" t="str">
        <f>Tableau1[[#This Row],[Code]]</f>
        <v>OFT_018_02</v>
      </c>
      <c r="B177" s="127" t="str">
        <f>IF(Tableau1[[#This Row],[Nom]]&lt;&gt;"",Tableau1[[#This Row],[Nom]],"")</f>
        <v>ORGANISATION SEMAINE TRAVAIL DES AGENTS DE SERVICE</v>
      </c>
      <c r="C17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7" s="209" t="str">
        <f ca="1">Tableau1[[#This Row],[A réviser le]]</f>
        <v>A REVOIR</v>
      </c>
      <c r="F17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77" s="115"/>
      <c r="H17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7" s="118" t="str">
        <f>Tableau1[[#This Row],[Référent du document]]</f>
        <v>Gestion RH - R.Vanessa</v>
      </c>
    </row>
    <row r="178" spans="1:10" s="105" customFormat="1" ht="59.25" hidden="1" customHeight="1" x14ac:dyDescent="0.25">
      <c r="A178" s="130" t="str">
        <f>Tableau1[[#This Row],[Code]]</f>
        <v>OFT_016_03</v>
      </c>
      <c r="B178" s="127" t="str">
        <f>IF(Tableau1[[#This Row],[Nom]]&lt;&gt;"",Tableau1[[#This Row],[Nom]],"")</f>
        <v>ORGANISATION WE TRAVAIL DES AGENTS DE SERVICE</v>
      </c>
      <c r="C17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8" s="209" t="str">
        <f ca="1">Tableau1[[#This Row],[A réviser le]]</f>
        <v>A REVOIR</v>
      </c>
      <c r="F17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78" s="115"/>
      <c r="H178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8" s="118" t="str">
        <f>Tableau1[[#This Row],[Référent du document]]</f>
        <v>Gestion RH - R.Vanessa</v>
      </c>
    </row>
    <row r="179" spans="1:10" s="105" customFormat="1" ht="59.25" hidden="1" customHeight="1" x14ac:dyDescent="0.25">
      <c r="A179" s="130" t="str">
        <f>Tableau1[[#This Row],[Code]]</f>
        <v>CUI_014_02</v>
      </c>
      <c r="B179" s="127" t="str">
        <f>IF(Tableau1[[#This Row],[Nom]]&lt;&gt;"",Tableau1[[#This Row],[Nom]],"")</f>
        <v>OUVERTURE DU SOUS VIDE</v>
      </c>
      <c r="C17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9" s="209" t="str">
        <f ca="1">Tableau1[[#This Row],[A réviser le]]</f>
        <v>A REVOIR</v>
      </c>
      <c r="F17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79" s="115"/>
      <c r="H179" s="114" t="str">
        <f>"\"&amp;Tableau1[[#This Row],[Dossier]]&amp;Tableau1[[#This Row],[Sous dossier (1)]]&amp;Tableau1[[#This Row],[Sous dossier (2)]]&amp;Tableau1[[#This Row],[Sous dossier (3)]]</f>
        <v>\SOUTIEN\CUISINE\HACCP\</v>
      </c>
      <c r="I179" s="118" t="str">
        <f>Tableau1[[#This Row],[Référent du document]]</f>
        <v>Cuisinier - Y. Ali</v>
      </c>
    </row>
    <row r="180" spans="1:10" s="105" customFormat="1" ht="59.25" hidden="1" customHeight="1" x14ac:dyDescent="0.25">
      <c r="A180" s="130">
        <f>Tableau1[[#This Row],[Code]]</f>
        <v>0</v>
      </c>
      <c r="B180" s="127" t="str">
        <f>IF(Tableau1[[#This Row],[Nom]]&lt;&gt;"",Tableau1[[#This Row],[Nom]],"")</f>
        <v>OXY FLOOR</v>
      </c>
      <c r="C18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0" s="209" t="str">
        <f ca="1">Tableau1[[#This Row],[A réviser le]]</f>
        <v>A REVOIR</v>
      </c>
      <c r="F18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0" s="115"/>
      <c r="H180" s="114" t="str">
        <f>"\"&amp;Tableau1[[#This Row],[Dossier]]&amp;Tableau1[[#This Row],[Sous dossier (1)]]&amp;Tableau1[[#This Row],[Sous dossier (2)]]&amp;Tableau1[[#This Row],[Sous dossier (3)]]</f>
        <v>\SOUTIEN\HYGIENE\LOCAUX\</v>
      </c>
      <c r="I180" s="118" t="str">
        <f>Tableau1[[#This Row],[Référent du document]]</f>
        <v>Hygiène/Matériel - G. Catherine</v>
      </c>
    </row>
    <row r="181" spans="1:10" s="105" customFormat="1" ht="59.25" hidden="1" customHeight="1" x14ac:dyDescent="0.25">
      <c r="A181" s="130" t="str">
        <f>Tableau1[[#This Row],[Code]]</f>
        <v>PDM_003_02</v>
      </c>
      <c r="B181" s="127" t="str">
        <f>IF(Tableau1[[#This Row],[Nom]]&lt;&gt;"",Tableau1[[#This Row],[Nom]],"")</f>
        <v>PANNE MATERIEL MEDICAL CRITIQUE</v>
      </c>
      <c r="C18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1" s="209" t="str">
        <f ca="1">Tableau1[[#This Row],[A réviser le]]</f>
        <v>A REVOIR</v>
      </c>
      <c r="F18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Factotum (Panne et travaux), Classeur Salle de Soins (Fonct-Médical), Classeur HDJ (),</v>
      </c>
      <c r="G181" s="115"/>
      <c r="H181" s="114" t="str">
        <f>"\"&amp;Tableau1[[#This Row],[Dossier]]&amp;Tableau1[[#This Row],[Sous dossier (1)]]&amp;Tableau1[[#This Row],[Sous dossier (2)]]&amp;Tableau1[[#This Row],[Sous dossier (3)]]</f>
        <v>\SOUTIEN\PHARMA_DM\DM\</v>
      </c>
      <c r="I181" s="118" t="str">
        <f>Tableau1[[#This Row],[Référent du document]]</f>
        <v>Hygiène/Matériel - G. Catherine</v>
      </c>
    </row>
    <row r="182" spans="1:10" s="105" customFormat="1" ht="59.25" hidden="1" customHeight="1" x14ac:dyDescent="0.25">
      <c r="A182" s="130" t="str">
        <f>Tableau1[[#This Row],[Code]]</f>
        <v>HDJ_012_01</v>
      </c>
      <c r="B182" s="127" t="str">
        <f>IF(Tableau1[[#This Row],[Nom]]&lt;&gt;"",Tableau1[[#This Row],[Nom]],"")</f>
        <v>PANNE VEHICULE DE SORTIE HDJ</v>
      </c>
      <c r="C18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2" s="209" t="str">
        <f ca="1">Tableau1[[#This Row],[A réviser le]]</f>
        <v>A REVOIR</v>
      </c>
      <c r="F18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182" s="115"/>
      <c r="H182" s="114" t="str">
        <f>"\"&amp;Tableau1[[#This Row],[Dossier]]&amp;Tableau1[[#This Row],[Sous dossier (1)]]&amp;Tableau1[[#This Row],[Sous dossier (2)]]&amp;Tableau1[[#This Row],[Sous dossier (3)]]</f>
        <v>\PEC\HDJ\</v>
      </c>
      <c r="I182" s="118" t="str">
        <f>Tableau1[[#This Row],[Référent du document]]</f>
        <v>HDJ-EM-Formation - F. Michelle</v>
      </c>
    </row>
    <row r="183" spans="1:10" s="105" customFormat="1" ht="59.25" hidden="1" customHeight="1" x14ac:dyDescent="0.25">
      <c r="A183" s="130" t="str">
        <f>Tableau1[[#This Row],[Code]]</f>
        <v>USO_013_02</v>
      </c>
      <c r="B183" s="127" t="str">
        <f>IF(Tableau1[[#This Row],[Nom]]&lt;&gt;"",Tableau1[[#This Row],[Nom]],"")</f>
        <v>PANSEMENT D’ESCARRE</v>
      </c>
      <c r="C18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3" s="209" t="str">
        <f ca="1">Tableau1[[#This Row],[A réviser le]]</f>
        <v>A REVOIR</v>
      </c>
      <c r="F18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3" s="115"/>
      <c r="H183" s="114" t="str">
        <f>"\"&amp;Tableau1[[#This Row],[Dossier]]&amp;Tableau1[[#This Row],[Sous dossier (1)]]&amp;Tableau1[[#This Row],[Sous dossier (2)]]&amp;Tableau1[[#This Row],[Sous dossier (3)]]</f>
        <v>\PEC\UNITE\SOIN\</v>
      </c>
      <c r="I183" s="118" t="str">
        <f>Tableau1[[#This Row],[Référent du document]]</f>
        <v>Hygiène/Matériel - G. Catherine</v>
      </c>
    </row>
    <row r="184" spans="1:10" s="105" customFormat="1" ht="59.25" hidden="1" customHeight="1" x14ac:dyDescent="0.25">
      <c r="A184" s="131" t="str">
        <f>Tableau1[[#This Row],[Code]]</f>
        <v>USO_015_02</v>
      </c>
      <c r="B184" s="127" t="str">
        <f>IF(Tableau1[[#This Row],[Nom]]&lt;&gt;"",Tableau1[[#This Row],[Nom]],"")</f>
        <v>PANSEMENT GENERALITES</v>
      </c>
      <c r="C18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4" s="209" t="str">
        <f ca="1">Tableau1[[#This Row],[A réviser le]]</f>
        <v>A REVOIR</v>
      </c>
      <c r="F18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4" s="115"/>
      <c r="H184" s="135" t="str">
        <f>"\"&amp;Tableau1[[#This Row],[Dossier]]&amp;Tableau1[[#This Row],[Sous dossier (1)]]&amp;Tableau1[[#This Row],[Sous dossier (2)]]&amp;Tableau1[[#This Row],[Sous dossier (3)]]</f>
        <v>\PEC\UNITE\SOIN\</v>
      </c>
      <c r="I184" s="141" t="str">
        <f>Tableau1[[#This Row],[Référent du document]]</f>
        <v>Hygiène/Matériel - G. Catherine</v>
      </c>
    </row>
    <row r="185" spans="1:10" s="105" customFormat="1" ht="59.25" hidden="1" customHeight="1" x14ac:dyDescent="0.25">
      <c r="A185" s="131" t="str">
        <f>Tableau1[[#This Row],[Code]]</f>
        <v>USO_014_02</v>
      </c>
      <c r="B185" s="127" t="str">
        <f>IF(Tableau1[[#This Row],[Nom]]&lt;&gt;"",Tableau1[[#This Row],[Nom]],"")</f>
        <v>PANSEMENT PLAIE TUMORALE</v>
      </c>
      <c r="C18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5" s="209" t="str">
        <f ca="1">Tableau1[[#This Row],[A réviser le]]</f>
        <v>A REVOIR</v>
      </c>
      <c r="F18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5" s="115"/>
      <c r="H185" s="135" t="str">
        <f>"\"&amp;Tableau1[[#This Row],[Dossier]]&amp;Tableau1[[#This Row],[Sous dossier (1)]]&amp;Tableau1[[#This Row],[Sous dossier (2)]]&amp;Tableau1[[#This Row],[Sous dossier (3)]]</f>
        <v>\PEC\UNITE\SOIN\</v>
      </c>
      <c r="I185" s="141" t="str">
        <f>Tableau1[[#This Row],[Référent du document]]</f>
        <v>Hygiène/Matériel - G. Catherine</v>
      </c>
    </row>
    <row r="186" spans="1:10" s="105" customFormat="1" ht="59.25" hidden="1" customHeight="1" x14ac:dyDescent="0.25">
      <c r="A186" s="131" t="str">
        <f>Tableau1[[#This Row],[Code]]</f>
        <v>-</v>
      </c>
      <c r="B186" s="127" t="str">
        <f>IF(Tableau1[[#This Row],[Nom]]&lt;&gt;"",Tableau1[[#This Row],[Nom]],"")</f>
        <v>PLAN BLANC LA MAISON 2015</v>
      </c>
      <c r="C18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6" s="209" t="str">
        <f ca="1">Tableau1[[#This Row],[A réviser le]]</f>
        <v>A REVOIR</v>
      </c>
      <c r="F18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186" s="115"/>
      <c r="H186" s="135" t="str">
        <f>"\"&amp;Tableau1[[#This Row],[Dossier]]&amp;Tableau1[[#This Row],[Sous dossier (1)]]&amp;Tableau1[[#This Row],[Sous dossier (2)]]&amp;Tableau1[[#This Row],[Sous dossier (3)]]</f>
        <v>\MANAGEMENT\RISQUE\PLAN BLANC\</v>
      </c>
      <c r="I186" s="141" t="str">
        <f>Tableau1[[#This Row],[Référent du document]]</f>
        <v>Qualité/Risque - L. Michel</v>
      </c>
    </row>
    <row r="187" spans="1:10" s="105" customFormat="1" ht="59.25" hidden="1" customHeight="1" x14ac:dyDescent="0.25">
      <c r="A187" s="131" t="str">
        <f>Tableau1[[#This Row],[Code]]</f>
        <v>CUI_017_03</v>
      </c>
      <c r="B187" s="127" t="str">
        <f>IF(Tableau1[[#This Row],[Nom]]&lt;&gt;"",Tableau1[[#This Row],[Nom]],"")</f>
        <v>PLAN D’AUTOCONTROLE</v>
      </c>
      <c r="C18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7" s="209" t="str">
        <f ca="1">Tableau1[[#This Row],[A réviser le]]</f>
        <v>A REVOIR</v>
      </c>
      <c r="F18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87" s="115"/>
      <c r="H187" s="135" t="str">
        <f>"\"&amp;Tableau1[[#This Row],[Dossier]]&amp;Tableau1[[#This Row],[Sous dossier (1)]]&amp;Tableau1[[#This Row],[Sous dossier (2)]]&amp;Tableau1[[#This Row],[Sous dossier (3)]]</f>
        <v>\SOUTIEN\CUISINE\</v>
      </c>
      <c r="I187" s="141" t="str">
        <f>Tableau1[[#This Row],[Référent du document]]</f>
        <v>Cuisinier - Y. Ali</v>
      </c>
      <c r="J187" s="106"/>
    </row>
    <row r="188" spans="1:10" s="105" customFormat="1" ht="59.25" hidden="1" customHeight="1" x14ac:dyDescent="0.25">
      <c r="A188" s="131">
        <f>Tableau1[[#This Row],[Code]]</f>
        <v>0</v>
      </c>
      <c r="B188" s="127" t="str">
        <f>IF(Tableau1[[#This Row],[Nom]]&lt;&gt;"",Tableau1[[#This Row],[Nom]],"")</f>
        <v>Plan d'actions CAQES 2018</v>
      </c>
      <c r="C18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8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8" s="209" t="str">
        <f ca="1">Tableau1[[#This Row],[A réviser le]]</f>
        <v>A REVOIR</v>
      </c>
      <c r="F18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8" s="115"/>
      <c r="H188" s="135" t="str">
        <f>"\"&amp;Tableau1[[#This Row],[Dossier]]&amp;Tableau1[[#This Row],[Sous dossier (1)]]&amp;Tableau1[[#This Row],[Sous dossier (2)]]&amp;Tableau1[[#This Row],[Sous dossier (3)]]</f>
        <v>\SOUTIEN\PHARMA_DM\CAQUES\CAQUES\</v>
      </c>
      <c r="I188" s="141" t="str">
        <f>Tableau1[[#This Row],[Référent du document]]</f>
        <v>Pharmacie - S.Romain</v>
      </c>
      <c r="J188" s="106"/>
    </row>
    <row r="189" spans="1:10" s="105" customFormat="1" ht="59.25" hidden="1" customHeight="1" x14ac:dyDescent="0.25">
      <c r="A189" s="131" t="str">
        <f>Tableau1[[#This Row],[Code]]</f>
        <v>-</v>
      </c>
      <c r="B189" s="127" t="str">
        <f>IF(Tableau1[[#This Row],[Nom]]&lt;&gt;"",Tableau1[[#This Row],[Nom]],"")</f>
        <v>PLAN DE FORMATION 2016</v>
      </c>
      <c r="C18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9" s="209" t="str">
        <f ca="1">Tableau1[[#This Row],[A réviser le]]</f>
        <v>A REVOIR</v>
      </c>
      <c r="F18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9" s="115"/>
      <c r="H189" s="135" t="str">
        <f>"\"&amp;Tableau1[[#This Row],[Dossier]]&amp;Tableau1[[#This Row],[Sous dossier (1)]]&amp;Tableau1[[#This Row],[Sous dossier (2)]]&amp;Tableau1[[#This Row],[Sous dossier (3)]]</f>
        <v>\MANAGEMENT\PERSONNEL\RECRUTEMENT\</v>
      </c>
      <c r="I189" s="141" t="str">
        <f>Tableau1[[#This Row],[Référent du document]]</f>
        <v>Administration - M.Stéphane</v>
      </c>
      <c r="J189" s="106"/>
    </row>
    <row r="190" spans="1:10" s="105" customFormat="1" ht="59.25" hidden="1" customHeight="1" x14ac:dyDescent="0.25">
      <c r="A190" s="131" t="str">
        <f>Tableau1[[#This Row],[Code]]</f>
        <v>CUI_003_01</v>
      </c>
      <c r="B190" s="127" t="str">
        <f>IF(Tableau1[[#This Row],[Nom]]&lt;&gt;"",Tableau1[[#This Row],[Nom]],"")</f>
        <v>PLAN DE NETTOYAGE EN CUISINE</v>
      </c>
      <c r="C19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0" s="209" t="str">
        <f ca="1">Tableau1[[#This Row],[A réviser le]]</f>
        <v>A REVOIR</v>
      </c>
      <c r="F19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90" s="115"/>
      <c r="H190" s="135" t="str">
        <f>"\"&amp;Tableau1[[#This Row],[Dossier]]&amp;Tableau1[[#This Row],[Sous dossier (1)]]&amp;Tableau1[[#This Row],[Sous dossier (2)]]&amp;Tableau1[[#This Row],[Sous dossier (3)]]</f>
        <v>\SOUTIEN\CUISINE\HACCP\</v>
      </c>
      <c r="I190" s="141" t="str">
        <f>Tableau1[[#This Row],[Référent du document]]</f>
        <v>Cuisinier - Y. Ali</v>
      </c>
      <c r="J190" s="106"/>
    </row>
    <row r="191" spans="1:10" s="105" customFormat="1" ht="59.25" hidden="1" customHeight="1" x14ac:dyDescent="0.25">
      <c r="A191" s="131">
        <f>Tableau1[[#This Row],[Code]]</f>
        <v>0</v>
      </c>
      <c r="B191" s="127" t="str">
        <f>IF(Tableau1[[#This Row],[Nom]]&lt;&gt;"",Tableau1[[#This Row],[Nom]],"")</f>
        <v>PLANIFICATION HEBDOMADAIRE DES TACHES DES AGENTS DE SERVICES</v>
      </c>
      <c r="C19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1" s="209" t="str">
        <f ca="1">Tableau1[[#This Row],[A réviser le]]</f>
        <v>A REVOIR</v>
      </c>
      <c r="F19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91" s="115"/>
      <c r="H191" s="135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91" s="141" t="str">
        <f>Tableau1[[#This Row],[Référent du document]]</f>
        <v>Gestion RH - R.Vanessa</v>
      </c>
      <c r="J191" s="106"/>
    </row>
    <row r="192" spans="1:10" s="105" customFormat="1" ht="59.25" hidden="1" customHeight="1" x14ac:dyDescent="0.25">
      <c r="A192" s="131" t="str">
        <f>Tableau1[[#This Row],[Code]]</f>
        <v>OPL_004_01</v>
      </c>
      <c r="B192" s="127" t="str">
        <f>IF(Tableau1[[#This Row],[Nom]]&lt;&gt;"",Tableau1[[#This Row],[Nom]],"")</f>
        <v>PLANNING ANNUEL DES ABSENCES 2019</v>
      </c>
      <c r="C19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9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2" s="209" t="str">
        <f ca="1">Tableau1[[#This Row],[A réviser le]]</f>
        <v>permanente</v>
      </c>
      <c r="F19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2" s="115"/>
      <c r="H192" s="135" t="str">
        <f>"\"&amp;Tableau1[[#This Row],[Dossier]]&amp;Tableau1[[#This Row],[Sous dossier (1)]]&amp;Tableau1[[#This Row],[Sous dossier (2)]]&amp;Tableau1[[#This Row],[Sous dossier (3)]]</f>
        <v>\MANAGEMENT\ORGANISATION\PLANNING\</v>
      </c>
      <c r="I192" s="141" t="str">
        <f>Tableau1[[#This Row],[Référent du document]]</f>
        <v>Planning - R. Vanessa</v>
      </c>
      <c r="J192" s="106"/>
    </row>
    <row r="193" spans="1:11" s="105" customFormat="1" ht="59.25" hidden="1" customHeight="1" x14ac:dyDescent="0.25">
      <c r="A193" s="131" t="str">
        <f>Tableau1[[#This Row],[Code]]</f>
        <v>-</v>
      </c>
      <c r="B193" s="127" t="str">
        <f>IF(Tableau1[[#This Row],[Nom]]&lt;&gt;"",Tableau1[[#This Row],[Nom]],"")</f>
        <v>PLANNING BENEVOLES</v>
      </c>
      <c r="C19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3" s="209" t="str">
        <f ca="1">Tableau1[[#This Row],[A réviser le]]</f>
        <v>permanente</v>
      </c>
      <c r="F19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3" s="115"/>
      <c r="H193" s="135" t="str">
        <f>"\"&amp;Tableau1[[#This Row],[Dossier]]&amp;Tableau1[[#This Row],[Sous dossier (1)]]&amp;Tableau1[[#This Row],[Sous dossier (2)]]&amp;Tableau1[[#This Row],[Sous dossier (3)]]</f>
        <v>\MANAGEMENT\ORGANISATION\PLANNING\</v>
      </c>
      <c r="I193" s="141" t="str">
        <f>Tableau1[[#This Row],[Référent du document]]</f>
        <v>Bénévoles - P. Sylvie</v>
      </c>
      <c r="J193" s="106"/>
    </row>
    <row r="194" spans="1:11" s="105" customFormat="1" ht="59.25" hidden="1" customHeight="1" x14ac:dyDescent="0.25">
      <c r="A194" s="131" t="str">
        <f>Tableau1[[#This Row],[Code]]</f>
        <v>CUI_004_01</v>
      </c>
      <c r="B194" s="127" t="str">
        <f>IF(Tableau1[[#This Row],[Nom]]&lt;&gt;"",Tableau1[[#This Row],[Nom]],"")</f>
        <v>PLANNING DE NETTOYAGE EN CUISINE</v>
      </c>
      <c r="C19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4" s="209" t="str">
        <f ca="1">Tableau1[[#This Row],[A réviser le]]</f>
        <v>A REVOIR</v>
      </c>
      <c r="F19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94" s="115"/>
      <c r="H194" s="135" t="str">
        <f>"\"&amp;Tableau1[[#This Row],[Dossier]]&amp;Tableau1[[#This Row],[Sous dossier (1)]]&amp;Tableau1[[#This Row],[Sous dossier (2)]]&amp;Tableau1[[#This Row],[Sous dossier (3)]]</f>
        <v>\SOUTIEN\CUISINE\HACCP\</v>
      </c>
      <c r="I194" s="141" t="str">
        <f>Tableau1[[#This Row],[Référent du document]]</f>
        <v>Cuisinier - Y. Ali</v>
      </c>
      <c r="J194" s="106"/>
    </row>
    <row r="195" spans="1:11" s="105" customFormat="1" ht="59.25" hidden="1" customHeight="1" x14ac:dyDescent="0.25">
      <c r="A195" s="130">
        <f>Tableau1[[#This Row],[Code]]</f>
        <v>0</v>
      </c>
      <c r="B195" s="127" t="str">
        <f>IF(Tableau1[[#This Row],[Nom]]&lt;&gt;"",Tableau1[[#This Row],[Nom]],"")</f>
        <v>PLAQUETTE D'INFORMATION DE L'ETABLISSEMENT LA MAISON</v>
      </c>
      <c r="C19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5" s="209" t="str">
        <f ca="1">Tableau1[[#This Row],[A réviser le]]</f>
        <v>A REVOIR</v>
      </c>
      <c r="F19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95" s="115"/>
      <c r="H195" s="114" t="str">
        <f>"\"&amp;Tableau1[[#This Row],[Dossier]]&amp;Tableau1[[#This Row],[Sous dossier (1)]]&amp;Tableau1[[#This Row],[Sous dossier (2)]]&amp;Tableau1[[#This Row],[Sous dossier (3)]]</f>
        <v>\PEC\UNITE\GENERAL\</v>
      </c>
      <c r="I195" s="118" t="str">
        <f>Tableau1[[#This Row],[Référent du document]]</f>
        <v>Qualité/Risque - L. Michel</v>
      </c>
      <c r="J195" s="59"/>
      <c r="K195" s="106"/>
    </row>
    <row r="196" spans="1:11" s="105" customFormat="1" ht="59.25" hidden="1" customHeight="1" x14ac:dyDescent="0.25">
      <c r="A196" s="130">
        <f>Tableau1[[#This Row],[Code]]</f>
        <v>0</v>
      </c>
      <c r="B196" s="127" t="str">
        <f>IF(Tableau1[[#This Row],[Nom]]&lt;&gt;"",Tableau1[[#This Row],[Nom]],"")</f>
        <v>Politique Qualité La Maison 2015</v>
      </c>
      <c r="C19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6" s="209" t="str">
        <f ca="1">Tableau1[[#This Row],[A réviser le]]</f>
        <v>A REVOIR</v>
      </c>
      <c r="F19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6" s="115"/>
      <c r="H196" s="114" t="str">
        <f>"\"&amp;Tableau1[[#This Row],[Dossier]]&amp;Tableau1[[#This Row],[Sous dossier (1)]]&amp;Tableau1[[#This Row],[Sous dossier (2)]]&amp;Tableau1[[#This Row],[Sous dossier (3)]]</f>
        <v>\MANAGEMENT\QUALITE\</v>
      </c>
      <c r="I196" s="118">
        <f>Tableau1[[#This Row],[Référent du document]]</f>
        <v>0</v>
      </c>
      <c r="J196" s="59"/>
      <c r="K196" s="106"/>
    </row>
    <row r="197" spans="1:11" s="105" customFormat="1" ht="59.25" hidden="1" customHeight="1" x14ac:dyDescent="0.25">
      <c r="A197" s="130" t="str">
        <f>Tableau1[[#This Row],[Code]]</f>
        <v>USO_016_02</v>
      </c>
      <c r="B197" s="127" t="str">
        <f>IF(Tableau1[[#This Row],[Nom]]&lt;&gt;"",Tableau1[[#This Row],[Nom]],"")</f>
        <v>PONCTION D'ASCITE</v>
      </c>
      <c r="C19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7" s="209" t="str">
        <f ca="1">Tableau1[[#This Row],[A réviser le]]</f>
        <v>A REVOIR</v>
      </c>
      <c r="F19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</v>
      </c>
      <c r="G197" s="115"/>
      <c r="H197" s="114" t="str">
        <f>"\"&amp;Tableau1[[#This Row],[Dossier]]&amp;Tableau1[[#This Row],[Sous dossier (1)]]&amp;Tableau1[[#This Row],[Sous dossier (2)]]&amp;Tableau1[[#This Row],[Sous dossier (3)]]</f>
        <v>\PEC\UNITE\SOIN\</v>
      </c>
      <c r="I197" s="118" t="str">
        <f>Tableau1[[#This Row],[Référent du document]]</f>
        <v>Hygiène/Matériel - G. Catherine</v>
      </c>
      <c r="J197" s="59"/>
      <c r="K197" s="106"/>
    </row>
    <row r="198" spans="1:11" s="105" customFormat="1" ht="59.25" hidden="1" customHeight="1" x14ac:dyDescent="0.25">
      <c r="A198" s="130" t="str">
        <f>Tableau1[[#This Row],[Code]]</f>
        <v>USO_002_05</v>
      </c>
      <c r="B198" s="127" t="str">
        <f>IF(Tableau1[[#This Row],[Nom]]&lt;&gt;"",Tableau1[[#This Row],[Nom]],"")</f>
        <v>POSE DE SONDE URETRO-VESICALE POUR LA REALISATION D’UN DRAINAGE URINAIRE CLOS</v>
      </c>
      <c r="C19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8" s="209" t="str">
        <f ca="1">Tableau1[[#This Row],[A réviser le]]</f>
        <v>A REVOIR</v>
      </c>
      <c r="F19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198" s="115"/>
      <c r="H198" s="114" t="str">
        <f>"\"&amp;Tableau1[[#This Row],[Dossier]]&amp;Tableau1[[#This Row],[Sous dossier (1)]]&amp;Tableau1[[#This Row],[Sous dossier (2)]]&amp;Tableau1[[#This Row],[Sous dossier (3)]]</f>
        <v>\PEC\UNITE\SOIN\</v>
      </c>
      <c r="I198" s="118" t="str">
        <f>Tableau1[[#This Row],[Référent du document]]</f>
        <v>Hygiène/Matériel - G. Catherine</v>
      </c>
      <c r="J198" s="59"/>
      <c r="K198" s="106"/>
    </row>
    <row r="199" spans="1:11" s="105" customFormat="1" ht="59.25" hidden="1" customHeight="1" x14ac:dyDescent="0.25">
      <c r="A199" s="130" t="str">
        <f>Tableau1[[#This Row],[Code]]</f>
        <v>USO_006_04</v>
      </c>
      <c r="B199" s="127" t="str">
        <f>IF(Tableau1[[#This Row],[Nom]]&lt;&gt;"",Tableau1[[#This Row],[Nom]],"")</f>
        <v>POSE ET SURVEILLANCE DES CATHETERS SOUS CUTANES</v>
      </c>
      <c r="C19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9" s="209" t="str">
        <f ca="1">Tableau1[[#This Row],[A réviser le]]</f>
        <v>A REVOIR</v>
      </c>
      <c r="F19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199" s="115"/>
      <c r="H199" s="114" t="str">
        <f>"\"&amp;Tableau1[[#This Row],[Dossier]]&amp;Tableau1[[#This Row],[Sous dossier (1)]]&amp;Tableau1[[#This Row],[Sous dossier (2)]]&amp;Tableau1[[#This Row],[Sous dossier (3)]]</f>
        <v>\PEC\UNITE\SOIN\</v>
      </c>
      <c r="I199" s="118" t="str">
        <f>Tableau1[[#This Row],[Référent du document]]</f>
        <v>Hygiène/Matériel - G. Catherine</v>
      </c>
      <c r="J199" s="59"/>
      <c r="K199" s="106"/>
    </row>
    <row r="200" spans="1:11" s="105" customFormat="1" ht="59.25" hidden="1" customHeight="1" x14ac:dyDescent="0.25">
      <c r="A200" s="130" t="str">
        <f>Tableau1[[#This Row],[Code]]</f>
        <v>HGE_005_06</v>
      </c>
      <c r="B200" s="127" t="str">
        <f>IF(Tableau1[[#This Row],[Nom]]&lt;&gt;"",Tableau1[[#This Row],[Nom]],"")</f>
        <v>PRECAUTIONS COMPLEMENTAIRES D’HYGIENE</v>
      </c>
      <c r="C20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0" s="209" t="str">
        <f ca="1">Tableau1[[#This Row],[A réviser le]]</f>
        <v>A REVOIR</v>
      </c>
      <c r="F20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(Soin-Inf.associées), Classeur CLIN-AEV (CLIN), </v>
      </c>
      <c r="G200" s="115"/>
      <c r="H200" s="114" t="str">
        <f>"\"&amp;Tableau1[[#This Row],[Dossier]]&amp;Tableau1[[#This Row],[Sous dossier (1)]]&amp;Tableau1[[#This Row],[Sous dossier (2)]]&amp;Tableau1[[#This Row],[Sous dossier (3)]]</f>
        <v>\SOUTIEN\HYGIENE\GENERAL\</v>
      </c>
      <c r="I200" s="118" t="str">
        <f>Tableau1[[#This Row],[Référent du document]]</f>
        <v>Hygiène/Matériel - G. Catherine</v>
      </c>
      <c r="J200" s="59"/>
      <c r="K200" s="106"/>
    </row>
    <row r="201" spans="1:11" s="105" customFormat="1" ht="59.25" hidden="1" customHeight="1" x14ac:dyDescent="0.25">
      <c r="A201" s="130" t="str">
        <f>Tableau1[[#This Row],[Code]]</f>
        <v>HGE_004_04</v>
      </c>
      <c r="B201" s="127" t="str">
        <f>IF(Tableau1[[#This Row],[Nom]]&lt;&gt;"",Tableau1[[#This Row],[Nom]],"")</f>
        <v>PRECAUTIONS COMPLEMENTAIRES GENERALITES</v>
      </c>
      <c r="C20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1" s="209" t="str">
        <f ca="1">Tableau1[[#This Row],[A réviser le]]</f>
        <v>A REVOIR</v>
      </c>
      <c r="F20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1" s="115"/>
      <c r="H201" s="114" t="str">
        <f>"\"&amp;Tableau1[[#This Row],[Dossier]]&amp;Tableau1[[#This Row],[Sous dossier (1)]]&amp;Tableau1[[#This Row],[Sous dossier (2)]]&amp;Tableau1[[#This Row],[Sous dossier (3)]]</f>
        <v>\SOUTIEN\HYGIENE\GENERAL\</v>
      </c>
      <c r="I201" s="118">
        <f>Tableau1[[#This Row],[Référent du document]]</f>
        <v>0</v>
      </c>
      <c r="J201" s="59"/>
      <c r="K201" s="106"/>
    </row>
    <row r="202" spans="1:11" s="105" customFormat="1" ht="59.25" hidden="1" customHeight="1" x14ac:dyDescent="0.25">
      <c r="A202" s="130">
        <f>Tableau1[[#This Row],[Code]]</f>
        <v>0</v>
      </c>
      <c r="B202" s="127" t="str">
        <f>IF(Tableau1[[#This Row],[Nom]]&lt;&gt;"",Tableau1[[#This Row],[Nom]],"")</f>
        <v>PRECAUTIONS COMPLEMENTAIRES GENERALITES</v>
      </c>
      <c r="C20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2" s="209" t="str">
        <f ca="1">Tableau1[[#This Row],[A réviser le]]</f>
        <v>A REVOIR</v>
      </c>
      <c r="F20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2" s="115"/>
      <c r="H202" s="114" t="str">
        <f>"\"&amp;Tableau1[[#This Row],[Dossier]]&amp;Tableau1[[#This Row],[Sous dossier (1)]]&amp;Tableau1[[#This Row],[Sous dossier (2)]]&amp;Tableau1[[#This Row],[Sous dossier (3)]]</f>
        <v>\SOUTIEN\HYGIENE\GENERAL\</v>
      </c>
      <c r="I202" s="118">
        <f>Tableau1[[#This Row],[Référent du document]]</f>
        <v>0</v>
      </c>
      <c r="J202" s="59"/>
      <c r="K202" s="106"/>
    </row>
    <row r="203" spans="1:11" s="105" customFormat="1" ht="59.25" hidden="1" customHeight="1" x14ac:dyDescent="0.25">
      <c r="A203" s="130" t="str">
        <f>Tableau1[[#This Row],[Code]]</f>
        <v>USO_003_03</v>
      </c>
      <c r="B203" s="127" t="str">
        <f>IF(Tableau1[[#This Row],[Nom]]&lt;&gt;"",Tableau1[[#This Row],[Nom]],"")</f>
        <v>PRELEVEMENT D’URINE POUR UNE CBU SUR PATIENT PORTEUR D’UNE SONDE A URINE</v>
      </c>
      <c r="C20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3" s="209" t="str">
        <f ca="1">Tableau1[[#This Row],[A réviser le]]</f>
        <v>A REVOIR</v>
      </c>
      <c r="F20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203" s="115"/>
      <c r="H203" s="114" t="str">
        <f>"\"&amp;Tableau1[[#This Row],[Dossier]]&amp;Tableau1[[#This Row],[Sous dossier (1)]]&amp;Tableau1[[#This Row],[Sous dossier (2)]]&amp;Tableau1[[#This Row],[Sous dossier (3)]]</f>
        <v>\PEC\UNITE\SOIN\</v>
      </c>
      <c r="I203" s="118" t="str">
        <f>Tableau1[[#This Row],[Référent du document]]</f>
        <v>Hygiène/Matériel - G. Catherine</v>
      </c>
      <c r="J203" s="59"/>
      <c r="K203" s="106"/>
    </row>
    <row r="204" spans="1:11" s="105" customFormat="1" ht="59.25" hidden="1" customHeight="1" x14ac:dyDescent="0.25">
      <c r="A204" s="130" t="str">
        <f>Tableau1[[#This Row],[Code]]</f>
        <v>HLO_001_06</v>
      </c>
      <c r="B204" s="127" t="str">
        <f>IF(Tableau1[[#This Row],[Nom]]&lt;&gt;"",Tableau1[[#This Row],[Nom]],"")</f>
        <v>PREPARATION DU CHARIOT DE MENAGE</v>
      </c>
      <c r="C20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4" s="209" t="str">
        <f ca="1">Tableau1[[#This Row],[A réviser le]]</f>
        <v>A REVOIR</v>
      </c>
      <c r="F20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G204" s="115"/>
      <c r="H204" s="114" t="str">
        <f>"\"&amp;Tableau1[[#This Row],[Dossier]]&amp;Tableau1[[#This Row],[Sous dossier (1)]]&amp;Tableau1[[#This Row],[Sous dossier (2)]]&amp;Tableau1[[#This Row],[Sous dossier (3)]]</f>
        <v>\SOUTIEN\HYGIENE\LOCAUX\</v>
      </c>
      <c r="I204" s="118" t="str">
        <f>Tableau1[[#This Row],[Référent du document]]</f>
        <v>Hygiène/Matériel - G. Catherine</v>
      </c>
      <c r="J204" s="59"/>
      <c r="K204" s="106"/>
    </row>
    <row r="205" spans="1:11" s="105" customFormat="1" ht="59.25" hidden="1" customHeight="1" x14ac:dyDescent="0.25">
      <c r="A205" s="130" t="str">
        <f>Tableau1[[#This Row],[Code]]</f>
        <v>PPH_003_02</v>
      </c>
      <c r="B205" s="127" t="str">
        <f>IF(Tableau1[[#This Row],[Nom]]&lt;&gt;"",Tableau1[[#This Row],[Nom]],"")</f>
        <v>PRESCRIPTION DISPENSATION ET ADMINISTRATION DES STUPEFIANTS</v>
      </c>
      <c r="C20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5" s="209" t="str">
        <f ca="1">Tableau1[[#This Row],[A réviser le]]</f>
        <v>A REVOIR</v>
      </c>
      <c r="F20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205" s="115"/>
      <c r="H205" s="114" t="str">
        <f>"\"&amp;Tableau1[[#This Row],[Dossier]]&amp;Tableau1[[#This Row],[Sous dossier (1)]]&amp;Tableau1[[#This Row],[Sous dossier (2)]]&amp;Tableau1[[#This Row],[Sous dossier (3)]]</f>
        <v>\SOUTIEN\PHARMA_DM\PHARMA\</v>
      </c>
      <c r="I205" s="118" t="str">
        <f>Tableau1[[#This Row],[Référent du document]]</f>
        <v>Pharmacie - S.Romain</v>
      </c>
      <c r="J205" s="59"/>
      <c r="K205" s="106"/>
    </row>
    <row r="206" spans="1:11" s="105" customFormat="1" ht="59.25" hidden="1" customHeight="1" x14ac:dyDescent="0.25">
      <c r="A206" s="130">
        <f>Tableau1[[#This Row],[Code]]</f>
        <v>0</v>
      </c>
      <c r="B206" s="127" t="str">
        <f>IF(Tableau1[[#This Row],[Nom]]&lt;&gt;"",Tableau1[[#This Row],[Nom]],"")</f>
        <v>PRESCRIPTION DUNE ANTIBIOTHERAPIE</v>
      </c>
      <c r="C20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6" s="209" t="str">
        <f ca="1">Tableau1[[#This Row],[A réviser le]]</f>
        <v>A REVOIR</v>
      </c>
      <c r="F20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6" s="115"/>
      <c r="H206" s="114" t="str">
        <f>"\"&amp;Tableau1[[#This Row],[Dossier]]&amp;Tableau1[[#This Row],[Sous dossier (1)]]&amp;Tableau1[[#This Row],[Sous dossier (2)]]&amp;Tableau1[[#This Row],[Sous dossier (3)]]</f>
        <v>\PEC\UNITE\PROTOCOLE_TH\</v>
      </c>
      <c r="I206" s="118">
        <f>Tableau1[[#This Row],[Référent du document]]</f>
        <v>0</v>
      </c>
      <c r="J206" s="59"/>
      <c r="K206" s="106"/>
    </row>
    <row r="207" spans="1:11" s="105" customFormat="1" ht="59.25" hidden="1" customHeight="1" x14ac:dyDescent="0.25">
      <c r="A207" s="130">
        <f>Tableau1[[#This Row],[Code]]</f>
        <v>0</v>
      </c>
      <c r="B207" s="127" t="str">
        <f>IF(Tableau1[[#This Row],[Nom]]&lt;&gt;"",Tableau1[[#This Row],[Nom]],"")</f>
        <v>PRESCRITION, REALISATION, CONTROLE ET SUIVI DE LA TRANSFUSION</v>
      </c>
      <c r="C20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7" s="209" t="str">
        <f ca="1">Tableau1[[#This Row],[A réviser le]]</f>
        <v>A REVOIR</v>
      </c>
      <c r="F20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G207" s="115"/>
      <c r="H207" s="114" t="str">
        <f>"\"&amp;Tableau1[[#This Row],[Dossier]]&amp;Tableau1[[#This Row],[Sous dossier (1)]]&amp;Tableau1[[#This Row],[Sous dossier (2)]]&amp;Tableau1[[#This Row],[Sous dossier (3)]]</f>
        <v>\PEC\UNITE\PROTOCOLE_TH\</v>
      </c>
      <c r="I207" s="118" t="str">
        <f>Tableau1[[#This Row],[Référent du document]]</f>
        <v>Vigilances - R. Jean-Michel</v>
      </c>
      <c r="J207" s="59"/>
      <c r="K207" s="106"/>
    </row>
    <row r="208" spans="1:11" s="105" customFormat="1" ht="59.25" hidden="1" customHeight="1" x14ac:dyDescent="0.25">
      <c r="A208" s="130" t="str">
        <f>Tableau1[[#This Row],[Code]]</f>
        <v>USO_017_02</v>
      </c>
      <c r="B208" s="127" t="str">
        <f>IF(Tableau1[[#This Row],[Nom]]&lt;&gt;"",Tableau1[[#This Row],[Nom]],"")</f>
        <v>PREVENTION RISQUE D'ESCARRE</v>
      </c>
      <c r="C20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8" s="209" t="str">
        <f ca="1">Tableau1[[#This Row],[A réviser le]]</f>
        <v>A REVOIR</v>
      </c>
      <c r="F20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208" s="115"/>
      <c r="H208" s="114" t="str">
        <f>"\"&amp;Tableau1[[#This Row],[Dossier]]&amp;Tableau1[[#This Row],[Sous dossier (1)]]&amp;Tableau1[[#This Row],[Sous dossier (2)]]&amp;Tableau1[[#This Row],[Sous dossier (3)]]</f>
        <v>\PEC\UNITE\SOIN\</v>
      </c>
      <c r="I208" s="118" t="str">
        <f>Tableau1[[#This Row],[Référent du document]]</f>
        <v>Hygiène/Matériel - G. Catherine</v>
      </c>
      <c r="J208" s="59"/>
      <c r="K208" s="106"/>
    </row>
    <row r="209" spans="1:11" s="105" customFormat="1" ht="59.25" hidden="1" customHeight="1" x14ac:dyDescent="0.25">
      <c r="A209" s="130" t="str">
        <f>Tableau1[[#This Row],[Code]]</f>
        <v>CUI_008_02</v>
      </c>
      <c r="B209" s="127" t="str">
        <f>IF(Tableau1[[#This Row],[Nom]]&lt;&gt;"",Tableau1[[#This Row],[Nom]],"")</f>
        <v>PRISE DE TEMPERATURE</v>
      </c>
      <c r="C20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9" s="209" t="str">
        <f ca="1">Tableau1[[#This Row],[A réviser le]]</f>
        <v>A REVOIR</v>
      </c>
      <c r="F20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09" s="115"/>
      <c r="H209" s="114" t="str">
        <f>"\"&amp;Tableau1[[#This Row],[Dossier]]&amp;Tableau1[[#This Row],[Sous dossier (1)]]&amp;Tableau1[[#This Row],[Sous dossier (2)]]&amp;Tableau1[[#This Row],[Sous dossier (3)]]</f>
        <v>\SOUTIEN\CUISINE\HACCP\</v>
      </c>
      <c r="I209" s="118" t="str">
        <f>Tableau1[[#This Row],[Référent du document]]</f>
        <v>Cuisinier - Y. Ali</v>
      </c>
      <c r="J209" s="59"/>
      <c r="K209" s="106"/>
    </row>
    <row r="210" spans="1:11" s="105" customFormat="1" ht="59.25" hidden="1" customHeight="1" x14ac:dyDescent="0.25">
      <c r="A210" s="130" t="str">
        <f>Tableau1[[#This Row],[Code]]</f>
        <v>QGD_001_03</v>
      </c>
      <c r="B210" s="127" t="str">
        <f>IF(Tableau1[[#This Row],[Nom]]&lt;&gt;"",Tableau1[[#This Row],[Nom]],"")</f>
        <v>PROCEDURE GESTION DOCUMENTAIRE - GDOC</v>
      </c>
      <c r="C2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0" s="209" t="str">
        <f ca="1">Tableau1[[#This Row],[A réviser le]]</f>
        <v>A REVOIR</v>
      </c>
      <c r="F2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Hygiène Matériel (Fonctionnement), Classeur HDJ (),Classeur Equipe Mobile (), </v>
      </c>
      <c r="G210" s="115"/>
      <c r="H210" s="114" t="str">
        <f>"\"&amp;Tableau1[[#This Row],[Dossier]]&amp;Tableau1[[#This Row],[Sous dossier (1)]]&amp;Tableau1[[#This Row],[Sous dossier (2)]]&amp;Tableau1[[#This Row],[Sous dossier (3)]]</f>
        <v>\MANAGEMENT\QUALITE\GDOC\</v>
      </c>
      <c r="I210" s="118" t="str">
        <f>Tableau1[[#This Row],[Référent du document]]</f>
        <v>Qualité/Risque - L. Michel</v>
      </c>
      <c r="J210" s="59"/>
      <c r="K210" s="106"/>
    </row>
    <row r="211" spans="1:11" s="105" customFormat="1" ht="59.25" hidden="1" customHeight="1" x14ac:dyDescent="0.25">
      <c r="A211" s="130" t="str">
        <f>Tableau1[[#This Row],[Code]]</f>
        <v>-</v>
      </c>
      <c r="B211" s="127" t="str">
        <f>IF(Tableau1[[#This Row],[Nom]]&lt;&gt;"",Tableau1[[#This Row],[Nom]],"")</f>
        <v xml:space="preserve">Programme Bilan Qualité 2015 </v>
      </c>
      <c r="C2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1" s="209" t="str">
        <f>Tableau1[[#This Row],[A réviser le]]</f>
        <v>permanente</v>
      </c>
      <c r="F2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211" s="115"/>
      <c r="H211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1" s="118" t="str">
        <f>Tableau1[[#This Row],[Référent du document]]</f>
        <v>Qualité/Risque - L. Michel</v>
      </c>
      <c r="J211" s="59"/>
      <c r="K211" s="106"/>
    </row>
    <row r="212" spans="1:11" s="105" customFormat="1" ht="59.25" hidden="1" customHeight="1" x14ac:dyDescent="0.25">
      <c r="A212" s="130">
        <f>Tableau1[[#This Row],[Code]]</f>
        <v>0</v>
      </c>
      <c r="B212" s="127" t="str">
        <f>IF(Tableau1[[#This Row],[Nom]]&lt;&gt;"",Tableau1[[#This Row],[Nom]],"")</f>
        <v>Programme Bilan Qualité 2016</v>
      </c>
      <c r="C2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2" s="209" t="str">
        <f>Tableau1[[#This Row],[A réviser le]]</f>
        <v>permanente</v>
      </c>
      <c r="F2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2" s="115"/>
      <c r="H212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2" s="118">
        <f>Tableau1[[#This Row],[Référent du document]]</f>
        <v>0</v>
      </c>
      <c r="J212" s="59"/>
      <c r="K212" s="106"/>
    </row>
    <row r="213" spans="1:11" s="105" customFormat="1" ht="59.25" hidden="1" customHeight="1" x14ac:dyDescent="0.25">
      <c r="A213" s="130">
        <f>Tableau1[[#This Row],[Code]]</f>
        <v>0</v>
      </c>
      <c r="B213" s="127" t="str">
        <f>IF(Tableau1[[#This Row],[Nom]]&lt;&gt;"",Tableau1[[#This Row],[Nom]],"")</f>
        <v>Programme Bilan Qualité 2017</v>
      </c>
      <c r="C2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3" s="209" t="str">
        <f>Tableau1[[#This Row],[A réviser le]]</f>
        <v>permanente</v>
      </c>
      <c r="F2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3" s="115"/>
      <c r="H213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3" s="118">
        <f>Tableau1[[#This Row],[Référent du document]]</f>
        <v>0</v>
      </c>
      <c r="J213" s="59"/>
      <c r="K213" s="106"/>
    </row>
    <row r="214" spans="1:11" s="105" customFormat="1" ht="59.25" hidden="1" customHeight="1" x14ac:dyDescent="0.25">
      <c r="A214" s="130">
        <f>Tableau1[[#This Row],[Code]]</f>
        <v>0</v>
      </c>
      <c r="B214" s="127" t="str">
        <f>IF(Tableau1[[#This Row],[Nom]]&lt;&gt;"",Tableau1[[#This Row],[Nom]],"")</f>
        <v>Programme Bilan Qualité 2018</v>
      </c>
      <c r="C2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4" s="209" t="str">
        <f ca="1">Tableau1[[#This Row],[A réviser le]]</f>
        <v>A REVOIR</v>
      </c>
      <c r="F2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4" s="115"/>
      <c r="H214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4" s="118">
        <f>Tableau1[[#This Row],[Référent du document]]</f>
        <v>0</v>
      </c>
      <c r="J214" s="59"/>
      <c r="K214" s="106"/>
    </row>
    <row r="215" spans="1:11" s="105" customFormat="1" ht="59.25" hidden="1" customHeight="1" x14ac:dyDescent="0.25">
      <c r="A215" s="130">
        <f>Tableau1[[#This Row],[Code]]</f>
        <v>0</v>
      </c>
      <c r="B215" s="127" t="str">
        <f>IF(Tableau1[[#This Row],[Nom]]&lt;&gt;"",Tableau1[[#This Row],[Nom]],"")</f>
        <v>Programme Bilan Qualité 2019</v>
      </c>
      <c r="C2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5" s="209" t="str">
        <f>Tableau1[[#This Row],[A réviser le]]</f>
        <v>permanente</v>
      </c>
      <c r="F2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5" s="115"/>
      <c r="H215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5" s="118">
        <f>Tableau1[[#This Row],[Référent du document]]</f>
        <v>0</v>
      </c>
      <c r="J215" s="59"/>
      <c r="K215" s="106"/>
    </row>
    <row r="216" spans="1:11" s="105" customFormat="1" ht="59.25" hidden="1" customHeight="1" x14ac:dyDescent="0.25">
      <c r="A216" s="130">
        <f>Tableau1[[#This Row],[Code]]</f>
        <v>0</v>
      </c>
      <c r="B216" s="127" t="str">
        <f>IF(Tableau1[[#This Row],[Nom]]&lt;&gt;"",Tableau1[[#This Row],[Nom]],"")</f>
        <v>PROGRAMME CLIN 2015</v>
      </c>
      <c r="C2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6" s="209" t="str">
        <f ca="1">Tableau1[[#This Row],[A réviser le]]</f>
        <v>A REVOIR</v>
      </c>
      <c r="F2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6" s="115"/>
      <c r="H216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16" s="118">
        <f>Tableau1[[#This Row],[Référent du document]]</f>
        <v>0</v>
      </c>
      <c r="J216" s="59"/>
      <c r="K216" s="106"/>
    </row>
    <row r="217" spans="1:11" s="105" customFormat="1" ht="59.25" hidden="1" customHeight="1" x14ac:dyDescent="0.25">
      <c r="A217" s="130">
        <f>Tableau1[[#This Row],[Code]]</f>
        <v>0</v>
      </c>
      <c r="B217" s="127" t="str">
        <f>IF(Tableau1[[#This Row],[Nom]]&lt;&gt;"",Tableau1[[#This Row],[Nom]],"")</f>
        <v>PROGRAMME CLIN 2016</v>
      </c>
      <c r="C2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7" s="209" t="str">
        <f ca="1">Tableau1[[#This Row],[A réviser le]]</f>
        <v>A REVOIR</v>
      </c>
      <c r="F2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7" s="115"/>
      <c r="H217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17" s="118">
        <f>Tableau1[[#This Row],[Référent du document]]</f>
        <v>0</v>
      </c>
      <c r="J217" s="59"/>
      <c r="K217" s="106"/>
    </row>
    <row r="218" spans="1:11" s="105" customFormat="1" ht="59.25" hidden="1" customHeight="1" x14ac:dyDescent="0.25">
      <c r="A218" s="139" t="str">
        <f>Tableau1[[#This Row],[Code]]</f>
        <v>PDM_001_01</v>
      </c>
      <c r="B218" s="128" t="str">
        <f>IF(Tableau1[[#This Row],[Nom]]&lt;&gt;"",Tableau1[[#This Row],[Nom]],"")</f>
        <v>PROGRAMME DE MAINTENANCE DU MATERIEL MEDICAL</v>
      </c>
      <c r="C218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8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8" s="209" t="str">
        <f ca="1">Tableau1[[#This Row],[A réviser le]]</f>
        <v>permanente</v>
      </c>
      <c r="F2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8" s="117"/>
      <c r="H218" s="116" t="str">
        <f>"\"&amp;Tableau1[[#This Row],[Dossier]]&amp;Tableau1[[#This Row],[Sous dossier (1)]]&amp;Tableau1[[#This Row],[Sous dossier (2)]]&amp;Tableau1[[#This Row],[Sous dossier (3)]]</f>
        <v>\SOUTIEN\PHARMA_DM\DM\</v>
      </c>
      <c r="I218" s="140" t="str">
        <f>Tableau1[[#This Row],[Référent du document]]</f>
        <v>Hygiène/Matériel - G. Catherine</v>
      </c>
      <c r="J218" s="59"/>
      <c r="K218" s="106"/>
    </row>
    <row r="219" spans="1:11" s="105" customFormat="1" ht="59.25" hidden="1" customHeight="1" x14ac:dyDescent="0.25">
      <c r="A219" s="139" t="str">
        <f>Tableau1[[#This Row],[Code]]</f>
        <v>-</v>
      </c>
      <c r="B219" s="129" t="str">
        <f>IF(Tableau1[[#This Row],[Nom]]&lt;&gt;"",Tableau1[[#This Row],[Nom]],"")</f>
        <v>PROJET D'ETABLISSEMENT 2013</v>
      </c>
      <c r="C219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19" s="209" t="str">
        <f ca="1">Tableau1[[#This Row],[A réviser le]]</f>
        <v>A REVOIR</v>
      </c>
      <c r="F2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19" s="115"/>
      <c r="H219" s="114" t="str">
        <f>"\"&amp;Tableau1[[#This Row],[Dossier]]&amp;Tableau1[[#This Row],[Sous dossier (1)]]&amp;Tableau1[[#This Row],[Sous dossier (2)]]&amp;Tableau1[[#This Row],[Sous dossier (3)]]</f>
        <v>\MANAGEMENT\DIRECTION\POLITIQUE\PROJET D'ETABLISSEMENT\</v>
      </c>
      <c r="I219" s="142" t="str">
        <f>Tableau1[[#This Row],[Référent du document]]</f>
        <v>Gestion RH - R.Vanessa</v>
      </c>
      <c r="J219" s="59"/>
      <c r="K219" s="106"/>
    </row>
    <row r="220" spans="1:11" s="105" customFormat="1" ht="59.25" hidden="1" customHeight="1" x14ac:dyDescent="0.25">
      <c r="A220" s="139" t="str">
        <f>Tableau1[[#This Row],[Code]]</f>
        <v>AEV_002_03</v>
      </c>
      <c r="B220" s="129" t="str">
        <f>IF(Tableau1[[#This Row],[Nom]]&lt;&gt;"",Tableau1[[#This Row],[Nom]],"")</f>
        <v>PROTOCOLE AEV</v>
      </c>
      <c r="C220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0" s="209" t="str">
        <f ca="1">Tableau1[[#This Row],[A réviser le]]</f>
        <v>A REVOIR</v>
      </c>
      <c r="F2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(Fonctionnement), Classeur Cuisine (Hygiène-Vigilance), Classeur Factotum (Hygiène-Vigilance-Prévention), Classeur Salle de Soins (Vigilances), Classeur CLIN-AEV (AEV), Classeur AGS en cuisine (Vigilances et risques), Classeur HDJ (),Classeur Equipe Mobile (), </v>
      </c>
      <c r="G220" s="115"/>
      <c r="H220" s="114" t="str">
        <f>"\"&amp;Tableau1[[#This Row],[Dossier]]&amp;Tableau1[[#This Row],[Sous dossier (1)]]&amp;Tableau1[[#This Row],[Sous dossier (2)]]&amp;Tableau1[[#This Row],[Sous dossier (3)]]</f>
        <v>\MANAGEMENT\RISQUE\AEV\</v>
      </c>
      <c r="I220" s="142" t="str">
        <f>Tableau1[[#This Row],[Référent du document]]</f>
        <v>Vigilances - R. Jean-Michel</v>
      </c>
      <c r="J220" s="59"/>
      <c r="K220" s="106"/>
    </row>
    <row r="221" spans="1:11" s="105" customFormat="1" ht="59.25" hidden="1" customHeight="1" x14ac:dyDescent="0.25">
      <c r="A221" s="139" t="str">
        <f>Tableau1[[#This Row],[Code]]</f>
        <v>USO_020_02</v>
      </c>
      <c r="B221" s="128" t="str">
        <f>IF(Tableau1[[#This Row],[Nom]]&lt;&gt;"",Tableau1[[#This Row],[Nom]],"")</f>
        <v>PROTOCOLE VVC</v>
      </c>
      <c r="C221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1" s="209" t="str">
        <f ca="1">Tableau1[[#This Row],[A réviser le]]</f>
        <v>A REVOIR</v>
      </c>
      <c r="F2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221" s="117"/>
      <c r="H221" s="116" t="str">
        <f>"\"&amp;Tableau1[[#This Row],[Dossier]]&amp;Tableau1[[#This Row],[Sous dossier (1)]]&amp;Tableau1[[#This Row],[Sous dossier (2)]]&amp;Tableau1[[#This Row],[Sous dossier (3)]]</f>
        <v>\PEC\UNITE\SOIN\</v>
      </c>
      <c r="I221" s="140" t="str">
        <f>Tableau1[[#This Row],[Référent du document]]</f>
        <v>Hygiène/Matériel - G. Catherine</v>
      </c>
      <c r="J221" s="59"/>
      <c r="K221" s="106"/>
    </row>
    <row r="222" spans="1:11" s="105" customFormat="1" ht="59.25" hidden="1" customHeight="1" x14ac:dyDescent="0.25">
      <c r="A222" s="139" t="str">
        <f>Tableau1[[#This Row],[Code]]</f>
        <v>PRE_001_03</v>
      </c>
      <c r="B222" s="128" t="str">
        <f>IF(Tableau1[[#This Row],[Nom]]&lt;&gt;"",Tableau1[[#This Row],[Nom]],"")</f>
        <v>RECRUTEMENT DU PERSONNEL</v>
      </c>
      <c r="C222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2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2" s="209" t="str">
        <f ca="1">Tableau1[[#This Row],[A réviser le]]</f>
        <v>A REVOIR</v>
      </c>
      <c r="F2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222" s="117"/>
      <c r="H222" s="116" t="str">
        <f>"\"&amp;Tableau1[[#This Row],[Dossier]]&amp;Tableau1[[#This Row],[Sous dossier (1)]]&amp;Tableau1[[#This Row],[Sous dossier (2)]]&amp;Tableau1[[#This Row],[Sous dossier (3)]]</f>
        <v>\MANAGEMENT\PERSONNEL\RECRUTEMENT\</v>
      </c>
      <c r="I222" s="140" t="str">
        <f>Tableau1[[#This Row],[Référent du document]]</f>
        <v>Gestion RH - R.Vanessa</v>
      </c>
      <c r="J222" s="59"/>
      <c r="K222" s="106"/>
    </row>
    <row r="223" spans="1:11" s="105" customFormat="1" ht="59.25" hidden="1" customHeight="1" x14ac:dyDescent="0.25">
      <c r="A223" s="139" t="str">
        <f>Tableau1[[#This Row],[Code]]</f>
        <v>TEN_003_01</v>
      </c>
      <c r="B223" s="129" t="str">
        <f>IF(Tableau1[[#This Row],[Nom]]&lt;&gt;"",Tableau1[[#This Row],[Nom]],"")</f>
        <v>REGISTRE DE SECURITE</v>
      </c>
      <c r="C223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3" s="209" t="str">
        <f ca="1">Tableau1[[#This Row],[A réviser le]]</f>
        <v>permanente</v>
      </c>
      <c r="F2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223" s="115"/>
      <c r="H223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223" s="142" t="str">
        <f>Tableau1[[#This Row],[Référent du document]]</f>
        <v>Technique - C. Denis</v>
      </c>
      <c r="J223" s="59"/>
      <c r="K223" s="106"/>
    </row>
    <row r="224" spans="1:11" s="105" customFormat="1" ht="59.25" hidden="1" customHeight="1" x14ac:dyDescent="0.25">
      <c r="A224" s="139" t="str">
        <f>Tableau1[[#This Row],[Code]]</f>
        <v>OFT_004_04</v>
      </c>
      <c r="B224" s="128" t="str">
        <f>IF(Tableau1[[#This Row],[Nom]]&lt;&gt;"",Tableau1[[#This Row],[Nom]],"")</f>
        <v>REGLEMENT INTERIEUR</v>
      </c>
      <c r="C224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4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24" s="209" t="str">
        <f ca="1">Tableau1[[#This Row],[A réviser le]]</f>
        <v>A REVOIR</v>
      </c>
      <c r="F2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24" s="117"/>
      <c r="H224" s="116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24" s="140" t="str">
        <f>Tableau1[[#This Row],[Référent du document]]</f>
        <v>Administration - M.Stéphane</v>
      </c>
      <c r="J224" s="59"/>
      <c r="K224" s="106"/>
    </row>
    <row r="225" spans="1:16" ht="59.25" hidden="1" customHeight="1" x14ac:dyDescent="0.25">
      <c r="A225" s="130" t="str">
        <f>Tableau1[[#This Row],[Code]]</f>
        <v>OII_001_01</v>
      </c>
      <c r="B225" s="129" t="str">
        <f>IF(Tableau1[[#This Row],[Nom]]&lt;&gt;"",Tableau1[[#This Row],[Nom]],"")</f>
        <v>RESPONSABLE DU SIGNALEMENT DES INFECTIONS NOSOCOMIALES</v>
      </c>
      <c r="C2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5" s="209" t="str">
        <f ca="1">Tableau1[[#This Row],[A réviser le]]</f>
        <v>A REVOIR</v>
      </c>
      <c r="F2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225" s="115"/>
      <c r="H225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25" s="142" t="str">
        <f>Tableau1[[#This Row],[Référent du document]]</f>
        <v>Vigilances - R. Jean-Michel</v>
      </c>
      <c r="J225" s="59"/>
      <c r="K225" s="60"/>
      <c r="L225" s="58"/>
      <c r="M225" s="58"/>
      <c r="N225" s="58"/>
      <c r="O225" s="58"/>
      <c r="P225" s="58"/>
    </row>
    <row r="226" spans="1:16" ht="59.25" hidden="1" customHeight="1" x14ac:dyDescent="0.25">
      <c r="A226" s="130" t="str">
        <f>Tableau1[[#This Row],[Code]]</f>
        <v>OIM_001_02</v>
      </c>
      <c r="B226" s="129" t="str">
        <f>IF(Tableau1[[#This Row],[Nom]]&lt;&gt;"",Tableau1[[#This Row],[Nom]],"")</f>
        <v>REUNION MEDICALE COMEDIMS</v>
      </c>
      <c r="C2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6" s="209" t="str">
        <f ca="1">Tableau1[[#This Row],[A réviser le]]</f>
        <v>A REVOIR</v>
      </c>
      <c r="F2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COMEDIMS (), </v>
      </c>
      <c r="G226" s="115"/>
      <c r="H226" s="114" t="str">
        <f>"\"&amp;Tableau1[[#This Row],[Dossier]]&amp;Tableau1[[#This Row],[Sous dossier (1)]]&amp;Tableau1[[#This Row],[Sous dossier (2)]]&amp;Tableau1[[#This Row],[Sous dossier (3)]]</f>
        <v>\MANAGEMENT\ORGANISATION\INSTANCE\COMEDIM\</v>
      </c>
      <c r="I226" s="142" t="str">
        <f>Tableau1[[#This Row],[Référent du document]]</f>
        <v>Qualité/Risque - L. Michel</v>
      </c>
      <c r="J226" s="59"/>
      <c r="K226" s="60"/>
      <c r="L226" s="58"/>
      <c r="M226" s="58"/>
      <c r="N226" s="58"/>
      <c r="O226" s="58"/>
      <c r="P226" s="58"/>
    </row>
    <row r="227" spans="1:16" ht="59.25" hidden="1" customHeight="1" x14ac:dyDescent="0.25">
      <c r="A227" s="130" t="str">
        <f>Tableau1[[#This Row],[Code]]</f>
        <v>OID_001_02</v>
      </c>
      <c r="B227" s="129" t="str">
        <f>IF(Tableau1[[#This Row],[Nom]]&lt;&gt;"",Tableau1[[#This Row],[Nom]],"")</f>
        <v>REVUE DE DIRECTION</v>
      </c>
      <c r="C2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7" s="209" t="str">
        <f ca="1">Tableau1[[#This Row],[A réviser le]]</f>
        <v>A REVOIR</v>
      </c>
      <c r="F2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(Revue de Direction), </v>
      </c>
      <c r="G227" s="115"/>
      <c r="H227" s="114" t="str">
        <f>"\"&amp;Tableau1[[#This Row],[Dossier]]&amp;Tableau1[[#This Row],[Sous dossier (1)]]&amp;Tableau1[[#This Row],[Sous dossier (2)]]&amp;Tableau1[[#This Row],[Sous dossier (3)]]</f>
        <v>\MANAGEMENT\ORGANISATION\INSTANCE\REVUE_DIRECTION\</v>
      </c>
      <c r="I227" s="142" t="str">
        <f>Tableau1[[#This Row],[Référent du document]]</f>
        <v>Administration - M.Stéphane</v>
      </c>
      <c r="J227" s="59"/>
      <c r="K227" s="60"/>
      <c r="L227" s="58"/>
      <c r="M227" s="58"/>
      <c r="N227" s="58"/>
      <c r="O227" s="58"/>
      <c r="P227" s="58"/>
    </row>
    <row r="228" spans="1:16" ht="59.25" hidden="1" customHeight="1" x14ac:dyDescent="0.25">
      <c r="A228" s="130" t="str">
        <f>Tableau1[[#This Row],[Code]]</f>
        <v>UGE_005_01</v>
      </c>
      <c r="B228" s="128" t="str">
        <f>IF(Tableau1[[#This Row],[Nom]]&lt;&gt;"",Tableau1[[#This Row],[Nom]],"")</f>
        <v>RITES ET CROYANCES</v>
      </c>
      <c r="C228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8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8" s="209" t="str">
        <f ca="1">Tableau1[[#This Row],[A réviser le]]</f>
        <v>A REVOIR</v>
      </c>
      <c r="F2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G228" s="117"/>
      <c r="H228" s="116" t="str">
        <f>"\"&amp;Tableau1[[#This Row],[Dossier]]&amp;Tableau1[[#This Row],[Sous dossier (1)]]&amp;Tableau1[[#This Row],[Sous dossier (2)]]&amp;Tableau1[[#This Row],[Sous dossier (3)]]</f>
        <v>\PEC\UNITE\GENERAL\</v>
      </c>
      <c r="I228" s="140" t="str">
        <f>Tableau1[[#This Row],[Référent du document]]</f>
        <v>Qualité/Risque - L. Michel</v>
      </c>
      <c r="J228" s="59"/>
      <c r="K228" s="60"/>
      <c r="L228" s="58"/>
      <c r="M228" s="58"/>
      <c r="N228" s="58"/>
      <c r="O228" s="58"/>
      <c r="P228" s="58"/>
    </row>
    <row r="229" spans="1:16" ht="59.25" hidden="1" customHeight="1" x14ac:dyDescent="0.3">
      <c r="A229" s="163" t="str">
        <f>Tableau1[[#This Row],[Code]]</f>
        <v>-</v>
      </c>
      <c r="B229" s="129" t="str">
        <f>IF(Tableau1[[#This Row],[Nom]]&lt;&gt;"",Tableau1[[#This Row],[Nom]],"")</f>
        <v>S'ADAPTER</v>
      </c>
      <c r="C2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9" s="210" t="str">
        <f ca="1">Tableau1[[#This Row],[A réviser le]]</f>
        <v>permanente</v>
      </c>
      <c r="F2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29" s="115"/>
      <c r="H229" s="135" t="str">
        <f>"\"&amp;Tableau1[[#This Row],[Dossier]]&amp;Tableau1[[#This Row],[Sous dossier (1)]]&amp;Tableau1[[#This Row],[Sous dossier (2)]]&amp;Tableau1[[#This Row],[Sous dossier (3)]]</f>
        <v>\MANAGEMENT\PERSONNEL\RECRUTEMENT\</v>
      </c>
      <c r="I229" s="164" t="str">
        <f>Tableau1[[#This Row],[Référent du document]]</f>
        <v>Hygiène/Matériel - G. Catherine</v>
      </c>
      <c r="J229"/>
      <c r="K229" s="59"/>
      <c r="O229" s="60"/>
      <c r="P229" s="58"/>
    </row>
    <row r="230" spans="1:16" ht="59.25" hidden="1" customHeight="1" x14ac:dyDescent="0.3">
      <c r="A230" s="163">
        <f>Tableau1[[#This Row],[Code]]</f>
        <v>0</v>
      </c>
      <c r="B230" s="129" t="str">
        <f>IF(Tableau1[[#This Row],[Nom]]&lt;&gt;"",Tableau1[[#This Row],[Nom]],"")</f>
        <v>SEPTANIOS</v>
      </c>
      <c r="C2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0" s="210" t="str">
        <f ca="1">Tableau1[[#This Row],[A réviser le]]</f>
        <v>A REVOIR</v>
      </c>
      <c r="F2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30" s="115"/>
      <c r="H230" s="135" t="str">
        <f>"\"&amp;Tableau1[[#This Row],[Dossier]]&amp;Tableau1[[#This Row],[Sous dossier (1)]]&amp;Tableau1[[#This Row],[Sous dossier (2)]]&amp;Tableau1[[#This Row],[Sous dossier (3)]]</f>
        <v>\SOUTIEN\HYGIENE\LOCAUX\</v>
      </c>
      <c r="I230" s="164" t="str">
        <f>Tableau1[[#This Row],[Référent du document]]</f>
        <v>Hygiène/Matériel - G. Catherine</v>
      </c>
      <c r="J230"/>
      <c r="K230" s="59"/>
      <c r="O230" s="60"/>
      <c r="P230" s="58"/>
    </row>
    <row r="231" spans="1:16" ht="59.25" hidden="1" customHeight="1" x14ac:dyDescent="0.3">
      <c r="A231" s="165" t="str">
        <f>Tableau1[[#This Row],[Code]]</f>
        <v>RVP_001_01</v>
      </c>
      <c r="B231" s="128" t="str">
        <f>IF(Tableau1[[#This Row],[Nom]]&lt;&gt;"",Tableau1[[#This Row],[Nom]],"")</f>
        <v>SIGNALEMENT EFFET INDESIRABLE CERFA ANNEXE</v>
      </c>
      <c r="C231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3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31" s="209" t="str">
        <f ca="1">Tableau1[[#This Row],[A réviser le]]</f>
        <v>permanente</v>
      </c>
      <c r="F2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(Pharmacovigilance), </v>
      </c>
      <c r="G231" s="117"/>
      <c r="H231" s="166" t="str">
        <f>"\"&amp;Tableau1[[#This Row],[Dossier]]&amp;Tableau1[[#This Row],[Sous dossier (1)]]&amp;Tableau1[[#This Row],[Sous dossier (2)]]&amp;Tableau1[[#This Row],[Sous dossier (3)]]</f>
        <v>\MANAGEMENT\RISQUE\VIGILANCE\PHARMACOVIGILANCE\</v>
      </c>
      <c r="I231" s="167" t="str">
        <f>Tableau1[[#This Row],[Référent du document]]</f>
        <v>Pharmacie - S.Romain</v>
      </c>
      <c r="J231"/>
      <c r="K231" s="59"/>
      <c r="O231" s="60"/>
      <c r="P231" s="58"/>
    </row>
    <row r="232" spans="1:16" ht="59.25" hidden="1" customHeight="1" x14ac:dyDescent="0.3">
      <c r="A232" s="165" t="str">
        <f>Tableau1[[#This Row],[Code]]</f>
        <v>RVM_001_01</v>
      </c>
      <c r="B232" s="128" t="str">
        <f>IF(Tableau1[[#This Row],[Nom]]&lt;&gt;"",Tableau1[[#This Row],[Nom]],"")</f>
        <v>SIGNALEMENT INCIDENT OU RISQUE INCIDENT MATERIOVIGILANCE</v>
      </c>
      <c r="C232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2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2" s="209" t="str">
        <f ca="1">Tableau1[[#This Row],[A réviser le]]</f>
        <v>A REVOIR</v>
      </c>
      <c r="F2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</v>
      </c>
      <c r="G232" s="117"/>
      <c r="H232" s="166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232" s="167" t="str">
        <f>Tableau1[[#This Row],[Référent du document]]</f>
        <v>Pharmacie - S.Romain</v>
      </c>
      <c r="J232"/>
      <c r="K232" s="59"/>
      <c r="O232" s="60"/>
      <c r="P232" s="58"/>
    </row>
    <row r="233" spans="1:16" ht="59.25" hidden="1" customHeight="1" x14ac:dyDescent="0.3">
      <c r="A233" s="165" t="str">
        <f>Tableau1[[#This Row],[Code]]</f>
        <v>USO_008_01</v>
      </c>
      <c r="B233" s="128" t="str">
        <f>IF(Tableau1[[#This Row],[Nom]]&lt;&gt;"",Tableau1[[#This Row],[Nom]],"")</f>
        <v>SOINS DE BOUCHE</v>
      </c>
      <c r="C233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3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3" s="209" t="str">
        <f ca="1">Tableau1[[#This Row],[A réviser le]]</f>
        <v>A REVOIR</v>
      </c>
      <c r="F2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(Pharma-Théra), </v>
      </c>
      <c r="G233" s="117"/>
      <c r="H233" s="166" t="str">
        <f>"\"&amp;Tableau1[[#This Row],[Dossier]]&amp;Tableau1[[#This Row],[Sous dossier (1)]]&amp;Tableau1[[#This Row],[Sous dossier (2)]]&amp;Tableau1[[#This Row],[Sous dossier (3)]]</f>
        <v>\PEC\UNITE\PROTOCOLE_TH\</v>
      </c>
      <c r="I233" s="167" t="str">
        <f>Tableau1[[#This Row],[Référent du document]]</f>
        <v>Hygiène/Matériel - G. Catherine</v>
      </c>
      <c r="J233"/>
      <c r="K233" s="59"/>
      <c r="O233" s="60"/>
      <c r="P233" s="58"/>
    </row>
    <row r="234" spans="1:16" ht="59.25" hidden="1" customHeight="1" x14ac:dyDescent="0.3">
      <c r="A234" s="163" t="str">
        <f>Tableau1[[#This Row],[Code]]</f>
        <v>USO_024_02</v>
      </c>
      <c r="B234" s="129" t="str">
        <f>IF(Tableau1[[#This Row],[Nom]]&lt;&gt;"",Tableau1[[#This Row],[Nom]],"")</f>
        <v>SOINS DE GASTROSTOMIE</v>
      </c>
      <c r="C2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4" s="210" t="str">
        <f ca="1">Tableau1[[#This Row],[A réviser le]]</f>
        <v>A REVOIR</v>
      </c>
      <c r="F2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234" s="115"/>
      <c r="H234" s="135" t="str">
        <f>"\"&amp;Tableau1[[#This Row],[Dossier]]&amp;Tableau1[[#This Row],[Sous dossier (1)]]&amp;Tableau1[[#This Row],[Sous dossier (2)]]&amp;Tableau1[[#This Row],[Sous dossier (3)]]</f>
        <v>\PEC\UNITE\SOIN\</v>
      </c>
      <c r="I234" s="164" t="str">
        <f>Tableau1[[#This Row],[Référent du document]]</f>
        <v>Hygiène/Matériel - G. Catherine</v>
      </c>
      <c r="J234"/>
      <c r="K234" s="59"/>
      <c r="O234" s="60"/>
      <c r="P234" s="58"/>
    </row>
    <row r="235" spans="1:16" ht="59.25" hidden="1" customHeight="1" x14ac:dyDescent="0.3">
      <c r="A235" s="163" t="str">
        <f>Tableau1[[#This Row],[Code]]</f>
        <v>USO_020_02</v>
      </c>
      <c r="B235" s="129" t="str">
        <f>IF(Tableau1[[#This Row],[Nom]]&lt;&gt;"",Tableau1[[#This Row],[Nom]],"")</f>
        <v>SOINS ET SURVEILLANCE PICC-LINE</v>
      </c>
      <c r="C2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5" s="210" t="str">
        <f ca="1">Tableau1[[#This Row],[A réviser le]]</f>
        <v>A REVOIR</v>
      </c>
      <c r="F2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35" s="115"/>
      <c r="H235" s="135" t="str">
        <f>"\"&amp;Tableau1[[#This Row],[Dossier]]&amp;Tableau1[[#This Row],[Sous dossier (1)]]&amp;Tableau1[[#This Row],[Sous dossier (2)]]&amp;Tableau1[[#This Row],[Sous dossier (3)]]</f>
        <v>\PEC\UNITE\SOIN\</v>
      </c>
      <c r="I235" s="164" t="str">
        <f>Tableau1[[#This Row],[Référent du document]]</f>
        <v>Hygiène/Matériel - G. Catherine</v>
      </c>
      <c r="J235"/>
      <c r="K235" s="59"/>
      <c r="O235" s="60"/>
      <c r="P235" s="58"/>
    </row>
    <row r="236" spans="1:16" ht="59.25" hidden="1" customHeight="1" x14ac:dyDescent="0.3">
      <c r="A236" s="165" t="str">
        <f>Tableau1[[#This Row],[Code]]</f>
        <v>USO_019_01</v>
      </c>
      <c r="B236" s="128" t="str">
        <f>IF(Tableau1[[#This Row],[Nom]]&lt;&gt;"",Tableau1[[#This Row],[Nom]],"")</f>
        <v>SOINS QUOTIDIENS TRACHEOTOMIE</v>
      </c>
      <c r="C236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6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6" s="211" t="str">
        <f ca="1">Tableau1[[#This Row],[A réviser le]]</f>
        <v>A REVOIR</v>
      </c>
      <c r="F2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6" s="117"/>
      <c r="H236" s="166" t="str">
        <f>"\"&amp;Tableau1[[#This Row],[Dossier]]&amp;Tableau1[[#This Row],[Sous dossier (1)]]&amp;Tableau1[[#This Row],[Sous dossier (2)]]&amp;Tableau1[[#This Row],[Sous dossier (3)]]</f>
        <v>\PEC\UNITE\SOIN\</v>
      </c>
      <c r="I236" s="167" t="str">
        <f>Tableau1[[#This Row],[Référent du document]]</f>
        <v>Hygiène/Matériel - G. Catherine</v>
      </c>
      <c r="J236"/>
      <c r="K236" s="59"/>
      <c r="O236" s="60"/>
      <c r="P236" s="58"/>
    </row>
    <row r="237" spans="1:16" ht="59.25" hidden="1" customHeight="1" x14ac:dyDescent="0.3">
      <c r="A237" s="163" t="str">
        <f>Tableau1[[#This Row],[Code]]</f>
        <v>USO_022_03</v>
      </c>
      <c r="B237" s="129" t="str">
        <f>IF(Tableau1[[#This Row],[Nom]]&lt;&gt;"",Tableau1[[#This Row],[Nom]],"")</f>
        <v>SOS O2 - MODE EMPLOI CUVE A OXYGENE</v>
      </c>
      <c r="C2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7" s="210" t="str">
        <f ca="1">Tableau1[[#This Row],[A réviser le]]</f>
        <v>A REVOIR</v>
      </c>
      <c r="F2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7" s="115"/>
      <c r="H237" s="135" t="str">
        <f>"\"&amp;Tableau1[[#This Row],[Dossier]]&amp;Tableau1[[#This Row],[Sous dossier (1)]]&amp;Tableau1[[#This Row],[Sous dossier (2)]]&amp;Tableau1[[#This Row],[Sous dossier (3)]]</f>
        <v>\PEC\UNITE\SOIN\</v>
      </c>
      <c r="I237" s="164" t="str">
        <f>Tableau1[[#This Row],[Référent du document]]</f>
        <v>Hygiène/Matériel - G. Catherine</v>
      </c>
      <c r="J237"/>
      <c r="K237" s="59"/>
      <c r="O237" s="60"/>
      <c r="P237" s="58"/>
    </row>
    <row r="238" spans="1:16" ht="59.25" hidden="1" customHeight="1" x14ac:dyDescent="0.3">
      <c r="A238" s="163" t="str">
        <f>Tableau1[[#This Row],[Code]]</f>
        <v>USO_023_03</v>
      </c>
      <c r="B238" s="129" t="str">
        <f>IF(Tableau1[[#This Row],[Nom]]&lt;&gt;"",Tableau1[[#This Row],[Nom]],"")</f>
        <v>SOS O2 - REMPLISSAGE DU SYSTEME DE DEAMBULATION</v>
      </c>
      <c r="C2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8" s="210" t="str">
        <f ca="1">Tableau1[[#This Row],[A réviser le]]</f>
        <v>A REVOIR</v>
      </c>
      <c r="F2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8" s="115"/>
      <c r="H238" s="135" t="str">
        <f>"\"&amp;Tableau1[[#This Row],[Dossier]]&amp;Tableau1[[#This Row],[Sous dossier (1)]]&amp;Tableau1[[#This Row],[Sous dossier (2)]]&amp;Tableau1[[#This Row],[Sous dossier (3)]]</f>
        <v>\PEC\UNITE\SOIN\</v>
      </c>
      <c r="I238" s="164" t="str">
        <f>Tableau1[[#This Row],[Référent du document]]</f>
        <v>Hygiène/Matériel - G. Catherine</v>
      </c>
      <c r="J238"/>
      <c r="K238" s="59"/>
      <c r="O238" s="60"/>
      <c r="P238" s="58"/>
    </row>
    <row r="239" spans="1:16" ht="59.25" hidden="1" customHeight="1" x14ac:dyDescent="0.3">
      <c r="A239" s="165">
        <f>Tableau1[[#This Row],[Code]]</f>
        <v>0</v>
      </c>
      <c r="B239" s="128" t="str">
        <f>IF(Tableau1[[#This Row],[Nom]]&lt;&gt;"",Tableau1[[#This Row],[Nom]],"")</f>
        <v>STATUTS LA MAISON MODIFIES juin 2010 version 8</v>
      </c>
      <c r="C239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9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39" s="211" t="str">
        <f ca="1">Tableau1[[#This Row],[A réviser le]]</f>
        <v>permanente</v>
      </c>
      <c r="F2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39" s="117"/>
      <c r="H239" s="166" t="str">
        <f>"\"&amp;Tableau1[[#This Row],[Dossier]]&amp;Tableau1[[#This Row],[Sous dossier (1)]]&amp;Tableau1[[#This Row],[Sous dossier (2)]]&amp;Tableau1[[#This Row],[Sous dossier (3)]]</f>
        <v>\MANAGEMENT\DIRECTION\ASSOCIATION_LA_MAISON\STATUTS\</v>
      </c>
      <c r="I239" s="167" t="str">
        <f>Tableau1[[#This Row],[Référent du document]]</f>
        <v>Administration - M.Stéphane</v>
      </c>
      <c r="J239"/>
      <c r="K239" s="59"/>
      <c r="O239" s="60"/>
      <c r="P239" s="58"/>
    </row>
    <row r="240" spans="1:16" ht="59.25" hidden="1" customHeight="1" x14ac:dyDescent="0.3">
      <c r="A240" s="163" t="str">
        <f>Tableau1[[#This Row],[Code]]</f>
        <v>HLI_007_02</v>
      </c>
      <c r="B240" s="129" t="str">
        <f>IF(Tableau1[[#This Row],[Nom]]&lt;&gt;"",Tableau1[[#This Row],[Nom]],"")</f>
        <v>SUIVI DU LINGE D'AMEUBLEMENT</v>
      </c>
      <c r="C2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0" s="210" t="str">
        <f ca="1">Tableau1[[#This Row],[A réviser le]]</f>
        <v>A REVOIR</v>
      </c>
      <c r="F2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40" s="115"/>
      <c r="H240" s="135" t="str">
        <f>"\"&amp;Tableau1[[#This Row],[Dossier]]&amp;Tableau1[[#This Row],[Sous dossier (1)]]&amp;Tableau1[[#This Row],[Sous dossier (2)]]&amp;Tableau1[[#This Row],[Sous dossier (3)]]</f>
        <v>\SOUTIEN\HYGIENE\LINGE\</v>
      </c>
      <c r="I240" s="164" t="str">
        <f>Tableau1[[#This Row],[Référent du document]]</f>
        <v>Hygiène/Matériel - G. Catherine</v>
      </c>
      <c r="J240"/>
      <c r="K240" s="59"/>
      <c r="O240" s="60"/>
      <c r="P240" s="58"/>
    </row>
    <row r="241" spans="1:16" ht="59.25" hidden="1" customHeight="1" x14ac:dyDescent="0.3">
      <c r="A241" s="165" t="str">
        <f>Tableau1[[#This Row],[Code]]</f>
        <v>TEN_004_01</v>
      </c>
      <c r="B241" s="128" t="str">
        <f>IF(Tableau1[[#This Row],[Nom]]&lt;&gt;"",Tableau1[[#This Row],[Nom]],"")</f>
        <v>SUIVI ENTRETIEN CHAMBRES</v>
      </c>
      <c r="C241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1" s="211" t="str">
        <f ca="1">Tableau1[[#This Row],[A réviser le]]</f>
        <v>permanente</v>
      </c>
      <c r="F2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1" s="117"/>
      <c r="H241" s="166" t="str">
        <f>"\"&amp;Tableau1[[#This Row],[Dossier]]&amp;Tableau1[[#This Row],[Sous dossier (1)]]&amp;Tableau1[[#This Row],[Sous dossier (2)]]&amp;Tableau1[[#This Row],[Sous dossier (3)]]</f>
        <v>\SOUTIEN\TECHNIQUE\MAINTENANCE\</v>
      </c>
      <c r="I241" s="167" t="str">
        <f>Tableau1[[#This Row],[Référent du document]]</f>
        <v>Technique - C. Denis</v>
      </c>
      <c r="J241"/>
      <c r="K241" s="59"/>
      <c r="O241" s="60"/>
      <c r="P241" s="58"/>
    </row>
    <row r="242" spans="1:16" ht="59.25" hidden="1" customHeight="1" x14ac:dyDescent="0.3">
      <c r="A242" s="163" t="str">
        <f>Tableau1[[#This Row],[Code]]</f>
        <v>UPT_003_01</v>
      </c>
      <c r="B242" s="129" t="str">
        <f>IF(Tableau1[[#This Row],[Nom]]&lt;&gt;"",Tableau1[[#This Row],[Nom]],"")</f>
        <v>TABLE DES VOLUMES A PERFUSER</v>
      </c>
      <c r="C2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2" s="210" t="str">
        <f ca="1">Tableau1[[#This Row],[A réviser le]]</f>
        <v>A REVOIR</v>
      </c>
      <c r="F2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G242" s="115"/>
      <c r="H242" s="135" t="str">
        <f>"\"&amp;Tableau1[[#This Row],[Dossier]]&amp;Tableau1[[#This Row],[Sous dossier (1)]]&amp;Tableau1[[#This Row],[Sous dossier (2)]]&amp;Tableau1[[#This Row],[Sous dossier (3)]]</f>
        <v>\PEC\UNITE\PROTOCOLE_TH\</v>
      </c>
      <c r="I242" s="164" t="str">
        <f>Tableau1[[#This Row],[Référent du document]]</f>
        <v>Coordinatrice - Dominique</v>
      </c>
      <c r="J242"/>
      <c r="K242" s="59"/>
      <c r="O242" s="60"/>
      <c r="P242" s="58"/>
    </row>
    <row r="243" spans="1:16" ht="59.25" hidden="1" customHeight="1" x14ac:dyDescent="0.3">
      <c r="A243" s="165">
        <f>Tableau1[[#This Row],[Code]]</f>
        <v>0</v>
      </c>
      <c r="B243" s="128" t="str">
        <f>IF(Tableau1[[#This Row],[Nom]]&lt;&gt;"",Tableau1[[#This Row],[Nom]],"")</f>
        <v>TABLEAU CIRCUIT DU MED. EVENEMENTS INDESIRABLES</v>
      </c>
      <c r="C243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3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3" s="211" t="str">
        <f ca="1">Tableau1[[#This Row],[A réviser le]]</f>
        <v>A REVOIR</v>
      </c>
      <c r="F2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3" s="117"/>
      <c r="H243" s="166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243" s="167" t="str">
        <f>Tableau1[[#This Row],[Référent du document]]</f>
        <v>Pharmacie - S.Romain</v>
      </c>
      <c r="J243"/>
      <c r="K243" s="59"/>
      <c r="O243" s="60"/>
      <c r="P243" s="58"/>
    </row>
    <row r="244" spans="1:16" ht="59.25" hidden="1" customHeight="1" x14ac:dyDescent="0.3">
      <c r="A244" s="163" t="str">
        <f>Tableau1[[#This Row],[Code]]</f>
        <v>RVI_004_A3</v>
      </c>
      <c r="B244" s="129" t="str">
        <f>IF(Tableau1[[#This Row],[Nom]]&lt;&gt;"",Tableau1[[#This Row],[Nom]],"")</f>
        <v>TABLEAU CLIN DE SUIVI DES INFECTIONS ET ISOLEMENTS</v>
      </c>
      <c r="C2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4" s="210" t="str">
        <f ca="1">Tableau1[[#This Row],[A réviser le]]</f>
        <v>permanente</v>
      </c>
      <c r="F2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4" s="115"/>
      <c r="H244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44" s="164" t="str">
        <f>Tableau1[[#This Row],[Référent du document]]</f>
        <v>Hygiène/Matériel - G. Catherine</v>
      </c>
      <c r="J244"/>
      <c r="K244" s="59"/>
      <c r="O244" s="60"/>
      <c r="P244" s="58"/>
    </row>
    <row r="245" spans="1:16" ht="59.25" hidden="1" customHeight="1" x14ac:dyDescent="0.3">
      <c r="A245" s="163">
        <f>Tableau1[[#This Row],[Code]]</f>
        <v>0</v>
      </c>
      <c r="B245" s="129" t="str">
        <f>IF(Tableau1[[#This Row],[Nom]]&lt;&gt;"",Tableau1[[#This Row],[Nom]],"")</f>
        <v>Tableau de bord EPP La Maison mai 2016</v>
      </c>
      <c r="C2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5" s="210" t="str">
        <f ca="1">Tableau1[[#This Row],[A réviser le]]</f>
        <v>permanente</v>
      </c>
      <c r="F2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5" s="115"/>
      <c r="H245" s="135" t="str">
        <f>"\"&amp;Tableau1[[#This Row],[Dossier]]&amp;Tableau1[[#This Row],[Sous dossier (1)]]&amp;Tableau1[[#This Row],[Sous dossier (2)]]&amp;Tableau1[[#This Row],[Sous dossier (3)]]</f>
        <v>\MANAGEMENT\QUALITE\EPP\</v>
      </c>
      <c r="I245" s="164" t="str">
        <f>Tableau1[[#This Row],[Référent du document]]</f>
        <v>Qualité/Risque - L. Michel</v>
      </c>
      <c r="J245"/>
      <c r="K245" s="59"/>
      <c r="O245" s="60"/>
      <c r="P245" s="58"/>
    </row>
    <row r="246" spans="1:16" ht="59.25" hidden="1" customHeight="1" x14ac:dyDescent="0.3">
      <c r="A246" s="165" t="str">
        <f>Tableau1[[#This Row],[Code]]</f>
        <v>REI_004_01</v>
      </c>
      <c r="B246" s="128" t="str">
        <f>IF(Tableau1[[#This Row],[Nom]]&lt;&gt;"",Tableau1[[#This Row],[Nom]],"")</f>
        <v>TABLEAU EVENEMENTS INDESIRABLES Hors medicament</v>
      </c>
      <c r="C246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6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6" s="211" t="str">
        <f ca="1">Tableau1[[#This Row],[A réviser le]]</f>
        <v>permanente</v>
      </c>
      <c r="F2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6" s="117"/>
      <c r="H246" s="166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246" s="167" t="str">
        <f>Tableau1[[#This Row],[Référent du document]]</f>
        <v>Qualité/Risque - L. Michel</v>
      </c>
      <c r="J246"/>
      <c r="K246" s="59"/>
      <c r="O246" s="60"/>
      <c r="P246" s="58"/>
    </row>
    <row r="247" spans="1:16" ht="59.25" hidden="1" customHeight="1" x14ac:dyDescent="0.3">
      <c r="A247" s="163" t="str">
        <f>Tableau1[[#This Row],[Code]]</f>
        <v>RVX_003_01</v>
      </c>
      <c r="B247" s="129" t="str">
        <f>IF(Tableau1[[#This Row],[Nom]]&lt;&gt;"",Tableau1[[#This Row],[Nom]],"")</f>
        <v>TABLEAU VIGILANCES et VEILLE SANITAIRE</v>
      </c>
      <c r="C2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7" s="210" t="str">
        <f ca="1">Tableau1[[#This Row],[A réviser le]]</f>
        <v>permanente</v>
      </c>
      <c r="F2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7" s="115"/>
      <c r="H247" s="135" t="str">
        <f>"\"&amp;Tableau1[[#This Row],[Dossier]]&amp;Tableau1[[#This Row],[Sous dossier (1)]]&amp;Tableau1[[#This Row],[Sous dossier (2)]]&amp;Tableau1[[#This Row],[Sous dossier (3)]]</f>
        <v>\MANAGEMENT\RISQUE\VIGILANCE\</v>
      </c>
      <c r="I247" s="164" t="str">
        <f>Tableau1[[#This Row],[Référent du document]]</f>
        <v>Pharmacie - S.Romain</v>
      </c>
      <c r="J247"/>
      <c r="K247" s="59"/>
      <c r="O247" s="60"/>
      <c r="P247" s="58"/>
    </row>
    <row r="248" spans="1:16" ht="59.25" hidden="1" customHeight="1" x14ac:dyDescent="0.3">
      <c r="A248" s="163" t="str">
        <f>Tableau1[[#This Row],[Code]]</f>
        <v>OFT_007_03</v>
      </c>
      <c r="B248" s="129" t="str">
        <f>IF(Tableau1[[#This Row],[Nom]]&lt;&gt;"",Tableau1[[#This Row],[Nom]],"")</f>
        <v>TEL BENEVOLES</v>
      </c>
      <c r="C2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8" s="210" t="str">
        <f ca="1">Tableau1[[#This Row],[A réviser le]]</f>
        <v>A REVOIR</v>
      </c>
      <c r="F2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8" s="115"/>
      <c r="H248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48" s="164" t="str">
        <f>Tableau1[[#This Row],[Référent du document]]</f>
        <v>Accueil - B. Sabine</v>
      </c>
      <c r="J248"/>
      <c r="K248" s="59"/>
      <c r="O248" s="60"/>
      <c r="P248" s="58"/>
    </row>
    <row r="249" spans="1:16" ht="59.25" hidden="1" customHeight="1" x14ac:dyDescent="0.3">
      <c r="A249" s="163" t="str">
        <f>Tableau1[[#This Row],[Code]]</f>
        <v>OFT_008_03</v>
      </c>
      <c r="B249" s="129" t="str">
        <f>IF(Tableau1[[#This Row],[Nom]]&lt;&gt;"",Tableau1[[#This Row],[Nom]],"")</f>
        <v>TEL BENEVOLES HDJ</v>
      </c>
      <c r="C2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9" s="210" t="str">
        <f ca="1">Tableau1[[#This Row],[A réviser le]]</f>
        <v>A REVOIR</v>
      </c>
      <c r="F2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9" s="115"/>
      <c r="H249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49" s="164" t="str">
        <f>Tableau1[[#This Row],[Référent du document]]</f>
        <v>HDJ-EM-Formation - F. Michelle</v>
      </c>
      <c r="J249"/>
      <c r="K249" s="59"/>
      <c r="O249" s="60"/>
      <c r="P249" s="58"/>
    </row>
    <row r="250" spans="1:16" ht="59.25" hidden="1" customHeight="1" x14ac:dyDescent="0.3">
      <c r="A250" s="163" t="str">
        <f>Tableau1[[#This Row],[Code]]</f>
        <v>OFT_005_05</v>
      </c>
      <c r="B250" s="129" t="str">
        <f>IF(Tableau1[[#This Row],[Nom]]&lt;&gt;"",Tableau1[[#This Row],[Nom]],"")</f>
        <v>TEL MAISON (ASTREINTES - INTERNES)</v>
      </c>
      <c r="C2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50" s="210" t="str">
        <f ca="1">Tableau1[[#This Row],[A réviser le]]</f>
        <v>permanente</v>
      </c>
      <c r="F2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0" s="115"/>
      <c r="H250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50" s="164" t="str">
        <f>Tableau1[[#This Row],[Référent du document]]</f>
        <v>Accueil - B. Sabine</v>
      </c>
      <c r="J250"/>
      <c r="K250" s="59"/>
      <c r="O250" s="60"/>
      <c r="P250" s="58"/>
    </row>
    <row r="251" spans="1:16" ht="59.25" hidden="1" customHeight="1" x14ac:dyDescent="0.3">
      <c r="A251" s="163">
        <f>Tableau1[[#This Row],[Code]]</f>
        <v>0</v>
      </c>
      <c r="B251" s="129" t="str">
        <f>IF(Tableau1[[#This Row],[Nom]]&lt;&gt;"",Tableau1[[#This Row],[Nom]],"")</f>
        <v>TEL PERSONNELS</v>
      </c>
      <c r="C2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1" s="210" t="str">
        <f ca="1">Tableau1[[#This Row],[A réviser le]]</f>
        <v>permanente</v>
      </c>
      <c r="F2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1" s="115"/>
      <c r="H251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51" s="164" t="str">
        <f>Tableau1[[#This Row],[Référent du document]]</f>
        <v>Accueil - B. Sabine</v>
      </c>
      <c r="J251"/>
      <c r="K251" s="59"/>
      <c r="O251" s="60"/>
      <c r="P251" s="58"/>
    </row>
    <row r="252" spans="1:16" ht="59.25" hidden="1" customHeight="1" x14ac:dyDescent="0.3">
      <c r="A252" s="163" t="str">
        <f>Tableau1[[#This Row],[Code]]</f>
        <v>CUI_006_01</v>
      </c>
      <c r="B252" s="129" t="str">
        <f>IF(Tableau1[[#This Row],[Nom]]&lt;&gt;"",Tableau1[[#This Row],[Nom]],"")</f>
        <v>TENUE VESTIMENTAIRE EN CUISINE</v>
      </c>
      <c r="C2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2" s="210" t="str">
        <f ca="1">Tableau1[[#This Row],[A réviser le]]</f>
        <v>A REVOIR</v>
      </c>
      <c r="F2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52" s="115"/>
      <c r="H252" s="135" t="str">
        <f>"\"&amp;Tableau1[[#This Row],[Dossier]]&amp;Tableau1[[#This Row],[Sous dossier (1)]]&amp;Tableau1[[#This Row],[Sous dossier (2)]]&amp;Tableau1[[#This Row],[Sous dossier (3)]]</f>
        <v>\SOUTIEN\CUISINE\HACCP\</v>
      </c>
      <c r="I252" s="164" t="str">
        <f>Tableau1[[#This Row],[Référent du document]]</f>
        <v>Cuisinier - Y. Ali</v>
      </c>
      <c r="J252"/>
      <c r="K252" s="59"/>
      <c r="O252" s="60"/>
      <c r="P252" s="58"/>
    </row>
    <row r="253" spans="1:16" ht="59.25" hidden="1" customHeight="1" x14ac:dyDescent="0.3">
      <c r="A253" s="163" t="str">
        <f>Tableau1[[#This Row],[Code]]</f>
        <v>HDJ_011_01</v>
      </c>
      <c r="B253" s="129" t="str">
        <f>IF(Tableau1[[#This Row],[Nom]]&lt;&gt;"",Tableau1[[#This Row],[Nom]],"")</f>
        <v>TOILETTE COMPLETE</v>
      </c>
      <c r="C2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3" s="210" t="str">
        <f ca="1">Tableau1[[#This Row],[A réviser le]]</f>
        <v>A REVOIR</v>
      </c>
      <c r="F2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253" s="115"/>
      <c r="H253" s="135" t="str">
        <f>"\"&amp;Tableau1[[#This Row],[Dossier]]&amp;Tableau1[[#This Row],[Sous dossier (1)]]&amp;Tableau1[[#This Row],[Sous dossier (2)]]&amp;Tableau1[[#This Row],[Sous dossier (3)]]</f>
        <v>\PEC\HDJ\</v>
      </c>
      <c r="I253" s="164" t="str">
        <f>Tableau1[[#This Row],[Référent du document]]</f>
        <v>HDJ-EM-Formation - F. Michelle</v>
      </c>
      <c r="J253"/>
      <c r="K253" s="59"/>
      <c r="O253" s="60"/>
      <c r="P253" s="58"/>
    </row>
    <row r="254" spans="1:16" ht="59.25" hidden="1" customHeight="1" x14ac:dyDescent="0.3">
      <c r="A254" s="163" t="str">
        <f>Tableau1[[#This Row],[Code]]</f>
        <v>CUI_009_01</v>
      </c>
      <c r="B254" s="129" t="str">
        <f>IF(Tableau1[[#This Row],[Nom]]&lt;&gt;"",Tableau1[[#This Row],[Nom]],"")</f>
        <v>TRACABILITE DES PRODUITS ENTAMES</v>
      </c>
      <c r="C2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4" s="210" t="str">
        <f ca="1">Tableau1[[#This Row],[A réviser le]]</f>
        <v>A REVOIR</v>
      </c>
      <c r="F2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54" s="115"/>
      <c r="H254" s="135" t="str">
        <f>"\"&amp;Tableau1[[#This Row],[Dossier]]&amp;Tableau1[[#This Row],[Sous dossier (1)]]&amp;Tableau1[[#This Row],[Sous dossier (2)]]&amp;Tableau1[[#This Row],[Sous dossier (3)]]</f>
        <v>\SOUTIEN\CUISINE\HACCP\</v>
      </c>
      <c r="I254" s="164" t="str">
        <f>Tableau1[[#This Row],[Référent du document]]</f>
        <v>Cuisinier - Y. Ali</v>
      </c>
      <c r="J254"/>
      <c r="K254" s="59"/>
      <c r="O254" s="60"/>
      <c r="P254" s="58"/>
    </row>
    <row r="255" spans="1:16" ht="59.25" hidden="1" customHeight="1" x14ac:dyDescent="0.3">
      <c r="A255" s="163" t="str">
        <f>Tableau1[[#This Row],[Code]]</f>
        <v>HLI_002_03</v>
      </c>
      <c r="B255" s="129" t="str">
        <f>IF(Tableau1[[#This Row],[Nom]]&lt;&gt;"",Tableau1[[#This Row],[Nom]],"")</f>
        <v>TRAITEMENT DES  FRANGES ET LINGETTES</v>
      </c>
      <c r="C2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5" s="210" t="str">
        <f ca="1">Tableau1[[#This Row],[A réviser le]]</f>
        <v>A REVOIR</v>
      </c>
      <c r="F2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55" s="115"/>
      <c r="H255" s="135" t="str">
        <f>"\"&amp;Tableau1[[#This Row],[Dossier]]&amp;Tableau1[[#This Row],[Sous dossier (1)]]&amp;Tableau1[[#This Row],[Sous dossier (2)]]&amp;Tableau1[[#This Row],[Sous dossier (3)]]</f>
        <v>\SOUTIEN\HYGIENE\LINGE\</v>
      </c>
      <c r="I255" s="164" t="str">
        <f>Tableau1[[#This Row],[Référent du document]]</f>
        <v>Hygiène/Matériel - G. Catherine</v>
      </c>
      <c r="J255"/>
      <c r="K255" s="59"/>
      <c r="O255" s="60"/>
      <c r="P255" s="58"/>
    </row>
    <row r="256" spans="1:16" ht="59.25" hidden="1" customHeight="1" x14ac:dyDescent="0.3">
      <c r="A256" s="163" t="str">
        <f>Tableau1[[#This Row],[Code]]</f>
        <v>HLI_003_03</v>
      </c>
      <c r="B256" s="129" t="str">
        <f>IF(Tableau1[[#This Row],[Nom]]&lt;&gt;"",Tableau1[[#This Row],[Nom]],"")</f>
        <v>TRAITEMENT DU LINGE D’AMEUBLEMENT</v>
      </c>
      <c r="C2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6" s="210" t="str">
        <f ca="1">Tableau1[[#This Row],[A réviser le]]</f>
        <v>A REVOIR</v>
      </c>
      <c r="F2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56" s="115"/>
      <c r="H256" s="135" t="str">
        <f>"\"&amp;Tableau1[[#This Row],[Dossier]]&amp;Tableau1[[#This Row],[Sous dossier (1)]]&amp;Tableau1[[#This Row],[Sous dossier (2)]]&amp;Tableau1[[#This Row],[Sous dossier (3)]]</f>
        <v>\SOUTIEN\HYGIENE\LINGE\</v>
      </c>
      <c r="I256" s="164" t="str">
        <f>Tableau1[[#This Row],[Référent du document]]</f>
        <v>Hygiène/Matériel - G. Catherine</v>
      </c>
      <c r="J256"/>
      <c r="K256" s="59"/>
      <c r="O256" s="60"/>
      <c r="P256" s="58"/>
    </row>
    <row r="257" spans="1:16" ht="59.25" hidden="1" customHeight="1" x14ac:dyDescent="0.3">
      <c r="A257" s="163">
        <f>Tableau1[[#This Row],[Code]]</f>
        <v>0</v>
      </c>
      <c r="B257" s="129" t="str">
        <f>IF(Tableau1[[#This Row],[Nom]]&lt;&gt;"",Tableau1[[#This Row],[Nom]],"")</f>
        <v>TRAITEMENT DU LINGE PERSONNEL DES RESIDENTS, CAS PARTICULIERS</v>
      </c>
      <c r="C2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7" s="210" t="str">
        <f ca="1">Tableau1[[#This Row],[A réviser le]]</f>
        <v>A REVOIR</v>
      </c>
      <c r="F2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7" s="115"/>
      <c r="H257" s="135" t="str">
        <f>"\"&amp;Tableau1[[#This Row],[Dossier]]&amp;Tableau1[[#This Row],[Sous dossier (1)]]&amp;Tableau1[[#This Row],[Sous dossier (2)]]&amp;Tableau1[[#This Row],[Sous dossier (3)]]</f>
        <v>\SOUTIEN\HYGIENE\LINGE\</v>
      </c>
      <c r="I257" s="164" t="str">
        <f>Tableau1[[#This Row],[Référent du document]]</f>
        <v>Hygiène/Matériel - G. Catherine</v>
      </c>
      <c r="J257"/>
      <c r="K257" s="59"/>
      <c r="O257" s="60"/>
      <c r="P257" s="58"/>
    </row>
    <row r="258" spans="1:16" ht="59.25" hidden="1" customHeight="1" x14ac:dyDescent="0.3">
      <c r="A258" s="163" t="str">
        <f>Tableau1[[#This Row],[Code]]</f>
        <v>HGE_006_04</v>
      </c>
      <c r="B258" s="129" t="str">
        <f>IF(Tableau1[[#This Row],[Nom]]&lt;&gt;"",Tableau1[[#This Row],[Nom]],"")</f>
        <v>TRAITEMENT HYGIENIQUE DES MAINS PAR FRICTION - SHA</v>
      </c>
      <c r="C2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8" s="210" t="str">
        <f ca="1">Tableau1[[#This Row],[A réviser le]]</f>
        <v>A REVOIR</v>
      </c>
      <c r="F2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</v>
      </c>
      <c r="G258" s="115"/>
      <c r="H258" s="135" t="str">
        <f>"\"&amp;Tableau1[[#This Row],[Dossier]]&amp;Tableau1[[#This Row],[Sous dossier (1)]]&amp;Tableau1[[#This Row],[Sous dossier (2)]]&amp;Tableau1[[#This Row],[Sous dossier (3)]]</f>
        <v>\SOUTIEN\HYGIENE\GENERAL\</v>
      </c>
      <c r="I258" s="164" t="str">
        <f>Tableau1[[#This Row],[Référent du document]]</f>
        <v>Hygiène/Matériel - G. Catherine</v>
      </c>
      <c r="J258"/>
      <c r="K258" s="59"/>
      <c r="O258" s="60"/>
      <c r="P258" s="58"/>
    </row>
    <row r="259" spans="1:16" ht="59.25" hidden="1" customHeight="1" x14ac:dyDescent="0.3">
      <c r="A259" s="163" t="str">
        <f>Tableau1[[#This Row],[Code]]</f>
        <v>HLI_004_03</v>
      </c>
      <c r="B259" s="129" t="str">
        <f>IF(Tableau1[[#This Row],[Nom]]&lt;&gt;"",Tableau1[[#This Row],[Nom]],"")</f>
        <v>TRAITEMENT LINGE DU PERSONNEL</v>
      </c>
      <c r="C2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9" s="210" t="str">
        <f ca="1">Tableau1[[#This Row],[A réviser le]]</f>
        <v>A REVOIR</v>
      </c>
      <c r="F2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259" s="115"/>
      <c r="H259" s="135" t="str">
        <f>"\"&amp;Tableau1[[#This Row],[Dossier]]&amp;Tableau1[[#This Row],[Sous dossier (1)]]&amp;Tableau1[[#This Row],[Sous dossier (2)]]&amp;Tableau1[[#This Row],[Sous dossier (3)]]</f>
        <v>\SOUTIEN\HYGIENE\LINGE\</v>
      </c>
      <c r="I259" s="164" t="str">
        <f>Tableau1[[#This Row],[Référent du document]]</f>
        <v>Hygiène/Matériel - G. Catherine</v>
      </c>
      <c r="J259"/>
      <c r="K259" s="59"/>
      <c r="O259" s="60"/>
      <c r="P259" s="58"/>
    </row>
    <row r="260" spans="1:16" ht="59.25" hidden="1" customHeight="1" x14ac:dyDescent="0.3">
      <c r="A260" s="165" t="str">
        <f>Tableau1[[#This Row],[Code]]</f>
        <v>HGE_008_01</v>
      </c>
      <c r="B260" s="128" t="str">
        <f>IF(Tableau1[[#This Row],[Nom]]&lt;&gt;"",Tableau1[[#This Row],[Nom]],"")</f>
        <v>TRANSPORT DES RESIDENTS (HORS AMBULANCE)</v>
      </c>
      <c r="C260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60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60" s="211" t="str">
        <f ca="1">Tableau1[[#This Row],[A réviser le]]</f>
        <v>A REVOIR</v>
      </c>
      <c r="F2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G260" s="117"/>
      <c r="H260" s="166" t="str">
        <f>"\"&amp;Tableau1[[#This Row],[Dossier]]&amp;Tableau1[[#This Row],[Sous dossier (1)]]&amp;Tableau1[[#This Row],[Sous dossier (2)]]&amp;Tableau1[[#This Row],[Sous dossier (3)]]</f>
        <v>\SOUTIEN\HYGIENE\GENERAL\</v>
      </c>
      <c r="I260" s="167" t="str">
        <f>Tableau1[[#This Row],[Référent du document]]</f>
        <v>Hygiène/Matériel - G. Catherine</v>
      </c>
      <c r="J260"/>
      <c r="K260" s="59"/>
      <c r="O260" s="60"/>
      <c r="P260" s="58"/>
    </row>
  </sheetData>
  <sheetProtection password="C724" sheet="1" objects="1" scenarios="1"/>
  <mergeCells count="1">
    <mergeCell ref="A1:F1"/>
  </mergeCells>
  <conditionalFormatting sqref="E4:E260">
    <cfRule type="containsText" dxfId="124" priority="2" operator="containsText" text="A R">
      <formula>NOT(ISERROR(SEARCH("A R",E4)))</formula>
    </cfRule>
    <cfRule type="containsText" dxfId="123" priority="3" operator="containsText" text="ind">
      <formula>NOT(ISERROR(SEARCH("ind",E4)))</formula>
    </cfRule>
  </conditionalFormatting>
  <hyperlinks>
    <hyperlink ref="A1" location="Accueil!A1" display=" &lt;-- Retour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1"/>
  </sheetPr>
  <dimension ref="A1:BQ365"/>
  <sheetViews>
    <sheetView topLeftCell="A153" zoomScaleNormal="100" workbookViewId="0">
      <selection activeCell="O273" sqref="O273"/>
    </sheetView>
  </sheetViews>
  <sheetFormatPr baseColWidth="10" defaultColWidth="11.44140625" defaultRowHeight="14.4" x14ac:dyDescent="0.3"/>
  <cols>
    <col min="1" max="1" width="1.33203125" style="32" customWidth="1"/>
    <col min="2" max="2" width="3.33203125" style="10" customWidth="1"/>
    <col min="3" max="6" width="4.33203125" style="290" customWidth="1"/>
    <col min="7" max="7" width="11" style="272" customWidth="1"/>
    <col min="8" max="8" width="10.6640625" style="273" customWidth="1"/>
    <col min="9" max="10" width="6.5546875" style="274" customWidth="1"/>
    <col min="11" max="11" width="6.5546875" style="274" hidden="1" customWidth="1"/>
    <col min="12" max="12" width="10.33203125" style="275" customWidth="1"/>
    <col min="13" max="13" width="10.109375" style="274" customWidth="1"/>
    <col min="14" max="14" width="44.6640625" style="276" customWidth="1"/>
    <col min="15" max="15" width="6.88671875" style="276" customWidth="1"/>
    <col min="16" max="16" width="18" style="276" customWidth="1"/>
    <col min="17" max="17" width="7.109375" style="281" customWidth="1"/>
    <col min="18" max="18" width="7.109375" style="277" customWidth="1"/>
    <col min="19" max="19" width="25.109375" style="45" customWidth="1"/>
    <col min="20" max="20" width="1.88671875" style="45" customWidth="1"/>
    <col min="21" max="21" width="5.88671875" style="45" customWidth="1"/>
    <col min="22" max="22" width="2" style="272" customWidth="1"/>
    <col min="23" max="23" width="5.44140625" style="45" customWidth="1"/>
    <col min="24" max="24" width="1.88671875" style="45" customWidth="1"/>
    <col min="25" max="25" width="5.44140625" style="45" customWidth="1"/>
    <col min="26" max="26" width="2" style="272" customWidth="1"/>
    <col min="27" max="27" width="5.88671875" style="272" customWidth="1"/>
    <col min="28" max="29" width="2" style="272" customWidth="1"/>
    <col min="30" max="30" width="2" style="45" customWidth="1"/>
    <col min="31" max="31" width="7.5546875" style="45" customWidth="1"/>
    <col min="32" max="32" width="2" style="272" customWidth="1"/>
    <col min="33" max="33" width="7.33203125" style="272" customWidth="1"/>
    <col min="34" max="34" width="2" style="272" customWidth="1"/>
    <col min="35" max="35" width="7" style="272" customWidth="1"/>
    <col min="36" max="36" width="2" style="272" customWidth="1"/>
    <col min="37" max="37" width="5.5546875" style="272" customWidth="1"/>
    <col min="38" max="38" width="2" style="45" customWidth="1"/>
    <col min="39" max="39" width="5.6640625" style="45" customWidth="1"/>
    <col min="40" max="40" width="1.88671875" style="45" customWidth="1"/>
    <col min="41" max="41" width="5.5546875" style="272" customWidth="1"/>
    <col min="42" max="44" width="2.109375" style="272" customWidth="1"/>
    <col min="45" max="45" width="1.88671875" style="272" customWidth="1"/>
    <col min="46" max="46" width="5.44140625" style="45" customWidth="1"/>
    <col min="47" max="47" width="1.88671875" style="45" customWidth="1"/>
    <col min="48" max="48" width="5.44140625" style="45" customWidth="1"/>
    <col min="49" max="49" width="12.5546875" style="136" customWidth="1"/>
    <col min="50" max="53" width="4" customWidth="1"/>
    <col min="54" max="56" width="9" style="10" customWidth="1"/>
    <col min="57" max="57" width="9" customWidth="1"/>
    <col min="58" max="62" width="9" style="10" customWidth="1"/>
    <col min="63" max="63" width="9" style="5" customWidth="1"/>
    <col min="64" max="64" width="9" style="10" customWidth="1"/>
    <col min="65" max="65" width="9" style="85" customWidth="1"/>
    <col min="66" max="66" width="9" style="27" customWidth="1"/>
    <col min="67" max="67" width="9" style="5" customWidth="1"/>
    <col min="68" max="68" width="11.33203125" style="5" customWidth="1"/>
    <col min="69" max="77" width="8.5546875" style="5" customWidth="1"/>
    <col min="78" max="78" width="12.33203125" style="5" customWidth="1"/>
    <col min="79" max="81" width="7.44140625" style="5" customWidth="1"/>
    <col min="82" max="82" width="10.6640625" style="5" customWidth="1"/>
    <col min="83" max="16384" width="11.44140625" style="5"/>
  </cols>
  <sheetData>
    <row r="1" spans="1:69" s="10" customFormat="1" ht="21" customHeight="1" x14ac:dyDescent="0.3">
      <c r="A1" s="310"/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2"/>
      <c r="AH1" s="322"/>
      <c r="AI1" s="322"/>
      <c r="AJ1" s="322"/>
      <c r="AK1" s="322"/>
      <c r="AL1" s="322"/>
      <c r="AM1" s="322"/>
      <c r="AN1" s="322"/>
      <c r="AO1" s="322"/>
      <c r="AP1" s="322"/>
      <c r="AQ1" s="322"/>
      <c r="AR1" s="322"/>
      <c r="AS1" s="322"/>
      <c r="AT1" s="322"/>
      <c r="AU1" s="322"/>
      <c r="AV1" s="322"/>
      <c r="AW1" s="323"/>
      <c r="AX1"/>
      <c r="AY1"/>
      <c r="AZ1"/>
      <c r="BA1"/>
      <c r="BB1" s="201" t="str">
        <f t="shared" ref="BB1:BO1" ca="1" si="0">COUNTIFS($S$4:$S$341,BB$3,$L$4:$L$341,"A REVOIR")&amp;"/"&amp;COUNTIF($S$4:$S$341,BB$3)</f>
        <v>1/3</v>
      </c>
      <c r="BC1" s="212" t="str">
        <f t="shared" ca="1" si="0"/>
        <v>13/17</v>
      </c>
      <c r="BD1" s="201" t="str">
        <f t="shared" ca="1" si="0"/>
        <v>1/3</v>
      </c>
      <c r="BE1" s="201" t="str">
        <f t="shared" ca="1" si="0"/>
        <v>5/5</v>
      </c>
      <c r="BF1" s="212" t="str">
        <f t="shared" ca="1" si="0"/>
        <v>19/19</v>
      </c>
      <c r="BG1" s="212" t="str">
        <f t="shared" ca="1" si="0"/>
        <v>18/33</v>
      </c>
      <c r="BH1" s="201" t="str">
        <f t="shared" ca="1" si="0"/>
        <v>5/5</v>
      </c>
      <c r="BI1" s="212" t="str">
        <f t="shared" ca="1" si="0"/>
        <v>71/75</v>
      </c>
      <c r="BJ1" s="212" t="str">
        <f t="shared" ca="1" si="0"/>
        <v>31/39</v>
      </c>
      <c r="BK1" s="201" t="str">
        <f t="shared" ca="1" si="0"/>
        <v>0/1</v>
      </c>
      <c r="BL1" s="212" t="str">
        <f t="shared" ca="1" si="0"/>
        <v>20/29</v>
      </c>
      <c r="BM1" s="201" t="str">
        <f t="shared" ca="1" si="0"/>
        <v>0/3</v>
      </c>
      <c r="BN1" s="201" t="str">
        <f t="shared" ca="1" si="0"/>
        <v>1/3</v>
      </c>
      <c r="BO1" s="201" t="str">
        <f t="shared" si="0"/>
        <v>0/0</v>
      </c>
      <c r="BP1" s="203" t="str">
        <f ca="1">COUNTIF($L4:$L341,"A REVOIR")&amp;"/"&amp;COUNTA($S4:$S341)</f>
        <v>233/241</v>
      </c>
    </row>
    <row r="2" spans="1:69" s="10" customFormat="1" ht="42" customHeight="1" thickBot="1" x14ac:dyDescent="0.35">
      <c r="A2" s="310"/>
      <c r="B2" s="311" t="s">
        <v>525</v>
      </c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7"/>
      <c r="R2" s="306"/>
      <c r="S2" s="308"/>
      <c r="T2" s="423" t="s">
        <v>507</v>
      </c>
      <c r="U2" s="424"/>
      <c r="V2" s="428" t="s">
        <v>510</v>
      </c>
      <c r="W2" s="429"/>
      <c r="X2" s="440" t="s">
        <v>508</v>
      </c>
      <c r="Y2" s="441"/>
      <c r="Z2" s="436" t="s">
        <v>512</v>
      </c>
      <c r="AA2" s="437"/>
      <c r="AB2" s="430" t="s">
        <v>514</v>
      </c>
      <c r="AC2" s="431"/>
      <c r="AD2" s="431"/>
      <c r="AE2" s="431"/>
      <c r="AF2" s="426" t="s">
        <v>639</v>
      </c>
      <c r="AG2" s="426"/>
      <c r="AH2" s="298"/>
      <c r="AI2" s="298" t="s">
        <v>534</v>
      </c>
      <c r="AJ2" s="425" t="s">
        <v>641</v>
      </c>
      <c r="AK2" s="426"/>
      <c r="AL2" s="432" t="s">
        <v>509</v>
      </c>
      <c r="AM2" s="433"/>
      <c r="AN2" s="425" t="s">
        <v>536</v>
      </c>
      <c r="AO2" s="427"/>
      <c r="AP2" s="442" t="s">
        <v>515</v>
      </c>
      <c r="AQ2" s="443"/>
      <c r="AR2" s="444"/>
      <c r="AS2" s="434" t="s">
        <v>513</v>
      </c>
      <c r="AT2" s="435"/>
      <c r="AU2" s="438" t="s">
        <v>511</v>
      </c>
      <c r="AV2" s="439"/>
      <c r="AW2" s="208"/>
      <c r="AX2"/>
      <c r="AY2"/>
      <c r="AZ2"/>
      <c r="BA2"/>
      <c r="BB2" s="202">
        <f t="shared" ref="BB2:BO2" ca="1" si="1">COUNTIFS($S$4:$S$341,BB$3,$L$4:$L$341,"A REVOIR")/COUNTIF($S$4:$S$341,BB$3)</f>
        <v>0.33333333333333331</v>
      </c>
      <c r="BC2" s="202">
        <f t="shared" ca="1" si="1"/>
        <v>0.76470588235294112</v>
      </c>
      <c r="BD2" s="202">
        <f t="shared" ca="1" si="1"/>
        <v>0.33333333333333331</v>
      </c>
      <c r="BE2" s="202">
        <f t="shared" ca="1" si="1"/>
        <v>1</v>
      </c>
      <c r="BF2" s="202">
        <f t="shared" ca="1" si="1"/>
        <v>1</v>
      </c>
      <c r="BG2" s="202">
        <f t="shared" ca="1" si="1"/>
        <v>0.54545454545454541</v>
      </c>
      <c r="BH2" s="202">
        <f t="shared" ca="1" si="1"/>
        <v>1</v>
      </c>
      <c r="BI2" s="202">
        <f t="shared" ca="1" si="1"/>
        <v>0.94666666666666666</v>
      </c>
      <c r="BJ2" s="202">
        <f t="shared" ca="1" si="1"/>
        <v>0.79487179487179482</v>
      </c>
      <c r="BK2" s="202">
        <f t="shared" ca="1" si="1"/>
        <v>0</v>
      </c>
      <c r="BL2" s="202">
        <f t="shared" ca="1" si="1"/>
        <v>0.68965517241379315</v>
      </c>
      <c r="BM2" s="202">
        <f t="shared" ca="1" si="1"/>
        <v>0</v>
      </c>
      <c r="BN2" s="202">
        <f t="shared" ca="1" si="1"/>
        <v>0.33333333333333331</v>
      </c>
      <c r="BO2" s="202" t="e">
        <f t="shared" si="1"/>
        <v>#DIV/0!</v>
      </c>
      <c r="BP2" s="204">
        <f ca="1">COUNTIF($L4:$L341,"A REVOIR")/COUNTA($S4:$S341)</f>
        <v>0.96680497925311204</v>
      </c>
      <c r="BQ2" s="206"/>
    </row>
    <row r="3" spans="1:69" s="73" customFormat="1" ht="76.5" customHeight="1" thickBot="1" x14ac:dyDescent="0.35">
      <c r="A3" s="76" t="s">
        <v>355</v>
      </c>
      <c r="B3" s="294" t="s">
        <v>218</v>
      </c>
      <c r="C3" s="316" t="s">
        <v>83</v>
      </c>
      <c r="D3" s="316" t="s">
        <v>30</v>
      </c>
      <c r="E3" s="316" t="s">
        <v>31</v>
      </c>
      <c r="F3" s="316" t="s">
        <v>32</v>
      </c>
      <c r="G3" s="317" t="s">
        <v>88</v>
      </c>
      <c r="H3" s="312" t="s">
        <v>676</v>
      </c>
      <c r="I3" s="313" t="s">
        <v>677</v>
      </c>
      <c r="J3" s="313" t="s">
        <v>829</v>
      </c>
      <c r="K3" s="313" t="s">
        <v>787</v>
      </c>
      <c r="L3" s="314" t="s">
        <v>505</v>
      </c>
      <c r="M3" s="318" t="s">
        <v>577</v>
      </c>
      <c r="N3" s="319" t="s">
        <v>162</v>
      </c>
      <c r="O3" s="315" t="s">
        <v>503</v>
      </c>
      <c r="P3" s="319" t="s">
        <v>25</v>
      </c>
      <c r="Q3" s="320" t="s">
        <v>8</v>
      </c>
      <c r="R3" s="320" t="s">
        <v>86</v>
      </c>
      <c r="S3" s="320" t="s">
        <v>3</v>
      </c>
      <c r="T3" s="224" t="s">
        <v>517</v>
      </c>
      <c r="U3" s="320" t="s">
        <v>528</v>
      </c>
      <c r="V3" s="225" t="s">
        <v>531</v>
      </c>
      <c r="W3" s="320" t="s">
        <v>530</v>
      </c>
      <c r="X3" s="226" t="s">
        <v>518</v>
      </c>
      <c r="Y3" s="320" t="s">
        <v>529</v>
      </c>
      <c r="Z3" s="227" t="s">
        <v>519</v>
      </c>
      <c r="AA3" s="320" t="s">
        <v>537</v>
      </c>
      <c r="AB3" s="228" t="s">
        <v>521</v>
      </c>
      <c r="AC3" s="229" t="s">
        <v>522</v>
      </c>
      <c r="AD3" s="228" t="s">
        <v>523</v>
      </c>
      <c r="AE3" s="320" t="s">
        <v>526</v>
      </c>
      <c r="AF3" s="282" t="s">
        <v>639</v>
      </c>
      <c r="AG3" s="319" t="s">
        <v>642</v>
      </c>
      <c r="AH3" s="282" t="s">
        <v>534</v>
      </c>
      <c r="AI3" s="319" t="s">
        <v>643</v>
      </c>
      <c r="AJ3" s="282" t="s">
        <v>640</v>
      </c>
      <c r="AK3" s="321" t="s">
        <v>644</v>
      </c>
      <c r="AL3" s="283" t="s">
        <v>524</v>
      </c>
      <c r="AM3" s="320" t="s">
        <v>527</v>
      </c>
      <c r="AN3" s="284" t="s">
        <v>536</v>
      </c>
      <c r="AO3" s="321" t="s">
        <v>535</v>
      </c>
      <c r="AP3" s="320" t="s">
        <v>563</v>
      </c>
      <c r="AQ3" s="320" t="s">
        <v>564</v>
      </c>
      <c r="AR3" s="285" t="s">
        <v>598</v>
      </c>
      <c r="AS3" s="286" t="s">
        <v>520</v>
      </c>
      <c r="AT3" s="320" t="s">
        <v>533</v>
      </c>
      <c r="AU3" s="287" t="s">
        <v>89</v>
      </c>
      <c r="AV3" s="320" t="s">
        <v>532</v>
      </c>
      <c r="AW3" s="207" t="s">
        <v>423</v>
      </c>
      <c r="AX3" t="s">
        <v>597</v>
      </c>
      <c r="AY3" t="s">
        <v>599</v>
      </c>
      <c r="AZ3" t="s">
        <v>600</v>
      </c>
      <c r="BA3" t="s">
        <v>601</v>
      </c>
      <c r="BB3" s="198" t="s">
        <v>316</v>
      </c>
      <c r="BC3" s="381" t="s">
        <v>698</v>
      </c>
      <c r="BD3" s="5" t="s">
        <v>175</v>
      </c>
      <c r="BE3" s="199" t="s">
        <v>419</v>
      </c>
      <c r="BF3" s="200" t="s">
        <v>184</v>
      </c>
      <c r="BG3" s="199" t="s">
        <v>699</v>
      </c>
      <c r="BH3" s="199" t="s">
        <v>314</v>
      </c>
      <c r="BI3" s="199" t="s">
        <v>371</v>
      </c>
      <c r="BJ3" s="199" t="s">
        <v>700</v>
      </c>
      <c r="BK3" s="199" t="s">
        <v>327</v>
      </c>
      <c r="BL3" s="200" t="s">
        <v>181</v>
      </c>
      <c r="BM3" s="199" t="s">
        <v>372</v>
      </c>
      <c r="BN3" s="199" t="s">
        <v>159</v>
      </c>
      <c r="BO3" s="8" t="s">
        <v>583</v>
      </c>
      <c r="BP3" s="205" t="s">
        <v>506</v>
      </c>
    </row>
    <row r="4" spans="1:69" s="17" customFormat="1" ht="17.25" customHeight="1" x14ac:dyDescent="0.3">
      <c r="A4" s="79"/>
      <c r="B4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4" s="230" t="s">
        <v>12</v>
      </c>
      <c r="D4" s="230" t="s">
        <v>57</v>
      </c>
      <c r="E4" s="230" t="s">
        <v>38</v>
      </c>
      <c r="F4" s="230" t="s">
        <v>71</v>
      </c>
      <c r="G4" s="239" t="s">
        <v>84</v>
      </c>
      <c r="H4" s="246" t="s">
        <v>504</v>
      </c>
      <c r="I4" s="252"/>
      <c r="J4" s="252">
        <v>190</v>
      </c>
      <c r="K4" s="252"/>
      <c r="L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4" s="231" t="s">
        <v>580</v>
      </c>
      <c r="N4" s="230" t="s">
        <v>945</v>
      </c>
      <c r="O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" s="230" t="s">
        <v>486</v>
      </c>
      <c r="Q4" s="231" t="s">
        <v>10</v>
      </c>
      <c r="R4" s="230" t="s">
        <v>4</v>
      </c>
      <c r="S4" s="230" t="s">
        <v>181</v>
      </c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0">
        <v>1</v>
      </c>
      <c r="AQ4" s="230"/>
      <c r="AR4" s="230"/>
      <c r="AS4" s="230"/>
      <c r="AT4" s="230"/>
      <c r="AU4" s="230"/>
      <c r="AV4" s="230"/>
      <c r="AW4" s="16"/>
      <c r="AX4"/>
      <c r="AY4"/>
      <c r="AZ4"/>
      <c r="BA4"/>
      <c r="BB4" s="32"/>
      <c r="BC4" s="32"/>
    </row>
    <row r="5" spans="1:69" ht="17.25" customHeight="1" x14ac:dyDescent="0.3">
      <c r="A5" s="79"/>
      <c r="B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5" s="230" t="s">
        <v>12</v>
      </c>
      <c r="D5" s="230" t="s">
        <v>57</v>
      </c>
      <c r="E5" s="230" t="s">
        <v>38</v>
      </c>
      <c r="F5" s="230" t="s">
        <v>71</v>
      </c>
      <c r="G5" s="239" t="s">
        <v>84</v>
      </c>
      <c r="H5" s="246" t="s">
        <v>504</v>
      </c>
      <c r="I5" s="252"/>
      <c r="J5" s="252">
        <v>191</v>
      </c>
      <c r="K5" s="252"/>
      <c r="L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" s="231" t="s">
        <v>580</v>
      </c>
      <c r="N5" s="230" t="s">
        <v>946</v>
      </c>
      <c r="O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" s="230" t="s">
        <v>486</v>
      </c>
      <c r="Q5" s="231" t="s">
        <v>10</v>
      </c>
      <c r="R5" s="230" t="s">
        <v>4</v>
      </c>
      <c r="S5" s="230" t="s">
        <v>181</v>
      </c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>
        <v>1</v>
      </c>
      <c r="AQ5" s="230"/>
      <c r="AR5" s="230"/>
      <c r="AS5" s="230"/>
      <c r="AT5" s="230"/>
      <c r="AU5" s="230"/>
      <c r="AV5" s="230"/>
      <c r="AW5" s="16"/>
      <c r="BD5" s="5"/>
      <c r="BE5" s="5"/>
      <c r="BF5" s="5"/>
      <c r="BG5" s="5"/>
      <c r="BH5" s="5"/>
      <c r="BI5" s="5"/>
      <c r="BJ5" s="5"/>
      <c r="BL5" s="5"/>
      <c r="BM5" s="5"/>
      <c r="BN5" s="5"/>
    </row>
    <row r="6" spans="1:69" ht="17.25" customHeight="1" x14ac:dyDescent="0.3">
      <c r="A6" s="79"/>
      <c r="B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6" s="230" t="s">
        <v>12</v>
      </c>
      <c r="D6" s="230" t="s">
        <v>57</v>
      </c>
      <c r="E6" s="230" t="s">
        <v>38</v>
      </c>
      <c r="F6" s="230" t="s">
        <v>71</v>
      </c>
      <c r="G6" s="239" t="s">
        <v>84</v>
      </c>
      <c r="H6" s="246" t="s">
        <v>504</v>
      </c>
      <c r="I6" s="252"/>
      <c r="J6" s="252">
        <v>192</v>
      </c>
      <c r="K6" s="252"/>
      <c r="L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" s="231" t="s">
        <v>580</v>
      </c>
      <c r="N6" s="230" t="s">
        <v>944</v>
      </c>
      <c r="O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" s="230" t="s">
        <v>486</v>
      </c>
      <c r="Q6" s="231" t="s">
        <v>10</v>
      </c>
      <c r="R6" s="230" t="s">
        <v>4</v>
      </c>
      <c r="S6" s="230" t="s">
        <v>181</v>
      </c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>
        <v>1</v>
      </c>
      <c r="AQ6" s="230"/>
      <c r="AR6" s="230"/>
      <c r="AS6" s="230"/>
      <c r="AT6" s="230"/>
      <c r="AU6" s="230"/>
      <c r="AV6" s="230"/>
      <c r="AW6" s="16"/>
      <c r="BD6" s="5"/>
      <c r="BE6" s="5"/>
      <c r="BF6" s="5"/>
      <c r="BG6" s="5"/>
      <c r="BH6" s="5"/>
      <c r="BI6" s="5"/>
      <c r="BJ6" s="5"/>
      <c r="BL6" s="5"/>
      <c r="BM6" s="5"/>
      <c r="BN6" s="5"/>
    </row>
    <row r="7" spans="1:69" ht="17.25" customHeight="1" x14ac:dyDescent="0.3">
      <c r="A7" s="197"/>
      <c r="B7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DOCUMENTAIRE\MANAGEMENT\DIRECTION\POLITIQUE\DEMANDES D'ADMISSIONS\</v>
      </c>
      <c r="C7" s="230" t="s">
        <v>12</v>
      </c>
      <c r="D7" s="230" t="s">
        <v>73</v>
      </c>
      <c r="E7" s="230" t="s">
        <v>87</v>
      </c>
      <c r="F7" s="230" t="s">
        <v>324</v>
      </c>
      <c r="G7" s="230"/>
      <c r="H7" s="246" t="s">
        <v>504</v>
      </c>
      <c r="I7" s="231"/>
      <c r="J7" s="252">
        <v>8</v>
      </c>
      <c r="K7" s="231"/>
      <c r="L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7" s="231" t="s">
        <v>578</v>
      </c>
      <c r="N7" s="230" t="s">
        <v>994</v>
      </c>
      <c r="O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7" s="230" t="s">
        <v>995</v>
      </c>
      <c r="Q7" s="231" t="s">
        <v>1002</v>
      </c>
      <c r="R7" s="230" t="s">
        <v>84</v>
      </c>
      <c r="S7" s="230" t="s">
        <v>181</v>
      </c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0"/>
      <c r="AG7" s="230"/>
      <c r="AH7" s="230"/>
      <c r="AI7" s="230"/>
      <c r="AJ7" s="230"/>
      <c r="AK7" s="230"/>
      <c r="AL7" s="230"/>
      <c r="AM7" s="230"/>
      <c r="AN7" s="230"/>
      <c r="AO7" s="230"/>
      <c r="AP7" s="230"/>
      <c r="AQ7" s="230"/>
      <c r="AR7" s="230"/>
      <c r="AS7" s="230"/>
      <c r="AT7" s="230"/>
      <c r="AU7" s="230"/>
      <c r="AV7" s="230"/>
      <c r="AW7" s="74"/>
      <c r="BD7" s="5"/>
      <c r="BE7" s="5"/>
      <c r="BF7" s="5"/>
      <c r="BG7" s="5"/>
      <c r="BH7" s="5"/>
      <c r="BI7" s="5"/>
      <c r="BJ7" s="5"/>
      <c r="BL7" s="5"/>
      <c r="BM7" s="5"/>
      <c r="BN7" s="5"/>
    </row>
    <row r="8" spans="1:69" ht="17.25" customHeight="1" x14ac:dyDescent="0.3">
      <c r="A8" s="79"/>
      <c r="B8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8" s="230" t="s">
        <v>13</v>
      </c>
      <c r="D8" s="230" t="s">
        <v>17</v>
      </c>
      <c r="E8" s="230" t="s">
        <v>52</v>
      </c>
      <c r="F8" s="230"/>
      <c r="G8" s="239" t="s">
        <v>549</v>
      </c>
      <c r="H8" s="246">
        <v>42430</v>
      </c>
      <c r="I8" s="231"/>
      <c r="J8" s="252">
        <v>16</v>
      </c>
      <c r="K8" s="231"/>
      <c r="L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" s="231" t="s">
        <v>580</v>
      </c>
      <c r="N8" s="234" t="s">
        <v>544</v>
      </c>
      <c r="O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" s="230" t="s">
        <v>547</v>
      </c>
      <c r="Q8" s="231" t="s">
        <v>10</v>
      </c>
      <c r="R8" s="230" t="s">
        <v>4</v>
      </c>
      <c r="S8" s="230" t="s">
        <v>371</v>
      </c>
      <c r="T8" s="230"/>
      <c r="U8" s="230"/>
      <c r="V8" s="230"/>
      <c r="W8" s="230"/>
      <c r="X8" s="230"/>
      <c r="Y8" s="230"/>
      <c r="Z8" s="230"/>
      <c r="AA8" s="230"/>
      <c r="AB8" s="230">
        <v>1</v>
      </c>
      <c r="AC8" s="230">
        <v>1</v>
      </c>
      <c r="AD8" s="230"/>
      <c r="AE8" s="230" t="s">
        <v>649</v>
      </c>
      <c r="AF8" s="230"/>
      <c r="AG8" s="230"/>
      <c r="AH8" s="230"/>
      <c r="AI8" s="230"/>
      <c r="AJ8" s="230"/>
      <c r="AK8" s="230"/>
      <c r="AL8" s="230"/>
      <c r="AM8" s="230"/>
      <c r="AN8" s="230"/>
      <c r="AO8" s="230"/>
      <c r="AP8" s="230"/>
      <c r="AQ8" s="230"/>
      <c r="AR8" s="230">
        <v>1</v>
      </c>
      <c r="AS8" s="230"/>
      <c r="AT8" s="230"/>
      <c r="AU8" s="230"/>
      <c r="AV8" s="230"/>
      <c r="AW8" s="16"/>
      <c r="BD8" s="5"/>
      <c r="BE8" s="5"/>
      <c r="BF8" s="5"/>
      <c r="BG8" s="5"/>
      <c r="BH8" s="5"/>
      <c r="BI8" s="5"/>
      <c r="BJ8" s="5"/>
      <c r="BL8" s="5"/>
      <c r="BM8" s="5"/>
      <c r="BN8" s="5"/>
    </row>
    <row r="9" spans="1:69" ht="17.25" customHeight="1" x14ac:dyDescent="0.3">
      <c r="A9" s="197"/>
      <c r="B9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9" s="236" t="s">
        <v>14</v>
      </c>
      <c r="D9" s="236" t="s">
        <v>22</v>
      </c>
      <c r="E9" s="230" t="s">
        <v>298</v>
      </c>
      <c r="F9" s="230"/>
      <c r="G9" s="230" t="s">
        <v>186</v>
      </c>
      <c r="H9" s="246">
        <v>42444</v>
      </c>
      <c r="I9" s="231"/>
      <c r="J9" s="252">
        <v>17</v>
      </c>
      <c r="K9" s="231"/>
      <c r="L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" s="231" t="s">
        <v>582</v>
      </c>
      <c r="N9" s="338" t="s">
        <v>295</v>
      </c>
      <c r="O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9" s="230" t="s">
        <v>187</v>
      </c>
      <c r="Q9" s="278" t="s">
        <v>58</v>
      </c>
      <c r="R9" s="230" t="s">
        <v>4</v>
      </c>
      <c r="S9" s="236" t="s">
        <v>184</v>
      </c>
      <c r="T9" s="230"/>
      <c r="U9" s="230"/>
      <c r="V9" s="230"/>
      <c r="W9" s="230"/>
      <c r="X9" s="230">
        <v>1</v>
      </c>
      <c r="Y9" s="230" t="s">
        <v>675</v>
      </c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>
        <v>1</v>
      </c>
      <c r="AS9" s="230"/>
      <c r="AT9" s="230"/>
      <c r="AU9" s="230"/>
      <c r="AV9" s="230"/>
      <c r="AW9" s="74"/>
      <c r="BD9" s="5"/>
      <c r="BE9" s="5"/>
      <c r="BF9" s="5"/>
      <c r="BG9" s="5"/>
      <c r="BH9" s="5"/>
      <c r="BI9" s="5"/>
      <c r="BJ9" s="5"/>
      <c r="BL9" s="5"/>
      <c r="BM9" s="5"/>
      <c r="BN9" s="5"/>
    </row>
    <row r="10" spans="1:69" ht="17.25" customHeight="1" x14ac:dyDescent="0.3">
      <c r="A10" s="196"/>
      <c r="B1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10" s="230" t="s">
        <v>12</v>
      </c>
      <c r="D10" s="230" t="s">
        <v>16</v>
      </c>
      <c r="E10" s="230" t="s">
        <v>182</v>
      </c>
      <c r="F10" s="230"/>
      <c r="G10" s="237"/>
      <c r="H10" s="246">
        <v>42444</v>
      </c>
      <c r="I10" s="252"/>
      <c r="J10" s="252">
        <v>18</v>
      </c>
      <c r="K10" s="252"/>
      <c r="L1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" s="231" t="s">
        <v>578</v>
      </c>
      <c r="N10" s="378" t="s">
        <v>780</v>
      </c>
      <c r="O1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" s="230" t="s">
        <v>780</v>
      </c>
      <c r="Q10" s="231" t="s">
        <v>9</v>
      </c>
      <c r="R10" s="230"/>
      <c r="S10" s="236" t="s">
        <v>699</v>
      </c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30"/>
      <c r="AK10" s="230"/>
      <c r="AL10" s="230"/>
      <c r="AM10" s="230"/>
      <c r="AN10" s="230"/>
      <c r="AO10" s="230"/>
      <c r="AP10" s="230"/>
      <c r="AQ10" s="230">
        <v>1</v>
      </c>
      <c r="AR10" s="230"/>
      <c r="AS10" s="230"/>
      <c r="AT10" s="230"/>
      <c r="AU10" s="230"/>
      <c r="AV10" s="230"/>
      <c r="AW10" s="343"/>
      <c r="BD10" s="5"/>
      <c r="BE10" s="5"/>
      <c r="BF10" s="5"/>
      <c r="BG10" s="5"/>
      <c r="BH10" s="5"/>
      <c r="BI10" s="5"/>
      <c r="BJ10" s="5"/>
      <c r="BL10" s="5"/>
      <c r="BM10" s="5"/>
      <c r="BN10" s="5"/>
    </row>
    <row r="11" spans="1:69" ht="17.25" customHeight="1" x14ac:dyDescent="0.3">
      <c r="A11" s="197"/>
      <c r="B11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1" s="236" t="s">
        <v>13</v>
      </c>
      <c r="D11" s="236" t="s">
        <v>17</v>
      </c>
      <c r="E11" s="236" t="s">
        <v>52</v>
      </c>
      <c r="F11" s="230"/>
      <c r="G11" s="230" t="s">
        <v>813</v>
      </c>
      <c r="H11" s="246">
        <v>42444</v>
      </c>
      <c r="I11" s="231">
        <v>5</v>
      </c>
      <c r="J11" s="252">
        <v>19</v>
      </c>
      <c r="K11" s="231"/>
      <c r="L11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1" s="231" t="s">
        <v>580</v>
      </c>
      <c r="N11" s="230" t="s">
        <v>811</v>
      </c>
      <c r="O1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" s="230" t="s">
        <v>812</v>
      </c>
      <c r="Q11" s="278" t="s">
        <v>10</v>
      </c>
      <c r="R11" s="230"/>
      <c r="S11" s="236" t="s">
        <v>700</v>
      </c>
      <c r="T11" s="230"/>
      <c r="U11" s="230"/>
      <c r="V11" s="230"/>
      <c r="W11" s="230"/>
      <c r="X11" s="230"/>
      <c r="Y11" s="230"/>
      <c r="Z11" s="230"/>
      <c r="AA11" s="230"/>
      <c r="AB11" s="230">
        <v>1</v>
      </c>
      <c r="AC11" s="230">
        <v>1</v>
      </c>
      <c r="AD11" s="230">
        <v>1</v>
      </c>
      <c r="AE11" s="230" t="s">
        <v>650</v>
      </c>
      <c r="AF11" s="230"/>
      <c r="AG11" s="230"/>
      <c r="AH11" s="230"/>
      <c r="AI11" s="230"/>
      <c r="AJ11" s="230">
        <v>1</v>
      </c>
      <c r="AK11" s="230" t="s">
        <v>647</v>
      </c>
      <c r="AL11" s="230"/>
      <c r="AM11" s="230"/>
      <c r="AN11" s="230"/>
      <c r="AO11" s="230"/>
      <c r="AP11" s="230"/>
      <c r="AQ11" s="230"/>
      <c r="AR11" s="230">
        <v>1</v>
      </c>
      <c r="AS11" s="230"/>
      <c r="AT11" s="230"/>
      <c r="AU11" s="230"/>
      <c r="AV11" s="230"/>
      <c r="AW11" s="16"/>
      <c r="BD11" s="5"/>
      <c r="BE11" s="5"/>
      <c r="BF11" s="5"/>
      <c r="BG11" s="5"/>
      <c r="BH11" s="5"/>
      <c r="BI11" s="5"/>
      <c r="BJ11" s="5"/>
      <c r="BL11" s="5"/>
      <c r="BM11" s="5"/>
      <c r="BN11" s="5"/>
    </row>
    <row r="12" spans="1:69" ht="17.25" customHeight="1" x14ac:dyDescent="0.3">
      <c r="A12" s="197"/>
      <c r="B12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2" s="236" t="s">
        <v>13</v>
      </c>
      <c r="D12" s="236" t="s">
        <v>17</v>
      </c>
      <c r="E12" s="236" t="s">
        <v>52</v>
      </c>
      <c r="F12" s="230"/>
      <c r="G12" s="230" t="s">
        <v>769</v>
      </c>
      <c r="H12" s="246">
        <v>42452</v>
      </c>
      <c r="I12" s="231"/>
      <c r="J12" s="252">
        <v>20</v>
      </c>
      <c r="K12" s="231"/>
      <c r="L1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" s="231" t="s">
        <v>582</v>
      </c>
      <c r="N12" s="230" t="s">
        <v>273</v>
      </c>
      <c r="O1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" s="230" t="s">
        <v>123</v>
      </c>
      <c r="Q12" s="278" t="s">
        <v>10</v>
      </c>
      <c r="R12" s="230" t="s">
        <v>4</v>
      </c>
      <c r="S12" s="236" t="s">
        <v>419</v>
      </c>
      <c r="T12" s="230"/>
      <c r="U12" s="230"/>
      <c r="V12" s="230"/>
      <c r="W12" s="230"/>
      <c r="X12" s="230"/>
      <c r="Y12" s="230"/>
      <c r="Z12" s="230"/>
      <c r="AA12" s="230"/>
      <c r="AB12" s="230">
        <v>1</v>
      </c>
      <c r="AC12" s="230">
        <v>1</v>
      </c>
      <c r="AD12" s="230"/>
      <c r="AE12" s="230" t="s">
        <v>650</v>
      </c>
      <c r="AF12" s="230"/>
      <c r="AG12" s="230"/>
      <c r="AH12" s="230"/>
      <c r="AI12" s="230"/>
      <c r="AJ12" s="230">
        <v>1</v>
      </c>
      <c r="AK12" s="230" t="s">
        <v>647</v>
      </c>
      <c r="AL12" s="230"/>
      <c r="AM12" s="230"/>
      <c r="AN12" s="230"/>
      <c r="AO12" s="230"/>
      <c r="AP12" s="230"/>
      <c r="AQ12" s="230"/>
      <c r="AR12" s="230">
        <v>1</v>
      </c>
      <c r="AS12" s="230"/>
      <c r="AT12" s="230"/>
      <c r="AU12" s="230"/>
      <c r="AV12" s="230"/>
      <c r="AW12" s="16"/>
      <c r="BD12" s="5"/>
      <c r="BE12" s="5"/>
      <c r="BF12" s="5"/>
      <c r="BG12" s="5"/>
      <c r="BH12" s="5"/>
      <c r="BI12" s="5"/>
      <c r="BJ12" s="5"/>
      <c r="BL12" s="5"/>
      <c r="BM12" s="5"/>
      <c r="BN12" s="5"/>
    </row>
    <row r="13" spans="1:69" ht="17.25" customHeight="1" x14ac:dyDescent="0.3">
      <c r="A13" s="79"/>
      <c r="B13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3" s="262" t="s">
        <v>13</v>
      </c>
      <c r="D13" s="230" t="s">
        <v>17</v>
      </c>
      <c r="E13" s="230" t="s">
        <v>23</v>
      </c>
      <c r="F13" s="230"/>
      <c r="G13" s="239" t="s">
        <v>548</v>
      </c>
      <c r="H13" s="246">
        <v>42430</v>
      </c>
      <c r="I13" s="231"/>
      <c r="J13" s="252">
        <v>21</v>
      </c>
      <c r="K13" s="231"/>
      <c r="L1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" s="231" t="s">
        <v>580</v>
      </c>
      <c r="N13" s="234" t="s">
        <v>546</v>
      </c>
      <c r="O1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" s="230" t="s">
        <v>545</v>
      </c>
      <c r="Q13" s="231" t="s">
        <v>10</v>
      </c>
      <c r="R13" s="230" t="s">
        <v>4</v>
      </c>
      <c r="S13" s="230" t="s">
        <v>371</v>
      </c>
      <c r="T13" s="230"/>
      <c r="U13" s="230"/>
      <c r="V13" s="230"/>
      <c r="W13" s="230"/>
      <c r="X13" s="230"/>
      <c r="Y13" s="230"/>
      <c r="Z13" s="230"/>
      <c r="AA13" s="230"/>
      <c r="AB13" s="230">
        <v>1</v>
      </c>
      <c r="AC13" s="230">
        <v>1</v>
      </c>
      <c r="AD13" s="230">
        <v>1</v>
      </c>
      <c r="AE13" s="230" t="s">
        <v>649</v>
      </c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>
        <v>1</v>
      </c>
      <c r="AS13" s="230"/>
      <c r="AT13" s="230"/>
      <c r="AU13" s="230"/>
      <c r="AV13" s="230"/>
      <c r="AW13" s="16"/>
      <c r="BD13" s="5"/>
      <c r="BE13" s="5"/>
      <c r="BF13" s="5"/>
      <c r="BG13" s="5"/>
      <c r="BH13" s="5"/>
      <c r="BI13" s="5"/>
      <c r="BJ13" s="5"/>
      <c r="BL13" s="5"/>
      <c r="BM13" s="5"/>
      <c r="BN13" s="5"/>
    </row>
    <row r="14" spans="1:69" ht="17.25" customHeight="1" x14ac:dyDescent="0.3">
      <c r="A14" s="197"/>
      <c r="B14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4" s="262" t="s">
        <v>12</v>
      </c>
      <c r="D14" s="230" t="s">
        <v>57</v>
      </c>
      <c r="E14" s="230" t="s">
        <v>39</v>
      </c>
      <c r="F14" s="230"/>
      <c r="G14" s="230" t="s">
        <v>179</v>
      </c>
      <c r="H14" s="246" t="s">
        <v>504</v>
      </c>
      <c r="I14" s="231"/>
      <c r="J14" s="252">
        <v>22</v>
      </c>
      <c r="K14" s="231"/>
      <c r="L1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4" s="231" t="s">
        <v>578</v>
      </c>
      <c r="N14" s="230" t="s">
        <v>293</v>
      </c>
      <c r="O1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" s="230" t="s">
        <v>936</v>
      </c>
      <c r="Q14" s="231" t="s">
        <v>58</v>
      </c>
      <c r="R14" s="230" t="s">
        <v>84</v>
      </c>
      <c r="S14" s="230" t="s">
        <v>372</v>
      </c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0"/>
      <c r="AK14" s="230"/>
      <c r="AL14" s="230"/>
      <c r="AM14" s="230"/>
      <c r="AN14" s="230"/>
      <c r="AO14" s="230"/>
      <c r="AP14" s="230"/>
      <c r="AQ14" s="230"/>
      <c r="AR14" s="230"/>
      <c r="AS14" s="230"/>
      <c r="AT14" s="230"/>
      <c r="AU14" s="230"/>
      <c r="AV14" s="230"/>
      <c r="AW14" s="74"/>
      <c r="BD14" s="5"/>
      <c r="BE14" s="5"/>
      <c r="BF14" s="5"/>
      <c r="BG14" s="5"/>
      <c r="BH14" s="5"/>
      <c r="BI14" s="5"/>
      <c r="BJ14" s="5"/>
      <c r="BL14" s="5"/>
      <c r="BM14" s="5"/>
      <c r="BN14" s="5"/>
    </row>
    <row r="15" spans="1:69" ht="17.25" customHeight="1" x14ac:dyDescent="0.3">
      <c r="A15" s="197"/>
      <c r="B1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5" s="230" t="s">
        <v>12</v>
      </c>
      <c r="D15" s="230" t="s">
        <v>57</v>
      </c>
      <c r="E15" s="230" t="s">
        <v>39</v>
      </c>
      <c r="F15" s="230"/>
      <c r="G15" s="230" t="s">
        <v>178</v>
      </c>
      <c r="H15" s="246" t="s">
        <v>504</v>
      </c>
      <c r="I15" s="231"/>
      <c r="J15" s="252">
        <v>23</v>
      </c>
      <c r="K15" s="231"/>
      <c r="L1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" s="231" t="s">
        <v>578</v>
      </c>
      <c r="N15" s="230" t="s">
        <v>292</v>
      </c>
      <c r="O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5" s="230" t="s">
        <v>935</v>
      </c>
      <c r="Q15" s="231" t="s">
        <v>58</v>
      </c>
      <c r="R15" s="230" t="s">
        <v>84</v>
      </c>
      <c r="S15" s="230" t="s">
        <v>372</v>
      </c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74"/>
      <c r="BD15" s="5"/>
      <c r="BE15" s="5"/>
      <c r="BF15" s="5"/>
      <c r="BG15" s="5"/>
      <c r="BH15" s="5"/>
      <c r="BI15" s="5"/>
      <c r="BJ15" s="5"/>
      <c r="BL15" s="5"/>
      <c r="BM15" s="5"/>
      <c r="BN15" s="5"/>
    </row>
    <row r="16" spans="1:69" ht="17.25" customHeight="1" x14ac:dyDescent="0.3">
      <c r="A16" s="79"/>
      <c r="B1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DOCUMENTAIRE\MANAGEMENT\QUALITE\AUDITS\</v>
      </c>
      <c r="C16" s="230" t="s">
        <v>12</v>
      </c>
      <c r="D16" s="230" t="s">
        <v>15</v>
      </c>
      <c r="E16" s="230" t="s">
        <v>1010</v>
      </c>
      <c r="F16" s="230"/>
      <c r="G16" s="332"/>
      <c r="H16" s="246">
        <v>42368</v>
      </c>
      <c r="I16" s="252">
        <v>1</v>
      </c>
      <c r="J16" s="252">
        <v>246</v>
      </c>
      <c r="K16" s="252"/>
      <c r="L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" s="247"/>
      <c r="N16" s="334" t="s">
        <v>952</v>
      </c>
      <c r="O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6" s="230" t="s">
        <v>953</v>
      </c>
      <c r="Q16" s="231" t="s">
        <v>58</v>
      </c>
      <c r="R16" s="236"/>
      <c r="S16" s="230"/>
      <c r="T16" s="230"/>
      <c r="U16" s="230"/>
      <c r="V16" s="230"/>
      <c r="W16" s="230"/>
      <c r="X16" s="230"/>
      <c r="Y16" s="230"/>
      <c r="Z16" s="230"/>
      <c r="AA16" s="230"/>
      <c r="AB16" s="230"/>
      <c r="AC16" s="230"/>
      <c r="AD16" s="230"/>
      <c r="AE16" s="230"/>
      <c r="AF16" s="230"/>
      <c r="AG16" s="230"/>
      <c r="AH16" s="230"/>
      <c r="AI16" s="230"/>
      <c r="AJ16" s="230"/>
      <c r="AK16" s="230"/>
      <c r="AL16" s="230"/>
      <c r="AM16" s="230"/>
      <c r="AN16" s="230"/>
      <c r="AO16" s="230"/>
      <c r="AP16" s="230"/>
      <c r="AQ16" s="230"/>
      <c r="AR16" s="230"/>
      <c r="AS16" s="230"/>
      <c r="AT16" s="230"/>
      <c r="AU16" s="230"/>
      <c r="AV16" s="230"/>
      <c r="AW16" s="16"/>
      <c r="BD16" s="5"/>
      <c r="BE16" s="5"/>
      <c r="BF16" s="5"/>
      <c r="BG16" s="5"/>
      <c r="BH16" s="5"/>
      <c r="BI16" s="5"/>
      <c r="BJ16" s="5"/>
      <c r="BL16" s="5"/>
      <c r="BM16" s="5"/>
      <c r="BN16" s="5"/>
    </row>
    <row r="17" spans="1:66" ht="17.25" customHeight="1" x14ac:dyDescent="0.3">
      <c r="A17" s="79"/>
      <c r="B1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 2016\</v>
      </c>
      <c r="C17" s="230" t="s">
        <v>12</v>
      </c>
      <c r="D17" s="230" t="s">
        <v>15</v>
      </c>
      <c r="E17" s="230" t="s">
        <v>942</v>
      </c>
      <c r="F17" s="230"/>
      <c r="G17" s="332" t="s">
        <v>84</v>
      </c>
      <c r="H17" s="246">
        <v>42500</v>
      </c>
      <c r="I17" s="252">
        <v>1</v>
      </c>
      <c r="J17" s="252">
        <v>6</v>
      </c>
      <c r="K17" s="252"/>
      <c r="L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" s="247" t="s">
        <v>580</v>
      </c>
      <c r="N17" s="334" t="s">
        <v>941</v>
      </c>
      <c r="O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" s="230" t="s">
        <v>943</v>
      </c>
      <c r="Q17" s="231" t="s">
        <v>10</v>
      </c>
      <c r="R17" s="236" t="s">
        <v>84</v>
      </c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>
        <v>1</v>
      </c>
      <c r="AR17" s="230"/>
      <c r="AS17" s="230"/>
      <c r="AT17" s="230"/>
      <c r="AU17" s="230"/>
      <c r="AV17" s="230"/>
      <c r="AW17" s="16"/>
      <c r="BD17" s="5"/>
      <c r="BE17" s="5"/>
      <c r="BF17" s="5"/>
      <c r="BG17" s="5"/>
      <c r="BH17" s="5"/>
      <c r="BI17" s="5"/>
      <c r="BJ17" s="5"/>
      <c r="BL17" s="5"/>
      <c r="BM17" s="5"/>
      <c r="BN17" s="5"/>
    </row>
    <row r="18" spans="1:66" ht="17.25" customHeight="1" x14ac:dyDescent="0.3">
      <c r="A18" s="79"/>
      <c r="B1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DOCUMENTAIRE\MANAGEMENT\QUALITE\AUDITS\</v>
      </c>
      <c r="C18" s="230" t="s">
        <v>12</v>
      </c>
      <c r="D18" s="230" t="s">
        <v>15</v>
      </c>
      <c r="E18" s="230" t="s">
        <v>1010</v>
      </c>
      <c r="F18" s="230"/>
      <c r="G18" s="332"/>
      <c r="H18" s="246">
        <v>42500</v>
      </c>
      <c r="I18" s="252"/>
      <c r="J18" s="252">
        <v>247</v>
      </c>
      <c r="K18" s="252"/>
      <c r="L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" s="247"/>
      <c r="N18" s="334" t="s">
        <v>941</v>
      </c>
      <c r="O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8" s="230" t="s">
        <v>943</v>
      </c>
      <c r="Q18" s="231" t="s">
        <v>1002</v>
      </c>
      <c r="R18" s="236"/>
      <c r="S18" s="230"/>
      <c r="T18" s="230"/>
      <c r="U18" s="230"/>
      <c r="V18" s="230"/>
      <c r="W18" s="230"/>
      <c r="X18" s="230"/>
      <c r="Y18" s="230"/>
      <c r="Z18" s="230"/>
      <c r="AA18" s="230"/>
      <c r="AB18" s="230"/>
      <c r="AC18" s="230"/>
      <c r="AD18" s="230"/>
      <c r="AE18" s="230"/>
      <c r="AF18" s="230"/>
      <c r="AG18" s="230"/>
      <c r="AH18" s="230"/>
      <c r="AI18" s="230"/>
      <c r="AJ18" s="230"/>
      <c r="AK18" s="230"/>
      <c r="AL18" s="230"/>
      <c r="AM18" s="230"/>
      <c r="AN18" s="230"/>
      <c r="AO18" s="230"/>
      <c r="AP18" s="230"/>
      <c r="AQ18" s="230"/>
      <c r="AR18" s="230"/>
      <c r="AS18" s="230"/>
      <c r="AT18" s="230"/>
      <c r="AU18" s="230"/>
      <c r="AV18" s="230"/>
      <c r="AW18" s="16"/>
      <c r="BD18" s="5"/>
      <c r="BE18" s="5"/>
      <c r="BF18" s="5"/>
      <c r="BG18" s="5"/>
      <c r="BH18" s="5"/>
      <c r="BI18" s="5"/>
      <c r="BJ18" s="5"/>
      <c r="BL18" s="5"/>
      <c r="BM18" s="5"/>
      <c r="BN18" s="5"/>
    </row>
    <row r="19" spans="1:66" ht="17.25" customHeight="1" x14ac:dyDescent="0.3">
      <c r="A19" s="107"/>
      <c r="B19" s="37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</v>
      </c>
      <c r="C19" s="230" t="s">
        <v>12</v>
      </c>
      <c r="D19" s="230" t="s">
        <v>73</v>
      </c>
      <c r="E19" s="230" t="s">
        <v>87</v>
      </c>
      <c r="F19" s="230"/>
      <c r="G19" s="239" t="s">
        <v>84</v>
      </c>
      <c r="H19" s="246" t="s">
        <v>504</v>
      </c>
      <c r="I19" s="252">
        <v>5</v>
      </c>
      <c r="J19" s="252">
        <v>24</v>
      </c>
      <c r="K19" s="252"/>
      <c r="L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" s="231" t="s">
        <v>581</v>
      </c>
      <c r="N19" s="230" t="s">
        <v>373</v>
      </c>
      <c r="O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9" s="230" t="s">
        <v>374</v>
      </c>
      <c r="Q19" s="231" t="s">
        <v>84</v>
      </c>
      <c r="R19" s="230" t="s">
        <v>4</v>
      </c>
      <c r="S19" s="236" t="s">
        <v>699</v>
      </c>
      <c r="T19" s="230">
        <v>1</v>
      </c>
      <c r="U19" s="230" t="s">
        <v>627</v>
      </c>
      <c r="V19" s="230"/>
      <c r="W19" s="230"/>
      <c r="X19" s="230"/>
      <c r="Y19" s="230"/>
      <c r="Z19" s="230"/>
      <c r="AA19" s="230"/>
      <c r="AB19" s="230"/>
      <c r="AC19" s="230"/>
      <c r="AD19" s="230"/>
      <c r="AE19" s="230"/>
      <c r="AF19" s="230"/>
      <c r="AG19" s="230"/>
      <c r="AH19" s="230"/>
      <c r="AI19" s="230"/>
      <c r="AJ19" s="230"/>
      <c r="AK19" s="230"/>
      <c r="AL19" s="230"/>
      <c r="AM19" s="230"/>
      <c r="AN19" s="230"/>
      <c r="AO19" s="230"/>
      <c r="AP19" s="230"/>
      <c r="AQ19" s="230"/>
      <c r="AR19" s="230"/>
      <c r="AS19" s="230"/>
      <c r="AT19" s="230"/>
      <c r="AU19" s="230"/>
      <c r="AV19" s="230"/>
      <c r="AW19" s="344"/>
      <c r="BD19" s="5"/>
      <c r="BE19" s="5"/>
      <c r="BF19" s="5"/>
      <c r="BG19" s="5"/>
      <c r="BH19" s="5"/>
      <c r="BI19" s="5"/>
      <c r="BJ19" s="5"/>
      <c r="BL19" s="5"/>
      <c r="BM19" s="5"/>
      <c r="BN19" s="5"/>
    </row>
    <row r="20" spans="1:66" ht="17.25" customHeight="1" x14ac:dyDescent="0.3">
      <c r="A20" s="162"/>
      <c r="B2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0" s="230" t="s">
        <v>12</v>
      </c>
      <c r="D20" s="230" t="s">
        <v>73</v>
      </c>
      <c r="E20" s="230" t="s">
        <v>87</v>
      </c>
      <c r="F20" s="230" t="s">
        <v>354</v>
      </c>
      <c r="G20" s="239" t="s">
        <v>84</v>
      </c>
      <c r="H20" s="246" t="s">
        <v>504</v>
      </c>
      <c r="I20" s="252"/>
      <c r="J20" s="252">
        <v>25</v>
      </c>
      <c r="K20" s="252"/>
      <c r="L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0" s="231" t="s">
        <v>581</v>
      </c>
      <c r="N20" s="230" t="s">
        <v>913</v>
      </c>
      <c r="O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0" s="230" t="s">
        <v>937</v>
      </c>
      <c r="Q20" s="231" t="s">
        <v>9</v>
      </c>
      <c r="R20" s="230" t="s">
        <v>4</v>
      </c>
      <c r="S20" s="236" t="s">
        <v>699</v>
      </c>
      <c r="T20" s="230">
        <v>1</v>
      </c>
      <c r="U20" s="230" t="s">
        <v>607</v>
      </c>
      <c r="V20" s="230"/>
      <c r="W20" s="230"/>
      <c r="X20" s="230"/>
      <c r="Y20" s="230"/>
      <c r="Z20" s="230"/>
      <c r="AA20" s="230"/>
      <c r="AB20" s="230"/>
      <c r="AC20" s="230"/>
      <c r="AD20" s="230"/>
      <c r="AE20" s="230"/>
      <c r="AF20" s="230"/>
      <c r="AG20" s="230"/>
      <c r="AH20" s="230"/>
      <c r="AI20" s="230"/>
      <c r="AJ20" s="230"/>
      <c r="AK20" s="230"/>
      <c r="AL20" s="230"/>
      <c r="AM20" s="230"/>
      <c r="AN20" s="230"/>
      <c r="AO20" s="230"/>
      <c r="AP20" s="230"/>
      <c r="AQ20" s="230"/>
      <c r="AR20" s="230"/>
      <c r="AS20" s="230"/>
      <c r="AT20" s="230"/>
      <c r="AU20" s="230"/>
      <c r="AV20" s="230"/>
      <c r="AW20" s="343"/>
      <c r="BD20" s="5"/>
      <c r="BE20" s="5"/>
      <c r="BF20" s="5"/>
      <c r="BG20" s="5"/>
      <c r="BH20" s="5"/>
      <c r="BI20" s="5"/>
      <c r="BJ20" s="5"/>
      <c r="BL20" s="5"/>
      <c r="BM20" s="5"/>
      <c r="BN20" s="5"/>
    </row>
    <row r="21" spans="1:66" ht="17.25" customHeight="1" x14ac:dyDescent="0.3">
      <c r="A21" s="196"/>
      <c r="B2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1" s="230" t="s">
        <v>12</v>
      </c>
      <c r="D21" s="230" t="s">
        <v>73</v>
      </c>
      <c r="E21" s="230" t="s">
        <v>87</v>
      </c>
      <c r="F21" s="230" t="s">
        <v>354</v>
      </c>
      <c r="G21" s="239" t="s">
        <v>84</v>
      </c>
      <c r="H21" s="246" t="s">
        <v>504</v>
      </c>
      <c r="I21" s="252"/>
      <c r="J21" s="252">
        <v>26</v>
      </c>
      <c r="K21" s="252"/>
      <c r="L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1" s="231" t="s">
        <v>581</v>
      </c>
      <c r="N21" s="230" t="s">
        <v>914</v>
      </c>
      <c r="O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1" s="230" t="s">
        <v>938</v>
      </c>
      <c r="Q21" s="231" t="s">
        <v>9</v>
      </c>
      <c r="R21" s="230" t="s">
        <v>4</v>
      </c>
      <c r="S21" s="236" t="s">
        <v>699</v>
      </c>
      <c r="T21" s="230">
        <v>1</v>
      </c>
      <c r="U21" s="230" t="s">
        <v>607</v>
      </c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  <c r="AI21" s="230"/>
      <c r="AJ21" s="230"/>
      <c r="AK21" s="230"/>
      <c r="AL21" s="230"/>
      <c r="AM21" s="230"/>
      <c r="AN21" s="230"/>
      <c r="AO21" s="230"/>
      <c r="AP21" s="230"/>
      <c r="AQ21" s="230"/>
      <c r="AR21" s="230"/>
      <c r="AS21" s="230"/>
      <c r="AT21" s="230"/>
      <c r="AU21" s="230"/>
      <c r="AV21" s="230"/>
      <c r="AW21" s="343"/>
      <c r="BD21" s="5"/>
      <c r="BE21" s="5"/>
      <c r="BF21" s="5"/>
      <c r="BG21" s="5"/>
      <c r="BH21" s="5"/>
      <c r="BI21" s="5"/>
      <c r="BJ21" s="5"/>
      <c r="BL21" s="5"/>
      <c r="BM21" s="5"/>
      <c r="BN21" s="5"/>
    </row>
    <row r="22" spans="1:66" ht="17.25" customHeight="1" x14ac:dyDescent="0.3">
      <c r="A22" s="196"/>
      <c r="B2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2" s="230" t="s">
        <v>12</v>
      </c>
      <c r="D22" s="230" t="s">
        <v>73</v>
      </c>
      <c r="E22" s="230" t="s">
        <v>87</v>
      </c>
      <c r="F22" s="230" t="s">
        <v>354</v>
      </c>
      <c r="G22" s="249" t="s">
        <v>84</v>
      </c>
      <c r="H22" s="246" t="s">
        <v>504</v>
      </c>
      <c r="I22" s="250"/>
      <c r="J22" s="252">
        <v>27</v>
      </c>
      <c r="K22" s="250"/>
      <c r="L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" s="231" t="s">
        <v>581</v>
      </c>
      <c r="N22" s="241" t="s">
        <v>915</v>
      </c>
      <c r="O2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2" s="241" t="s">
        <v>460</v>
      </c>
      <c r="Q22" s="231" t="s">
        <v>9</v>
      </c>
      <c r="R22" s="230" t="s">
        <v>4</v>
      </c>
      <c r="S22" s="236" t="s">
        <v>699</v>
      </c>
      <c r="T22" s="241">
        <v>1</v>
      </c>
      <c r="U22" s="241" t="s">
        <v>607</v>
      </c>
      <c r="V22" s="241"/>
      <c r="W22" s="241"/>
      <c r="X22" s="241"/>
      <c r="Y22" s="241"/>
      <c r="Z22" s="241"/>
      <c r="AA22" s="241"/>
      <c r="AB22" s="241"/>
      <c r="AC22" s="241"/>
      <c r="AD22" s="241"/>
      <c r="AE22" s="241"/>
      <c r="AF22" s="241"/>
      <c r="AG22" s="241"/>
      <c r="AH22" s="241"/>
      <c r="AI22" s="241"/>
      <c r="AJ22" s="241"/>
      <c r="AK22" s="241"/>
      <c r="AL22" s="241"/>
      <c r="AM22" s="241"/>
      <c r="AN22" s="241"/>
      <c r="AO22" s="241"/>
      <c r="AP22" s="241"/>
      <c r="AQ22" s="230"/>
      <c r="AR22" s="241"/>
      <c r="AS22" s="241"/>
      <c r="AT22" s="241"/>
      <c r="AU22" s="241"/>
      <c r="AV22" s="241"/>
      <c r="AW22" s="343"/>
      <c r="BD22" s="5"/>
      <c r="BE22" s="5"/>
      <c r="BF22" s="5"/>
      <c r="BG22" s="5"/>
      <c r="BH22" s="5"/>
      <c r="BI22" s="5"/>
      <c r="BJ22" s="5"/>
      <c r="BL22" s="5"/>
      <c r="BM22" s="5"/>
      <c r="BN22" s="5"/>
    </row>
    <row r="23" spans="1:66" ht="17.25" customHeight="1" x14ac:dyDescent="0.3">
      <c r="A23" s="197"/>
      <c r="B23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DOCUMENTAIRE\MANAGEMENT\ORGANISATION\INSTANCE\GROUPE_QUALITE\</v>
      </c>
      <c r="C23" s="230" t="s">
        <v>12</v>
      </c>
      <c r="D23" s="230" t="s">
        <v>57</v>
      </c>
      <c r="E23" s="230" t="s">
        <v>38</v>
      </c>
      <c r="F23" s="230" t="s">
        <v>72</v>
      </c>
      <c r="G23" s="249" t="s">
        <v>84</v>
      </c>
      <c r="H23" s="246" t="s">
        <v>504</v>
      </c>
      <c r="I23" s="250"/>
      <c r="J23" s="252">
        <v>28</v>
      </c>
      <c r="K23" s="250"/>
      <c r="L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" s="231" t="s">
        <v>581</v>
      </c>
      <c r="N23" s="241" t="s">
        <v>906</v>
      </c>
      <c r="O2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" s="241" t="s">
        <v>907</v>
      </c>
      <c r="Q23" s="231" t="s">
        <v>10</v>
      </c>
      <c r="R23" s="236" t="s">
        <v>4</v>
      </c>
      <c r="S23" s="236" t="s">
        <v>699</v>
      </c>
      <c r="T23" s="241">
        <v>1</v>
      </c>
      <c r="U23" s="241" t="s">
        <v>607</v>
      </c>
      <c r="V23" s="241"/>
      <c r="W23" s="241"/>
      <c r="X23" s="241"/>
      <c r="Y23" s="241"/>
      <c r="Z23" s="241"/>
      <c r="AA23" s="241"/>
      <c r="AB23" s="241"/>
      <c r="AC23" s="241"/>
      <c r="AD23" s="241"/>
      <c r="AE23" s="241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30"/>
      <c r="AR23" s="241"/>
      <c r="AS23" s="241"/>
      <c r="AT23" s="241"/>
      <c r="AU23" s="241"/>
      <c r="AV23" s="241"/>
      <c r="AW23" s="16"/>
      <c r="BD23" s="5"/>
      <c r="BE23" s="5"/>
      <c r="BF23" s="5"/>
      <c r="BG23" s="5"/>
      <c r="BH23" s="5"/>
      <c r="BI23" s="5"/>
      <c r="BJ23" s="5"/>
      <c r="BL23" s="5"/>
      <c r="BM23" s="5"/>
      <c r="BN23" s="5"/>
    </row>
    <row r="24" spans="1:66" s="10" customFormat="1" ht="17.25" customHeight="1" x14ac:dyDescent="0.3">
      <c r="A24" s="150"/>
      <c r="B24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24" s="230" t="s">
        <v>12</v>
      </c>
      <c r="D24" s="230" t="s">
        <v>73</v>
      </c>
      <c r="E24" s="230" t="s">
        <v>87</v>
      </c>
      <c r="F24" s="230" t="s">
        <v>380</v>
      </c>
      <c r="G24" s="364"/>
      <c r="H24" s="357" t="s">
        <v>504</v>
      </c>
      <c r="I24" s="250"/>
      <c r="J24" s="252">
        <v>248</v>
      </c>
      <c r="K24" s="250"/>
      <c r="L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" s="247" t="s">
        <v>581</v>
      </c>
      <c r="N24" s="253" t="s">
        <v>970</v>
      </c>
      <c r="O2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" s="253" t="s">
        <v>989</v>
      </c>
      <c r="Q24" s="231" t="s">
        <v>10</v>
      </c>
      <c r="R24" s="236"/>
      <c r="S24" s="236" t="s">
        <v>698</v>
      </c>
      <c r="T24" s="230"/>
      <c r="U24" s="230"/>
      <c r="V24" s="230"/>
      <c r="W24" s="230"/>
      <c r="X24" s="230"/>
      <c r="Y24" s="230"/>
      <c r="Z24" s="230"/>
      <c r="AA24" s="230"/>
      <c r="AB24" s="241"/>
      <c r="AC24" s="230"/>
      <c r="AD24" s="230"/>
      <c r="AE24" s="230"/>
      <c r="AF24" s="230"/>
      <c r="AG24" s="230"/>
      <c r="AH24" s="230"/>
      <c r="AI24" s="230"/>
      <c r="AJ24" s="230"/>
      <c r="AK24" s="230"/>
      <c r="AL24" s="230"/>
      <c r="AM24" s="230"/>
      <c r="AN24" s="230"/>
      <c r="AO24" s="230"/>
      <c r="AP24" s="230"/>
      <c r="AQ24" s="230"/>
      <c r="AR24" s="230"/>
      <c r="AS24" s="230"/>
      <c r="AT24" s="241"/>
      <c r="AU24" s="230"/>
      <c r="AV24" s="230"/>
      <c r="AW24" s="21"/>
      <c r="AX24"/>
      <c r="AY24"/>
      <c r="AZ24"/>
      <c r="BA24"/>
    </row>
    <row r="25" spans="1:66" ht="17.25" customHeight="1" x14ac:dyDescent="0.3">
      <c r="A25" s="79"/>
      <c r="B25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25" s="230" t="s">
        <v>12</v>
      </c>
      <c r="D25" s="230" t="s">
        <v>73</v>
      </c>
      <c r="E25" s="230" t="s">
        <v>87</v>
      </c>
      <c r="F25" s="230" t="s">
        <v>380</v>
      </c>
      <c r="G25" s="364"/>
      <c r="H25" s="357" t="s">
        <v>504</v>
      </c>
      <c r="I25" s="250"/>
      <c r="J25" s="252">
        <v>249</v>
      </c>
      <c r="K25" s="250"/>
      <c r="L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" s="247" t="s">
        <v>581</v>
      </c>
      <c r="N25" s="253" t="s">
        <v>969</v>
      </c>
      <c r="O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" s="253" t="s">
        <v>971</v>
      </c>
      <c r="Q25" s="231" t="s">
        <v>10</v>
      </c>
      <c r="R25" s="236"/>
      <c r="S25" s="236" t="s">
        <v>698</v>
      </c>
      <c r="T25" s="241"/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  <c r="AF25" s="241"/>
      <c r="AG25" s="241"/>
      <c r="AH25" s="241"/>
      <c r="AI25" s="241"/>
      <c r="AJ25" s="241"/>
      <c r="AK25" s="230"/>
      <c r="AL25" s="241"/>
      <c r="AM25" s="241"/>
      <c r="AN25" s="241"/>
      <c r="AO25" s="241"/>
      <c r="AP25" s="241"/>
      <c r="AQ25" s="230"/>
      <c r="AR25" s="241"/>
      <c r="AS25" s="241"/>
      <c r="AT25" s="241"/>
      <c r="AU25" s="241"/>
      <c r="AV25" s="241"/>
      <c r="AW25" s="16"/>
      <c r="BD25" s="5"/>
      <c r="BE25" s="5"/>
      <c r="BF25" s="5"/>
      <c r="BG25" s="5"/>
      <c r="BH25" s="5"/>
      <c r="BI25" s="5"/>
      <c r="BJ25" s="5"/>
      <c r="BL25" s="5"/>
      <c r="BM25" s="5"/>
      <c r="BN25" s="5"/>
    </row>
    <row r="26" spans="1:66" s="10" customFormat="1" ht="17.25" customHeight="1" x14ac:dyDescent="0.3">
      <c r="A26" s="197"/>
      <c r="B26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6" s="262" t="s">
        <v>13</v>
      </c>
      <c r="D26" s="230" t="s">
        <v>17</v>
      </c>
      <c r="E26" s="241" t="s">
        <v>23</v>
      </c>
      <c r="F26" s="230"/>
      <c r="G26" s="230" t="s">
        <v>328</v>
      </c>
      <c r="H26" s="246">
        <v>42430</v>
      </c>
      <c r="I26" s="231">
        <v>3</v>
      </c>
      <c r="J26" s="252">
        <v>29</v>
      </c>
      <c r="K26" s="231"/>
      <c r="L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" s="231" t="s">
        <v>580</v>
      </c>
      <c r="N26" s="234" t="s">
        <v>329</v>
      </c>
      <c r="O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" s="230" t="s">
        <v>745</v>
      </c>
      <c r="Q26" s="231" t="s">
        <v>10</v>
      </c>
      <c r="R26" s="230" t="s">
        <v>4</v>
      </c>
      <c r="S26" s="236" t="s">
        <v>371</v>
      </c>
      <c r="T26" s="241"/>
      <c r="U26" s="241"/>
      <c r="V26" s="241"/>
      <c r="W26" s="241"/>
      <c r="X26" s="241"/>
      <c r="Y26" s="241"/>
      <c r="Z26" s="241"/>
      <c r="AA26" s="241"/>
      <c r="AB26" s="241">
        <v>1</v>
      </c>
      <c r="AC26" s="241"/>
      <c r="AD26" s="241">
        <v>1</v>
      </c>
      <c r="AE26" s="241" t="s">
        <v>651</v>
      </c>
      <c r="AF26" s="241"/>
      <c r="AG26" s="241"/>
      <c r="AH26" s="241"/>
      <c r="AI26" s="241"/>
      <c r="AJ26" s="241"/>
      <c r="AK26" s="241"/>
      <c r="AL26" s="241"/>
      <c r="AM26" s="230"/>
      <c r="AN26" s="241"/>
      <c r="AO26" s="241"/>
      <c r="AP26" s="241"/>
      <c r="AQ26" s="230"/>
      <c r="AR26" s="241">
        <v>1</v>
      </c>
      <c r="AS26" s="241"/>
      <c r="AT26" s="241"/>
      <c r="AU26" s="241"/>
      <c r="AV26" s="241"/>
      <c r="AW26" s="345"/>
      <c r="AX26"/>
      <c r="AY26"/>
      <c r="AZ26"/>
      <c r="BA26"/>
    </row>
    <row r="27" spans="1:66" ht="17.25" customHeight="1" x14ac:dyDescent="0.3">
      <c r="A27" s="197"/>
      <c r="B2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DOCUMENTAIRE\SOUTIEN\TECHNIQUE\SECURITE\</v>
      </c>
      <c r="C27" s="288" t="s">
        <v>14</v>
      </c>
      <c r="D27" s="236" t="s">
        <v>21</v>
      </c>
      <c r="E27" s="241" t="s">
        <v>158</v>
      </c>
      <c r="F27" s="230"/>
      <c r="G27" s="230" t="s">
        <v>762</v>
      </c>
      <c r="H27" s="246">
        <v>42430</v>
      </c>
      <c r="I27" s="231"/>
      <c r="J27" s="252">
        <v>30</v>
      </c>
      <c r="K27" s="231"/>
      <c r="L2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" s="231" t="s">
        <v>582</v>
      </c>
      <c r="N27" s="241" t="s">
        <v>613</v>
      </c>
      <c r="O2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7" s="230" t="s">
        <v>920</v>
      </c>
      <c r="Q27" s="278" t="s">
        <v>11</v>
      </c>
      <c r="R27" s="236" t="s">
        <v>4</v>
      </c>
      <c r="S27" s="236" t="s">
        <v>159</v>
      </c>
      <c r="T27" s="241">
        <v>1</v>
      </c>
      <c r="U27" s="241" t="s">
        <v>632</v>
      </c>
      <c r="V27" s="241"/>
      <c r="W27" s="241"/>
      <c r="X27" s="230">
        <v>1</v>
      </c>
      <c r="Y27" s="241" t="s">
        <v>673</v>
      </c>
      <c r="Z27" s="241">
        <v>1</v>
      </c>
      <c r="AA27" s="241" t="s">
        <v>635</v>
      </c>
      <c r="AB27" s="241">
        <v>1</v>
      </c>
      <c r="AC27" s="241">
        <v>1</v>
      </c>
      <c r="AD27" s="241">
        <v>1</v>
      </c>
      <c r="AE27" s="241" t="s">
        <v>657</v>
      </c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30"/>
      <c r="AR27" s="241"/>
      <c r="AS27" s="241"/>
      <c r="AT27" s="241"/>
      <c r="AU27" s="241"/>
      <c r="AV27" s="241"/>
      <c r="AW27" s="74"/>
      <c r="BD27" s="5"/>
      <c r="BE27" s="5"/>
      <c r="BF27" s="5"/>
      <c r="BG27" s="5"/>
      <c r="BH27" s="5"/>
      <c r="BI27" s="5"/>
      <c r="BJ27" s="5"/>
      <c r="BL27" s="5"/>
      <c r="BM27" s="5"/>
      <c r="BN27" s="5"/>
    </row>
    <row r="28" spans="1:66" ht="17.25" customHeight="1" x14ac:dyDescent="0.3">
      <c r="A28" s="72"/>
      <c r="B2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8" s="288" t="s">
        <v>12</v>
      </c>
      <c r="D28" s="236" t="s">
        <v>57</v>
      </c>
      <c r="E28" s="241" t="s">
        <v>37</v>
      </c>
      <c r="F28" s="230"/>
      <c r="G28" s="230" t="s">
        <v>230</v>
      </c>
      <c r="H28" s="246">
        <v>42466</v>
      </c>
      <c r="I28" s="231"/>
      <c r="J28" s="252">
        <v>31</v>
      </c>
      <c r="K28" s="231" t="s">
        <v>793</v>
      </c>
      <c r="L2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" s="233" t="s">
        <v>580</v>
      </c>
      <c r="N28" s="348" t="s">
        <v>864</v>
      </c>
      <c r="O2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8" s="230" t="s">
        <v>229</v>
      </c>
      <c r="Q28" s="278" t="s">
        <v>10</v>
      </c>
      <c r="R28" s="230" t="s">
        <v>4</v>
      </c>
      <c r="S28" s="236" t="s">
        <v>699</v>
      </c>
      <c r="T28" s="241"/>
      <c r="U28" s="241"/>
      <c r="V28" s="241"/>
      <c r="W28" s="241"/>
      <c r="X28" s="241"/>
      <c r="Y28" s="241"/>
      <c r="Z28" s="241"/>
      <c r="AA28" s="241"/>
      <c r="AB28" s="241"/>
      <c r="AC28" s="241"/>
      <c r="AD28" s="241"/>
      <c r="AE28" s="230"/>
      <c r="AF28" s="241"/>
      <c r="AG28" s="241"/>
      <c r="AH28" s="241"/>
      <c r="AI28" s="241"/>
      <c r="AJ28" s="241"/>
      <c r="AK28" s="241"/>
      <c r="AL28" s="241">
        <v>1</v>
      </c>
      <c r="AM28" s="241" t="s">
        <v>538</v>
      </c>
      <c r="AN28" s="241"/>
      <c r="AO28" s="241"/>
      <c r="AP28" s="241"/>
      <c r="AQ28" s="230"/>
      <c r="AR28" s="241">
        <v>1</v>
      </c>
      <c r="AS28" s="241"/>
      <c r="AT28" s="241"/>
      <c r="AU28" s="241"/>
      <c r="AV28" s="241"/>
      <c r="AW28" s="74"/>
      <c r="BD28" s="5"/>
      <c r="BE28" s="5"/>
      <c r="BF28" s="5"/>
      <c r="BG28" s="5"/>
      <c r="BH28" s="5"/>
      <c r="BI28" s="5"/>
      <c r="BJ28" s="5"/>
      <c r="BL28" s="5"/>
      <c r="BM28" s="5"/>
      <c r="BN28" s="5"/>
    </row>
    <row r="29" spans="1:66" ht="17.25" customHeight="1" x14ac:dyDescent="0.3">
      <c r="A29" s="150"/>
      <c r="B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9" s="262" t="s">
        <v>12</v>
      </c>
      <c r="D29" s="230" t="s">
        <v>57</v>
      </c>
      <c r="E29" s="241" t="s">
        <v>37</v>
      </c>
      <c r="F29" s="230"/>
      <c r="G29" s="263"/>
      <c r="H29" s="246">
        <v>42466</v>
      </c>
      <c r="I29" s="259"/>
      <c r="J29" s="252">
        <v>32</v>
      </c>
      <c r="K29" s="259"/>
      <c r="L2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" s="325"/>
      <c r="N29" s="237" t="s">
        <v>864</v>
      </c>
      <c r="O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9" s="230" t="s">
        <v>868</v>
      </c>
      <c r="Q29" s="231" t="s">
        <v>10</v>
      </c>
      <c r="R29" s="230"/>
      <c r="S29" s="241"/>
      <c r="T29" s="230"/>
      <c r="U29" s="241"/>
      <c r="V29" s="230"/>
      <c r="W29" s="241"/>
      <c r="X29" s="230"/>
      <c r="Y29" s="241"/>
      <c r="Z29" s="230"/>
      <c r="AA29" s="241"/>
      <c r="AB29" s="241"/>
      <c r="AC29" s="230"/>
      <c r="AD29" s="241"/>
      <c r="AE29" s="241"/>
      <c r="AF29" s="241"/>
      <c r="AG29" s="241"/>
      <c r="AH29" s="241"/>
      <c r="AI29" s="241"/>
      <c r="AJ29" s="230"/>
      <c r="AK29" s="241"/>
      <c r="AL29" s="241"/>
      <c r="AM29" s="241"/>
      <c r="AN29" s="241"/>
      <c r="AO29" s="241"/>
      <c r="AP29" s="230"/>
      <c r="AQ29" s="230"/>
      <c r="AR29" s="241"/>
      <c r="AS29" s="241"/>
      <c r="AT29" s="241"/>
      <c r="AU29" s="241"/>
      <c r="AV29" s="241"/>
      <c r="AW29" s="65"/>
      <c r="AX29" s="330"/>
      <c r="AY29" s="330"/>
      <c r="AZ29" s="330"/>
      <c r="BA29" s="330"/>
      <c r="BD29" s="5"/>
      <c r="BE29" s="5"/>
      <c r="BF29" s="5"/>
      <c r="BG29" s="5"/>
      <c r="BH29" s="5"/>
      <c r="BI29" s="5"/>
      <c r="BJ29" s="5"/>
      <c r="BL29" s="5"/>
      <c r="BM29" s="5"/>
      <c r="BN29" s="5"/>
    </row>
    <row r="30" spans="1:66" ht="17.25" customHeight="1" x14ac:dyDescent="0.3">
      <c r="A30" s="79"/>
      <c r="B3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</v>
      </c>
      <c r="C30" s="262" t="s">
        <v>12</v>
      </c>
      <c r="D30" s="230" t="s">
        <v>16</v>
      </c>
      <c r="E30" s="241"/>
      <c r="F30" s="230"/>
      <c r="G30" s="239" t="s">
        <v>84</v>
      </c>
      <c r="H30" s="246">
        <v>42430</v>
      </c>
      <c r="I30" s="231">
        <v>3</v>
      </c>
      <c r="J30" s="252">
        <v>33</v>
      </c>
      <c r="K30" s="231"/>
      <c r="L3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" s="231" t="s">
        <v>582</v>
      </c>
      <c r="N30" s="240" t="s">
        <v>1004</v>
      </c>
      <c r="O3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30" s="230" t="s">
        <v>614</v>
      </c>
      <c r="Q30" s="231" t="s">
        <v>58</v>
      </c>
      <c r="R30" s="230" t="s">
        <v>4</v>
      </c>
      <c r="S30" s="230" t="s">
        <v>181</v>
      </c>
      <c r="T30" s="241"/>
      <c r="U30" s="241"/>
      <c r="V30" s="241"/>
      <c r="W30" s="241"/>
      <c r="X30" s="241"/>
      <c r="Y30" s="241"/>
      <c r="Z30" s="241"/>
      <c r="AA30" s="241"/>
      <c r="AB30" s="241"/>
      <c r="AC30" s="241"/>
      <c r="AD30" s="241"/>
      <c r="AE30" s="241"/>
      <c r="AF30" s="241"/>
      <c r="AG30" s="241"/>
      <c r="AH30" s="241"/>
      <c r="AI30" s="241"/>
      <c r="AJ30" s="241"/>
      <c r="AK30" s="241"/>
      <c r="AL30" s="241"/>
      <c r="AM30" s="241"/>
      <c r="AN30" s="241"/>
      <c r="AO30" s="241"/>
      <c r="AP30" s="241"/>
      <c r="AQ30" s="230">
        <v>1</v>
      </c>
      <c r="AR30" s="241"/>
      <c r="AS30" s="241"/>
      <c r="AT30" s="241"/>
      <c r="AU30" s="241"/>
      <c r="AV30" s="241"/>
      <c r="AW30" s="16"/>
      <c r="AX30" s="14"/>
      <c r="AY30" s="14"/>
      <c r="AZ30" s="14"/>
      <c r="BA30" s="14"/>
      <c r="BD30" s="5"/>
      <c r="BE30" s="5"/>
      <c r="BF30" s="5"/>
      <c r="BG30" s="5"/>
      <c r="BH30" s="5"/>
      <c r="BI30" s="5"/>
      <c r="BJ30" s="5"/>
      <c r="BL30" s="5"/>
      <c r="BM30" s="5"/>
      <c r="BN30" s="5"/>
    </row>
    <row r="31" spans="1:66" ht="17.25" customHeight="1" x14ac:dyDescent="0.3">
      <c r="A31" s="197"/>
      <c r="B3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31" s="262" t="s">
        <v>12</v>
      </c>
      <c r="D31" s="230" t="s">
        <v>57</v>
      </c>
      <c r="E31" s="241" t="s">
        <v>38</v>
      </c>
      <c r="F31" s="230" t="s">
        <v>71</v>
      </c>
      <c r="G31" s="241" t="s">
        <v>141</v>
      </c>
      <c r="H31" s="246">
        <v>42184</v>
      </c>
      <c r="I31" s="242"/>
      <c r="J31" s="252">
        <v>59</v>
      </c>
      <c r="K31" s="242"/>
      <c r="L3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" s="233" t="s">
        <v>580</v>
      </c>
      <c r="N31" s="230" t="s">
        <v>999</v>
      </c>
      <c r="O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1" s="335" t="s">
        <v>704</v>
      </c>
      <c r="Q31" s="231" t="s">
        <v>10</v>
      </c>
      <c r="R31" s="230" t="s">
        <v>4</v>
      </c>
      <c r="S31" s="230" t="s">
        <v>181</v>
      </c>
      <c r="T31" s="241"/>
      <c r="U31" s="241"/>
      <c r="V31" s="241"/>
      <c r="W31" s="241"/>
      <c r="X31" s="230"/>
      <c r="Y31" s="241"/>
      <c r="Z31" s="241"/>
      <c r="AA31" s="241"/>
      <c r="AB31" s="241"/>
      <c r="AC31" s="241"/>
      <c r="AD31" s="241"/>
      <c r="AE31" s="241"/>
      <c r="AF31" s="241"/>
      <c r="AG31" s="241"/>
      <c r="AH31" s="241"/>
      <c r="AI31" s="241"/>
      <c r="AJ31" s="241"/>
      <c r="AK31" s="241"/>
      <c r="AL31" s="241"/>
      <c r="AM31" s="241"/>
      <c r="AN31" s="241"/>
      <c r="AO31" s="241"/>
      <c r="AP31" s="241">
        <v>1</v>
      </c>
      <c r="AQ31" s="230"/>
      <c r="AR31" s="241">
        <v>1</v>
      </c>
      <c r="AS31" s="241"/>
      <c r="AT31" s="241"/>
      <c r="AU31" s="241"/>
      <c r="AV31" s="241"/>
      <c r="AW31" s="74"/>
      <c r="BD31" s="5"/>
      <c r="BE31" s="5"/>
      <c r="BF31" s="5"/>
      <c r="BG31" s="5"/>
      <c r="BH31" s="5"/>
      <c r="BI31" s="5"/>
      <c r="BJ31" s="5"/>
      <c r="BL31" s="5"/>
      <c r="BM31" s="5"/>
      <c r="BN31" s="5"/>
    </row>
    <row r="32" spans="1:66" ht="17.25" customHeight="1" x14ac:dyDescent="0.3">
      <c r="A32" s="197"/>
      <c r="B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2" s="288" t="s">
        <v>13</v>
      </c>
      <c r="D32" s="236" t="s">
        <v>17</v>
      </c>
      <c r="E32" s="241" t="s">
        <v>23</v>
      </c>
      <c r="F32" s="230"/>
      <c r="G32" s="241" t="s">
        <v>718</v>
      </c>
      <c r="H32" s="246">
        <v>42384</v>
      </c>
      <c r="I32" s="242"/>
      <c r="J32" s="252">
        <v>35</v>
      </c>
      <c r="K32" s="242"/>
      <c r="L3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" s="231" t="s">
        <v>580</v>
      </c>
      <c r="N32" s="243" t="s">
        <v>244</v>
      </c>
      <c r="O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2" s="241" t="s">
        <v>923</v>
      </c>
      <c r="Q32" s="278" t="s">
        <v>10</v>
      </c>
      <c r="R32" s="230" t="s">
        <v>4</v>
      </c>
      <c r="S32" s="236" t="s">
        <v>371</v>
      </c>
      <c r="T32" s="241"/>
      <c r="U32" s="241"/>
      <c r="V32" s="241"/>
      <c r="W32" s="241"/>
      <c r="X32" s="241"/>
      <c r="Y32" s="241"/>
      <c r="Z32" s="241"/>
      <c r="AA32" s="241"/>
      <c r="AB32" s="241">
        <v>1</v>
      </c>
      <c r="AC32" s="241"/>
      <c r="AD32" s="241">
        <v>1</v>
      </c>
      <c r="AE32" s="241" t="s">
        <v>652</v>
      </c>
      <c r="AF32" s="241"/>
      <c r="AG32" s="241"/>
      <c r="AH32" s="241"/>
      <c r="AI32" s="241"/>
      <c r="AJ32" s="241"/>
      <c r="AK32" s="241"/>
      <c r="AL32" s="241"/>
      <c r="AM32" s="241"/>
      <c r="AN32" s="241"/>
      <c r="AO32" s="241"/>
      <c r="AP32" s="241"/>
      <c r="AQ32" s="230"/>
      <c r="AR32" s="241">
        <v>1</v>
      </c>
      <c r="AS32" s="241"/>
      <c r="AT32" s="241"/>
      <c r="AU32" s="241"/>
      <c r="AV32" s="241"/>
      <c r="AW32" s="345"/>
      <c r="BD32" s="5"/>
      <c r="BE32" s="5"/>
      <c r="BF32" s="5"/>
      <c r="BG32" s="5"/>
      <c r="BH32" s="5"/>
      <c r="BI32" s="5"/>
      <c r="BJ32" s="5"/>
      <c r="BL32" s="5"/>
      <c r="BM32" s="5"/>
      <c r="BN32" s="5"/>
    </row>
    <row r="33" spans="1:66" ht="17.25" customHeight="1" x14ac:dyDescent="0.3">
      <c r="A33" s="79"/>
      <c r="B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33" s="262" t="s">
        <v>13</v>
      </c>
      <c r="D33" s="230" t="s">
        <v>18</v>
      </c>
      <c r="E33" s="241"/>
      <c r="F33" s="230"/>
      <c r="G33" s="253" t="s">
        <v>846</v>
      </c>
      <c r="H33" s="246">
        <v>42491</v>
      </c>
      <c r="I33" s="242"/>
      <c r="J33" s="252">
        <v>36</v>
      </c>
      <c r="K33" s="242" t="s">
        <v>827</v>
      </c>
      <c r="L3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" s="247" t="s">
        <v>580</v>
      </c>
      <c r="N33" s="253" t="s">
        <v>845</v>
      </c>
      <c r="O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3" s="253" t="s">
        <v>922</v>
      </c>
      <c r="Q33" s="231" t="s">
        <v>10</v>
      </c>
      <c r="R33" s="230" t="s">
        <v>4</v>
      </c>
      <c r="S33" s="230"/>
      <c r="T33" s="241"/>
      <c r="U33" s="241"/>
      <c r="V33" s="241"/>
      <c r="W33" s="241"/>
      <c r="X33" s="241"/>
      <c r="Y33" s="241"/>
      <c r="Z33" s="241"/>
      <c r="AA33" s="241"/>
      <c r="AB33" s="241"/>
      <c r="AC33" s="241"/>
      <c r="AD33" s="241"/>
      <c r="AE33" s="241"/>
      <c r="AF33" s="241"/>
      <c r="AG33" s="241"/>
      <c r="AH33" s="241"/>
      <c r="AI33" s="241"/>
      <c r="AJ33" s="241"/>
      <c r="AK33" s="241"/>
      <c r="AL33" s="241"/>
      <c r="AM33" s="241"/>
      <c r="AN33" s="241"/>
      <c r="AO33" s="241"/>
      <c r="AP33" s="241"/>
      <c r="AQ33" s="230"/>
      <c r="AR33" s="241"/>
      <c r="AS33" s="241">
        <v>1</v>
      </c>
      <c r="AT33" s="241"/>
      <c r="AU33" s="241"/>
      <c r="AV33" s="241"/>
      <c r="AW33" s="16"/>
      <c r="BD33" s="5"/>
      <c r="BE33" s="5"/>
      <c r="BF33" s="5"/>
      <c r="BG33" s="5"/>
      <c r="BH33" s="5"/>
      <c r="BI33" s="5"/>
      <c r="BJ33" s="5"/>
      <c r="BL33" s="5"/>
      <c r="BM33" s="5"/>
      <c r="BN33" s="5"/>
    </row>
    <row r="34" spans="1:66" ht="17.25" customHeight="1" x14ac:dyDescent="0.3">
      <c r="A34" s="79"/>
      <c r="B3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4" s="262" t="s">
        <v>13</v>
      </c>
      <c r="D34" s="230" t="s">
        <v>17</v>
      </c>
      <c r="E34" s="241" t="s">
        <v>23</v>
      </c>
      <c r="F34" s="230"/>
      <c r="G34" s="249" t="s">
        <v>550</v>
      </c>
      <c r="H34" s="246">
        <v>42384</v>
      </c>
      <c r="I34" s="242"/>
      <c r="J34" s="252">
        <v>37</v>
      </c>
      <c r="K34" s="242"/>
      <c r="L3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4" s="231" t="s">
        <v>580</v>
      </c>
      <c r="N34" s="243" t="s">
        <v>551</v>
      </c>
      <c r="O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4" s="241" t="s">
        <v>551</v>
      </c>
      <c r="Q34" s="231" t="s">
        <v>10</v>
      </c>
      <c r="R34" s="230" t="s">
        <v>4</v>
      </c>
      <c r="S34" s="230" t="s">
        <v>371</v>
      </c>
      <c r="T34" s="241"/>
      <c r="U34" s="241"/>
      <c r="V34" s="241"/>
      <c r="W34" s="241"/>
      <c r="X34" s="241"/>
      <c r="Y34" s="241"/>
      <c r="Z34" s="241"/>
      <c r="AA34" s="241"/>
      <c r="AB34" s="241">
        <v>1</v>
      </c>
      <c r="AC34" s="241"/>
      <c r="AD34" s="241"/>
      <c r="AE34" s="241" t="s">
        <v>653</v>
      </c>
      <c r="AF34" s="241"/>
      <c r="AG34" s="241"/>
      <c r="AH34" s="241"/>
      <c r="AI34" s="241"/>
      <c r="AJ34" s="241"/>
      <c r="AK34" s="241"/>
      <c r="AL34" s="241"/>
      <c r="AM34" s="241"/>
      <c r="AN34" s="241"/>
      <c r="AO34" s="241"/>
      <c r="AP34" s="241"/>
      <c r="AQ34" s="230"/>
      <c r="AR34" s="241">
        <v>1</v>
      </c>
      <c r="AS34" s="241"/>
      <c r="AT34" s="241"/>
      <c r="AU34" s="241"/>
      <c r="AV34" s="241"/>
      <c r="AW34" s="16"/>
      <c r="BD34" s="5"/>
      <c r="BE34" s="5"/>
      <c r="BF34" s="5"/>
      <c r="BG34" s="5"/>
      <c r="BH34" s="5"/>
      <c r="BI34" s="5"/>
      <c r="BJ34" s="5"/>
      <c r="BL34" s="5"/>
      <c r="BM34" s="5"/>
      <c r="BN34" s="5"/>
    </row>
    <row r="35" spans="1:66" ht="17.25" customHeight="1" x14ac:dyDescent="0.3">
      <c r="A35" s="79"/>
      <c r="B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5" s="262" t="s">
        <v>13</v>
      </c>
      <c r="D35" s="230" t="s">
        <v>17</v>
      </c>
      <c r="E35" s="241" t="s">
        <v>23</v>
      </c>
      <c r="F35" s="230"/>
      <c r="G35" s="241" t="s">
        <v>717</v>
      </c>
      <c r="H35" s="246">
        <v>42384</v>
      </c>
      <c r="I35" s="242"/>
      <c r="J35" s="252">
        <v>38</v>
      </c>
      <c r="K35" s="242"/>
      <c r="L3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5" s="231" t="s">
        <v>580</v>
      </c>
      <c r="N35" s="243" t="s">
        <v>574</v>
      </c>
      <c r="O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5" s="241" t="s">
        <v>573</v>
      </c>
      <c r="Q35" s="231" t="s">
        <v>10</v>
      </c>
      <c r="R35" s="230" t="s">
        <v>4</v>
      </c>
      <c r="S35" s="230" t="s">
        <v>371</v>
      </c>
      <c r="T35" s="241"/>
      <c r="U35" s="241"/>
      <c r="V35" s="241"/>
      <c r="W35" s="241"/>
      <c r="X35" s="241"/>
      <c r="Y35" s="230"/>
      <c r="Z35" s="241"/>
      <c r="AA35" s="241"/>
      <c r="AB35" s="241">
        <v>1</v>
      </c>
      <c r="AC35" s="241"/>
      <c r="AD35" s="241"/>
      <c r="AE35" s="241" t="s">
        <v>652</v>
      </c>
      <c r="AF35" s="241"/>
      <c r="AG35" s="241"/>
      <c r="AH35" s="241"/>
      <c r="AI35" s="241"/>
      <c r="AJ35" s="241"/>
      <c r="AK35" s="241"/>
      <c r="AL35" s="241"/>
      <c r="AM35" s="241"/>
      <c r="AN35" s="241"/>
      <c r="AO35" s="241"/>
      <c r="AP35" s="241"/>
      <c r="AQ35" s="230"/>
      <c r="AR35" s="241">
        <v>1</v>
      </c>
      <c r="AS35" s="241"/>
      <c r="AT35" s="241"/>
      <c r="AU35" s="241"/>
      <c r="AV35" s="241"/>
      <c r="AW35" s="16"/>
      <c r="BD35" s="5"/>
      <c r="BE35" s="5"/>
      <c r="BF35" s="5"/>
      <c r="BG35" s="5"/>
      <c r="BH35" s="5"/>
      <c r="BI35" s="5"/>
      <c r="BJ35" s="5"/>
      <c r="BL35" s="5"/>
      <c r="BM35" s="5"/>
      <c r="BN35" s="5"/>
    </row>
    <row r="36" spans="1:66" ht="17.25" customHeight="1" x14ac:dyDescent="0.3">
      <c r="A36" s="158"/>
      <c r="B3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36" s="236" t="s">
        <v>13</v>
      </c>
      <c r="D36" s="236" t="s">
        <v>17</v>
      </c>
      <c r="E36" s="230" t="s">
        <v>42</v>
      </c>
      <c r="F36" s="230"/>
      <c r="G36" s="263" t="s">
        <v>134</v>
      </c>
      <c r="H36" s="246">
        <v>42384</v>
      </c>
      <c r="I36" s="259"/>
      <c r="J36" s="252">
        <v>39</v>
      </c>
      <c r="K36" s="259"/>
      <c r="L3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6" s="258" t="s">
        <v>578</v>
      </c>
      <c r="N36" s="263" t="s">
        <v>279</v>
      </c>
      <c r="O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6" s="262" t="s">
        <v>133</v>
      </c>
      <c r="Q36" s="278" t="s">
        <v>9</v>
      </c>
      <c r="R36" s="236" t="s">
        <v>4</v>
      </c>
      <c r="S36" s="248" t="s">
        <v>181</v>
      </c>
      <c r="T36" s="230"/>
      <c r="U36" s="241"/>
      <c r="V36" s="230">
        <v>1</v>
      </c>
      <c r="W36" s="241" t="s">
        <v>538</v>
      </c>
      <c r="X36" s="230"/>
      <c r="Y36" s="241"/>
      <c r="Z36" s="230"/>
      <c r="AA36" s="241"/>
      <c r="AB36" s="241"/>
      <c r="AC36" s="230"/>
      <c r="AD36" s="241"/>
      <c r="AE36" s="241"/>
      <c r="AF36" s="241"/>
      <c r="AG36" s="241"/>
      <c r="AH36" s="241"/>
      <c r="AI36" s="241"/>
      <c r="AJ36" s="230"/>
      <c r="AK36" s="241"/>
      <c r="AL36" s="241"/>
      <c r="AM36" s="241"/>
      <c r="AN36" s="241"/>
      <c r="AO36" s="241"/>
      <c r="AP36" s="230"/>
      <c r="AQ36" s="230"/>
      <c r="AR36" s="241"/>
      <c r="AS36" s="241"/>
      <c r="AT36" s="241"/>
      <c r="AU36" s="241"/>
      <c r="AV36" s="241"/>
      <c r="AW36" s="333"/>
      <c r="BD36" s="5"/>
      <c r="BE36" s="5"/>
      <c r="BF36" s="5"/>
      <c r="BG36" s="5"/>
      <c r="BH36" s="5"/>
      <c r="BI36" s="5"/>
      <c r="BJ36" s="5"/>
      <c r="BL36" s="5"/>
      <c r="BM36" s="5"/>
      <c r="BN36" s="5"/>
    </row>
    <row r="37" spans="1:66" ht="17.25" customHeight="1" x14ac:dyDescent="0.3">
      <c r="A37" s="158"/>
      <c r="B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DOCUMENTAIRE\MANAGEMENT\PERSONNEL\BENEVOLES\</v>
      </c>
      <c r="C37" s="236" t="s">
        <v>12</v>
      </c>
      <c r="D37" s="236" t="s">
        <v>54</v>
      </c>
      <c r="E37" s="230" t="s">
        <v>884</v>
      </c>
      <c r="F37" s="230"/>
      <c r="G37" s="263" t="s">
        <v>763</v>
      </c>
      <c r="H37" s="246">
        <v>42444</v>
      </c>
      <c r="I37" s="259">
        <v>5</v>
      </c>
      <c r="J37" s="252">
        <v>40</v>
      </c>
      <c r="K37" s="259"/>
      <c r="L37" s="260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37" s="257" t="s">
        <v>580</v>
      </c>
      <c r="N37" s="401" t="s">
        <v>289</v>
      </c>
      <c r="O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7" s="262" t="s">
        <v>177</v>
      </c>
      <c r="Q37" s="278" t="s">
        <v>10</v>
      </c>
      <c r="R37" s="230" t="s">
        <v>4</v>
      </c>
      <c r="S37" s="248" t="s">
        <v>175</v>
      </c>
      <c r="T37" s="230"/>
      <c r="U37" s="241"/>
      <c r="V37" s="230">
        <v>1</v>
      </c>
      <c r="W37" s="241" t="s">
        <v>538</v>
      </c>
      <c r="X37" s="230"/>
      <c r="Y37" s="241"/>
      <c r="Z37" s="230"/>
      <c r="AA37" s="241"/>
      <c r="AB37" s="241"/>
      <c r="AC37" s="230"/>
      <c r="AD37" s="241"/>
      <c r="AE37" s="241"/>
      <c r="AF37" s="241"/>
      <c r="AG37" s="241"/>
      <c r="AH37" s="241"/>
      <c r="AI37" s="241"/>
      <c r="AJ37" s="230"/>
      <c r="AK37" s="241"/>
      <c r="AL37" s="241"/>
      <c r="AM37" s="241"/>
      <c r="AN37" s="241"/>
      <c r="AO37" s="241"/>
      <c r="AP37" s="230"/>
      <c r="AQ37" s="230"/>
      <c r="AR37" s="241">
        <v>1</v>
      </c>
      <c r="AS37" s="241"/>
      <c r="AT37" s="241"/>
      <c r="AU37" s="241"/>
      <c r="AV37" s="241"/>
      <c r="AW37" s="333"/>
      <c r="BD37" s="5"/>
      <c r="BE37" s="5"/>
      <c r="BF37" s="5"/>
      <c r="BG37" s="5"/>
      <c r="BH37" s="5"/>
      <c r="BI37" s="5"/>
      <c r="BJ37" s="5"/>
      <c r="BL37" s="5"/>
      <c r="BM37" s="5"/>
      <c r="BN37" s="5"/>
    </row>
    <row r="38" spans="1:66" s="10" customFormat="1" ht="17.25" customHeight="1" x14ac:dyDescent="0.3">
      <c r="A38" s="197"/>
      <c r="B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DOCUMENTAIRE\MANAGEMENT\PERSONNEL\BENEVOLES\</v>
      </c>
      <c r="C38" s="288" t="s">
        <v>12</v>
      </c>
      <c r="D38" s="236" t="s">
        <v>54</v>
      </c>
      <c r="E38" s="241" t="s">
        <v>884</v>
      </c>
      <c r="F38" s="230"/>
      <c r="G38" s="241"/>
      <c r="H38" s="246">
        <v>42430</v>
      </c>
      <c r="I38" s="242"/>
      <c r="J38" s="252">
        <v>41</v>
      </c>
      <c r="K38" s="242"/>
      <c r="L3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8" s="233" t="s">
        <v>580</v>
      </c>
      <c r="N38" s="241" t="s">
        <v>721</v>
      </c>
      <c r="O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8" s="335" t="s">
        <v>912</v>
      </c>
      <c r="Q38" s="278" t="s">
        <v>9</v>
      </c>
      <c r="R38" s="230" t="s">
        <v>4</v>
      </c>
      <c r="S38" s="236" t="s">
        <v>175</v>
      </c>
      <c r="T38" s="241"/>
      <c r="U38" s="241"/>
      <c r="V38" s="241">
        <v>1</v>
      </c>
      <c r="W38" s="241" t="s">
        <v>538</v>
      </c>
      <c r="X38" s="241"/>
      <c r="Y38" s="230"/>
      <c r="Z38" s="241"/>
      <c r="AA38" s="241"/>
      <c r="AB38" s="241"/>
      <c r="AC38" s="241"/>
      <c r="AD38" s="241"/>
      <c r="AE38" s="241"/>
      <c r="AF38" s="241"/>
      <c r="AG38" s="241"/>
      <c r="AH38" s="241"/>
      <c r="AI38" s="241"/>
      <c r="AJ38" s="241"/>
      <c r="AK38" s="241"/>
      <c r="AL38" s="241"/>
      <c r="AM38" s="241"/>
      <c r="AN38" s="241"/>
      <c r="AO38" s="241"/>
      <c r="AP38" s="241"/>
      <c r="AQ38" s="230"/>
      <c r="AR38" s="241"/>
      <c r="AS38" s="241"/>
      <c r="AT38" s="241"/>
      <c r="AU38" s="241"/>
      <c r="AV38" s="241"/>
      <c r="AW38" s="74"/>
      <c r="AX38"/>
      <c r="AY38"/>
      <c r="AZ38"/>
      <c r="BA38"/>
    </row>
    <row r="39" spans="1:66" ht="17.25" customHeight="1" x14ac:dyDescent="0.3">
      <c r="A39" s="79"/>
      <c r="B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39" s="288" t="s">
        <v>13</v>
      </c>
      <c r="D39" s="236" t="s">
        <v>17</v>
      </c>
      <c r="E39" s="241" t="s">
        <v>42</v>
      </c>
      <c r="F39" s="230"/>
      <c r="G39" s="253"/>
      <c r="H39" s="246">
        <v>42491</v>
      </c>
      <c r="I39" s="242"/>
      <c r="J39" s="252">
        <v>250</v>
      </c>
      <c r="K39" s="242"/>
      <c r="L3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9" s="247"/>
      <c r="N39" s="253" t="s">
        <v>908</v>
      </c>
      <c r="O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9" s="335" t="s">
        <v>909</v>
      </c>
      <c r="Q39" s="278" t="s">
        <v>9</v>
      </c>
      <c r="R39" s="236"/>
      <c r="S39" s="236"/>
      <c r="T39" s="241"/>
      <c r="U39" s="241"/>
      <c r="V39" s="241"/>
      <c r="W39" s="241"/>
      <c r="X39" s="241"/>
      <c r="Y39" s="241"/>
      <c r="Z39" s="241"/>
      <c r="AA39" s="241"/>
      <c r="AB39" s="241"/>
      <c r="AC39" s="241"/>
      <c r="AD39" s="241"/>
      <c r="AE39" s="241"/>
      <c r="AF39" s="241"/>
      <c r="AG39" s="241"/>
      <c r="AH39" s="241"/>
      <c r="AI39" s="241"/>
      <c r="AJ39" s="241"/>
      <c r="AK39" s="241"/>
      <c r="AL39" s="241"/>
      <c r="AM39" s="241"/>
      <c r="AN39" s="241"/>
      <c r="AO39" s="241"/>
      <c r="AP39" s="241"/>
      <c r="AQ39" s="230"/>
      <c r="AR39" s="241"/>
      <c r="AS39" s="241"/>
      <c r="AT39" s="241"/>
      <c r="AU39" s="241"/>
      <c r="AV39" s="241"/>
      <c r="AW39" s="16"/>
      <c r="BD39" s="5"/>
      <c r="BE39" s="5"/>
      <c r="BF39" s="5"/>
      <c r="BG39" s="5"/>
      <c r="BH39" s="5"/>
      <c r="BI39" s="5"/>
      <c r="BJ39" s="5"/>
      <c r="BL39" s="5"/>
      <c r="BM39" s="5"/>
      <c r="BN39" s="5"/>
    </row>
    <row r="40" spans="1:66" ht="17.25" customHeight="1" x14ac:dyDescent="0.3">
      <c r="A40" s="197"/>
      <c r="B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DOCUMENTAIRE\MANAGEMENT\ORGANISATION\INSTANCE\CHSCT\</v>
      </c>
      <c r="C40" s="288" t="s">
        <v>12</v>
      </c>
      <c r="D40" s="236" t="s">
        <v>57</v>
      </c>
      <c r="E40" s="241" t="s">
        <v>38</v>
      </c>
      <c r="F40" s="230" t="s">
        <v>69</v>
      </c>
      <c r="G40" s="241" t="s">
        <v>236</v>
      </c>
      <c r="H40" s="246">
        <v>42345</v>
      </c>
      <c r="I40" s="242"/>
      <c r="J40" s="252">
        <v>42</v>
      </c>
      <c r="K40" s="242"/>
      <c r="L4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0" s="233" t="s">
        <v>580</v>
      </c>
      <c r="N40" s="241" t="s">
        <v>0</v>
      </c>
      <c r="O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0" s="241" t="s">
        <v>351</v>
      </c>
      <c r="Q40" s="278" t="s">
        <v>10</v>
      </c>
      <c r="R40" s="230" t="s">
        <v>4</v>
      </c>
      <c r="S40" s="236" t="s">
        <v>698</v>
      </c>
      <c r="T40" s="241">
        <v>1</v>
      </c>
      <c r="U40" s="241" t="s">
        <v>0</v>
      </c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241"/>
      <c r="AJ40" s="241"/>
      <c r="AK40" s="241"/>
      <c r="AL40" s="241"/>
      <c r="AM40" s="241"/>
      <c r="AN40" s="241"/>
      <c r="AO40" s="241"/>
      <c r="AP40" s="241"/>
      <c r="AQ40" s="230"/>
      <c r="AR40" s="241">
        <v>1</v>
      </c>
      <c r="AS40" s="241"/>
      <c r="AT40" s="241"/>
      <c r="AU40" s="241"/>
      <c r="AV40" s="241"/>
      <c r="AW40" s="74"/>
      <c r="BD40" s="5"/>
      <c r="BE40" s="5"/>
      <c r="BF40" s="5"/>
      <c r="BG40" s="5"/>
      <c r="BH40" s="5"/>
      <c r="BI40" s="5"/>
      <c r="BJ40" s="5"/>
      <c r="BL40" s="5"/>
      <c r="BM40" s="5"/>
      <c r="BN40" s="5"/>
    </row>
    <row r="41" spans="1:66" ht="17.25" customHeight="1" x14ac:dyDescent="0.3">
      <c r="A41" s="197"/>
      <c r="B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41" s="288" t="s">
        <v>14</v>
      </c>
      <c r="D41" s="236" t="s">
        <v>20</v>
      </c>
      <c r="E41" s="248" t="s">
        <v>44</v>
      </c>
      <c r="F41" s="230"/>
      <c r="G41" s="241" t="s">
        <v>757</v>
      </c>
      <c r="H41" s="246">
        <v>42430</v>
      </c>
      <c r="I41" s="242"/>
      <c r="J41" s="252">
        <v>43</v>
      </c>
      <c r="K41" s="242"/>
      <c r="L4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1" s="233" t="s">
        <v>580</v>
      </c>
      <c r="N41" s="243" t="s">
        <v>539</v>
      </c>
      <c r="O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1" s="241" t="s">
        <v>103</v>
      </c>
      <c r="Q41" s="278" t="s">
        <v>10</v>
      </c>
      <c r="R41" s="230" t="s">
        <v>4</v>
      </c>
      <c r="S41" s="236" t="s">
        <v>371</v>
      </c>
      <c r="T41" s="241"/>
      <c r="U41" s="241"/>
      <c r="V41" s="241"/>
      <c r="W41" s="241"/>
      <c r="X41" s="241"/>
      <c r="Y41" s="241"/>
      <c r="Z41" s="241"/>
      <c r="AA41" s="241"/>
      <c r="AB41" s="241">
        <v>1</v>
      </c>
      <c r="AC41" s="241"/>
      <c r="AD41" s="241">
        <v>1</v>
      </c>
      <c r="AE41" s="241" t="s">
        <v>655</v>
      </c>
      <c r="AF41" s="245"/>
      <c r="AG41" s="241"/>
      <c r="AH41" s="245"/>
      <c r="AI41" s="245"/>
      <c r="AJ41" s="245"/>
      <c r="AK41" s="245"/>
      <c r="AL41" s="241">
        <v>1</v>
      </c>
      <c r="AM41" s="241" t="s">
        <v>665</v>
      </c>
      <c r="AN41" s="241"/>
      <c r="AO41" s="241"/>
      <c r="AP41" s="241"/>
      <c r="AQ41" s="230"/>
      <c r="AR41" s="241">
        <v>1</v>
      </c>
      <c r="AS41" s="241"/>
      <c r="AT41" s="241"/>
      <c r="AU41" s="241"/>
      <c r="AV41" s="241"/>
      <c r="AW41" s="345"/>
      <c r="BD41" s="5"/>
      <c r="BE41" s="5"/>
      <c r="BF41" s="5"/>
      <c r="BG41" s="5"/>
      <c r="BH41" s="5"/>
      <c r="BI41" s="5"/>
      <c r="BJ41" s="5"/>
      <c r="BL41" s="5"/>
      <c r="BM41" s="5"/>
      <c r="BN41" s="5"/>
    </row>
    <row r="42" spans="1:66" s="10" customFormat="1" ht="17.25" customHeight="1" x14ac:dyDescent="0.3">
      <c r="A42" s="197"/>
      <c r="B4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2" s="288" t="s">
        <v>14</v>
      </c>
      <c r="D42" s="236" t="s">
        <v>20</v>
      </c>
      <c r="E42" s="248" t="s">
        <v>43</v>
      </c>
      <c r="F42" s="230"/>
      <c r="G42" s="241" t="s">
        <v>722</v>
      </c>
      <c r="H42" s="246">
        <v>42430</v>
      </c>
      <c r="I42" s="242"/>
      <c r="J42" s="252">
        <v>44</v>
      </c>
      <c r="K42" s="242"/>
      <c r="L4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2" s="231" t="s">
        <v>580</v>
      </c>
      <c r="N42" s="243" t="s">
        <v>723</v>
      </c>
      <c r="O4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2" s="241" t="s">
        <v>468</v>
      </c>
      <c r="Q42" s="278" t="s">
        <v>10</v>
      </c>
      <c r="R42" s="230" t="s">
        <v>4</v>
      </c>
      <c r="S42" s="236" t="s">
        <v>371</v>
      </c>
      <c r="T42" s="241"/>
      <c r="U42" s="241"/>
      <c r="V42" s="241"/>
      <c r="W42" s="241"/>
      <c r="X42" s="241"/>
      <c r="Y42" s="241"/>
      <c r="Z42" s="241"/>
      <c r="AA42" s="241"/>
      <c r="AB42" s="241">
        <v>1</v>
      </c>
      <c r="AC42" s="241"/>
      <c r="AD42" s="241"/>
      <c r="AE42" s="241" t="s">
        <v>656</v>
      </c>
      <c r="AF42" s="245"/>
      <c r="AG42" s="241"/>
      <c r="AH42" s="245"/>
      <c r="AI42" s="245"/>
      <c r="AJ42" s="245"/>
      <c r="AK42" s="245"/>
      <c r="AL42" s="241">
        <v>1</v>
      </c>
      <c r="AM42" s="241" t="s">
        <v>585</v>
      </c>
      <c r="AN42" s="241"/>
      <c r="AO42" s="241"/>
      <c r="AP42" s="241"/>
      <c r="AQ42" s="230"/>
      <c r="AR42" s="241">
        <v>1</v>
      </c>
      <c r="AS42" s="241"/>
      <c r="AT42" s="241"/>
      <c r="AU42" s="241"/>
      <c r="AV42" s="241"/>
      <c r="AW42" s="345"/>
      <c r="AX42"/>
      <c r="AY42"/>
      <c r="AZ42"/>
      <c r="BA42"/>
    </row>
    <row r="43" spans="1:66" s="10" customFormat="1" ht="17.25" customHeight="1" x14ac:dyDescent="0.3">
      <c r="A43" s="197"/>
      <c r="B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3" s="289" t="s">
        <v>14</v>
      </c>
      <c r="D43" s="248" t="s">
        <v>20</v>
      </c>
      <c r="E43" s="248" t="s">
        <v>43</v>
      </c>
      <c r="F43" s="230"/>
      <c r="G43" s="241" t="s">
        <v>724</v>
      </c>
      <c r="H43" s="246">
        <v>42430</v>
      </c>
      <c r="I43" s="242"/>
      <c r="J43" s="252">
        <v>45</v>
      </c>
      <c r="K43" s="242"/>
      <c r="L4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3" s="233" t="s">
        <v>580</v>
      </c>
      <c r="N43" s="243" t="s">
        <v>723</v>
      </c>
      <c r="O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3" s="241" t="s">
        <v>465</v>
      </c>
      <c r="Q43" s="278" t="s">
        <v>10</v>
      </c>
      <c r="R43" s="230" t="s">
        <v>4</v>
      </c>
      <c r="S43" s="236" t="s">
        <v>371</v>
      </c>
      <c r="T43" s="241"/>
      <c r="U43" s="241"/>
      <c r="V43" s="241"/>
      <c r="W43" s="241"/>
      <c r="X43" s="241"/>
      <c r="Y43" s="241"/>
      <c r="Z43" s="241"/>
      <c r="AA43" s="241"/>
      <c r="AB43" s="241">
        <v>1</v>
      </c>
      <c r="AC43" s="241"/>
      <c r="AD43" s="241"/>
      <c r="AE43" s="241" t="s">
        <v>656</v>
      </c>
      <c r="AF43" s="241"/>
      <c r="AG43" s="241"/>
      <c r="AH43" s="241"/>
      <c r="AI43" s="241"/>
      <c r="AJ43" s="241"/>
      <c r="AK43" s="241"/>
      <c r="AL43" s="241">
        <v>1</v>
      </c>
      <c r="AM43" s="241" t="s">
        <v>585</v>
      </c>
      <c r="AN43" s="241"/>
      <c r="AO43" s="241"/>
      <c r="AP43" s="241"/>
      <c r="AQ43" s="230"/>
      <c r="AR43" s="241">
        <v>1</v>
      </c>
      <c r="AS43" s="241"/>
      <c r="AT43" s="241"/>
      <c r="AU43" s="241"/>
      <c r="AV43" s="241"/>
      <c r="AW43" s="345"/>
      <c r="AX43"/>
      <c r="AY43"/>
      <c r="AZ43"/>
      <c r="BA43"/>
    </row>
    <row r="44" spans="1:66" s="10" customFormat="1" ht="17.25" customHeight="1" x14ac:dyDescent="0.3">
      <c r="A44" s="197"/>
      <c r="B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4" s="289" t="s">
        <v>14</v>
      </c>
      <c r="D44" s="248" t="s">
        <v>20</v>
      </c>
      <c r="E44" s="248" t="s">
        <v>43</v>
      </c>
      <c r="F44" s="230"/>
      <c r="G44" s="241" t="s">
        <v>725</v>
      </c>
      <c r="H44" s="246">
        <v>42430</v>
      </c>
      <c r="I44" s="242"/>
      <c r="J44" s="252">
        <v>46</v>
      </c>
      <c r="K44" s="242"/>
      <c r="L4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4" s="233" t="s">
        <v>580</v>
      </c>
      <c r="N44" s="243" t="s">
        <v>257</v>
      </c>
      <c r="O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4" s="241" t="s">
        <v>100</v>
      </c>
      <c r="Q44" s="278" t="s">
        <v>10</v>
      </c>
      <c r="R44" s="230" t="s">
        <v>4</v>
      </c>
      <c r="S44" s="248" t="s">
        <v>371</v>
      </c>
      <c r="T44" s="241"/>
      <c r="U44" s="241"/>
      <c r="V44" s="241"/>
      <c r="W44" s="241"/>
      <c r="X44" s="241"/>
      <c r="Y44" s="241"/>
      <c r="Z44" s="241">
        <v>1</v>
      </c>
      <c r="AA44" s="241" t="s">
        <v>633</v>
      </c>
      <c r="AB44" s="241">
        <v>1</v>
      </c>
      <c r="AC44" s="241"/>
      <c r="AD44" s="241"/>
      <c r="AE44" s="241" t="s">
        <v>656</v>
      </c>
      <c r="AF44" s="241"/>
      <c r="AG44" s="241"/>
      <c r="AH44" s="241"/>
      <c r="AI44" s="241"/>
      <c r="AJ44" s="241"/>
      <c r="AK44" s="241"/>
      <c r="AL44" s="241">
        <v>1</v>
      </c>
      <c r="AM44" s="241" t="s">
        <v>585</v>
      </c>
      <c r="AN44" s="241"/>
      <c r="AO44" s="241"/>
      <c r="AP44" s="241"/>
      <c r="AQ44" s="230"/>
      <c r="AR44" s="241">
        <v>1</v>
      </c>
      <c r="AS44" s="241"/>
      <c r="AT44" s="241"/>
      <c r="AU44" s="241"/>
      <c r="AV44" s="241"/>
      <c r="AW44" s="345"/>
      <c r="AX44"/>
      <c r="AY44"/>
      <c r="AZ44"/>
      <c r="BA44"/>
    </row>
    <row r="45" spans="1:66" s="10" customFormat="1" ht="17.25" customHeight="1" x14ac:dyDescent="0.3">
      <c r="A45" s="72"/>
      <c r="B4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45" s="289" t="s">
        <v>14</v>
      </c>
      <c r="D45" s="248" t="s">
        <v>82</v>
      </c>
      <c r="E45" s="248" t="s">
        <v>111</v>
      </c>
      <c r="F45" s="230"/>
      <c r="G45" s="230" t="s">
        <v>770</v>
      </c>
      <c r="H45" s="246">
        <v>42430</v>
      </c>
      <c r="I45" s="242"/>
      <c r="J45" s="252">
        <v>47</v>
      </c>
      <c r="K45" s="242"/>
      <c r="L4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5" s="233" t="s">
        <v>580</v>
      </c>
      <c r="N45" s="230" t="s">
        <v>771</v>
      </c>
      <c r="O4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5" s="230" t="s">
        <v>116</v>
      </c>
      <c r="Q45" s="278" t="s">
        <v>10</v>
      </c>
      <c r="R45" s="230" t="s">
        <v>4</v>
      </c>
      <c r="S45" s="248" t="s">
        <v>700</v>
      </c>
      <c r="T45" s="230"/>
      <c r="U45" s="230"/>
      <c r="V45" s="230"/>
      <c r="W45" s="230"/>
      <c r="X45" s="241"/>
      <c r="Y45" s="230"/>
      <c r="Z45" s="230"/>
      <c r="AA45" s="230"/>
      <c r="AB45" s="241">
        <v>1</v>
      </c>
      <c r="AC45" s="230">
        <v>1</v>
      </c>
      <c r="AD45" s="230"/>
      <c r="AE45" s="230" t="s">
        <v>659</v>
      </c>
      <c r="AF45" s="230"/>
      <c r="AG45" s="230"/>
      <c r="AH45" s="230"/>
      <c r="AI45" s="230"/>
      <c r="AJ45" s="230">
        <v>1</v>
      </c>
      <c r="AK45" s="230" t="s">
        <v>646</v>
      </c>
      <c r="AL45" s="230"/>
      <c r="AM45" s="230"/>
      <c r="AN45" s="230"/>
      <c r="AO45" s="230"/>
      <c r="AP45" s="230"/>
      <c r="AQ45" s="230"/>
      <c r="AR45" s="230">
        <v>1</v>
      </c>
      <c r="AS45" s="230"/>
      <c r="AT45" s="241"/>
      <c r="AU45" s="230"/>
      <c r="AV45" s="230"/>
      <c r="AW45" s="21"/>
      <c r="AX45"/>
      <c r="AY45"/>
      <c r="AZ45"/>
      <c r="BA45"/>
    </row>
    <row r="46" spans="1:66" s="10" customFormat="1" ht="17.25" customHeight="1" x14ac:dyDescent="0.3">
      <c r="A46" s="79"/>
      <c r="B4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46" s="266" t="s">
        <v>12</v>
      </c>
      <c r="D46" s="241" t="s">
        <v>57</v>
      </c>
      <c r="E46" s="241" t="s">
        <v>38</v>
      </c>
      <c r="F46" s="230" t="s">
        <v>68</v>
      </c>
      <c r="G46" s="230" t="s">
        <v>369</v>
      </c>
      <c r="H46" s="246">
        <v>42430</v>
      </c>
      <c r="I46" s="231"/>
      <c r="J46" s="252">
        <v>48</v>
      </c>
      <c r="K46" s="231"/>
      <c r="L4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6" s="233" t="s">
        <v>580</v>
      </c>
      <c r="N46" s="230" t="s">
        <v>764</v>
      </c>
      <c r="O4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6" s="230" t="s">
        <v>370</v>
      </c>
      <c r="Q46" s="231" t="s">
        <v>10</v>
      </c>
      <c r="R46" s="230" t="s">
        <v>4</v>
      </c>
      <c r="S46" s="241" t="s">
        <v>152</v>
      </c>
      <c r="T46" s="230"/>
      <c r="U46" s="230"/>
      <c r="V46" s="230"/>
      <c r="W46" s="230"/>
      <c r="X46" s="241"/>
      <c r="Y46" s="230"/>
      <c r="Z46" s="230"/>
      <c r="AA46" s="230"/>
      <c r="AB46" s="241"/>
      <c r="AC46" s="230"/>
      <c r="AD46" s="230"/>
      <c r="AE46" s="230"/>
      <c r="AF46" s="230">
        <v>1</v>
      </c>
      <c r="AG46" s="230" t="s">
        <v>368</v>
      </c>
      <c r="AH46" s="230"/>
      <c r="AI46" s="230"/>
      <c r="AJ46" s="230"/>
      <c r="AK46" s="230"/>
      <c r="AL46" s="230"/>
      <c r="AM46" s="230"/>
      <c r="AN46" s="230"/>
      <c r="AO46" s="230"/>
      <c r="AP46" s="230"/>
      <c r="AQ46" s="230"/>
      <c r="AR46" s="230">
        <v>1</v>
      </c>
      <c r="AS46" s="230"/>
      <c r="AT46" s="241"/>
      <c r="AU46" s="230"/>
      <c r="AV46" s="230"/>
      <c r="AW46" s="21"/>
      <c r="AX46"/>
      <c r="AY46"/>
      <c r="AZ46"/>
      <c r="BA46"/>
    </row>
    <row r="47" spans="1:66" s="10" customFormat="1" ht="17.25" customHeight="1" x14ac:dyDescent="0.3">
      <c r="A47" s="197"/>
      <c r="B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47" s="266" t="s">
        <v>12</v>
      </c>
      <c r="D47" s="241" t="s">
        <v>15</v>
      </c>
      <c r="E47" s="241" t="s">
        <v>78</v>
      </c>
      <c r="F47" s="230"/>
      <c r="G47" s="230"/>
      <c r="H47" s="255">
        <v>42521</v>
      </c>
      <c r="I47" s="242"/>
      <c r="J47" s="252">
        <v>251</v>
      </c>
      <c r="K47" s="242"/>
      <c r="L4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7" s="233" t="s">
        <v>580</v>
      </c>
      <c r="N47" s="348" t="s">
        <v>889</v>
      </c>
      <c r="O4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47" s="237" t="s">
        <v>939</v>
      </c>
      <c r="Q47" s="278" t="s">
        <v>9</v>
      </c>
      <c r="R47" s="230" t="s">
        <v>4</v>
      </c>
      <c r="S47" s="248"/>
      <c r="T47" s="230"/>
      <c r="U47" s="241"/>
      <c r="V47" s="230"/>
      <c r="W47" s="230"/>
      <c r="X47" s="241"/>
      <c r="Y47" s="230"/>
      <c r="Z47" s="230"/>
      <c r="AA47" s="230"/>
      <c r="AB47" s="241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>
        <v>1</v>
      </c>
      <c r="AM47" s="230" t="s">
        <v>538</v>
      </c>
      <c r="AN47" s="230"/>
      <c r="AO47" s="230"/>
      <c r="AP47" s="230"/>
      <c r="AQ47" s="230"/>
      <c r="AR47" s="230">
        <v>1</v>
      </c>
      <c r="AS47" s="230"/>
      <c r="AT47" s="241"/>
      <c r="AU47" s="230"/>
      <c r="AV47" s="230"/>
      <c r="AW47" s="22"/>
      <c r="AX47"/>
      <c r="AY47"/>
      <c r="AZ47"/>
      <c r="BA47"/>
    </row>
    <row r="48" spans="1:66" s="10" customFormat="1" ht="17.25" customHeight="1" x14ac:dyDescent="0.3">
      <c r="A48" s="150"/>
      <c r="B4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48" s="230" t="s">
        <v>12</v>
      </c>
      <c r="D48" s="230" t="s">
        <v>15</v>
      </c>
      <c r="E48" s="230" t="s">
        <v>78</v>
      </c>
      <c r="F48" s="230"/>
      <c r="G48" s="324"/>
      <c r="H48" s="255">
        <v>42521</v>
      </c>
      <c r="I48" s="259"/>
      <c r="J48" s="252">
        <v>252</v>
      </c>
      <c r="K48" s="259"/>
      <c r="L4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8" s="325" t="s">
        <v>578</v>
      </c>
      <c r="N48" s="370" t="s">
        <v>889</v>
      </c>
      <c r="O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8" s="237" t="s">
        <v>939</v>
      </c>
      <c r="Q48" s="231" t="s">
        <v>10</v>
      </c>
      <c r="R48" s="230"/>
      <c r="S48" s="241"/>
      <c r="T48" s="230"/>
      <c r="U48" s="241"/>
      <c r="V48" s="230"/>
      <c r="W48" s="241"/>
      <c r="X48" s="230"/>
      <c r="Y48" s="241"/>
      <c r="Z48" s="230"/>
      <c r="AA48" s="241"/>
      <c r="AB48" s="241"/>
      <c r="AC48" s="230"/>
      <c r="AD48" s="241"/>
      <c r="AE48" s="241"/>
      <c r="AF48" s="241"/>
      <c r="AG48" s="241"/>
      <c r="AH48" s="241"/>
      <c r="AI48" s="241"/>
      <c r="AJ48" s="230"/>
      <c r="AK48" s="241"/>
      <c r="AL48" s="241"/>
      <c r="AM48" s="241"/>
      <c r="AN48" s="241"/>
      <c r="AO48" s="241"/>
      <c r="AP48" s="230"/>
      <c r="AQ48" s="230"/>
      <c r="AR48" s="241"/>
      <c r="AS48" s="241"/>
      <c r="AT48" s="241"/>
      <c r="AU48" s="241"/>
      <c r="AV48" s="241"/>
      <c r="AW48" s="65"/>
      <c r="AX48" s="330"/>
      <c r="AY48" s="330"/>
      <c r="AZ48" s="330"/>
      <c r="BA48" s="330"/>
    </row>
    <row r="49" spans="1:66" ht="17.25" customHeight="1" x14ac:dyDescent="0.3">
      <c r="A49" s="79"/>
      <c r="B4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49" s="266" t="s">
        <v>13</v>
      </c>
      <c r="D49" s="241" t="s">
        <v>17</v>
      </c>
      <c r="E49" s="241" t="s">
        <v>53</v>
      </c>
      <c r="F49" s="230"/>
      <c r="G49" s="241"/>
      <c r="H49" s="246">
        <v>42520</v>
      </c>
      <c r="I49" s="242"/>
      <c r="J49" s="252">
        <v>253</v>
      </c>
      <c r="K49" s="242"/>
      <c r="L4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9" s="231" t="s">
        <v>582</v>
      </c>
      <c r="N49" s="347" t="s">
        <v>874</v>
      </c>
      <c r="O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9" s="241" t="s">
        <v>875</v>
      </c>
      <c r="Q49" s="231" t="s">
        <v>10</v>
      </c>
      <c r="R49" s="230" t="s">
        <v>84</v>
      </c>
      <c r="S49" s="241" t="s">
        <v>181</v>
      </c>
      <c r="T49" s="241">
        <v>1</v>
      </c>
      <c r="U49" s="241" t="s">
        <v>629</v>
      </c>
      <c r="V49" s="241">
        <v>1</v>
      </c>
      <c r="W49" s="241" t="s">
        <v>538</v>
      </c>
      <c r="X49" s="241">
        <v>1</v>
      </c>
      <c r="Y49" s="241" t="s">
        <v>673</v>
      </c>
      <c r="Z49" s="241">
        <v>1</v>
      </c>
      <c r="AA49" s="241" t="s">
        <v>538</v>
      </c>
      <c r="AB49" s="241">
        <v>1</v>
      </c>
      <c r="AC49" s="241">
        <v>1</v>
      </c>
      <c r="AD49" s="241">
        <v>1</v>
      </c>
      <c r="AE49" s="241" t="s">
        <v>583</v>
      </c>
      <c r="AF49" s="241"/>
      <c r="AG49" s="241"/>
      <c r="AH49" s="241"/>
      <c r="AI49" s="241"/>
      <c r="AJ49" s="241">
        <v>1</v>
      </c>
      <c r="AK49" s="241" t="s">
        <v>538</v>
      </c>
      <c r="AL49" s="241">
        <v>1</v>
      </c>
      <c r="AM49" s="241" t="s">
        <v>672</v>
      </c>
      <c r="AN49" s="241"/>
      <c r="AO49" s="241"/>
      <c r="AP49" s="241"/>
      <c r="AQ49" s="230"/>
      <c r="AR49" s="230">
        <v>1</v>
      </c>
      <c r="AS49" s="241">
        <v>1</v>
      </c>
      <c r="AT49" s="241"/>
      <c r="AU49" s="241">
        <v>1</v>
      </c>
      <c r="AV49" s="241"/>
      <c r="AW49" s="21"/>
      <c r="BD49" s="5"/>
      <c r="BE49" s="5"/>
      <c r="BF49" s="5"/>
      <c r="BG49" s="5"/>
      <c r="BH49" s="5"/>
      <c r="BI49" s="5"/>
      <c r="BJ49" s="5"/>
      <c r="BL49" s="5"/>
      <c r="BM49" s="5"/>
      <c r="BN49" s="5"/>
    </row>
    <row r="50" spans="1:66" s="10" customFormat="1" ht="17.25" customHeight="1" x14ac:dyDescent="0.3">
      <c r="A50" s="197"/>
      <c r="B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50" s="289" t="s">
        <v>12</v>
      </c>
      <c r="D50" s="248" t="s">
        <v>54</v>
      </c>
      <c r="E50" s="241" t="s">
        <v>41</v>
      </c>
      <c r="F50" s="241"/>
      <c r="G50" s="241" t="s">
        <v>815</v>
      </c>
      <c r="H50" s="246">
        <v>42430</v>
      </c>
      <c r="I50" s="242"/>
      <c r="J50" s="252">
        <v>49</v>
      </c>
      <c r="K50" s="242"/>
      <c r="L5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0" s="233" t="s">
        <v>580</v>
      </c>
      <c r="N50" s="350" t="s">
        <v>814</v>
      </c>
      <c r="O5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0" s="335" t="s">
        <v>816</v>
      </c>
      <c r="Q50" s="278" t="s">
        <v>10</v>
      </c>
      <c r="R50" s="230" t="s">
        <v>4</v>
      </c>
      <c r="S50" s="248" t="s">
        <v>698</v>
      </c>
      <c r="T50" s="241">
        <v>1</v>
      </c>
      <c r="U50" s="241" t="s">
        <v>628</v>
      </c>
      <c r="V50" s="241"/>
      <c r="W50" s="241"/>
      <c r="X50" s="241"/>
      <c r="Y50" s="241"/>
      <c r="Z50" s="241"/>
      <c r="AA50" s="241"/>
      <c r="AB50" s="241"/>
      <c r="AC50" s="241"/>
      <c r="AD50" s="241"/>
      <c r="AE50" s="241"/>
      <c r="AF50" s="241"/>
      <c r="AG50" s="241"/>
      <c r="AH50" s="241"/>
      <c r="AI50" s="241"/>
      <c r="AJ50" s="241"/>
      <c r="AK50" s="241"/>
      <c r="AL50" s="241"/>
      <c r="AM50" s="241"/>
      <c r="AN50" s="241"/>
      <c r="AO50" s="241"/>
      <c r="AP50" s="241"/>
      <c r="AQ50" s="230"/>
      <c r="AR50" s="230">
        <v>1</v>
      </c>
      <c r="AS50" s="241"/>
      <c r="AT50" s="241"/>
      <c r="AU50" s="241"/>
      <c r="AV50" s="241"/>
      <c r="AW50" s="22"/>
      <c r="AX50"/>
      <c r="AY50"/>
      <c r="AZ50"/>
      <c r="BA50"/>
    </row>
    <row r="51" spans="1:66" ht="17.25" customHeight="1" x14ac:dyDescent="0.3">
      <c r="A51" s="197"/>
      <c r="B5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51" s="266" t="s">
        <v>13</v>
      </c>
      <c r="D51" s="241" t="s">
        <v>17</v>
      </c>
      <c r="E51" s="241" t="s">
        <v>53</v>
      </c>
      <c r="F51" s="230"/>
      <c r="G51" s="241"/>
      <c r="H51" s="246">
        <v>42520</v>
      </c>
      <c r="I51" s="242"/>
      <c r="J51" s="252">
        <v>254</v>
      </c>
      <c r="K51" s="242"/>
      <c r="L5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1" s="233" t="s">
        <v>582</v>
      </c>
      <c r="N51" s="243" t="s">
        <v>876</v>
      </c>
      <c r="O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1" s="241" t="s">
        <v>877</v>
      </c>
      <c r="Q51" s="242" t="s">
        <v>10</v>
      </c>
      <c r="R51" s="241" t="s">
        <v>4</v>
      </c>
      <c r="S51" s="248" t="s">
        <v>699</v>
      </c>
      <c r="T51" s="241"/>
      <c r="U51" s="241"/>
      <c r="V51" s="241"/>
      <c r="W51" s="241"/>
      <c r="X51" s="230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241"/>
      <c r="AK51" s="241"/>
      <c r="AL51" s="241">
        <v>1</v>
      </c>
      <c r="AM51" s="241" t="s">
        <v>538</v>
      </c>
      <c r="AN51" s="241"/>
      <c r="AO51" s="241"/>
      <c r="AP51" s="241"/>
      <c r="AQ51" s="241"/>
      <c r="AR51" s="241">
        <v>1</v>
      </c>
      <c r="AS51" s="241"/>
      <c r="AT51" s="241"/>
      <c r="AU51" s="241"/>
      <c r="AV51" s="241"/>
      <c r="AW51" s="21"/>
      <c r="BD51" s="5"/>
      <c r="BE51" s="5"/>
      <c r="BF51" s="5"/>
      <c r="BG51" s="5"/>
      <c r="BH51" s="5"/>
      <c r="BI51" s="5"/>
      <c r="BJ51" s="5"/>
      <c r="BL51" s="5"/>
      <c r="BM51" s="5"/>
      <c r="BN51" s="5"/>
    </row>
    <row r="52" spans="1:66" ht="17.25" customHeight="1" x14ac:dyDescent="0.3">
      <c r="A52" s="197"/>
      <c r="B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52" s="289" t="s">
        <v>13</v>
      </c>
      <c r="D52" s="248" t="s">
        <v>17</v>
      </c>
      <c r="E52" s="248" t="s">
        <v>52</v>
      </c>
      <c r="F52" s="230"/>
      <c r="G52" s="241" t="s">
        <v>127</v>
      </c>
      <c r="H52" s="246">
        <v>42430</v>
      </c>
      <c r="I52" s="242"/>
      <c r="J52" s="252">
        <v>50</v>
      </c>
      <c r="K52" s="242"/>
      <c r="L5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2" s="231" t="s">
        <v>580</v>
      </c>
      <c r="N52" s="241" t="s">
        <v>276</v>
      </c>
      <c r="O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52" s="241" t="s">
        <v>126</v>
      </c>
      <c r="Q52" s="279" t="s">
        <v>9</v>
      </c>
      <c r="R52" s="241" t="s">
        <v>4</v>
      </c>
      <c r="S52" s="236" t="s">
        <v>700</v>
      </c>
      <c r="T52" s="241"/>
      <c r="U52" s="241"/>
      <c r="V52" s="241"/>
      <c r="W52" s="241"/>
      <c r="X52" s="230"/>
      <c r="Y52" s="241"/>
      <c r="Z52" s="241"/>
      <c r="AA52" s="241"/>
      <c r="AB52" s="241">
        <v>1</v>
      </c>
      <c r="AC52" s="241"/>
      <c r="AD52" s="241"/>
      <c r="AE52" s="241" t="s">
        <v>650</v>
      </c>
      <c r="AF52" s="241"/>
      <c r="AG52" s="241"/>
      <c r="AH52" s="241"/>
      <c r="AI52" s="241"/>
      <c r="AJ52" s="241">
        <v>1</v>
      </c>
      <c r="AK52" s="241" t="s">
        <v>647</v>
      </c>
      <c r="AL52" s="241"/>
      <c r="AM52" s="241"/>
      <c r="AN52" s="241"/>
      <c r="AO52" s="241"/>
      <c r="AP52" s="241"/>
      <c r="AQ52" s="241"/>
      <c r="AR52" s="241">
        <v>1</v>
      </c>
      <c r="AS52" s="241"/>
      <c r="AT52" s="241"/>
      <c r="AU52" s="241"/>
      <c r="AV52" s="241"/>
      <c r="AW52" s="21"/>
      <c r="BD52" s="5"/>
      <c r="BE52" s="5"/>
      <c r="BF52" s="5"/>
      <c r="BG52" s="5"/>
      <c r="BH52" s="5"/>
      <c r="BI52" s="5"/>
      <c r="BJ52" s="5"/>
      <c r="BL52" s="5"/>
      <c r="BM52" s="5"/>
      <c r="BN52" s="5"/>
    </row>
    <row r="53" spans="1:66" ht="17.25" customHeight="1" x14ac:dyDescent="0.3">
      <c r="A53" s="197"/>
      <c r="B5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DOCUMENTAIRE\MANAGEMENT\RISQUE\VIGILANCE\HEMOVIGILANCE\</v>
      </c>
      <c r="C53" s="289" t="s">
        <v>12</v>
      </c>
      <c r="D53" s="248" t="s">
        <v>16</v>
      </c>
      <c r="E53" s="241" t="s">
        <v>77</v>
      </c>
      <c r="F53" s="230" t="s">
        <v>147</v>
      </c>
      <c r="G53" s="241" t="s">
        <v>156</v>
      </c>
      <c r="H53" s="246">
        <v>42521</v>
      </c>
      <c r="I53" s="242">
        <v>1</v>
      </c>
      <c r="J53" s="252">
        <v>51</v>
      </c>
      <c r="K53" s="242"/>
      <c r="L5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3" s="233" t="s">
        <v>580</v>
      </c>
      <c r="N53" s="241" t="s">
        <v>285</v>
      </c>
      <c r="O5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3" s="241" t="s">
        <v>429</v>
      </c>
      <c r="Q53" s="279" t="s">
        <v>10</v>
      </c>
      <c r="R53" s="241" t="s">
        <v>4</v>
      </c>
      <c r="S53" s="236" t="s">
        <v>152</v>
      </c>
      <c r="T53" s="241"/>
      <c r="U53" s="241"/>
      <c r="V53" s="230"/>
      <c r="W53" s="241"/>
      <c r="X53" s="230"/>
      <c r="Y53" s="230"/>
      <c r="Z53" s="230"/>
      <c r="AA53" s="230"/>
      <c r="AB53" s="230">
        <v>1</v>
      </c>
      <c r="AC53" s="241"/>
      <c r="AD53" s="241"/>
      <c r="AE53" s="241" t="s">
        <v>658</v>
      </c>
      <c r="AF53" s="241"/>
      <c r="AG53" s="241"/>
      <c r="AH53" s="241"/>
      <c r="AI53" s="241"/>
      <c r="AJ53" s="241">
        <v>1</v>
      </c>
      <c r="AK53" s="241" t="s">
        <v>516</v>
      </c>
      <c r="AL53" s="230"/>
      <c r="AM53" s="241"/>
      <c r="AN53" s="241"/>
      <c r="AO53" s="241"/>
      <c r="AP53" s="241"/>
      <c r="AQ53" s="241"/>
      <c r="AR53" s="241">
        <v>1</v>
      </c>
      <c r="AS53" s="230"/>
      <c r="AT53" s="230"/>
      <c r="AU53" s="230"/>
      <c r="AV53" s="230"/>
      <c r="AW53" s="22"/>
      <c r="BD53" s="5"/>
      <c r="BE53" s="5"/>
      <c r="BF53" s="5"/>
      <c r="BG53" s="5"/>
      <c r="BH53" s="5"/>
      <c r="BI53" s="5"/>
      <c r="BJ53" s="5"/>
      <c r="BL53" s="5"/>
      <c r="BM53" s="5"/>
      <c r="BN53" s="5"/>
    </row>
    <row r="54" spans="1:66" ht="17.25" customHeight="1" x14ac:dyDescent="0.3">
      <c r="A54" s="79"/>
      <c r="B5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54" s="266" t="s">
        <v>14</v>
      </c>
      <c r="D54" s="241" t="s">
        <v>20</v>
      </c>
      <c r="E54" s="241" t="s">
        <v>42</v>
      </c>
      <c r="F54" s="230"/>
      <c r="G54" s="241" t="s">
        <v>590</v>
      </c>
      <c r="H54" s="246">
        <v>42430</v>
      </c>
      <c r="I54" s="242"/>
      <c r="J54" s="252">
        <v>52</v>
      </c>
      <c r="K54" s="242"/>
      <c r="L5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4" s="233" t="s">
        <v>580</v>
      </c>
      <c r="N54" s="243" t="s">
        <v>586</v>
      </c>
      <c r="O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4" s="241" t="s">
        <v>678</v>
      </c>
      <c r="Q54" s="242" t="s">
        <v>10</v>
      </c>
      <c r="R54" s="230" t="s">
        <v>4</v>
      </c>
      <c r="S54" s="230" t="s">
        <v>371</v>
      </c>
      <c r="T54" s="241">
        <v>1</v>
      </c>
      <c r="U54" s="241" t="s">
        <v>630</v>
      </c>
      <c r="V54" s="241"/>
      <c r="W54" s="241"/>
      <c r="X54" s="241"/>
      <c r="Y54" s="241"/>
      <c r="Z54" s="241">
        <v>1</v>
      </c>
      <c r="AA54" s="241" t="s">
        <v>635</v>
      </c>
      <c r="AB54" s="241">
        <v>1</v>
      </c>
      <c r="AC54" s="241"/>
      <c r="AD54" s="241">
        <v>1</v>
      </c>
      <c r="AE54" s="241" t="s">
        <v>657</v>
      </c>
      <c r="AF54" s="241">
        <v>1</v>
      </c>
      <c r="AG54" s="241" t="s">
        <v>368</v>
      </c>
      <c r="AH54" s="241"/>
      <c r="AI54" s="241"/>
      <c r="AJ54" s="241"/>
      <c r="AK54" s="241"/>
      <c r="AL54" s="241"/>
      <c r="AM54" s="241"/>
      <c r="AN54" s="241"/>
      <c r="AO54" s="241"/>
      <c r="AP54" s="241"/>
      <c r="AQ54" s="241"/>
      <c r="AR54" s="241">
        <v>1</v>
      </c>
      <c r="AS54" s="241"/>
      <c r="AT54" s="241"/>
      <c r="AU54" s="241"/>
      <c r="AV54" s="241"/>
      <c r="AW54" s="21"/>
      <c r="BD54" s="5"/>
      <c r="BE54" s="5"/>
      <c r="BF54" s="5"/>
      <c r="BG54" s="5"/>
      <c r="BH54" s="5"/>
      <c r="BI54" s="5"/>
      <c r="BJ54" s="5"/>
      <c r="BL54" s="5"/>
      <c r="BM54" s="5"/>
      <c r="BN54" s="5"/>
    </row>
    <row r="55" spans="1:66" ht="17.25" customHeight="1" x14ac:dyDescent="0.3">
      <c r="A55" s="197"/>
      <c r="B5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55" s="289" t="s">
        <v>14</v>
      </c>
      <c r="D55" s="248" t="s">
        <v>22</v>
      </c>
      <c r="E55" s="241" t="s">
        <v>298</v>
      </c>
      <c r="F55" s="230"/>
      <c r="G55" s="241" t="s">
        <v>820</v>
      </c>
      <c r="H55" s="246">
        <v>42444</v>
      </c>
      <c r="I55" s="242"/>
      <c r="J55" s="252">
        <v>53</v>
      </c>
      <c r="K55" s="242"/>
      <c r="L5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5" s="231" t="s">
        <v>582</v>
      </c>
      <c r="N55" s="337" t="s">
        <v>821</v>
      </c>
      <c r="O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5" s="241" t="s">
        <v>214</v>
      </c>
      <c r="Q55" s="279" t="s">
        <v>10</v>
      </c>
      <c r="R55" s="236" t="s">
        <v>4</v>
      </c>
      <c r="S55" s="248" t="s">
        <v>184</v>
      </c>
      <c r="T55" s="241"/>
      <c r="U55" s="241"/>
      <c r="V55" s="241"/>
      <c r="W55" s="241"/>
      <c r="X55" s="241">
        <v>1</v>
      </c>
      <c r="Y55" s="241" t="s">
        <v>675</v>
      </c>
      <c r="Z55" s="241"/>
      <c r="AA55" s="241"/>
      <c r="AB55" s="241"/>
      <c r="AC55" s="241"/>
      <c r="AD55" s="241"/>
      <c r="AE55" s="241"/>
      <c r="AF55" s="241"/>
      <c r="AG55" s="241"/>
      <c r="AH55" s="241"/>
      <c r="AI55" s="241"/>
      <c r="AJ55" s="241"/>
      <c r="AK55" s="241"/>
      <c r="AL55" s="241"/>
      <c r="AM55" s="241"/>
      <c r="AN55" s="241"/>
      <c r="AO55" s="241"/>
      <c r="AP55" s="241"/>
      <c r="AQ55" s="241"/>
      <c r="AR55" s="241">
        <v>1</v>
      </c>
      <c r="AS55" s="241"/>
      <c r="AT55" s="241"/>
      <c r="AU55" s="241"/>
      <c r="AV55" s="241"/>
      <c r="AW55" s="22"/>
      <c r="BD55" s="5"/>
      <c r="BE55" s="5"/>
      <c r="BF55" s="5"/>
      <c r="BG55" s="5"/>
      <c r="BH55" s="5"/>
      <c r="BI55" s="5"/>
      <c r="BJ55" s="5"/>
      <c r="BL55" s="5"/>
      <c r="BM55" s="5"/>
      <c r="BN55" s="5"/>
    </row>
    <row r="56" spans="1:66" ht="17.25" customHeight="1" x14ac:dyDescent="0.3">
      <c r="A56" s="72"/>
      <c r="B56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56" s="289" t="s">
        <v>12</v>
      </c>
      <c r="D56" s="248" t="s">
        <v>73</v>
      </c>
      <c r="E56" s="241" t="s">
        <v>87</v>
      </c>
      <c r="F56" s="230" t="s">
        <v>323</v>
      </c>
      <c r="G56" s="249" t="s">
        <v>84</v>
      </c>
      <c r="H56" s="246" t="s">
        <v>504</v>
      </c>
      <c r="I56" s="250"/>
      <c r="J56" s="252">
        <v>9</v>
      </c>
      <c r="K56" s="250"/>
      <c r="L5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6" s="231" t="s">
        <v>581</v>
      </c>
      <c r="N56" s="241" t="s">
        <v>963</v>
      </c>
      <c r="O5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6" s="241" t="s">
        <v>930</v>
      </c>
      <c r="Q56" s="279" t="s">
        <v>10</v>
      </c>
      <c r="R56" s="236" t="s">
        <v>4</v>
      </c>
      <c r="S56" s="248" t="s">
        <v>699</v>
      </c>
      <c r="T56" s="241">
        <v>1</v>
      </c>
      <c r="U56" s="241" t="s">
        <v>606</v>
      </c>
      <c r="V56" s="241"/>
      <c r="W56" s="241"/>
      <c r="X56" s="241"/>
      <c r="Y56" s="241"/>
      <c r="Z56" s="241"/>
      <c r="AA56" s="241"/>
      <c r="AB56" s="241"/>
      <c r="AC56" s="241"/>
      <c r="AD56" s="241"/>
      <c r="AE56" s="241"/>
      <c r="AF56" s="241"/>
      <c r="AG56" s="241"/>
      <c r="AH56" s="241"/>
      <c r="AI56" s="241"/>
      <c r="AJ56" s="241"/>
      <c r="AK56" s="241"/>
      <c r="AL56" s="241"/>
      <c r="AM56" s="241"/>
      <c r="AN56" s="241"/>
      <c r="AO56" s="241"/>
      <c r="AP56" s="241"/>
      <c r="AQ56" s="241"/>
      <c r="AR56" s="241"/>
      <c r="AS56" s="241"/>
      <c r="AT56" s="241"/>
      <c r="AU56" s="241"/>
      <c r="AV56" s="241"/>
      <c r="AW56" s="22"/>
      <c r="BD56" s="5"/>
      <c r="BE56" s="5"/>
      <c r="BF56" s="5"/>
      <c r="BG56" s="5"/>
      <c r="BH56" s="5"/>
      <c r="BI56" s="5"/>
      <c r="BJ56" s="5"/>
      <c r="BL56" s="5"/>
      <c r="BM56" s="5"/>
      <c r="BN56" s="5"/>
    </row>
    <row r="57" spans="1:66" ht="17.25" customHeight="1" x14ac:dyDescent="0.3">
      <c r="A57" s="365"/>
      <c r="B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57" s="289" t="s">
        <v>14</v>
      </c>
      <c r="D57" s="248" t="s">
        <v>22</v>
      </c>
      <c r="E57" s="241" t="s">
        <v>298</v>
      </c>
      <c r="F57" s="230"/>
      <c r="G57" s="241" t="s">
        <v>199</v>
      </c>
      <c r="H57" s="246">
        <v>42460</v>
      </c>
      <c r="I57" s="242"/>
      <c r="J57" s="252">
        <v>54</v>
      </c>
      <c r="K57" s="242"/>
      <c r="L5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7" s="231" t="s">
        <v>582</v>
      </c>
      <c r="N57" s="337" t="s">
        <v>302</v>
      </c>
      <c r="O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7" s="241" t="s">
        <v>541</v>
      </c>
      <c r="Q57" s="279" t="s">
        <v>10</v>
      </c>
      <c r="R57" s="230" t="s">
        <v>4</v>
      </c>
      <c r="S57" s="248" t="s">
        <v>184</v>
      </c>
      <c r="T57" s="241"/>
      <c r="U57" s="241"/>
      <c r="V57" s="241"/>
      <c r="W57" s="241"/>
      <c r="X57" s="241">
        <v>1</v>
      </c>
      <c r="Y57" s="230" t="s">
        <v>675</v>
      </c>
      <c r="Z57" s="241"/>
      <c r="AA57" s="241"/>
      <c r="AB57" s="241"/>
      <c r="AC57" s="241"/>
      <c r="AD57" s="241"/>
      <c r="AE57" s="241"/>
      <c r="AF57" s="241"/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241"/>
      <c r="AR57" s="241">
        <v>1</v>
      </c>
      <c r="AS57" s="241"/>
      <c r="AT57" s="241"/>
      <c r="AU57" s="241"/>
      <c r="AV57" s="241"/>
      <c r="AW57" s="22"/>
      <c r="BD57" s="5"/>
      <c r="BE57" s="5"/>
      <c r="BF57" s="5"/>
      <c r="BG57" s="5"/>
      <c r="BH57" s="5"/>
      <c r="BI57" s="5"/>
      <c r="BJ57" s="5"/>
      <c r="BL57" s="5"/>
      <c r="BM57" s="5"/>
      <c r="BN57" s="5"/>
    </row>
    <row r="58" spans="1:66" ht="17.25" customHeight="1" x14ac:dyDescent="0.3">
      <c r="A58" s="197"/>
      <c r="B5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58" s="288" t="s">
        <v>14</v>
      </c>
      <c r="D58" s="236" t="s">
        <v>82</v>
      </c>
      <c r="E58" s="236" t="s">
        <v>111</v>
      </c>
      <c r="F58" s="230"/>
      <c r="G58" s="230" t="s">
        <v>880</v>
      </c>
      <c r="H58" s="246">
        <v>42465</v>
      </c>
      <c r="I58" s="231">
        <v>3</v>
      </c>
      <c r="J58" s="252">
        <v>55</v>
      </c>
      <c r="K58" s="231" t="s">
        <v>795</v>
      </c>
      <c r="L5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8" s="233" t="s">
        <v>580</v>
      </c>
      <c r="N58" s="397" t="s">
        <v>266</v>
      </c>
      <c r="O5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8" s="335" t="s">
        <v>881</v>
      </c>
      <c r="Q58" s="279" t="s">
        <v>10</v>
      </c>
      <c r="R58" s="241" t="s">
        <v>4</v>
      </c>
      <c r="S58" s="248" t="s">
        <v>700</v>
      </c>
      <c r="T58" s="241"/>
      <c r="U58" s="241"/>
      <c r="V58" s="230"/>
      <c r="W58" s="230"/>
      <c r="X58" s="230"/>
      <c r="Y58" s="230"/>
      <c r="Z58" s="230"/>
      <c r="AA58" s="230"/>
      <c r="AB58" s="241">
        <v>1</v>
      </c>
      <c r="AC58" s="230">
        <v>1</v>
      </c>
      <c r="AD58" s="230"/>
      <c r="AE58" s="230" t="s">
        <v>659</v>
      </c>
      <c r="AF58" s="230"/>
      <c r="AG58" s="230"/>
      <c r="AH58" s="230"/>
      <c r="AI58" s="230"/>
      <c r="AJ58" s="230">
        <v>1</v>
      </c>
      <c r="AK58" s="230" t="s">
        <v>646</v>
      </c>
      <c r="AL58" s="230"/>
      <c r="AM58" s="230"/>
      <c r="AN58" s="230"/>
      <c r="AO58" s="230"/>
      <c r="AP58" s="230"/>
      <c r="AQ58" s="241"/>
      <c r="AR58" s="241">
        <v>1</v>
      </c>
      <c r="AS58" s="230"/>
      <c r="AT58" s="241"/>
      <c r="AU58" s="230"/>
      <c r="AV58" s="230"/>
      <c r="AW58" s="21"/>
      <c r="BD58" s="5"/>
      <c r="BE58" s="5"/>
      <c r="BF58" s="5"/>
      <c r="BG58" s="5"/>
      <c r="BH58" s="5"/>
      <c r="BI58" s="5"/>
      <c r="BJ58" s="5"/>
      <c r="BL58" s="5"/>
      <c r="BM58" s="5"/>
      <c r="BN58" s="5"/>
    </row>
    <row r="59" spans="1:66" ht="17.25" customHeight="1" x14ac:dyDescent="0.3">
      <c r="A59" s="72"/>
      <c r="B5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59" s="289" t="s">
        <v>12</v>
      </c>
      <c r="D59" s="248" t="s">
        <v>73</v>
      </c>
      <c r="E59" s="241" t="s">
        <v>87</v>
      </c>
      <c r="F59" s="230" t="s">
        <v>323</v>
      </c>
      <c r="G59" s="249" t="s">
        <v>84</v>
      </c>
      <c r="H59" s="246" t="s">
        <v>504</v>
      </c>
      <c r="I59" s="250"/>
      <c r="J59" s="252">
        <v>10</v>
      </c>
      <c r="K59" s="250"/>
      <c r="L5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9" s="231" t="s">
        <v>581</v>
      </c>
      <c r="N59" s="241" t="s">
        <v>962</v>
      </c>
      <c r="O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9" s="241" t="s">
        <v>929</v>
      </c>
      <c r="Q59" s="279" t="s">
        <v>10</v>
      </c>
      <c r="R59" s="248" t="s">
        <v>4</v>
      </c>
      <c r="S59" s="248" t="s">
        <v>699</v>
      </c>
      <c r="T59" s="241">
        <v>1</v>
      </c>
      <c r="U59" s="241" t="s">
        <v>606</v>
      </c>
      <c r="V59" s="241"/>
      <c r="W59" s="241"/>
      <c r="X59" s="241"/>
      <c r="Y59" s="241"/>
      <c r="Z59" s="241"/>
      <c r="AA59" s="241"/>
      <c r="AB59" s="241"/>
      <c r="AC59" s="241"/>
      <c r="AD59" s="241"/>
      <c r="AE59" s="241"/>
      <c r="AF59" s="241"/>
      <c r="AG59" s="241"/>
      <c r="AH59" s="241"/>
      <c r="AI59" s="241"/>
      <c r="AJ59" s="241"/>
      <c r="AK59" s="241"/>
      <c r="AL59" s="241"/>
      <c r="AM59" s="241"/>
      <c r="AN59" s="241"/>
      <c r="AO59" s="241"/>
      <c r="AP59" s="241"/>
      <c r="AQ59" s="241"/>
      <c r="AR59" s="241"/>
      <c r="AS59" s="241"/>
      <c r="AT59" s="241"/>
      <c r="AU59" s="241"/>
      <c r="AV59" s="241"/>
      <c r="AW59" s="22"/>
      <c r="BD59" s="5"/>
      <c r="BE59" s="5"/>
      <c r="BF59" s="5"/>
      <c r="BG59" s="5"/>
      <c r="BH59" s="5"/>
      <c r="BI59" s="5"/>
      <c r="BJ59" s="5"/>
      <c r="BL59" s="5"/>
      <c r="BM59" s="5"/>
      <c r="BN59" s="5"/>
    </row>
    <row r="60" spans="1:66" ht="17.25" customHeight="1" x14ac:dyDescent="0.3">
      <c r="A60" s="72"/>
      <c r="B60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0" s="289" t="s">
        <v>12</v>
      </c>
      <c r="D60" s="248" t="s">
        <v>73</v>
      </c>
      <c r="E60" s="241" t="s">
        <v>87</v>
      </c>
      <c r="F60" s="230" t="s">
        <v>323</v>
      </c>
      <c r="G60" s="249" t="s">
        <v>84</v>
      </c>
      <c r="H60" s="246" t="s">
        <v>504</v>
      </c>
      <c r="I60" s="250"/>
      <c r="J60" s="252">
        <v>11</v>
      </c>
      <c r="K60" s="250"/>
      <c r="L6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0" s="231" t="s">
        <v>581</v>
      </c>
      <c r="N60" s="241" t="s">
        <v>964</v>
      </c>
      <c r="O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0" s="241" t="s">
        <v>928</v>
      </c>
      <c r="Q60" s="279" t="s">
        <v>10</v>
      </c>
      <c r="R60" s="248" t="s">
        <v>4</v>
      </c>
      <c r="S60" s="248" t="s">
        <v>699</v>
      </c>
      <c r="T60" s="241">
        <v>1</v>
      </c>
      <c r="U60" s="241" t="s">
        <v>606</v>
      </c>
      <c r="V60" s="241"/>
      <c r="W60" s="241"/>
      <c r="X60" s="241"/>
      <c r="Y60" s="241"/>
      <c r="Z60" s="241"/>
      <c r="AA60" s="241"/>
      <c r="AB60" s="241"/>
      <c r="AC60" s="241"/>
      <c r="AD60" s="241"/>
      <c r="AE60" s="241"/>
      <c r="AF60" s="241"/>
      <c r="AG60" s="241"/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241"/>
      <c r="AT60" s="241"/>
      <c r="AU60" s="241"/>
      <c r="AV60" s="241"/>
      <c r="AW60" s="22"/>
      <c r="BD60" s="5"/>
      <c r="BE60" s="5"/>
      <c r="BF60" s="5"/>
      <c r="BG60" s="5"/>
      <c r="BH60" s="5"/>
      <c r="BI60" s="5"/>
      <c r="BJ60" s="5"/>
      <c r="BL60" s="5"/>
      <c r="BM60" s="5"/>
      <c r="BN60" s="5"/>
    </row>
    <row r="61" spans="1:66" s="10" customFormat="1" ht="17.25" customHeight="1" x14ac:dyDescent="0.3">
      <c r="A61" s="72"/>
      <c r="B61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1" s="289" t="s">
        <v>12</v>
      </c>
      <c r="D61" s="248" t="s">
        <v>73</v>
      </c>
      <c r="E61" s="241" t="s">
        <v>87</v>
      </c>
      <c r="F61" s="230" t="s">
        <v>323</v>
      </c>
      <c r="G61" s="249" t="s">
        <v>84</v>
      </c>
      <c r="H61" s="246" t="s">
        <v>504</v>
      </c>
      <c r="I61" s="250"/>
      <c r="J61" s="252">
        <v>14</v>
      </c>
      <c r="K61" s="250"/>
      <c r="L6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1" s="231" t="s">
        <v>581</v>
      </c>
      <c r="N61" s="241" t="s">
        <v>967</v>
      </c>
      <c r="O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1" s="241" t="s">
        <v>925</v>
      </c>
      <c r="Q61" s="279" t="s">
        <v>10</v>
      </c>
      <c r="R61" s="248" t="s">
        <v>4</v>
      </c>
      <c r="S61" s="248" t="s">
        <v>699</v>
      </c>
      <c r="T61" s="241">
        <v>1</v>
      </c>
      <c r="U61" s="241" t="s">
        <v>606</v>
      </c>
      <c r="V61" s="241"/>
      <c r="W61" s="241"/>
      <c r="X61" s="241"/>
      <c r="Y61" s="241"/>
      <c r="Z61" s="241"/>
      <c r="AA61" s="241"/>
      <c r="AB61" s="241"/>
      <c r="AC61" s="241"/>
      <c r="AD61" s="241"/>
      <c r="AE61" s="241"/>
      <c r="AF61" s="241"/>
      <c r="AG61" s="241"/>
      <c r="AH61" s="241"/>
      <c r="AI61" s="241"/>
      <c r="AJ61" s="241"/>
      <c r="AK61" s="241"/>
      <c r="AL61" s="241"/>
      <c r="AM61" s="241"/>
      <c r="AN61" s="241"/>
      <c r="AO61" s="241"/>
      <c r="AP61" s="241"/>
      <c r="AQ61" s="241"/>
      <c r="AR61" s="241"/>
      <c r="AS61" s="241"/>
      <c r="AT61" s="241"/>
      <c r="AU61" s="241"/>
      <c r="AV61" s="241"/>
      <c r="AW61" s="22"/>
      <c r="AX61"/>
      <c r="AY61"/>
      <c r="AZ61"/>
      <c r="BA61"/>
    </row>
    <row r="62" spans="1:66" ht="17.25" customHeight="1" x14ac:dyDescent="0.3">
      <c r="A62" s="72"/>
      <c r="B62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2" s="266" t="s">
        <v>12</v>
      </c>
      <c r="D62" s="241" t="s">
        <v>73</v>
      </c>
      <c r="E62" s="241" t="s">
        <v>87</v>
      </c>
      <c r="F62" s="230" t="s">
        <v>323</v>
      </c>
      <c r="G62" s="249" t="s">
        <v>84</v>
      </c>
      <c r="H62" s="246" t="s">
        <v>504</v>
      </c>
      <c r="I62" s="250"/>
      <c r="J62" s="252">
        <v>3</v>
      </c>
      <c r="K62" s="250"/>
      <c r="L6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2" s="231" t="s">
        <v>581</v>
      </c>
      <c r="N62" s="241" t="s">
        <v>959</v>
      </c>
      <c r="O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2" s="241" t="s">
        <v>933</v>
      </c>
      <c r="Q62" s="242" t="s">
        <v>10</v>
      </c>
      <c r="R62" s="241" t="s">
        <v>4</v>
      </c>
      <c r="S62" s="248" t="s">
        <v>699</v>
      </c>
      <c r="T62" s="241">
        <v>1</v>
      </c>
      <c r="U62" s="241" t="s">
        <v>606</v>
      </c>
      <c r="V62" s="241"/>
      <c r="W62" s="241"/>
      <c r="X62" s="241"/>
      <c r="Y62" s="241"/>
      <c r="Z62" s="241"/>
      <c r="AA62" s="241"/>
      <c r="AB62" s="241"/>
      <c r="AC62" s="241"/>
      <c r="AD62" s="241"/>
      <c r="AE62" s="241"/>
      <c r="AF62" s="241"/>
      <c r="AG62" s="241"/>
      <c r="AH62" s="241"/>
      <c r="AI62" s="241"/>
      <c r="AJ62" s="241"/>
      <c r="AK62" s="241"/>
      <c r="AL62" s="241"/>
      <c r="AM62" s="241"/>
      <c r="AN62" s="241"/>
      <c r="AO62" s="241"/>
      <c r="AP62" s="241"/>
      <c r="AQ62" s="241"/>
      <c r="AR62" s="241"/>
      <c r="AS62" s="241"/>
      <c r="AT62" s="241"/>
      <c r="AU62" s="241"/>
      <c r="AV62" s="241"/>
      <c r="AW62" s="84"/>
      <c r="BD62" s="5"/>
      <c r="BE62" s="5"/>
      <c r="BF62" s="5"/>
      <c r="BG62" s="5"/>
      <c r="BH62" s="5"/>
      <c r="BI62" s="5"/>
      <c r="BJ62" s="5"/>
      <c r="BL62" s="5"/>
      <c r="BM62" s="5"/>
      <c r="BN62" s="5"/>
    </row>
    <row r="63" spans="1:66" ht="17.25" customHeight="1" x14ac:dyDescent="0.3">
      <c r="A63" s="197"/>
      <c r="B63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3" s="289" t="s">
        <v>12</v>
      </c>
      <c r="D63" s="248" t="s">
        <v>73</v>
      </c>
      <c r="E63" s="241" t="s">
        <v>87</v>
      </c>
      <c r="F63" s="230" t="s">
        <v>323</v>
      </c>
      <c r="G63" s="249" t="s">
        <v>84</v>
      </c>
      <c r="H63" s="246">
        <v>42221</v>
      </c>
      <c r="I63" s="250"/>
      <c r="J63" s="252">
        <v>1</v>
      </c>
      <c r="K63" s="250" t="s">
        <v>826</v>
      </c>
      <c r="L6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3" s="231" t="s">
        <v>581</v>
      </c>
      <c r="N63" s="399" t="s">
        <v>957</v>
      </c>
      <c r="O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3" s="241" t="s">
        <v>934</v>
      </c>
      <c r="Q63" s="279" t="s">
        <v>9</v>
      </c>
      <c r="R63" s="248" t="s">
        <v>4</v>
      </c>
      <c r="S63" s="248" t="s">
        <v>699</v>
      </c>
      <c r="T63" s="241">
        <v>1</v>
      </c>
      <c r="U63" s="241" t="s">
        <v>606</v>
      </c>
      <c r="V63" s="241"/>
      <c r="W63" s="241"/>
      <c r="X63" s="241"/>
      <c r="Y63" s="241"/>
      <c r="Z63" s="241"/>
      <c r="AA63" s="241"/>
      <c r="AB63" s="241"/>
      <c r="AC63" s="241"/>
      <c r="AD63" s="241"/>
      <c r="AE63" s="241"/>
      <c r="AF63" s="241"/>
      <c r="AG63" s="241"/>
      <c r="AH63" s="241"/>
      <c r="AI63" s="241"/>
      <c r="AJ63" s="241"/>
      <c r="AK63" s="241"/>
      <c r="AL63" s="241"/>
      <c r="AM63" s="241"/>
      <c r="AN63" s="241"/>
      <c r="AO63" s="241"/>
      <c r="AP63" s="241"/>
      <c r="AQ63" s="241"/>
      <c r="AR63" s="241"/>
      <c r="AS63" s="241"/>
      <c r="AT63" s="241"/>
      <c r="AU63" s="241"/>
      <c r="AV63" s="241"/>
      <c r="AW63" s="22"/>
      <c r="BD63" s="5"/>
      <c r="BE63" s="5"/>
      <c r="BF63" s="5"/>
      <c r="BG63" s="5"/>
      <c r="BH63" s="5"/>
      <c r="BI63" s="5"/>
      <c r="BJ63" s="5"/>
      <c r="BL63" s="5"/>
      <c r="BM63" s="5"/>
      <c r="BN63" s="5"/>
    </row>
    <row r="64" spans="1:66" ht="17.25" customHeight="1" x14ac:dyDescent="0.3">
      <c r="A64" s="159"/>
      <c r="B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4" s="266" t="s">
        <v>12</v>
      </c>
      <c r="D64" s="241" t="s">
        <v>73</v>
      </c>
      <c r="E64" s="241" t="s">
        <v>87</v>
      </c>
      <c r="F64" s="230" t="s">
        <v>323</v>
      </c>
      <c r="G64" s="249" t="s">
        <v>84</v>
      </c>
      <c r="H64" s="246">
        <v>42345</v>
      </c>
      <c r="I64" s="250"/>
      <c r="J64" s="252">
        <v>4</v>
      </c>
      <c r="K64" s="250"/>
      <c r="L6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4" s="231" t="s">
        <v>581</v>
      </c>
      <c r="N64" s="241" t="s">
        <v>960</v>
      </c>
      <c r="O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4" s="241" t="s">
        <v>932</v>
      </c>
      <c r="Q64" s="242" t="s">
        <v>9</v>
      </c>
      <c r="R64" s="241" t="s">
        <v>4</v>
      </c>
      <c r="S64" s="241" t="s">
        <v>698</v>
      </c>
      <c r="T64" s="241">
        <v>1</v>
      </c>
      <c r="U64" s="241" t="s">
        <v>606</v>
      </c>
      <c r="V64" s="241"/>
      <c r="W64" s="241"/>
      <c r="X64" s="241"/>
      <c r="Y64" s="241"/>
      <c r="Z64" s="241"/>
      <c r="AA64" s="241"/>
      <c r="AB64" s="241"/>
      <c r="AC64" s="241"/>
      <c r="AD64" s="241"/>
      <c r="AE64" s="241"/>
      <c r="AF64" s="241"/>
      <c r="AG64" s="241"/>
      <c r="AH64" s="241"/>
      <c r="AI64" s="241"/>
      <c r="AJ64" s="241"/>
      <c r="AK64" s="241"/>
      <c r="AL64" s="241"/>
      <c r="AM64" s="241"/>
      <c r="AN64" s="241"/>
      <c r="AO64" s="241"/>
      <c r="AP64" s="241"/>
      <c r="AQ64" s="241"/>
      <c r="AR64" s="241"/>
      <c r="AS64" s="241"/>
      <c r="AT64" s="241"/>
      <c r="AU64" s="241"/>
      <c r="AV64" s="241"/>
      <c r="AW64" s="113"/>
      <c r="BD64" s="5"/>
      <c r="BE64" s="5"/>
      <c r="BF64" s="5"/>
      <c r="BG64" s="5"/>
      <c r="BH64" s="5"/>
      <c r="BI64" s="5"/>
      <c r="BJ64" s="5"/>
      <c r="BL64" s="5"/>
      <c r="BM64" s="5"/>
      <c r="BN64" s="5"/>
    </row>
    <row r="65" spans="1:66" ht="17.25" customHeight="1" x14ac:dyDescent="0.3">
      <c r="A65" s="72"/>
      <c r="B65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5" s="289" t="s">
        <v>12</v>
      </c>
      <c r="D65" s="248" t="s">
        <v>73</v>
      </c>
      <c r="E65" s="241" t="s">
        <v>87</v>
      </c>
      <c r="F65" s="230" t="s">
        <v>323</v>
      </c>
      <c r="G65" s="249" t="s">
        <v>84</v>
      </c>
      <c r="H65" s="246" t="s">
        <v>504</v>
      </c>
      <c r="I65" s="250"/>
      <c r="J65" s="252">
        <v>2</v>
      </c>
      <c r="K65" s="250"/>
      <c r="L6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5" s="231" t="s">
        <v>581</v>
      </c>
      <c r="N65" s="241" t="s">
        <v>958</v>
      </c>
      <c r="O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5" s="241" t="s">
        <v>924</v>
      </c>
      <c r="Q65" s="279" t="s">
        <v>10</v>
      </c>
      <c r="R65" s="248" t="s">
        <v>4</v>
      </c>
      <c r="S65" s="248" t="s">
        <v>699</v>
      </c>
      <c r="T65" s="241">
        <v>1</v>
      </c>
      <c r="U65" s="241" t="s">
        <v>606</v>
      </c>
      <c r="V65" s="241"/>
      <c r="W65" s="241"/>
      <c r="X65" s="241"/>
      <c r="Y65" s="241"/>
      <c r="Z65" s="241"/>
      <c r="AA65" s="241"/>
      <c r="AB65" s="241"/>
      <c r="AC65" s="241"/>
      <c r="AD65" s="241"/>
      <c r="AE65" s="241"/>
      <c r="AF65" s="241"/>
      <c r="AG65" s="241"/>
      <c r="AH65" s="241"/>
      <c r="AI65" s="241"/>
      <c r="AJ65" s="241"/>
      <c r="AK65" s="241"/>
      <c r="AL65" s="241"/>
      <c r="AM65" s="241"/>
      <c r="AN65" s="241"/>
      <c r="AO65" s="241"/>
      <c r="AP65" s="241"/>
      <c r="AQ65" s="241"/>
      <c r="AR65" s="241"/>
      <c r="AS65" s="241"/>
      <c r="AT65" s="241"/>
      <c r="AU65" s="241"/>
      <c r="AV65" s="241"/>
      <c r="AW65" s="22"/>
      <c r="BD65" s="5"/>
      <c r="BE65" s="5"/>
      <c r="BF65" s="5"/>
      <c r="BG65" s="5"/>
      <c r="BH65" s="5"/>
      <c r="BI65" s="5"/>
      <c r="BJ65" s="5"/>
      <c r="BL65" s="5"/>
      <c r="BM65" s="5"/>
      <c r="BN65" s="5"/>
    </row>
    <row r="66" spans="1:66" ht="17.25" customHeight="1" x14ac:dyDescent="0.3">
      <c r="A66" s="72"/>
      <c r="B66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6" s="289" t="s">
        <v>12</v>
      </c>
      <c r="D66" s="248" t="s">
        <v>73</v>
      </c>
      <c r="E66" s="241" t="s">
        <v>87</v>
      </c>
      <c r="F66" s="230" t="s">
        <v>323</v>
      </c>
      <c r="G66" s="249" t="s">
        <v>84</v>
      </c>
      <c r="H66" s="246" t="s">
        <v>504</v>
      </c>
      <c r="I66" s="250"/>
      <c r="J66" s="252">
        <v>12</v>
      </c>
      <c r="K66" s="250"/>
      <c r="L6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6" s="231" t="s">
        <v>581</v>
      </c>
      <c r="N66" s="230" t="s">
        <v>965</v>
      </c>
      <c r="O6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6" s="230" t="s">
        <v>927</v>
      </c>
      <c r="Q66" s="278" t="s">
        <v>10</v>
      </c>
      <c r="R66" s="236" t="s">
        <v>4</v>
      </c>
      <c r="S66" s="248" t="s">
        <v>699</v>
      </c>
      <c r="T66" s="241">
        <v>1</v>
      </c>
      <c r="U66" s="241" t="s">
        <v>606</v>
      </c>
      <c r="V66" s="230"/>
      <c r="W66" s="230"/>
      <c r="X66" s="230"/>
      <c r="Y66" s="230"/>
      <c r="Z66" s="230"/>
      <c r="AA66" s="230"/>
      <c r="AB66" s="241"/>
      <c r="AC66" s="230"/>
      <c r="AD66" s="230"/>
      <c r="AE66" s="230"/>
      <c r="AF66" s="230"/>
      <c r="AG66" s="230"/>
      <c r="AH66" s="230"/>
      <c r="AI66" s="230"/>
      <c r="AJ66" s="230"/>
      <c r="AK66" s="230"/>
      <c r="AL66" s="230"/>
      <c r="AM66" s="230"/>
      <c r="AN66" s="230"/>
      <c r="AO66" s="230"/>
      <c r="AP66" s="230"/>
      <c r="AQ66" s="241"/>
      <c r="AR66" s="241"/>
      <c r="AS66" s="230"/>
      <c r="AT66" s="241"/>
      <c r="AU66" s="230"/>
      <c r="AV66" s="230"/>
      <c r="AW66" s="22"/>
      <c r="BD66" s="5"/>
      <c r="BE66" s="5"/>
      <c r="BF66" s="5"/>
      <c r="BG66" s="5"/>
      <c r="BH66" s="5"/>
      <c r="BI66" s="5"/>
      <c r="BJ66" s="5"/>
      <c r="BL66" s="5"/>
      <c r="BM66" s="5"/>
      <c r="BN66" s="5"/>
    </row>
    <row r="67" spans="1:66" ht="17.25" customHeight="1" x14ac:dyDescent="0.3">
      <c r="A67" s="72"/>
      <c r="B67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7" s="289" t="s">
        <v>12</v>
      </c>
      <c r="D67" s="248" t="s">
        <v>73</v>
      </c>
      <c r="E67" s="241" t="s">
        <v>87</v>
      </c>
      <c r="F67" s="230" t="s">
        <v>323</v>
      </c>
      <c r="G67" s="249" t="s">
        <v>84</v>
      </c>
      <c r="H67" s="246" t="s">
        <v>504</v>
      </c>
      <c r="I67" s="250"/>
      <c r="J67" s="252">
        <v>13</v>
      </c>
      <c r="K67" s="250"/>
      <c r="L6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7" s="231" t="s">
        <v>581</v>
      </c>
      <c r="N67" s="241" t="s">
        <v>966</v>
      </c>
      <c r="O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7" s="241" t="s">
        <v>926</v>
      </c>
      <c r="Q67" s="279" t="s">
        <v>10</v>
      </c>
      <c r="R67" s="248" t="s">
        <v>4</v>
      </c>
      <c r="S67" s="248" t="s">
        <v>699</v>
      </c>
      <c r="T67" s="241">
        <v>1</v>
      </c>
      <c r="U67" s="241" t="s">
        <v>606</v>
      </c>
      <c r="V67" s="241"/>
      <c r="W67" s="241"/>
      <c r="X67" s="241"/>
      <c r="Y67" s="241"/>
      <c r="Z67" s="241"/>
      <c r="AA67" s="241"/>
      <c r="AB67" s="241"/>
      <c r="AC67" s="241"/>
      <c r="AD67" s="241"/>
      <c r="AE67" s="241"/>
      <c r="AF67" s="241"/>
      <c r="AG67" s="241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1"/>
      <c r="AT67" s="241"/>
      <c r="AU67" s="241"/>
      <c r="AV67" s="241"/>
      <c r="AW67" s="22"/>
      <c r="BD67" s="5"/>
      <c r="BE67" s="5"/>
      <c r="BF67" s="5"/>
      <c r="BG67" s="5"/>
      <c r="BH67" s="5"/>
      <c r="BI67" s="5"/>
      <c r="BJ67" s="5"/>
      <c r="BL67" s="5"/>
      <c r="BM67" s="5"/>
      <c r="BN67" s="5"/>
    </row>
    <row r="68" spans="1:66" ht="17.25" customHeight="1" x14ac:dyDescent="0.3">
      <c r="A68" s="158"/>
      <c r="B68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8" s="289" t="s">
        <v>12</v>
      </c>
      <c r="D68" s="248" t="s">
        <v>73</v>
      </c>
      <c r="E68" s="241" t="s">
        <v>87</v>
      </c>
      <c r="F68" s="230" t="s">
        <v>323</v>
      </c>
      <c r="G68" s="369" t="s">
        <v>84</v>
      </c>
      <c r="H68" s="246">
        <v>42221</v>
      </c>
      <c r="I68" s="329"/>
      <c r="J68" s="252">
        <v>5</v>
      </c>
      <c r="K68" s="329"/>
      <c r="L6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8" s="258" t="s">
        <v>581</v>
      </c>
      <c r="N68" s="263" t="s">
        <v>961</v>
      </c>
      <c r="O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8" s="262" t="s">
        <v>931</v>
      </c>
      <c r="Q68" s="278" t="s">
        <v>9</v>
      </c>
      <c r="R68" s="236" t="s">
        <v>4</v>
      </c>
      <c r="S68" s="248" t="s">
        <v>699</v>
      </c>
      <c r="T68" s="230">
        <v>1</v>
      </c>
      <c r="U68" s="241" t="s">
        <v>606</v>
      </c>
      <c r="V68" s="230"/>
      <c r="W68" s="241"/>
      <c r="X68" s="230"/>
      <c r="Y68" s="241"/>
      <c r="Z68" s="230"/>
      <c r="AA68" s="241"/>
      <c r="AB68" s="241"/>
      <c r="AC68" s="230"/>
      <c r="AD68" s="241"/>
      <c r="AE68" s="241"/>
      <c r="AF68" s="241"/>
      <c r="AG68" s="241"/>
      <c r="AH68" s="241"/>
      <c r="AI68" s="241"/>
      <c r="AJ68" s="230"/>
      <c r="AK68" s="241"/>
      <c r="AL68" s="241"/>
      <c r="AM68" s="241"/>
      <c r="AN68" s="241"/>
      <c r="AO68" s="241"/>
      <c r="AP68" s="230"/>
      <c r="AQ68" s="230"/>
      <c r="AR68" s="241"/>
      <c r="AS68" s="241"/>
      <c r="AT68" s="241"/>
      <c r="AU68" s="241"/>
      <c r="AV68" s="241"/>
      <c r="AW68" s="333"/>
      <c r="BD68" s="5"/>
      <c r="BE68" s="5"/>
      <c r="BF68" s="5"/>
      <c r="BG68" s="5"/>
      <c r="BH68" s="5"/>
      <c r="BI68" s="5"/>
      <c r="BJ68" s="5"/>
      <c r="BL68" s="5"/>
      <c r="BM68" s="5"/>
      <c r="BN68" s="5"/>
    </row>
    <row r="69" spans="1:66" ht="17.25" customHeight="1" x14ac:dyDescent="0.3">
      <c r="A69" s="197"/>
      <c r="B6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9" s="289" t="s">
        <v>12</v>
      </c>
      <c r="D69" s="248" t="s">
        <v>73</v>
      </c>
      <c r="E69" s="241" t="s">
        <v>87</v>
      </c>
      <c r="F69" s="230" t="s">
        <v>323</v>
      </c>
      <c r="G69" s="249" t="s">
        <v>84</v>
      </c>
      <c r="H69" s="246" t="s">
        <v>504</v>
      </c>
      <c r="I69" s="250"/>
      <c r="J69" s="252">
        <v>15</v>
      </c>
      <c r="K69" s="250"/>
      <c r="L6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9" s="231" t="s">
        <v>581</v>
      </c>
      <c r="N69" s="241" t="s">
        <v>968</v>
      </c>
      <c r="O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9" s="241" t="s">
        <v>924</v>
      </c>
      <c r="Q69" s="279" t="s">
        <v>10</v>
      </c>
      <c r="R69" s="248" t="s">
        <v>4</v>
      </c>
      <c r="S69" s="248" t="s">
        <v>699</v>
      </c>
      <c r="T69" s="241">
        <v>1</v>
      </c>
      <c r="U69" s="241" t="s">
        <v>606</v>
      </c>
      <c r="V69" s="241"/>
      <c r="W69" s="241"/>
      <c r="X69" s="241"/>
      <c r="Y69" s="241"/>
      <c r="Z69" s="241"/>
      <c r="AA69" s="241"/>
      <c r="AB69" s="241"/>
      <c r="AC69" s="241"/>
      <c r="AD69" s="241"/>
      <c r="AE69" s="241"/>
      <c r="AF69" s="241"/>
      <c r="AG69" s="241"/>
      <c r="AH69" s="241"/>
      <c r="AI69" s="241"/>
      <c r="AJ69" s="241"/>
      <c r="AK69" s="241"/>
      <c r="AL69" s="241"/>
      <c r="AM69" s="241"/>
      <c r="AN69" s="241"/>
      <c r="AO69" s="241"/>
      <c r="AP69" s="241"/>
      <c r="AQ69" s="241"/>
      <c r="AR69" s="241"/>
      <c r="AS69" s="241"/>
      <c r="AT69" s="241"/>
      <c r="AU69" s="241"/>
      <c r="AV69" s="241"/>
      <c r="AW69" s="22"/>
      <c r="BD69" s="5"/>
      <c r="BE69" s="5"/>
      <c r="BF69" s="5"/>
      <c r="BG69" s="5"/>
      <c r="BH69" s="5"/>
      <c r="BI69" s="5"/>
      <c r="BJ69" s="5"/>
      <c r="BL69" s="5"/>
      <c r="BM69" s="5"/>
      <c r="BN69" s="5"/>
    </row>
    <row r="70" spans="1:66" ht="17.25" customHeight="1" x14ac:dyDescent="0.3">
      <c r="A70" s="197"/>
      <c r="B7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70" s="289" t="s">
        <v>12</v>
      </c>
      <c r="D70" s="248" t="s">
        <v>16</v>
      </c>
      <c r="E70" s="241" t="s">
        <v>77</v>
      </c>
      <c r="F70" s="230"/>
      <c r="G70" s="241" t="s">
        <v>772</v>
      </c>
      <c r="H70" s="246">
        <v>42454</v>
      </c>
      <c r="I70" s="242">
        <v>1</v>
      </c>
      <c r="J70" s="252">
        <v>56</v>
      </c>
      <c r="K70" s="242"/>
      <c r="L7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0" s="231" t="s">
        <v>582</v>
      </c>
      <c r="N70" s="241" t="s">
        <v>237</v>
      </c>
      <c r="O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0" s="241" t="s">
        <v>917</v>
      </c>
      <c r="Q70" s="279" t="s">
        <v>10</v>
      </c>
      <c r="R70" s="241" t="s">
        <v>4</v>
      </c>
      <c r="S70" s="248" t="s">
        <v>700</v>
      </c>
      <c r="T70" s="241"/>
      <c r="U70" s="241"/>
      <c r="V70" s="241"/>
      <c r="W70" s="241"/>
      <c r="X70" s="241"/>
      <c r="Y70" s="241"/>
      <c r="Z70" s="241"/>
      <c r="AA70" s="241"/>
      <c r="AB70" s="241">
        <v>1</v>
      </c>
      <c r="AC70" s="241"/>
      <c r="AD70" s="241"/>
      <c r="AE70" s="241" t="s">
        <v>583</v>
      </c>
      <c r="AF70" s="241">
        <v>1</v>
      </c>
      <c r="AG70" s="241" t="s">
        <v>368</v>
      </c>
      <c r="AH70" s="241"/>
      <c r="AI70" s="241"/>
      <c r="AJ70" s="241"/>
      <c r="AK70" s="241"/>
      <c r="AL70" s="241"/>
      <c r="AM70" s="241"/>
      <c r="AN70" s="241"/>
      <c r="AO70" s="241"/>
      <c r="AP70" s="241"/>
      <c r="AQ70" s="241"/>
      <c r="AR70" s="241"/>
      <c r="AS70" s="241"/>
      <c r="AT70" s="241"/>
      <c r="AU70" s="241"/>
      <c r="AV70" s="241"/>
      <c r="AW70" s="22"/>
      <c r="BD70" s="5"/>
      <c r="BE70" s="5"/>
      <c r="BF70" s="5"/>
      <c r="BG70" s="5"/>
      <c r="BH70" s="5"/>
      <c r="BI70" s="5"/>
      <c r="BJ70" s="5"/>
      <c r="BL70" s="5"/>
      <c r="BM70" s="5"/>
      <c r="BN70" s="5"/>
    </row>
    <row r="71" spans="1:66" ht="17.25" customHeight="1" x14ac:dyDescent="0.3">
      <c r="A71" s="197"/>
      <c r="B7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71" s="289" t="s">
        <v>12</v>
      </c>
      <c r="D71" s="248" t="s">
        <v>16</v>
      </c>
      <c r="E71" s="241" t="s">
        <v>77</v>
      </c>
      <c r="F71" s="230"/>
      <c r="G71" s="241" t="s">
        <v>226</v>
      </c>
      <c r="H71" s="246">
        <v>43503</v>
      </c>
      <c r="I71" s="242">
        <v>1</v>
      </c>
      <c r="J71" s="252">
        <v>57</v>
      </c>
      <c r="K71" s="242"/>
      <c r="L7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1" s="231" t="s">
        <v>580</v>
      </c>
      <c r="N71" s="241" t="s">
        <v>312</v>
      </c>
      <c r="O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1" s="241" t="s">
        <v>918</v>
      </c>
      <c r="Q71" s="279" t="s">
        <v>10</v>
      </c>
      <c r="R71" s="241" t="s">
        <v>4</v>
      </c>
      <c r="S71" s="248" t="s">
        <v>700</v>
      </c>
      <c r="T71" s="241"/>
      <c r="U71" s="241"/>
      <c r="V71" s="241"/>
      <c r="W71" s="241"/>
      <c r="X71" s="241"/>
      <c r="Y71" s="241"/>
      <c r="Z71" s="241"/>
      <c r="AA71" s="241"/>
      <c r="AB71" s="241">
        <v>1</v>
      </c>
      <c r="AC71" s="241"/>
      <c r="AD71" s="241"/>
      <c r="AE71" s="241" t="s">
        <v>583</v>
      </c>
      <c r="AF71" s="241"/>
      <c r="AG71" s="241"/>
      <c r="AH71" s="241">
        <v>1</v>
      </c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1"/>
      <c r="AT71" s="241"/>
      <c r="AU71" s="241"/>
      <c r="AV71" s="241"/>
      <c r="AW71" s="22"/>
      <c r="BD71" s="5"/>
      <c r="BE71" s="5"/>
      <c r="BF71" s="5"/>
      <c r="BG71" s="5"/>
      <c r="BH71" s="5"/>
      <c r="BI71" s="5"/>
      <c r="BJ71" s="5"/>
      <c r="BL71" s="5"/>
      <c r="BM71" s="5"/>
      <c r="BN71" s="5"/>
    </row>
    <row r="72" spans="1:66" ht="17.25" customHeight="1" x14ac:dyDescent="0.3">
      <c r="A72" s="197"/>
      <c r="B72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DOCUMENTAIRE\MANAGEMENT\DIRECTION\POLITIQUE\CPOM\</v>
      </c>
      <c r="C72" s="266" t="s">
        <v>12</v>
      </c>
      <c r="D72" s="241" t="s">
        <v>73</v>
      </c>
      <c r="E72" s="241" t="s">
        <v>87</v>
      </c>
      <c r="F72" s="230" t="s">
        <v>353</v>
      </c>
      <c r="G72" s="249" t="s">
        <v>84</v>
      </c>
      <c r="H72" s="246">
        <v>40909</v>
      </c>
      <c r="I72" s="250">
        <v>5</v>
      </c>
      <c r="J72" s="252">
        <v>58</v>
      </c>
      <c r="K72" s="250"/>
      <c r="L7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2" s="231" t="s">
        <v>581</v>
      </c>
      <c r="N72" s="241" t="s">
        <v>766</v>
      </c>
      <c r="O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2" s="241" t="s">
        <v>341</v>
      </c>
      <c r="Q72" s="242" t="s">
        <v>9</v>
      </c>
      <c r="R72" s="241" t="s">
        <v>4</v>
      </c>
      <c r="S72" s="248" t="s">
        <v>699</v>
      </c>
      <c r="T72" s="241">
        <v>1</v>
      </c>
      <c r="U72" s="241" t="s">
        <v>627</v>
      </c>
      <c r="V72" s="241"/>
      <c r="W72" s="241"/>
      <c r="X72" s="241"/>
      <c r="Y72" s="241"/>
      <c r="Z72" s="241"/>
      <c r="AA72" s="241"/>
      <c r="AB72" s="241"/>
      <c r="AC72" s="241"/>
      <c r="AD72" s="241"/>
      <c r="AE72" s="241"/>
      <c r="AF72" s="241"/>
      <c r="AG72" s="241"/>
      <c r="AH72" s="241"/>
      <c r="AI72" s="241"/>
      <c r="AJ72" s="241"/>
      <c r="AK72" s="241"/>
      <c r="AL72" s="241"/>
      <c r="AM72" s="241"/>
      <c r="AN72" s="241"/>
      <c r="AO72" s="241"/>
      <c r="AP72" s="241"/>
      <c r="AQ72" s="241"/>
      <c r="AR72" s="241"/>
      <c r="AS72" s="241"/>
      <c r="AT72" s="241"/>
      <c r="AU72" s="241"/>
      <c r="AV72" s="241"/>
      <c r="AW72" s="21"/>
      <c r="BD72" s="5"/>
      <c r="BE72" s="5"/>
      <c r="BF72" s="5"/>
      <c r="BG72" s="5"/>
      <c r="BH72" s="5"/>
      <c r="BI72" s="5"/>
      <c r="BJ72" s="5"/>
      <c r="BL72" s="5"/>
      <c r="BM72" s="5"/>
      <c r="BN72" s="5"/>
    </row>
    <row r="73" spans="1:66" ht="17.25" customHeight="1" x14ac:dyDescent="0.3">
      <c r="A73" s="79"/>
      <c r="B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DOCUMENTAIRE\MANAGEMENT\DIRECTION\POLITIQUE\CPOM\</v>
      </c>
      <c r="C73" s="266" t="s">
        <v>12</v>
      </c>
      <c r="D73" s="241" t="s">
        <v>73</v>
      </c>
      <c r="E73" s="241" t="s">
        <v>87</v>
      </c>
      <c r="F73" s="230" t="s">
        <v>353</v>
      </c>
      <c r="G73" s="253"/>
      <c r="H73" s="246">
        <v>41305</v>
      </c>
      <c r="I73" s="242">
        <v>4</v>
      </c>
      <c r="J73" s="252">
        <v>255</v>
      </c>
      <c r="K73" s="242"/>
      <c r="L7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3" s="247"/>
      <c r="N73" s="253" t="s">
        <v>950</v>
      </c>
      <c r="O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3" s="253" t="s">
        <v>951</v>
      </c>
      <c r="Q73" s="279" t="s">
        <v>9</v>
      </c>
      <c r="R73" s="241"/>
      <c r="S73" s="248"/>
      <c r="T73" s="241"/>
      <c r="U73" s="241"/>
      <c r="V73" s="241"/>
      <c r="W73" s="241"/>
      <c r="X73" s="241"/>
      <c r="Y73" s="241"/>
      <c r="Z73" s="241"/>
      <c r="AA73" s="241"/>
      <c r="AB73" s="241"/>
      <c r="AC73" s="241"/>
      <c r="AD73" s="241"/>
      <c r="AE73" s="241"/>
      <c r="AF73" s="241"/>
      <c r="AG73" s="241"/>
      <c r="AH73" s="241"/>
      <c r="AI73" s="241"/>
      <c r="AJ73" s="241"/>
      <c r="AK73" s="241"/>
      <c r="AL73" s="241"/>
      <c r="AM73" s="241"/>
      <c r="AN73" s="241"/>
      <c r="AO73" s="241"/>
      <c r="AP73" s="241"/>
      <c r="AQ73" s="241"/>
      <c r="AR73" s="241"/>
      <c r="AS73" s="241"/>
      <c r="AT73" s="241"/>
      <c r="AU73" s="241"/>
      <c r="AV73" s="241"/>
      <c r="AW73" s="21"/>
      <c r="BD73" s="5"/>
      <c r="BE73" s="5"/>
      <c r="BF73" s="5"/>
      <c r="BG73" s="5"/>
      <c r="BH73" s="5"/>
      <c r="BI73" s="5"/>
      <c r="BJ73" s="5"/>
      <c r="BL73" s="5"/>
      <c r="BM73" s="5"/>
      <c r="BN73" s="5"/>
    </row>
    <row r="74" spans="1:66" ht="17.25" customHeight="1" x14ac:dyDescent="0.3">
      <c r="A74" s="79"/>
      <c r="B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74" s="289" t="s">
        <v>13</v>
      </c>
      <c r="D74" s="248" t="s">
        <v>17</v>
      </c>
      <c r="E74" s="241" t="s">
        <v>52</v>
      </c>
      <c r="F74" s="230"/>
      <c r="G74" s="253"/>
      <c r="H74" s="246">
        <v>42452</v>
      </c>
      <c r="I74" s="242"/>
      <c r="J74" s="252">
        <v>256</v>
      </c>
      <c r="K74" s="242"/>
      <c r="L7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4" s="247"/>
      <c r="N74" s="253" t="s">
        <v>899</v>
      </c>
      <c r="O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4" s="253" t="s">
        <v>900</v>
      </c>
      <c r="Q74" s="279" t="s">
        <v>10</v>
      </c>
      <c r="R74" s="241"/>
      <c r="S74" s="248"/>
      <c r="T74" s="241"/>
      <c r="U74" s="241"/>
      <c r="V74" s="241"/>
      <c r="W74" s="241"/>
      <c r="X74" s="230"/>
      <c r="Y74" s="241"/>
      <c r="Z74" s="241"/>
      <c r="AA74" s="241"/>
      <c r="AB74" s="241"/>
      <c r="AC74" s="241"/>
      <c r="AD74" s="241"/>
      <c r="AE74" s="241"/>
      <c r="AF74" s="241"/>
      <c r="AG74" s="241"/>
      <c r="AH74" s="241"/>
      <c r="AI74" s="241"/>
      <c r="AJ74" s="241"/>
      <c r="AK74" s="241"/>
      <c r="AL74" s="241"/>
      <c r="AM74" s="241"/>
      <c r="AN74" s="241"/>
      <c r="AO74" s="241"/>
      <c r="AP74" s="241"/>
      <c r="AQ74" s="241"/>
      <c r="AR74" s="241"/>
      <c r="AS74" s="241"/>
      <c r="AT74" s="241"/>
      <c r="AU74" s="241"/>
      <c r="AV74" s="241"/>
      <c r="AW74" s="21"/>
      <c r="BD74" s="5"/>
      <c r="BE74" s="5"/>
      <c r="BF74" s="5"/>
      <c r="BG74" s="5"/>
      <c r="BH74" s="5"/>
      <c r="BI74" s="5"/>
      <c r="BJ74" s="5"/>
      <c r="BL74" s="5"/>
      <c r="BM74" s="5"/>
      <c r="BN74" s="5"/>
    </row>
    <row r="75" spans="1:66" ht="17.25" customHeight="1" x14ac:dyDescent="0.3">
      <c r="A75" s="72"/>
      <c r="B7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75" s="289" t="s">
        <v>14</v>
      </c>
      <c r="D75" s="248" t="s">
        <v>22</v>
      </c>
      <c r="E75" s="241" t="s">
        <v>298</v>
      </c>
      <c r="F75" s="230"/>
      <c r="G75" s="230" t="s">
        <v>207</v>
      </c>
      <c r="H75" s="246">
        <v>42441</v>
      </c>
      <c r="I75" s="231"/>
      <c r="J75" s="252">
        <v>60</v>
      </c>
      <c r="K75" s="231"/>
      <c r="L7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5" s="231" t="s">
        <v>582</v>
      </c>
      <c r="N75" s="338" t="s">
        <v>304</v>
      </c>
      <c r="O7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5" s="230" t="s">
        <v>206</v>
      </c>
      <c r="Q75" s="279" t="s">
        <v>10</v>
      </c>
      <c r="R75" s="241" t="s">
        <v>4</v>
      </c>
      <c r="S75" s="248" t="s">
        <v>184</v>
      </c>
      <c r="T75" s="241"/>
      <c r="U75" s="241"/>
      <c r="V75" s="241"/>
      <c r="W75" s="241"/>
      <c r="X75" s="241">
        <v>1</v>
      </c>
      <c r="Y75" s="241" t="s">
        <v>675</v>
      </c>
      <c r="Z75" s="241"/>
      <c r="AA75" s="241"/>
      <c r="AB75" s="241"/>
      <c r="AC75" s="241"/>
      <c r="AD75" s="241"/>
      <c r="AE75" s="241"/>
      <c r="AF75" s="241"/>
      <c r="AG75" s="241"/>
      <c r="AH75" s="241"/>
      <c r="AI75" s="241"/>
      <c r="AJ75" s="241"/>
      <c r="AK75" s="241"/>
      <c r="AL75" s="241"/>
      <c r="AM75" s="241"/>
      <c r="AN75" s="241"/>
      <c r="AO75" s="241"/>
      <c r="AP75" s="241"/>
      <c r="AQ75" s="241"/>
      <c r="AR75" s="241">
        <v>1</v>
      </c>
      <c r="AS75" s="241"/>
      <c r="AT75" s="241"/>
      <c r="AU75" s="241"/>
      <c r="AV75" s="241"/>
      <c r="AW75" s="22"/>
      <c r="BD75" s="5"/>
      <c r="BE75" s="5"/>
      <c r="BF75" s="5"/>
      <c r="BG75" s="5"/>
      <c r="BH75" s="5"/>
      <c r="BI75" s="5"/>
      <c r="BJ75" s="5"/>
      <c r="BL75" s="5"/>
      <c r="BM75" s="5"/>
      <c r="BN75" s="5"/>
    </row>
    <row r="76" spans="1:66" ht="17.25" customHeight="1" x14ac:dyDescent="0.3">
      <c r="A76" s="72"/>
      <c r="B7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76" s="289" t="s">
        <v>14</v>
      </c>
      <c r="D76" s="248" t="s">
        <v>22</v>
      </c>
      <c r="E76" s="241" t="s">
        <v>298</v>
      </c>
      <c r="F76" s="230"/>
      <c r="G76" s="230" t="s">
        <v>205</v>
      </c>
      <c r="H76" s="246">
        <v>42441</v>
      </c>
      <c r="I76" s="242"/>
      <c r="J76" s="252">
        <v>61</v>
      </c>
      <c r="K76" s="242"/>
      <c r="L7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6" s="231" t="s">
        <v>582</v>
      </c>
      <c r="N76" s="338" t="s">
        <v>204</v>
      </c>
      <c r="O7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6" s="230" t="s">
        <v>305</v>
      </c>
      <c r="Q76" s="279" t="s">
        <v>10</v>
      </c>
      <c r="R76" s="241" t="s">
        <v>4</v>
      </c>
      <c r="S76" s="248" t="s">
        <v>184</v>
      </c>
      <c r="T76" s="241"/>
      <c r="U76" s="241"/>
      <c r="V76" s="241"/>
      <c r="W76" s="241"/>
      <c r="X76" s="241">
        <v>1</v>
      </c>
      <c r="Y76" s="241" t="s">
        <v>675</v>
      </c>
      <c r="Z76" s="241"/>
      <c r="AA76" s="241"/>
      <c r="AB76" s="241"/>
      <c r="AC76" s="241"/>
      <c r="AD76" s="241"/>
      <c r="AE76" s="241"/>
      <c r="AF76" s="241"/>
      <c r="AG76" s="241"/>
      <c r="AH76" s="241"/>
      <c r="AI76" s="241"/>
      <c r="AJ76" s="241"/>
      <c r="AK76" s="241"/>
      <c r="AL76" s="241"/>
      <c r="AM76" s="241"/>
      <c r="AN76" s="241"/>
      <c r="AO76" s="241"/>
      <c r="AP76" s="241"/>
      <c r="AQ76" s="241"/>
      <c r="AR76" s="241">
        <v>1</v>
      </c>
      <c r="AS76" s="241"/>
      <c r="AT76" s="241"/>
      <c r="AU76" s="241"/>
      <c r="AV76" s="241"/>
      <c r="AW76" s="22"/>
      <c r="BD76" s="5"/>
      <c r="BE76" s="5"/>
      <c r="BF76" s="5"/>
      <c r="BG76" s="5"/>
      <c r="BH76" s="5"/>
      <c r="BI76" s="5"/>
      <c r="BJ76" s="5"/>
      <c r="BL76" s="5"/>
      <c r="BM76" s="5"/>
      <c r="BN76" s="5"/>
    </row>
    <row r="77" spans="1:66" ht="17.25" customHeight="1" x14ac:dyDescent="0.3">
      <c r="A77" s="79"/>
      <c r="B7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DOCUMENTAIRE\MANAGEMENT\DIRECTION\ASSOCIATION_LA_MAISON\STATUTS\</v>
      </c>
      <c r="C77" s="266" t="s">
        <v>12</v>
      </c>
      <c r="D77" s="241" t="s">
        <v>73</v>
      </c>
      <c r="E77" s="241" t="s">
        <v>389</v>
      </c>
      <c r="F77" s="230" t="s">
        <v>326</v>
      </c>
      <c r="G77" s="239" t="s">
        <v>84</v>
      </c>
      <c r="H77" s="246" t="s">
        <v>504</v>
      </c>
      <c r="I77" s="242"/>
      <c r="J77" s="252">
        <v>62</v>
      </c>
      <c r="K77" s="242"/>
      <c r="L7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77" s="231" t="s">
        <v>578</v>
      </c>
      <c r="N77" s="230" t="s">
        <v>621</v>
      </c>
      <c r="O7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7" s="230" t="s">
        <v>622</v>
      </c>
      <c r="Q77" s="242" t="s">
        <v>9</v>
      </c>
      <c r="R77" s="230" t="s">
        <v>4</v>
      </c>
      <c r="S77" s="248" t="s">
        <v>698</v>
      </c>
      <c r="T77" s="241">
        <v>1</v>
      </c>
      <c r="U77" s="241" t="s">
        <v>627</v>
      </c>
      <c r="V77" s="230"/>
      <c r="W77" s="241"/>
      <c r="X77" s="230"/>
      <c r="Y77" s="230"/>
      <c r="Z77" s="241"/>
      <c r="AA77" s="241"/>
      <c r="AB77" s="241"/>
      <c r="AC77" s="241"/>
      <c r="AD77" s="241"/>
      <c r="AE77" s="241"/>
      <c r="AF77" s="241"/>
      <c r="AG77" s="241"/>
      <c r="AH77" s="241"/>
      <c r="AI77" s="241"/>
      <c r="AJ77" s="241"/>
      <c r="AK77" s="241"/>
      <c r="AL77" s="230"/>
      <c r="AM77" s="241"/>
      <c r="AN77" s="241"/>
      <c r="AO77" s="241"/>
      <c r="AP77" s="241"/>
      <c r="AQ77" s="241"/>
      <c r="AR77" s="241"/>
      <c r="AS77" s="241"/>
      <c r="AT77" s="241"/>
      <c r="AU77" s="230"/>
      <c r="AV77" s="241"/>
      <c r="AW77" s="21"/>
      <c r="AX77" s="14"/>
      <c r="AY77" s="14"/>
      <c r="AZ77" s="14"/>
      <c r="BA77" s="14"/>
      <c r="BD77" s="5"/>
      <c r="BE77" s="5"/>
      <c r="BF77" s="5"/>
      <c r="BG77" s="5"/>
      <c r="BH77" s="5"/>
      <c r="BI77" s="5"/>
      <c r="BJ77" s="5"/>
      <c r="BL77" s="5"/>
      <c r="BM77" s="5"/>
      <c r="BN77" s="5"/>
    </row>
    <row r="78" spans="1:66" ht="17.25" customHeight="1" x14ac:dyDescent="0.3">
      <c r="A78" s="197"/>
      <c r="B7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78" s="266" t="s">
        <v>13</v>
      </c>
      <c r="D78" s="241" t="s">
        <v>17</v>
      </c>
      <c r="E78" s="241" t="s">
        <v>52</v>
      </c>
      <c r="F78" s="230"/>
      <c r="G78" s="230" t="s">
        <v>129</v>
      </c>
      <c r="H78" s="246">
        <v>42452</v>
      </c>
      <c r="I78" s="242"/>
      <c r="J78" s="252">
        <v>63</v>
      </c>
      <c r="K78" s="242"/>
      <c r="L7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8" s="231" t="s">
        <v>580</v>
      </c>
      <c r="N78" s="230" t="s">
        <v>420</v>
      </c>
      <c r="O7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8" s="230" t="s">
        <v>128</v>
      </c>
      <c r="Q78" s="231" t="s">
        <v>9</v>
      </c>
      <c r="R78" s="230" t="s">
        <v>4</v>
      </c>
      <c r="S78" s="248" t="s">
        <v>700</v>
      </c>
      <c r="T78" s="241"/>
      <c r="U78" s="241"/>
      <c r="V78" s="230"/>
      <c r="W78" s="241"/>
      <c r="X78" s="230"/>
      <c r="Y78" s="230"/>
      <c r="Z78" s="230"/>
      <c r="AA78" s="230"/>
      <c r="AB78" s="241">
        <v>1</v>
      </c>
      <c r="AC78" s="241"/>
      <c r="AD78" s="241"/>
      <c r="AE78" s="241" t="s">
        <v>650</v>
      </c>
      <c r="AF78" s="241"/>
      <c r="AG78" s="241"/>
      <c r="AH78" s="241"/>
      <c r="AI78" s="241"/>
      <c r="AJ78" s="230">
        <v>1</v>
      </c>
      <c r="AK78" s="230" t="s">
        <v>647</v>
      </c>
      <c r="AL78" s="230"/>
      <c r="AM78" s="230"/>
      <c r="AN78" s="230"/>
      <c r="AO78" s="230"/>
      <c r="AP78" s="241"/>
      <c r="AQ78" s="241"/>
      <c r="AR78" s="241">
        <v>1</v>
      </c>
      <c r="AS78" s="230"/>
      <c r="AT78" s="230"/>
      <c r="AU78" s="230"/>
      <c r="AV78" s="230"/>
      <c r="AW78" s="21"/>
      <c r="BD78" s="5"/>
      <c r="BE78" s="5"/>
      <c r="BF78" s="5"/>
      <c r="BG78" s="5"/>
      <c r="BH78" s="5"/>
      <c r="BI78" s="5"/>
      <c r="BJ78" s="5"/>
      <c r="BL78" s="5"/>
      <c r="BM78" s="5"/>
      <c r="BN78" s="5"/>
    </row>
    <row r="79" spans="1:66" ht="17.25" customHeight="1" x14ac:dyDescent="0.3">
      <c r="A79" s="197"/>
      <c r="B7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DOCUMENTAIRE\MANAGEMENT\ORGANISATION\INSTANCE\DELEGATION_UNIQUE\</v>
      </c>
      <c r="C79" s="289" t="s">
        <v>12</v>
      </c>
      <c r="D79" s="248" t="s">
        <v>57</v>
      </c>
      <c r="E79" s="241" t="s">
        <v>38</v>
      </c>
      <c r="F79" s="230" t="s">
        <v>70</v>
      </c>
      <c r="G79" s="241" t="s">
        <v>235</v>
      </c>
      <c r="H79" s="246">
        <v>42257</v>
      </c>
      <c r="I79" s="242"/>
      <c r="J79" s="252">
        <v>64</v>
      </c>
      <c r="K79" s="242"/>
      <c r="L7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9" s="233" t="s">
        <v>580</v>
      </c>
      <c r="N79" s="241" t="s">
        <v>311</v>
      </c>
      <c r="O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9" s="241" t="s">
        <v>413</v>
      </c>
      <c r="Q79" s="278" t="s">
        <v>10</v>
      </c>
      <c r="R79" s="230" t="s">
        <v>4</v>
      </c>
      <c r="S79" s="248" t="s">
        <v>698</v>
      </c>
      <c r="T79" s="241">
        <v>1</v>
      </c>
      <c r="U79" s="241" t="s">
        <v>1</v>
      </c>
      <c r="V79" s="251"/>
      <c r="W79" s="241"/>
      <c r="X79" s="241"/>
      <c r="Y79" s="241"/>
      <c r="Z79" s="241"/>
      <c r="AA79" s="241"/>
      <c r="AB79" s="241"/>
      <c r="AC79" s="241"/>
      <c r="AD79" s="241"/>
      <c r="AE79" s="241"/>
      <c r="AF79" s="241"/>
      <c r="AG79" s="241"/>
      <c r="AH79" s="241"/>
      <c r="AI79" s="241"/>
      <c r="AJ79" s="241"/>
      <c r="AK79" s="241"/>
      <c r="AL79" s="241"/>
      <c r="AM79" s="241"/>
      <c r="AN79" s="241"/>
      <c r="AO79" s="241"/>
      <c r="AP79" s="241"/>
      <c r="AQ79" s="241"/>
      <c r="AR79" s="241">
        <v>1</v>
      </c>
      <c r="AS79" s="241"/>
      <c r="AT79" s="241"/>
      <c r="AU79" s="241"/>
      <c r="AV79" s="241"/>
      <c r="AW79" s="22"/>
      <c r="BD79" s="5"/>
      <c r="BE79" s="5"/>
      <c r="BF79" s="5"/>
      <c r="BG79" s="5"/>
      <c r="BH79" s="5"/>
      <c r="BI79" s="5"/>
      <c r="BJ79" s="5"/>
      <c r="BL79" s="5"/>
      <c r="BM79" s="5"/>
      <c r="BN79" s="5"/>
    </row>
    <row r="80" spans="1:66" s="10" customFormat="1" ht="17.25" customHeight="1" x14ac:dyDescent="0.3">
      <c r="A80" s="197"/>
      <c r="B8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80" s="289" t="s">
        <v>13</v>
      </c>
      <c r="D80" s="248" t="s">
        <v>17</v>
      </c>
      <c r="E80" s="241" t="s">
        <v>42</v>
      </c>
      <c r="F80" s="230"/>
      <c r="G80" s="241" t="s">
        <v>138</v>
      </c>
      <c r="H80" s="246">
        <v>42530</v>
      </c>
      <c r="I80" s="242"/>
      <c r="J80" s="252">
        <v>65</v>
      </c>
      <c r="K80" s="242"/>
      <c r="L8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0" s="231" t="s">
        <v>579</v>
      </c>
      <c r="N80" s="241" t="s">
        <v>281</v>
      </c>
      <c r="O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0" s="241" t="s">
        <v>137</v>
      </c>
      <c r="Q80" s="279" t="s">
        <v>10</v>
      </c>
      <c r="R80" s="248" t="s">
        <v>84</v>
      </c>
      <c r="S80" s="248" t="s">
        <v>181</v>
      </c>
      <c r="T80" s="241"/>
      <c r="U80" s="241"/>
      <c r="V80" s="241"/>
      <c r="W80" s="241"/>
      <c r="X80" s="241"/>
      <c r="Y80" s="241"/>
      <c r="Z80" s="241"/>
      <c r="AA80" s="241"/>
      <c r="AB80" s="241">
        <v>1</v>
      </c>
      <c r="AC80" s="241"/>
      <c r="AD80" s="241"/>
      <c r="AE80" s="241"/>
      <c r="AF80" s="241"/>
      <c r="AG80" s="241"/>
      <c r="AH80" s="241"/>
      <c r="AI80" s="241"/>
      <c r="AJ80" s="241"/>
      <c r="AK80" s="241"/>
      <c r="AL80" s="241"/>
      <c r="AM80" s="241"/>
      <c r="AN80" s="241"/>
      <c r="AO80" s="241"/>
      <c r="AP80" s="241"/>
      <c r="AQ80" s="241"/>
      <c r="AR80" s="241">
        <v>1</v>
      </c>
      <c r="AS80" s="241"/>
      <c r="AT80" s="241"/>
      <c r="AU80" s="241"/>
      <c r="AV80" s="241"/>
      <c r="AW80" s="22"/>
      <c r="AX80"/>
      <c r="AY80"/>
      <c r="AZ80"/>
      <c r="BA80"/>
    </row>
    <row r="81" spans="1:66" s="10" customFormat="1" ht="17.25" customHeight="1" x14ac:dyDescent="0.3">
      <c r="A81" s="197"/>
      <c r="B81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81" s="289" t="s">
        <v>13</v>
      </c>
      <c r="D81" s="248" t="s">
        <v>17</v>
      </c>
      <c r="E81" s="241" t="s">
        <v>42</v>
      </c>
      <c r="F81" s="230"/>
      <c r="G81" s="230" t="s">
        <v>767</v>
      </c>
      <c r="H81" s="246">
        <v>42353</v>
      </c>
      <c r="I81" s="231"/>
      <c r="J81" s="252">
        <v>66</v>
      </c>
      <c r="K81" s="231"/>
      <c r="L8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1" s="231" t="s">
        <v>582</v>
      </c>
      <c r="N81" s="230" t="s">
        <v>280</v>
      </c>
      <c r="O8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1" s="230" t="s">
        <v>135</v>
      </c>
      <c r="Q81" s="278" t="s">
        <v>10</v>
      </c>
      <c r="R81" s="230" t="s">
        <v>4</v>
      </c>
      <c r="S81" s="248" t="s">
        <v>699</v>
      </c>
      <c r="T81" s="241">
        <v>1</v>
      </c>
      <c r="U81" s="241" t="s">
        <v>630</v>
      </c>
      <c r="V81" s="230"/>
      <c r="W81" s="230"/>
      <c r="X81" s="230"/>
      <c r="Y81" s="230"/>
      <c r="Z81" s="230"/>
      <c r="AA81" s="230"/>
      <c r="AB81" s="230">
        <v>1</v>
      </c>
      <c r="AC81" s="230"/>
      <c r="AD81" s="230"/>
      <c r="AE81" s="230" t="s">
        <v>657</v>
      </c>
      <c r="AF81" s="241"/>
      <c r="AG81" s="241"/>
      <c r="AH81" s="230"/>
      <c r="AI81" s="230"/>
      <c r="AJ81" s="230"/>
      <c r="AK81" s="230"/>
      <c r="AL81" s="230"/>
      <c r="AM81" s="230"/>
      <c r="AN81" s="230"/>
      <c r="AO81" s="230"/>
      <c r="AP81" s="230"/>
      <c r="AQ81" s="230"/>
      <c r="AR81" s="230">
        <v>1</v>
      </c>
      <c r="AS81" s="230"/>
      <c r="AT81" s="230"/>
      <c r="AU81" s="230"/>
      <c r="AV81" s="230"/>
      <c r="AW81" s="74"/>
      <c r="AX81"/>
      <c r="AY81"/>
      <c r="AZ81"/>
      <c r="BA81"/>
    </row>
    <row r="82" spans="1:66" ht="17.25" customHeight="1" x14ac:dyDescent="0.3">
      <c r="A82" s="79"/>
      <c r="B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82" s="266" t="s">
        <v>14</v>
      </c>
      <c r="D82" s="241" t="s">
        <v>20</v>
      </c>
      <c r="E82" s="241" t="s">
        <v>45</v>
      </c>
      <c r="F82" s="230"/>
      <c r="G82" s="241" t="s">
        <v>743</v>
      </c>
      <c r="H82" s="246">
        <v>42446</v>
      </c>
      <c r="I82" s="242"/>
      <c r="J82" s="252">
        <v>67</v>
      </c>
      <c r="K82" s="242"/>
      <c r="L8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2" s="231" t="s">
        <v>580</v>
      </c>
      <c r="N82" s="241" t="s">
        <v>360</v>
      </c>
      <c r="O8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2" s="241" t="s">
        <v>364</v>
      </c>
      <c r="Q82" s="242" t="s">
        <v>10</v>
      </c>
      <c r="R82" s="230" t="s">
        <v>4</v>
      </c>
      <c r="S82" s="248" t="s">
        <v>700</v>
      </c>
      <c r="T82" s="241"/>
      <c r="U82" s="241"/>
      <c r="V82" s="241"/>
      <c r="W82" s="241"/>
      <c r="X82" s="241"/>
      <c r="Y82" s="241"/>
      <c r="Z82" s="241"/>
      <c r="AA82" s="241"/>
      <c r="AB82" s="241"/>
      <c r="AC82" s="241"/>
      <c r="AD82" s="241"/>
      <c r="AE82" s="241"/>
      <c r="AF82" s="241"/>
      <c r="AG82" s="241"/>
      <c r="AH82" s="241"/>
      <c r="AI82" s="241"/>
      <c r="AJ82" s="241"/>
      <c r="AK82" s="241"/>
      <c r="AL82" s="241"/>
      <c r="AM82" s="241"/>
      <c r="AN82" s="241"/>
      <c r="AO82" s="241"/>
      <c r="AP82" s="241"/>
      <c r="AQ82" s="241"/>
      <c r="AR82" s="241">
        <v>1</v>
      </c>
      <c r="AS82" s="241"/>
      <c r="AT82" s="241"/>
      <c r="AU82" s="241"/>
      <c r="AV82" s="241"/>
      <c r="AW82" s="21"/>
      <c r="BD82" s="5"/>
      <c r="BE82" s="5"/>
      <c r="BF82" s="5"/>
      <c r="BG82" s="5"/>
      <c r="BH82" s="5"/>
      <c r="BI82" s="5"/>
      <c r="BJ82" s="5"/>
      <c r="BL82" s="5"/>
      <c r="BM82" s="5"/>
      <c r="BN82" s="5"/>
    </row>
    <row r="83" spans="1:66" s="10" customFormat="1" ht="17.25" customHeight="1" x14ac:dyDescent="0.3">
      <c r="A83" s="197"/>
      <c r="B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3" s="289" t="s">
        <v>14</v>
      </c>
      <c r="D83" s="248" t="s">
        <v>20</v>
      </c>
      <c r="E83" s="248" t="s">
        <v>44</v>
      </c>
      <c r="F83" s="230"/>
      <c r="G83" s="241" t="s">
        <v>737</v>
      </c>
      <c r="H83" s="246">
        <v>42430</v>
      </c>
      <c r="I83" s="242"/>
      <c r="J83" s="252">
        <v>68</v>
      </c>
      <c r="K83" s="242"/>
      <c r="L8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3" s="231" t="s">
        <v>580</v>
      </c>
      <c r="N83" s="243" t="s">
        <v>263</v>
      </c>
      <c r="O8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3" s="241" t="s">
        <v>113</v>
      </c>
      <c r="Q83" s="279" t="s">
        <v>10</v>
      </c>
      <c r="R83" s="230" t="s">
        <v>4</v>
      </c>
      <c r="S83" s="248" t="s">
        <v>371</v>
      </c>
      <c r="T83" s="241"/>
      <c r="U83" s="241"/>
      <c r="V83" s="241"/>
      <c r="W83" s="241"/>
      <c r="X83" s="241"/>
      <c r="Y83" s="241"/>
      <c r="Z83" s="241"/>
      <c r="AA83" s="241"/>
      <c r="AB83" s="241"/>
      <c r="AC83" s="241"/>
      <c r="AD83" s="241"/>
      <c r="AE83" s="241"/>
      <c r="AF83" s="241"/>
      <c r="AG83" s="241"/>
      <c r="AH83" s="241"/>
      <c r="AI83" s="241"/>
      <c r="AJ83" s="241"/>
      <c r="AK83" s="241"/>
      <c r="AL83" s="241">
        <v>1</v>
      </c>
      <c r="AM83" s="241" t="s">
        <v>668</v>
      </c>
      <c r="AN83" s="241"/>
      <c r="AO83" s="241"/>
      <c r="AP83" s="241"/>
      <c r="AQ83" s="241"/>
      <c r="AR83" s="241">
        <v>1</v>
      </c>
      <c r="AS83" s="241"/>
      <c r="AT83" s="241"/>
      <c r="AU83" s="241"/>
      <c r="AV83" s="241"/>
      <c r="AW83" s="146"/>
      <c r="AX83"/>
      <c r="AY83"/>
      <c r="AZ83"/>
      <c r="BA83"/>
    </row>
    <row r="84" spans="1:66" s="10" customFormat="1" ht="17.25" customHeight="1" x14ac:dyDescent="0.3">
      <c r="A84" s="32"/>
      <c r="B8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84" s="266" t="s">
        <v>14</v>
      </c>
      <c r="D84" s="241" t="s">
        <v>82</v>
      </c>
      <c r="E84" s="241" t="s">
        <v>110</v>
      </c>
      <c r="F84" s="230"/>
      <c r="G84" s="241" t="s">
        <v>800</v>
      </c>
      <c r="H84" s="246">
        <v>42410</v>
      </c>
      <c r="I84" s="242"/>
      <c r="J84" s="252">
        <v>69</v>
      </c>
      <c r="K84" s="242" t="s">
        <v>793</v>
      </c>
      <c r="L8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4" s="231" t="s">
        <v>580</v>
      </c>
      <c r="N84" s="347" t="s">
        <v>567</v>
      </c>
      <c r="O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4" s="241" t="s">
        <v>562</v>
      </c>
      <c r="Q84" s="242" t="s">
        <v>10</v>
      </c>
      <c r="R84" s="230" t="s">
        <v>4</v>
      </c>
      <c r="S84" s="241" t="s">
        <v>371</v>
      </c>
      <c r="T84" s="241"/>
      <c r="U84" s="241"/>
      <c r="V84" s="241"/>
      <c r="W84" s="241"/>
      <c r="X84" s="241"/>
      <c r="Y84" s="241"/>
      <c r="Z84" s="241"/>
      <c r="AA84" s="241"/>
      <c r="AB84" s="241">
        <v>1</v>
      </c>
      <c r="AC84" s="241"/>
      <c r="AD84" s="241">
        <v>1</v>
      </c>
      <c r="AE84" s="241" t="s">
        <v>660</v>
      </c>
      <c r="AF84" s="245"/>
      <c r="AG84" s="241"/>
      <c r="AH84" s="245"/>
      <c r="AI84" s="245"/>
      <c r="AJ84" s="245"/>
      <c r="AK84" s="245"/>
      <c r="AL84" s="241">
        <v>1</v>
      </c>
      <c r="AM84" s="241" t="s">
        <v>667</v>
      </c>
      <c r="AN84" s="241"/>
      <c r="AO84" s="241"/>
      <c r="AP84" s="241"/>
      <c r="AQ84" s="241"/>
      <c r="AR84" s="241">
        <v>1</v>
      </c>
      <c r="AS84" s="241"/>
      <c r="AT84" s="241"/>
      <c r="AU84" s="241"/>
      <c r="AV84" s="241"/>
      <c r="AW84" s="21"/>
      <c r="AX84"/>
      <c r="AY84"/>
      <c r="AZ84"/>
      <c r="BA84"/>
    </row>
    <row r="85" spans="1:66" s="10" customFormat="1" ht="17.25" customHeight="1" x14ac:dyDescent="0.3">
      <c r="A85" s="72"/>
      <c r="B8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5" s="289" t="s">
        <v>14</v>
      </c>
      <c r="D85" s="248" t="s">
        <v>22</v>
      </c>
      <c r="E85" s="241" t="s">
        <v>298</v>
      </c>
      <c r="F85" s="230"/>
      <c r="G85" s="241" t="s">
        <v>209</v>
      </c>
      <c r="H85" s="246">
        <v>42441</v>
      </c>
      <c r="I85" s="242"/>
      <c r="J85" s="252">
        <v>70</v>
      </c>
      <c r="K85" s="242"/>
      <c r="L8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5" s="231" t="s">
        <v>582</v>
      </c>
      <c r="N85" s="337" t="s">
        <v>306</v>
      </c>
      <c r="O8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5" s="241" t="s">
        <v>208</v>
      </c>
      <c r="Q85" s="279" t="s">
        <v>10</v>
      </c>
      <c r="R85" s="230" t="s">
        <v>4</v>
      </c>
      <c r="S85" s="248" t="s">
        <v>184</v>
      </c>
      <c r="T85" s="241"/>
      <c r="U85" s="241"/>
      <c r="V85" s="241"/>
      <c r="W85" s="241"/>
      <c r="X85" s="241">
        <v>1</v>
      </c>
      <c r="Y85" s="241" t="s">
        <v>675</v>
      </c>
      <c r="Z85" s="241"/>
      <c r="AA85" s="241"/>
      <c r="AB85" s="241"/>
      <c r="AC85" s="241"/>
      <c r="AD85" s="241"/>
      <c r="AE85" s="230"/>
      <c r="AF85" s="241"/>
      <c r="AG85" s="241"/>
      <c r="AH85" s="241"/>
      <c r="AI85" s="241"/>
      <c r="AJ85" s="241"/>
      <c r="AK85" s="241"/>
      <c r="AL85" s="241"/>
      <c r="AM85" s="241"/>
      <c r="AN85" s="241"/>
      <c r="AO85" s="241"/>
      <c r="AP85" s="241"/>
      <c r="AQ85" s="241"/>
      <c r="AR85" s="241">
        <v>1</v>
      </c>
      <c r="AS85" s="241"/>
      <c r="AT85" s="241"/>
      <c r="AU85" s="241"/>
      <c r="AV85" s="241"/>
      <c r="AW85" s="22"/>
      <c r="AX85"/>
      <c r="AY85"/>
      <c r="AZ85"/>
      <c r="BA85"/>
    </row>
    <row r="86" spans="1:66" s="10" customFormat="1" ht="17.25" customHeight="1" x14ac:dyDescent="0.3">
      <c r="A86" s="72"/>
      <c r="B8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6" s="266" t="s">
        <v>14</v>
      </c>
      <c r="D86" s="241" t="s">
        <v>22</v>
      </c>
      <c r="E86" s="241" t="s">
        <v>298</v>
      </c>
      <c r="F86" s="230"/>
      <c r="G86" s="241" t="s">
        <v>211</v>
      </c>
      <c r="H86" s="246">
        <v>42441</v>
      </c>
      <c r="I86" s="231"/>
      <c r="J86" s="252">
        <v>71</v>
      </c>
      <c r="K86" s="231"/>
      <c r="L8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6" s="231" t="s">
        <v>582</v>
      </c>
      <c r="N86" s="338" t="s">
        <v>307</v>
      </c>
      <c r="O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6" s="241" t="s">
        <v>210</v>
      </c>
      <c r="Q86" s="242" t="s">
        <v>10</v>
      </c>
      <c r="R86" s="230" t="s">
        <v>4</v>
      </c>
      <c r="S86" s="241" t="s">
        <v>184</v>
      </c>
      <c r="T86" s="241"/>
      <c r="U86" s="241"/>
      <c r="V86" s="241"/>
      <c r="W86" s="241"/>
      <c r="X86" s="241">
        <v>1</v>
      </c>
      <c r="Y86" s="241" t="s">
        <v>675</v>
      </c>
      <c r="Z86" s="241"/>
      <c r="AA86" s="241"/>
      <c r="AB86" s="241"/>
      <c r="AC86" s="241"/>
      <c r="AD86" s="241"/>
      <c r="AE86" s="241"/>
      <c r="AF86" s="241"/>
      <c r="AG86" s="241"/>
      <c r="AH86" s="241"/>
      <c r="AI86" s="241"/>
      <c r="AJ86" s="241"/>
      <c r="AK86" s="241"/>
      <c r="AL86" s="241"/>
      <c r="AM86" s="241"/>
      <c r="AN86" s="241"/>
      <c r="AO86" s="241"/>
      <c r="AP86" s="241"/>
      <c r="AQ86" s="241"/>
      <c r="AR86" s="241">
        <v>1</v>
      </c>
      <c r="AS86" s="241"/>
      <c r="AT86" s="241"/>
      <c r="AU86" s="241"/>
      <c r="AV86" s="241"/>
      <c r="AW86" s="22"/>
      <c r="AX86"/>
      <c r="AY86"/>
      <c r="AZ86"/>
      <c r="BA86"/>
    </row>
    <row r="87" spans="1:66" ht="17.25" customHeight="1" x14ac:dyDescent="0.3">
      <c r="B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7" s="266" t="s">
        <v>14</v>
      </c>
      <c r="D87" s="241" t="s">
        <v>20</v>
      </c>
      <c r="E87" s="241" t="s">
        <v>44</v>
      </c>
      <c r="F87" s="230"/>
      <c r="G87" s="249" t="s">
        <v>738</v>
      </c>
      <c r="H87" s="246">
        <v>42430</v>
      </c>
      <c r="I87" s="242"/>
      <c r="J87" s="252">
        <v>72</v>
      </c>
      <c r="K87" s="242"/>
      <c r="L8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7" s="231" t="s">
        <v>580</v>
      </c>
      <c r="N87" s="243" t="s">
        <v>552</v>
      </c>
      <c r="O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7" s="241" t="s">
        <v>552</v>
      </c>
      <c r="Q87" s="242" t="s">
        <v>10</v>
      </c>
      <c r="R87" s="230" t="s">
        <v>4</v>
      </c>
      <c r="S87" s="241" t="s">
        <v>371</v>
      </c>
      <c r="T87" s="241"/>
      <c r="U87" s="241"/>
      <c r="V87" s="241"/>
      <c r="W87" s="241"/>
      <c r="X87" s="241"/>
      <c r="Y87" s="241"/>
      <c r="Z87" s="241"/>
      <c r="AA87" s="241"/>
      <c r="AB87" s="241">
        <v>1</v>
      </c>
      <c r="AC87" s="241"/>
      <c r="AD87" s="241"/>
      <c r="AE87" s="241" t="s">
        <v>655</v>
      </c>
      <c r="AF87" s="241"/>
      <c r="AG87" s="241"/>
      <c r="AH87" s="241"/>
      <c r="AI87" s="241"/>
      <c r="AJ87" s="241"/>
      <c r="AK87" s="241"/>
      <c r="AL87" s="241"/>
      <c r="AM87" s="241"/>
      <c r="AN87" s="241"/>
      <c r="AO87" s="241"/>
      <c r="AP87" s="241"/>
      <c r="AQ87" s="241"/>
      <c r="AR87" s="241">
        <v>1</v>
      </c>
      <c r="AS87" s="241"/>
      <c r="AT87" s="241"/>
      <c r="AU87" s="241"/>
      <c r="AV87" s="241"/>
      <c r="AW87" s="21"/>
      <c r="BD87" s="5"/>
      <c r="BE87" s="5"/>
      <c r="BF87" s="5"/>
      <c r="BG87" s="5"/>
      <c r="BH87" s="5"/>
      <c r="BI87" s="5"/>
      <c r="BJ87" s="5"/>
      <c r="BL87" s="5"/>
      <c r="BM87" s="5"/>
      <c r="BN87" s="5"/>
    </row>
    <row r="88" spans="1:66" ht="17.25" customHeight="1" x14ac:dyDescent="0.3">
      <c r="A88" s="197"/>
      <c r="B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8" s="289" t="s">
        <v>14</v>
      </c>
      <c r="D88" s="248" t="s">
        <v>20</v>
      </c>
      <c r="E88" s="248" t="s">
        <v>44</v>
      </c>
      <c r="F88" s="230"/>
      <c r="G88" s="241" t="s">
        <v>713</v>
      </c>
      <c r="H88" s="246">
        <v>42444</v>
      </c>
      <c r="I88" s="242"/>
      <c r="J88" s="252">
        <v>73</v>
      </c>
      <c r="K88" s="242"/>
      <c r="L8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8" s="231" t="s">
        <v>580</v>
      </c>
      <c r="N88" s="243" t="s">
        <v>394</v>
      </c>
      <c r="O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8" s="241" t="s">
        <v>114</v>
      </c>
      <c r="Q88" s="279" t="s">
        <v>10</v>
      </c>
      <c r="R88" s="241" t="s">
        <v>4</v>
      </c>
      <c r="S88" s="236" t="s">
        <v>371</v>
      </c>
      <c r="T88" s="241"/>
      <c r="U88" s="241"/>
      <c r="V88" s="241"/>
      <c r="W88" s="241"/>
      <c r="X88" s="241"/>
      <c r="Y88" s="241"/>
      <c r="Z88" s="241"/>
      <c r="AA88" s="241"/>
      <c r="AB88" s="241"/>
      <c r="AC88" s="241"/>
      <c r="AD88" s="241"/>
      <c r="AE88" s="241"/>
      <c r="AF88" s="241"/>
      <c r="AG88" s="241"/>
      <c r="AH88" s="241"/>
      <c r="AI88" s="241"/>
      <c r="AJ88" s="241"/>
      <c r="AK88" s="241"/>
      <c r="AL88" s="241">
        <v>1</v>
      </c>
      <c r="AM88" s="241" t="s">
        <v>669</v>
      </c>
      <c r="AN88" s="241"/>
      <c r="AO88" s="241"/>
      <c r="AP88" s="241"/>
      <c r="AQ88" s="241"/>
      <c r="AR88" s="241">
        <v>1</v>
      </c>
      <c r="AS88" s="241"/>
      <c r="AT88" s="241"/>
      <c r="AU88" s="241"/>
      <c r="AV88" s="241"/>
      <c r="AW88" s="146"/>
      <c r="BD88" s="5"/>
      <c r="BE88" s="5"/>
      <c r="BF88" s="5"/>
      <c r="BG88" s="5"/>
      <c r="BH88" s="5"/>
      <c r="BI88" s="5"/>
      <c r="BJ88" s="5"/>
      <c r="BL88" s="5"/>
      <c r="BM88" s="5"/>
      <c r="BN88" s="5"/>
    </row>
    <row r="89" spans="1:66" ht="17.25" customHeight="1" x14ac:dyDescent="0.3">
      <c r="B89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89" s="266" t="s">
        <v>14</v>
      </c>
      <c r="D89" s="241" t="s">
        <v>20</v>
      </c>
      <c r="E89" s="241" t="s">
        <v>45</v>
      </c>
      <c r="F89" s="230"/>
      <c r="G89" s="230" t="s">
        <v>732</v>
      </c>
      <c r="H89" s="246" t="s">
        <v>733</v>
      </c>
      <c r="I89" s="231"/>
      <c r="J89" s="252">
        <v>74</v>
      </c>
      <c r="K89" s="231"/>
      <c r="L8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9" s="231" t="s">
        <v>580</v>
      </c>
      <c r="N89" s="230" t="s">
        <v>359</v>
      </c>
      <c r="O8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9" s="230" t="s">
        <v>363</v>
      </c>
      <c r="Q89" s="242" t="s">
        <v>10</v>
      </c>
      <c r="R89" s="241" t="s">
        <v>4</v>
      </c>
      <c r="S89" s="248" t="s">
        <v>700</v>
      </c>
      <c r="T89" s="230"/>
      <c r="U89" s="230"/>
      <c r="V89" s="230"/>
      <c r="W89" s="230"/>
      <c r="X89" s="230"/>
      <c r="Y89" s="230"/>
      <c r="Z89" s="230"/>
      <c r="AA89" s="230"/>
      <c r="AB89" s="241"/>
      <c r="AC89" s="230"/>
      <c r="AD89" s="230"/>
      <c r="AE89" s="230"/>
      <c r="AF89" s="230"/>
      <c r="AG89" s="230"/>
      <c r="AH89" s="230"/>
      <c r="AI89" s="230"/>
      <c r="AJ89" s="230"/>
      <c r="AK89" s="230"/>
      <c r="AL89" s="230"/>
      <c r="AM89" s="230"/>
      <c r="AN89" s="230"/>
      <c r="AO89" s="230"/>
      <c r="AP89" s="230"/>
      <c r="AQ89" s="241"/>
      <c r="AR89" s="241">
        <v>1</v>
      </c>
      <c r="AS89" s="230"/>
      <c r="AT89" s="241"/>
      <c r="AU89" s="230"/>
      <c r="AV89" s="230"/>
      <c r="AW89" s="21"/>
      <c r="BD89" s="5"/>
      <c r="BE89" s="5"/>
      <c r="BF89" s="5"/>
      <c r="BG89" s="5"/>
      <c r="BH89" s="5"/>
      <c r="BI89" s="5"/>
      <c r="BJ89" s="5"/>
      <c r="BL89" s="5"/>
      <c r="BM89" s="5"/>
      <c r="BN89" s="5"/>
    </row>
    <row r="90" spans="1:66" ht="17.25" customHeight="1" x14ac:dyDescent="0.3">
      <c r="B9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90" s="266" t="s">
        <v>14</v>
      </c>
      <c r="D90" s="241" t="s">
        <v>20</v>
      </c>
      <c r="E90" s="241" t="s">
        <v>45</v>
      </c>
      <c r="F90" s="230"/>
      <c r="G90" s="230" t="s">
        <v>744</v>
      </c>
      <c r="H90" s="246">
        <v>42445</v>
      </c>
      <c r="I90" s="231"/>
      <c r="J90" s="252">
        <v>75</v>
      </c>
      <c r="K90" s="231"/>
      <c r="L9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0" s="231" t="s">
        <v>580</v>
      </c>
      <c r="N90" s="230" t="s">
        <v>358</v>
      </c>
      <c r="O9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0" s="230" t="s">
        <v>362</v>
      </c>
      <c r="Q90" s="242" t="s">
        <v>10</v>
      </c>
      <c r="R90" s="241" t="s">
        <v>4</v>
      </c>
      <c r="S90" s="236" t="s">
        <v>700</v>
      </c>
      <c r="T90" s="241"/>
      <c r="U90" s="241"/>
      <c r="V90" s="241"/>
      <c r="W90" s="241"/>
      <c r="X90" s="241"/>
      <c r="Y90" s="241"/>
      <c r="Z90" s="241"/>
      <c r="AA90" s="241"/>
      <c r="AB90" s="241"/>
      <c r="AC90" s="241"/>
      <c r="AD90" s="241"/>
      <c r="AE90" s="241"/>
      <c r="AF90" s="241"/>
      <c r="AG90" s="241"/>
      <c r="AH90" s="241"/>
      <c r="AI90" s="241"/>
      <c r="AJ90" s="241"/>
      <c r="AK90" s="241"/>
      <c r="AL90" s="241"/>
      <c r="AM90" s="241"/>
      <c r="AN90" s="241"/>
      <c r="AO90" s="241"/>
      <c r="AP90" s="241"/>
      <c r="AQ90" s="241"/>
      <c r="AR90" s="241">
        <v>1</v>
      </c>
      <c r="AS90" s="241"/>
      <c r="AT90" s="241"/>
      <c r="AU90" s="241"/>
      <c r="AV90" s="241"/>
      <c r="AW90" s="21"/>
      <c r="BD90" s="5"/>
      <c r="BE90" s="5"/>
      <c r="BF90" s="5"/>
      <c r="BG90" s="5"/>
      <c r="BH90" s="5"/>
      <c r="BI90" s="5"/>
      <c r="BJ90" s="5"/>
      <c r="BL90" s="5"/>
      <c r="BM90" s="5"/>
      <c r="BN90" s="5"/>
    </row>
    <row r="91" spans="1:66" ht="17.25" customHeight="1" x14ac:dyDescent="0.3">
      <c r="A91" s="79"/>
      <c r="B9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91" s="266" t="s">
        <v>14</v>
      </c>
      <c r="D91" s="241" t="s">
        <v>20</v>
      </c>
      <c r="E91" s="241" t="s">
        <v>45</v>
      </c>
      <c r="F91" s="230"/>
      <c r="G91" s="230" t="s">
        <v>742</v>
      </c>
      <c r="H91" s="246">
        <v>42445</v>
      </c>
      <c r="I91" s="231"/>
      <c r="J91" s="252">
        <v>76</v>
      </c>
      <c r="K91" s="231"/>
      <c r="L9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1" s="242" t="s">
        <v>580</v>
      </c>
      <c r="N91" s="230" t="s">
        <v>361</v>
      </c>
      <c r="O9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1" s="230" t="s">
        <v>365</v>
      </c>
      <c r="Q91" s="242" t="s">
        <v>10</v>
      </c>
      <c r="R91" s="241" t="s">
        <v>4</v>
      </c>
      <c r="S91" s="236" t="s">
        <v>700</v>
      </c>
      <c r="T91" s="241"/>
      <c r="U91" s="241"/>
      <c r="V91" s="241"/>
      <c r="W91" s="241"/>
      <c r="X91" s="241"/>
      <c r="Y91" s="241"/>
      <c r="Z91" s="241"/>
      <c r="AA91" s="241"/>
      <c r="AB91" s="241"/>
      <c r="AC91" s="241"/>
      <c r="AD91" s="241"/>
      <c r="AE91" s="241"/>
      <c r="AF91" s="241"/>
      <c r="AG91" s="241"/>
      <c r="AH91" s="241"/>
      <c r="AI91" s="241"/>
      <c r="AJ91" s="241"/>
      <c r="AK91" s="241"/>
      <c r="AL91" s="241"/>
      <c r="AM91" s="241"/>
      <c r="AN91" s="241"/>
      <c r="AO91" s="241"/>
      <c r="AP91" s="241"/>
      <c r="AQ91" s="241"/>
      <c r="AR91" s="241">
        <v>1</v>
      </c>
      <c r="AS91" s="241"/>
      <c r="AT91" s="241"/>
      <c r="AU91" s="241"/>
      <c r="AV91" s="241"/>
      <c r="AW91" s="21"/>
      <c r="BD91" s="5"/>
      <c r="BE91" s="5"/>
      <c r="BF91" s="5"/>
      <c r="BG91" s="5"/>
      <c r="BH91" s="5"/>
      <c r="BI91" s="5"/>
      <c r="BJ91" s="5"/>
      <c r="BL91" s="5"/>
      <c r="BM91" s="5"/>
      <c r="BN91" s="5"/>
    </row>
    <row r="92" spans="1:66" ht="17.25" customHeight="1" x14ac:dyDescent="0.3">
      <c r="A92" s="79"/>
      <c r="B92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92" s="266" t="s">
        <v>12</v>
      </c>
      <c r="D92" s="241" t="s">
        <v>15</v>
      </c>
      <c r="E92" s="241" t="s">
        <v>78</v>
      </c>
      <c r="F92" s="230"/>
      <c r="G92" s="237"/>
      <c r="H92" s="246">
        <v>42444</v>
      </c>
      <c r="I92" s="231"/>
      <c r="J92" s="252">
        <v>77</v>
      </c>
      <c r="K92" s="231"/>
      <c r="L9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2" s="242" t="s">
        <v>578</v>
      </c>
      <c r="N92" s="237" t="s">
        <v>784</v>
      </c>
      <c r="O9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92" s="237"/>
      <c r="Q92" s="242"/>
      <c r="R92" s="241"/>
      <c r="S92" s="241"/>
      <c r="T92" s="241"/>
      <c r="U92" s="241"/>
      <c r="V92" s="241"/>
      <c r="W92" s="241"/>
      <c r="X92" s="241"/>
      <c r="Y92" s="241"/>
      <c r="Z92" s="241"/>
      <c r="AA92" s="241"/>
      <c r="AB92" s="241"/>
      <c r="AC92" s="241"/>
      <c r="AD92" s="241"/>
      <c r="AE92" s="241"/>
      <c r="AF92" s="241"/>
      <c r="AG92" s="241"/>
      <c r="AH92" s="241"/>
      <c r="AI92" s="241"/>
      <c r="AJ92" s="241"/>
      <c r="AK92" s="241"/>
      <c r="AL92" s="241"/>
      <c r="AM92" s="241"/>
      <c r="AN92" s="241"/>
      <c r="AO92" s="241"/>
      <c r="AP92" s="241"/>
      <c r="AQ92" s="241"/>
      <c r="AR92" s="241"/>
      <c r="AS92" s="241"/>
      <c r="AT92" s="241"/>
      <c r="AU92" s="241"/>
      <c r="AV92" s="241"/>
      <c r="AW92" s="21"/>
      <c r="AX92" s="14"/>
      <c r="AY92" s="14"/>
      <c r="AZ92" s="14"/>
      <c r="BA92" s="14"/>
      <c r="BD92" s="5"/>
      <c r="BE92" s="5"/>
      <c r="BF92" s="5"/>
      <c r="BG92" s="5"/>
      <c r="BH92" s="5"/>
      <c r="BI92" s="5"/>
      <c r="BJ92" s="5"/>
      <c r="BL92" s="5"/>
      <c r="BM92" s="5"/>
      <c r="BN92" s="5"/>
    </row>
    <row r="93" spans="1:66" ht="17.25" customHeight="1" x14ac:dyDescent="0.3">
      <c r="A93" s="79"/>
      <c r="B9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93" s="266" t="s">
        <v>12</v>
      </c>
      <c r="D93" s="241" t="s">
        <v>15</v>
      </c>
      <c r="E93" s="241" t="s">
        <v>78</v>
      </c>
      <c r="F93" s="230"/>
      <c r="G93" s="237"/>
      <c r="H93" s="246">
        <v>42444</v>
      </c>
      <c r="I93" s="231"/>
      <c r="J93" s="252">
        <v>78</v>
      </c>
      <c r="K93" s="231"/>
      <c r="L9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3" s="242" t="s">
        <v>578</v>
      </c>
      <c r="N93" s="237" t="s">
        <v>784</v>
      </c>
      <c r="O9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93" s="237"/>
      <c r="Q93" s="242"/>
      <c r="R93" s="241"/>
      <c r="S93" s="241"/>
      <c r="T93" s="241"/>
      <c r="U93" s="241"/>
      <c r="V93" s="241"/>
      <c r="W93" s="241"/>
      <c r="X93" s="241"/>
      <c r="Y93" s="241"/>
      <c r="Z93" s="241"/>
      <c r="AA93" s="241"/>
      <c r="AB93" s="241"/>
      <c r="AC93" s="241"/>
      <c r="AD93" s="241"/>
      <c r="AE93" s="241"/>
      <c r="AF93" s="241"/>
      <c r="AG93" s="241"/>
      <c r="AH93" s="241"/>
      <c r="AI93" s="241"/>
      <c r="AJ93" s="241"/>
      <c r="AK93" s="241"/>
      <c r="AL93" s="241"/>
      <c r="AM93" s="241"/>
      <c r="AN93" s="241"/>
      <c r="AO93" s="241"/>
      <c r="AP93" s="241"/>
      <c r="AQ93" s="241"/>
      <c r="AR93" s="241"/>
      <c r="AS93" s="241"/>
      <c r="AT93" s="241"/>
      <c r="AU93" s="241"/>
      <c r="AV93" s="241"/>
      <c r="AW93" s="21"/>
      <c r="AX93" s="14"/>
      <c r="AY93" s="14"/>
      <c r="AZ93" s="14"/>
      <c r="BA93" s="14"/>
      <c r="BD93" s="5"/>
      <c r="BE93" s="5"/>
      <c r="BF93" s="5"/>
      <c r="BG93" s="5"/>
      <c r="BH93" s="5"/>
      <c r="BI93" s="5"/>
      <c r="BJ93" s="5"/>
      <c r="BL93" s="5"/>
      <c r="BM93" s="5"/>
      <c r="BN93" s="5"/>
    </row>
    <row r="94" spans="1:66" ht="17.25" customHeight="1" x14ac:dyDescent="0.3">
      <c r="A94" s="72"/>
      <c r="B94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94" s="266" t="s">
        <v>12</v>
      </c>
      <c r="D94" s="241" t="s">
        <v>16</v>
      </c>
      <c r="E94" s="241" t="s">
        <v>182</v>
      </c>
      <c r="F94" s="230"/>
      <c r="G94" s="249" t="s">
        <v>84</v>
      </c>
      <c r="H94" s="246">
        <v>42430</v>
      </c>
      <c r="I94" s="250">
        <v>1</v>
      </c>
      <c r="J94" s="252">
        <v>79</v>
      </c>
      <c r="K94" s="250"/>
      <c r="L9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4" s="242" t="s">
        <v>581</v>
      </c>
      <c r="N94" s="374" t="s">
        <v>779</v>
      </c>
      <c r="O9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94" s="241" t="s">
        <v>347</v>
      </c>
      <c r="Q94" s="242" t="s">
        <v>11</v>
      </c>
      <c r="R94" s="241" t="s">
        <v>4</v>
      </c>
      <c r="S94" s="248" t="s">
        <v>699</v>
      </c>
      <c r="T94" s="241">
        <v>1</v>
      </c>
      <c r="U94" s="241" t="s">
        <v>632</v>
      </c>
      <c r="V94" s="241"/>
      <c r="W94" s="241"/>
      <c r="X94" s="241"/>
      <c r="Y94" s="241"/>
      <c r="Z94" s="241"/>
      <c r="AA94" s="241"/>
      <c r="AB94" s="241"/>
      <c r="AC94" s="241"/>
      <c r="AD94" s="241"/>
      <c r="AE94" s="241"/>
      <c r="AF94" s="241"/>
      <c r="AG94" s="241"/>
      <c r="AH94" s="241"/>
      <c r="AI94" s="241"/>
      <c r="AJ94" s="241"/>
      <c r="AK94" s="241"/>
      <c r="AL94" s="241"/>
      <c r="AM94" s="241"/>
      <c r="AN94" s="241"/>
      <c r="AO94" s="241"/>
      <c r="AP94" s="241"/>
      <c r="AQ94" s="241"/>
      <c r="AR94" s="241"/>
      <c r="AS94" s="241"/>
      <c r="AT94" s="241"/>
      <c r="AU94" s="241"/>
      <c r="AV94" s="241"/>
      <c r="AW94" s="21"/>
      <c r="BD94" s="5"/>
      <c r="BE94" s="5"/>
      <c r="BF94" s="5"/>
      <c r="BG94" s="5"/>
      <c r="BH94" s="5"/>
      <c r="BI94" s="5"/>
      <c r="BJ94" s="5"/>
      <c r="BL94" s="5"/>
      <c r="BM94" s="5"/>
      <c r="BN94" s="5"/>
    </row>
    <row r="95" spans="1:66" ht="17.25" customHeight="1" x14ac:dyDescent="0.3">
      <c r="A95" s="197"/>
      <c r="B9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95" s="289" t="s">
        <v>13</v>
      </c>
      <c r="D95" s="248" t="s">
        <v>17</v>
      </c>
      <c r="E95" s="241" t="s">
        <v>42</v>
      </c>
      <c r="F95" s="230"/>
      <c r="G95" s="241" t="s">
        <v>136</v>
      </c>
      <c r="H95" s="246">
        <v>42430</v>
      </c>
      <c r="I95" s="242"/>
      <c r="J95" s="252">
        <v>80</v>
      </c>
      <c r="K95" s="242"/>
      <c r="L9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5" s="242" t="s">
        <v>579</v>
      </c>
      <c r="N95" s="241" t="s">
        <v>765</v>
      </c>
      <c r="O9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5" s="241" t="s">
        <v>391</v>
      </c>
      <c r="Q95" s="279" t="s">
        <v>10</v>
      </c>
      <c r="R95" s="248" t="s">
        <v>84</v>
      </c>
      <c r="S95" s="248" t="s">
        <v>181</v>
      </c>
      <c r="T95" s="241"/>
      <c r="U95" s="241"/>
      <c r="V95" s="241"/>
      <c r="W95" s="241"/>
      <c r="X95" s="241"/>
      <c r="Y95" s="241"/>
      <c r="Z95" s="241"/>
      <c r="AA95" s="241"/>
      <c r="AB95" s="241">
        <v>1</v>
      </c>
      <c r="AC95" s="241"/>
      <c r="AD95" s="241"/>
      <c r="AE95" s="230"/>
      <c r="AF95" s="241"/>
      <c r="AG95" s="241"/>
      <c r="AH95" s="241"/>
      <c r="AI95" s="241"/>
      <c r="AJ95" s="241"/>
      <c r="AK95" s="241"/>
      <c r="AL95" s="241"/>
      <c r="AM95" s="241"/>
      <c r="AN95" s="241"/>
      <c r="AO95" s="241"/>
      <c r="AP95" s="241"/>
      <c r="AQ95" s="241"/>
      <c r="AR95" s="241">
        <v>1</v>
      </c>
      <c r="AS95" s="241"/>
      <c r="AT95" s="241"/>
      <c r="AU95" s="241"/>
      <c r="AV95" s="241"/>
      <c r="AW95" s="22"/>
      <c r="BD95" s="5"/>
      <c r="BE95" s="5"/>
      <c r="BF95" s="5"/>
      <c r="BG95" s="5"/>
      <c r="BH95" s="5"/>
      <c r="BI95" s="5"/>
      <c r="BJ95" s="5"/>
      <c r="BL95" s="5"/>
      <c r="BM95" s="5"/>
      <c r="BN95" s="5"/>
    </row>
    <row r="96" spans="1:66" ht="17.25" customHeight="1" x14ac:dyDescent="0.3">
      <c r="A96" s="197"/>
      <c r="B9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DOCUMENTAIRE\MANAGEMENT\RISQUE\AEV\</v>
      </c>
      <c r="C96" s="266" t="s">
        <v>12</v>
      </c>
      <c r="D96" s="241" t="s">
        <v>16</v>
      </c>
      <c r="E96" s="241" t="s">
        <v>381</v>
      </c>
      <c r="F96" s="230"/>
      <c r="G96" s="241" t="s">
        <v>862</v>
      </c>
      <c r="H96" s="246">
        <v>42478</v>
      </c>
      <c r="I96" s="242"/>
      <c r="J96" s="252">
        <v>81</v>
      </c>
      <c r="K96" s="242" t="s">
        <v>793</v>
      </c>
      <c r="L9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6" s="256" t="s">
        <v>581</v>
      </c>
      <c r="N96" s="351" t="s">
        <v>382</v>
      </c>
      <c r="O9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6" s="241" t="s">
        <v>378</v>
      </c>
      <c r="Q96" s="242" t="s">
        <v>10</v>
      </c>
      <c r="R96" s="241" t="s">
        <v>4</v>
      </c>
      <c r="S96" s="230" t="s">
        <v>152</v>
      </c>
      <c r="T96" s="241"/>
      <c r="U96" s="241"/>
      <c r="V96" s="241"/>
      <c r="W96" s="241"/>
      <c r="X96" s="241"/>
      <c r="Y96" s="241"/>
      <c r="Z96" s="241"/>
      <c r="AA96" s="241"/>
      <c r="AB96" s="241"/>
      <c r="AC96" s="241"/>
      <c r="AD96" s="241"/>
      <c r="AE96" s="241"/>
      <c r="AF96" s="241">
        <v>1</v>
      </c>
      <c r="AG96" s="241" t="s">
        <v>645</v>
      </c>
      <c r="AH96" s="241"/>
      <c r="AI96" s="241"/>
      <c r="AJ96" s="241"/>
      <c r="AK96" s="241"/>
      <c r="AL96" s="241"/>
      <c r="AM96" s="241"/>
      <c r="AN96" s="241"/>
      <c r="AO96" s="241"/>
      <c r="AP96" s="241"/>
      <c r="AQ96" s="241"/>
      <c r="AR96" s="241"/>
      <c r="AS96" s="241"/>
      <c r="AT96" s="241"/>
      <c r="AU96" s="241"/>
      <c r="AV96" s="241"/>
      <c r="AW96" s="21"/>
      <c r="BD96" s="5"/>
      <c r="BE96" s="5"/>
      <c r="BF96" s="5"/>
      <c r="BG96" s="5"/>
      <c r="BH96" s="5"/>
      <c r="BI96" s="5"/>
      <c r="BJ96" s="5"/>
      <c r="BL96" s="5"/>
      <c r="BM96" s="5"/>
      <c r="BN96" s="5"/>
    </row>
    <row r="97" spans="1:66" ht="17.25" customHeight="1" x14ac:dyDescent="0.3">
      <c r="A97" s="346"/>
      <c r="B9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97" s="266" t="s">
        <v>12</v>
      </c>
      <c r="D97" s="241" t="s">
        <v>54</v>
      </c>
      <c r="E97" s="241" t="s">
        <v>41</v>
      </c>
      <c r="F97" s="230"/>
      <c r="G97" s="249" t="s">
        <v>84</v>
      </c>
      <c r="H97" s="246">
        <v>42528</v>
      </c>
      <c r="I97" s="250"/>
      <c r="J97" s="252">
        <v>82</v>
      </c>
      <c r="K97" s="250" t="s">
        <v>794</v>
      </c>
      <c r="L9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7" s="242" t="s">
        <v>581</v>
      </c>
      <c r="N97" s="353" t="s">
        <v>998</v>
      </c>
      <c r="O9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7" s="241" t="s">
        <v>411</v>
      </c>
      <c r="Q97" s="242" t="s">
        <v>10</v>
      </c>
      <c r="R97" s="241" t="s">
        <v>4</v>
      </c>
      <c r="S97" s="248" t="s">
        <v>699</v>
      </c>
      <c r="T97" s="241">
        <v>1</v>
      </c>
      <c r="U97" s="241" t="s">
        <v>627</v>
      </c>
      <c r="V97" s="241"/>
      <c r="W97" s="241"/>
      <c r="X97" s="241"/>
      <c r="Y97" s="241"/>
      <c r="Z97" s="241"/>
      <c r="AA97" s="241"/>
      <c r="AB97" s="241"/>
      <c r="AC97" s="241"/>
      <c r="AD97" s="241"/>
      <c r="AE97" s="241"/>
      <c r="AF97" s="241"/>
      <c r="AG97" s="241"/>
      <c r="AH97" s="241"/>
      <c r="AI97" s="241"/>
      <c r="AJ97" s="241"/>
      <c r="AK97" s="241"/>
      <c r="AL97" s="241"/>
      <c r="AM97" s="241"/>
      <c r="AN97" s="241"/>
      <c r="AO97" s="241"/>
      <c r="AP97" s="241"/>
      <c r="AQ97" s="241"/>
      <c r="AR97" s="241"/>
      <c r="AS97" s="241"/>
      <c r="AT97" s="241"/>
      <c r="AU97" s="241"/>
      <c r="AV97" s="241"/>
      <c r="AW97" s="113"/>
      <c r="BD97" s="5"/>
      <c r="BE97" s="5"/>
      <c r="BF97" s="5"/>
      <c r="BG97" s="5"/>
      <c r="BH97" s="5"/>
      <c r="BI97" s="5"/>
      <c r="BJ97" s="5"/>
      <c r="BL97" s="5"/>
      <c r="BM97" s="5"/>
      <c r="BN97" s="5"/>
    </row>
    <row r="98" spans="1:66" s="10" customFormat="1" ht="17.25" customHeight="1" x14ac:dyDescent="0.3">
      <c r="A98" s="197"/>
      <c r="B9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98" s="289" t="s">
        <v>14</v>
      </c>
      <c r="D98" s="248" t="s">
        <v>82</v>
      </c>
      <c r="E98" s="248" t="s">
        <v>110</v>
      </c>
      <c r="F98" s="230"/>
      <c r="G98" s="241"/>
      <c r="H98" s="246">
        <v>42444</v>
      </c>
      <c r="I98" s="242"/>
      <c r="J98" s="252">
        <v>83</v>
      </c>
      <c r="K98" s="242"/>
      <c r="L9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8" s="242" t="s">
        <v>582</v>
      </c>
      <c r="N98" s="241" t="s">
        <v>267</v>
      </c>
      <c r="O9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8" s="241" t="s">
        <v>118</v>
      </c>
      <c r="Q98" s="279" t="s">
        <v>10</v>
      </c>
      <c r="R98" s="241" t="s">
        <v>4</v>
      </c>
      <c r="S98" s="236" t="s">
        <v>419</v>
      </c>
      <c r="T98" s="241"/>
      <c r="U98" s="241"/>
      <c r="V98" s="241"/>
      <c r="W98" s="241"/>
      <c r="X98" s="241"/>
      <c r="Y98" s="241"/>
      <c r="Z98" s="241"/>
      <c r="AA98" s="241"/>
      <c r="AB98" s="241"/>
      <c r="AC98" s="241"/>
      <c r="AD98" s="241">
        <v>1</v>
      </c>
      <c r="AE98" s="241" t="s">
        <v>659</v>
      </c>
      <c r="AF98" s="245"/>
      <c r="AG98" s="241"/>
      <c r="AH98" s="245"/>
      <c r="AI98" s="245"/>
      <c r="AJ98" s="245">
        <v>1</v>
      </c>
      <c r="AK98" s="245" t="s">
        <v>646</v>
      </c>
      <c r="AL98" s="241"/>
      <c r="AM98" s="241"/>
      <c r="AN98" s="241"/>
      <c r="AO98" s="241"/>
      <c r="AP98" s="241"/>
      <c r="AQ98" s="241"/>
      <c r="AR98" s="241">
        <v>1</v>
      </c>
      <c r="AS98" s="241"/>
      <c r="AT98" s="241"/>
      <c r="AU98" s="241"/>
      <c r="AV98" s="241"/>
      <c r="AW98" s="21"/>
      <c r="AX98"/>
      <c r="AY98"/>
      <c r="AZ98"/>
      <c r="BA98"/>
    </row>
    <row r="99" spans="1:66" s="10" customFormat="1" ht="17.25" customHeight="1" x14ac:dyDescent="0.3">
      <c r="A99" s="150"/>
      <c r="B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99" s="289" t="s">
        <v>14</v>
      </c>
      <c r="D99" s="248" t="s">
        <v>82</v>
      </c>
      <c r="E99" s="241" t="s">
        <v>111</v>
      </c>
      <c r="F99" s="230"/>
      <c r="G99" s="324"/>
      <c r="H99" s="246">
        <v>42491</v>
      </c>
      <c r="I99" s="259"/>
      <c r="J99" s="252">
        <v>84</v>
      </c>
      <c r="K99" s="259"/>
      <c r="L9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9" s="325"/>
      <c r="N99" s="263" t="s">
        <v>833</v>
      </c>
      <c r="O9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99" s="262" t="s">
        <v>834</v>
      </c>
      <c r="Q99" s="231" t="s">
        <v>58</v>
      </c>
      <c r="R99" s="230"/>
      <c r="S99" s="241" t="s">
        <v>700</v>
      </c>
      <c r="T99" s="230"/>
      <c r="U99" s="241"/>
      <c r="V99" s="230"/>
      <c r="W99" s="241"/>
      <c r="X99" s="230"/>
      <c r="Y99" s="241"/>
      <c r="Z99" s="230"/>
      <c r="AA99" s="241"/>
      <c r="AB99" s="241"/>
      <c r="AC99" s="230"/>
      <c r="AD99" s="241"/>
      <c r="AE99" s="241"/>
      <c r="AF99" s="241"/>
      <c r="AG99" s="241"/>
      <c r="AH99" s="241"/>
      <c r="AI99" s="241"/>
      <c r="AJ99" s="230"/>
      <c r="AK99" s="241"/>
      <c r="AL99" s="241"/>
      <c r="AM99" s="241"/>
      <c r="AN99" s="241"/>
      <c r="AO99" s="241"/>
      <c r="AP99" s="230"/>
      <c r="AQ99" s="230"/>
      <c r="AR99" s="241"/>
      <c r="AS99" s="241"/>
      <c r="AT99" s="241"/>
      <c r="AU99" s="241"/>
      <c r="AV99" s="241"/>
      <c r="AW99" s="65"/>
      <c r="AX99"/>
      <c r="AY99"/>
      <c r="AZ99"/>
      <c r="BA99"/>
    </row>
    <row r="100" spans="1:66" ht="17.25" customHeight="1" x14ac:dyDescent="0.3">
      <c r="A100" s="197"/>
      <c r="B10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00" s="289" t="s">
        <v>14</v>
      </c>
      <c r="D100" s="248" t="s">
        <v>82</v>
      </c>
      <c r="E100" s="248" t="s">
        <v>111</v>
      </c>
      <c r="F100" s="230"/>
      <c r="G100" s="241"/>
      <c r="H100" s="246">
        <v>42444</v>
      </c>
      <c r="I100" s="242"/>
      <c r="J100" s="252">
        <v>85</v>
      </c>
      <c r="K100" s="242"/>
      <c r="L10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0" s="242" t="s">
        <v>582</v>
      </c>
      <c r="N100" s="241" t="s">
        <v>268</v>
      </c>
      <c r="O10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00" s="241" t="s">
        <v>119</v>
      </c>
      <c r="Q100" s="279" t="s">
        <v>58</v>
      </c>
      <c r="R100" s="241" t="s">
        <v>4</v>
      </c>
      <c r="S100" s="248" t="s">
        <v>419</v>
      </c>
      <c r="T100" s="241"/>
      <c r="U100" s="241"/>
      <c r="V100" s="241"/>
      <c r="W100" s="241"/>
      <c r="X100" s="230"/>
      <c r="Y100" s="241"/>
      <c r="Z100" s="241"/>
      <c r="AA100" s="241"/>
      <c r="AB100" s="241"/>
      <c r="AC100" s="251"/>
      <c r="AD100" s="241">
        <v>1</v>
      </c>
      <c r="AE100" s="241" t="s">
        <v>659</v>
      </c>
      <c r="AF100" s="245"/>
      <c r="AG100" s="241"/>
      <c r="AH100" s="245"/>
      <c r="AI100" s="245"/>
      <c r="AJ100" s="245">
        <v>1</v>
      </c>
      <c r="AK100" s="245" t="s">
        <v>646</v>
      </c>
      <c r="AL100" s="241"/>
      <c r="AM100" s="241"/>
      <c r="AN100" s="241"/>
      <c r="AO100" s="241"/>
      <c r="AP100" s="241"/>
      <c r="AQ100" s="241"/>
      <c r="AR100" s="241">
        <v>1</v>
      </c>
      <c r="AS100" s="241"/>
      <c r="AT100" s="241"/>
      <c r="AU100" s="241"/>
      <c r="AV100" s="241"/>
      <c r="AW100" s="21"/>
      <c r="BD100" s="5"/>
      <c r="BE100" s="5"/>
      <c r="BF100" s="5"/>
      <c r="BG100" s="5"/>
      <c r="BH100" s="5"/>
      <c r="BI100" s="5"/>
      <c r="BJ100" s="5"/>
      <c r="BL100" s="5"/>
      <c r="BM100" s="5"/>
      <c r="BN100" s="5"/>
    </row>
    <row r="101" spans="1:66" ht="17.25" customHeight="1" x14ac:dyDescent="0.3">
      <c r="A101" s="384"/>
      <c r="B101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01" s="266" t="s">
        <v>14</v>
      </c>
      <c r="D101" s="241" t="s">
        <v>82</v>
      </c>
      <c r="E101" s="241" t="s">
        <v>111</v>
      </c>
      <c r="F101" s="230"/>
      <c r="G101" s="249" t="s">
        <v>84</v>
      </c>
      <c r="H101" s="246">
        <v>43480</v>
      </c>
      <c r="I101" s="242">
        <v>3</v>
      </c>
      <c r="J101" s="252">
        <v>189</v>
      </c>
      <c r="K101" s="242"/>
      <c r="L101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101" s="242" t="s">
        <v>580</v>
      </c>
      <c r="N101" s="241" t="s">
        <v>986</v>
      </c>
      <c r="O10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1" s="241" t="s">
        <v>988</v>
      </c>
      <c r="Q101" s="242" t="s">
        <v>10</v>
      </c>
      <c r="R101" s="241" t="s">
        <v>84</v>
      </c>
      <c r="S101" s="241" t="s">
        <v>700</v>
      </c>
      <c r="T101" s="241"/>
      <c r="U101" s="241"/>
      <c r="V101" s="241"/>
      <c r="W101" s="241"/>
      <c r="X101" s="241"/>
      <c r="Y101" s="241"/>
      <c r="Z101" s="241"/>
      <c r="AA101" s="241"/>
      <c r="AB101" s="241">
        <v>1</v>
      </c>
      <c r="AC101" s="241">
        <v>1</v>
      </c>
      <c r="AD101" s="241">
        <v>1</v>
      </c>
      <c r="AE101" s="241" t="s">
        <v>657</v>
      </c>
      <c r="AF101" s="241"/>
      <c r="AG101" s="241"/>
      <c r="AH101" s="241"/>
      <c r="AI101" s="241"/>
      <c r="AJ101" s="241">
        <v>1</v>
      </c>
      <c r="AK101" s="241" t="s">
        <v>646</v>
      </c>
      <c r="AL101" s="241"/>
      <c r="AM101" s="241"/>
      <c r="AN101" s="241"/>
      <c r="AO101" s="241"/>
      <c r="AP101" s="241"/>
      <c r="AQ101" s="241">
        <v>1</v>
      </c>
      <c r="AR101" s="241"/>
      <c r="AS101" s="241">
        <v>1</v>
      </c>
      <c r="AT101" s="241"/>
      <c r="AU101" s="241">
        <v>1</v>
      </c>
      <c r="AV101" s="241"/>
      <c r="AW101" s="408"/>
      <c r="AX101" s="14"/>
      <c r="AY101" s="14"/>
      <c r="AZ101" s="14"/>
      <c r="BA101" s="14"/>
      <c r="BD101" s="5"/>
      <c r="BE101" s="5"/>
      <c r="BF101" s="5"/>
      <c r="BG101" s="5"/>
      <c r="BH101" s="5"/>
      <c r="BI101" s="5"/>
      <c r="BJ101" s="5"/>
      <c r="BL101" s="5"/>
      <c r="BM101" s="5"/>
      <c r="BN101" s="5"/>
    </row>
    <row r="102" spans="1:66" ht="17.25" customHeight="1" x14ac:dyDescent="0.3">
      <c r="A102" s="197"/>
      <c r="B1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02" s="289" t="s">
        <v>12</v>
      </c>
      <c r="D102" s="248" t="s">
        <v>16</v>
      </c>
      <c r="E102" s="241" t="s">
        <v>77</v>
      </c>
      <c r="F102" s="230" t="s">
        <v>149</v>
      </c>
      <c r="G102" s="241" t="s">
        <v>144</v>
      </c>
      <c r="H102" s="246">
        <v>42486</v>
      </c>
      <c r="I102" s="242"/>
      <c r="J102" s="252">
        <v>86</v>
      </c>
      <c r="K102" s="242" t="s">
        <v>793</v>
      </c>
      <c r="L10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2" s="256" t="s">
        <v>580</v>
      </c>
      <c r="N102" s="347" t="s">
        <v>290</v>
      </c>
      <c r="O10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2" s="241" t="s">
        <v>426</v>
      </c>
      <c r="Q102" s="279" t="s">
        <v>10</v>
      </c>
      <c r="R102" s="241" t="s">
        <v>4</v>
      </c>
      <c r="S102" s="236" t="s">
        <v>371</v>
      </c>
      <c r="T102" s="241"/>
      <c r="U102" s="241"/>
      <c r="V102" s="241"/>
      <c r="W102" s="241"/>
      <c r="X102" s="241"/>
      <c r="Y102" s="241"/>
      <c r="Z102" s="241">
        <v>1</v>
      </c>
      <c r="AA102" s="241" t="s">
        <v>634</v>
      </c>
      <c r="AB102" s="241"/>
      <c r="AC102" s="241"/>
      <c r="AD102" s="241"/>
      <c r="AE102" s="241"/>
      <c r="AF102" s="241">
        <v>1</v>
      </c>
      <c r="AG102" s="241" t="s">
        <v>368</v>
      </c>
      <c r="AH102" s="241"/>
      <c r="AI102" s="241"/>
      <c r="AJ102" s="241"/>
      <c r="AK102" s="241"/>
      <c r="AL102" s="241"/>
      <c r="AM102" s="241"/>
      <c r="AN102" s="241"/>
      <c r="AO102" s="241"/>
      <c r="AP102" s="241"/>
      <c r="AQ102" s="241"/>
      <c r="AR102" s="241">
        <v>1</v>
      </c>
      <c r="AS102" s="241"/>
      <c r="AT102" s="241"/>
      <c r="AU102" s="241"/>
      <c r="AV102" s="241"/>
      <c r="AW102" s="152"/>
      <c r="BD102" s="5"/>
      <c r="BE102" s="5"/>
      <c r="BF102" s="5"/>
      <c r="BG102" s="5"/>
      <c r="BH102" s="5"/>
      <c r="BI102" s="5"/>
      <c r="BJ102" s="5"/>
      <c r="BL102" s="5"/>
      <c r="BM102" s="5"/>
      <c r="BN102" s="5"/>
    </row>
    <row r="103" spans="1:66" s="10" customFormat="1" ht="17.25" customHeight="1" x14ac:dyDescent="0.3">
      <c r="A103" s="158"/>
      <c r="B1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03" s="289" t="s">
        <v>12</v>
      </c>
      <c r="D103" s="248" t="s">
        <v>57</v>
      </c>
      <c r="E103" s="241" t="s">
        <v>37</v>
      </c>
      <c r="F103" s="230"/>
      <c r="G103" s="241" t="s">
        <v>720</v>
      </c>
      <c r="H103" s="246">
        <v>42409</v>
      </c>
      <c r="I103" s="242">
        <v>1</v>
      </c>
      <c r="J103" s="252">
        <v>87</v>
      </c>
      <c r="K103" s="242"/>
      <c r="L10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3" s="242" t="s">
        <v>581</v>
      </c>
      <c r="N103" s="241" t="s">
        <v>335</v>
      </c>
      <c r="O10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3" s="230" t="s">
        <v>540</v>
      </c>
      <c r="Q103" s="278" t="s">
        <v>10</v>
      </c>
      <c r="R103" s="236" t="s">
        <v>4</v>
      </c>
      <c r="S103" s="236" t="s">
        <v>698</v>
      </c>
      <c r="T103" s="230">
        <v>1</v>
      </c>
      <c r="U103" s="230" t="s">
        <v>628</v>
      </c>
      <c r="V103" s="230"/>
      <c r="W103" s="230"/>
      <c r="X103" s="230"/>
      <c r="Y103" s="230"/>
      <c r="Z103" s="230"/>
      <c r="AA103" s="230"/>
      <c r="AB103" s="241"/>
      <c r="AC103" s="230"/>
      <c r="AD103" s="230"/>
      <c r="AE103" s="241"/>
      <c r="AF103" s="241"/>
      <c r="AG103" s="241"/>
      <c r="AH103" s="230"/>
      <c r="AI103" s="230"/>
      <c r="AJ103" s="230"/>
      <c r="AK103" s="230"/>
      <c r="AL103" s="241"/>
      <c r="AM103" s="230"/>
      <c r="AN103" s="230"/>
      <c r="AO103" s="230"/>
      <c r="AP103" s="230"/>
      <c r="AQ103" s="230"/>
      <c r="AR103" s="230"/>
      <c r="AS103" s="230"/>
      <c r="AT103" s="241"/>
      <c r="AU103" s="230"/>
      <c r="AV103" s="230"/>
      <c r="AW103" s="22"/>
      <c r="AX103"/>
      <c r="AY103"/>
      <c r="AZ103"/>
      <c r="BA103"/>
    </row>
    <row r="104" spans="1:66" ht="17.25" customHeight="1" x14ac:dyDescent="0.3">
      <c r="A104" s="79"/>
      <c r="B1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04" s="289" t="s">
        <v>12</v>
      </c>
      <c r="D104" s="248" t="s">
        <v>57</v>
      </c>
      <c r="E104" s="241" t="s">
        <v>37</v>
      </c>
      <c r="F104" s="230"/>
      <c r="G104" s="253"/>
      <c r="H104" s="246">
        <v>42541</v>
      </c>
      <c r="I104" s="242"/>
      <c r="J104" s="252">
        <v>257</v>
      </c>
      <c r="K104" s="242"/>
      <c r="L10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4" s="305"/>
      <c r="N104" s="253" t="s">
        <v>948</v>
      </c>
      <c r="O10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4" s="253" t="s">
        <v>949</v>
      </c>
      <c r="Q104" s="279" t="s">
        <v>9</v>
      </c>
      <c r="R104" s="241"/>
      <c r="S104" s="236"/>
      <c r="T104" s="241"/>
      <c r="U104" s="241"/>
      <c r="V104" s="241"/>
      <c r="W104" s="241"/>
      <c r="X104" s="241"/>
      <c r="Y104" s="241"/>
      <c r="Z104" s="241"/>
      <c r="AA104" s="241"/>
      <c r="AB104" s="241"/>
      <c r="AC104" s="241"/>
      <c r="AD104" s="241"/>
      <c r="AE104" s="241"/>
      <c r="AF104" s="241"/>
      <c r="AG104" s="241"/>
      <c r="AH104" s="241"/>
      <c r="AI104" s="241"/>
      <c r="AJ104" s="241"/>
      <c r="AK104" s="241"/>
      <c r="AL104" s="241"/>
      <c r="AM104" s="241"/>
      <c r="AN104" s="241"/>
      <c r="AO104" s="241"/>
      <c r="AP104" s="241"/>
      <c r="AQ104" s="241"/>
      <c r="AR104" s="241"/>
      <c r="AS104" s="241"/>
      <c r="AT104" s="241"/>
      <c r="AU104" s="241"/>
      <c r="AV104" s="241"/>
      <c r="AW104" s="21"/>
      <c r="BD104" s="5"/>
      <c r="BE104" s="5"/>
      <c r="BF104" s="5"/>
      <c r="BG104" s="5"/>
      <c r="BH104" s="5"/>
      <c r="BI104" s="5"/>
      <c r="BJ104" s="5"/>
      <c r="BL104" s="5"/>
      <c r="BM104" s="5"/>
      <c r="BN104" s="5"/>
    </row>
    <row r="105" spans="1:66" ht="17.25" customHeight="1" x14ac:dyDescent="0.3">
      <c r="A105" s="197"/>
      <c r="B1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05" s="289" t="s">
        <v>14</v>
      </c>
      <c r="D105" s="248" t="s">
        <v>20</v>
      </c>
      <c r="E105" s="248" t="s">
        <v>44</v>
      </c>
      <c r="F105" s="230"/>
      <c r="G105" s="241" t="s">
        <v>739</v>
      </c>
      <c r="H105" s="246">
        <v>42430</v>
      </c>
      <c r="I105" s="242"/>
      <c r="J105" s="252">
        <v>88</v>
      </c>
      <c r="K105" s="242"/>
      <c r="L10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5" s="242" t="s">
        <v>580</v>
      </c>
      <c r="N105" s="243" t="s">
        <v>253</v>
      </c>
      <c r="O10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5" s="241" t="s">
        <v>278</v>
      </c>
      <c r="Q105" s="279" t="s">
        <v>10</v>
      </c>
      <c r="R105" s="241" t="s">
        <v>4</v>
      </c>
      <c r="S105" s="236" t="s">
        <v>371</v>
      </c>
      <c r="T105" s="241"/>
      <c r="U105" s="241"/>
      <c r="V105" s="241"/>
      <c r="W105" s="241"/>
      <c r="X105" s="241"/>
      <c r="Y105" s="241"/>
      <c r="Z105" s="241"/>
      <c r="AA105" s="241"/>
      <c r="AB105" s="241"/>
      <c r="AC105" s="241"/>
      <c r="AD105" s="241"/>
      <c r="AE105" s="241"/>
      <c r="AF105" s="241"/>
      <c r="AG105" s="241"/>
      <c r="AH105" s="241"/>
      <c r="AI105" s="241"/>
      <c r="AJ105" s="241"/>
      <c r="AK105" s="241"/>
      <c r="AL105" s="241">
        <v>1</v>
      </c>
      <c r="AM105" s="241" t="s">
        <v>670</v>
      </c>
      <c r="AN105" s="241"/>
      <c r="AO105" s="241"/>
      <c r="AP105" s="241"/>
      <c r="AQ105" s="241"/>
      <c r="AR105" s="241">
        <v>1</v>
      </c>
      <c r="AS105" s="241"/>
      <c r="AT105" s="241"/>
      <c r="AU105" s="241"/>
      <c r="AV105" s="241"/>
      <c r="AW105" s="146"/>
      <c r="BD105" s="5"/>
      <c r="BE105" s="5"/>
      <c r="BF105" s="5"/>
      <c r="BG105" s="5"/>
      <c r="BH105" s="5"/>
      <c r="BI105" s="5"/>
      <c r="BJ105" s="5"/>
      <c r="BL105" s="5"/>
      <c r="BM105" s="5"/>
      <c r="BN105" s="5"/>
    </row>
    <row r="106" spans="1:66" ht="17.25" customHeight="1" x14ac:dyDescent="0.3">
      <c r="A106" s="79"/>
      <c r="B10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06" s="266" t="s">
        <v>13</v>
      </c>
      <c r="D106" s="241" t="s">
        <v>18</v>
      </c>
      <c r="E106" s="241"/>
      <c r="F106" s="230"/>
      <c r="G106" s="253"/>
      <c r="H106" s="357">
        <v>42491</v>
      </c>
      <c r="I106" s="242"/>
      <c r="J106" s="252">
        <v>89</v>
      </c>
      <c r="K106" s="242"/>
      <c r="L10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6" s="305"/>
      <c r="N106" s="253" t="s">
        <v>847</v>
      </c>
      <c r="O10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6" s="253" t="s">
        <v>848</v>
      </c>
      <c r="Q106" s="242" t="s">
        <v>10</v>
      </c>
      <c r="R106" s="241"/>
      <c r="S106" s="230"/>
      <c r="T106" s="241"/>
      <c r="U106" s="241"/>
      <c r="V106" s="241"/>
      <c r="W106" s="241"/>
      <c r="X106" s="230"/>
      <c r="Y106" s="241"/>
      <c r="Z106" s="241"/>
      <c r="AA106" s="241"/>
      <c r="AB106" s="241"/>
      <c r="AC106" s="241"/>
      <c r="AD106" s="241"/>
      <c r="AE106" s="241"/>
      <c r="AF106" s="241"/>
      <c r="AG106" s="241"/>
      <c r="AH106" s="241"/>
      <c r="AI106" s="241"/>
      <c r="AJ106" s="241"/>
      <c r="AK106" s="241"/>
      <c r="AL106" s="241"/>
      <c r="AM106" s="241"/>
      <c r="AN106" s="241"/>
      <c r="AO106" s="241"/>
      <c r="AP106" s="241"/>
      <c r="AQ106" s="241"/>
      <c r="AR106" s="241"/>
      <c r="AS106" s="241"/>
      <c r="AT106" s="241"/>
      <c r="AU106" s="241"/>
      <c r="AV106" s="241"/>
      <c r="AW106" s="21"/>
      <c r="AX106" s="330"/>
      <c r="AY106" s="330"/>
      <c r="AZ106" s="330"/>
      <c r="BA106" s="330"/>
      <c r="BD106" s="5"/>
      <c r="BE106" s="5"/>
      <c r="BF106" s="5"/>
      <c r="BG106" s="5"/>
      <c r="BH106" s="5"/>
      <c r="BI106" s="5"/>
      <c r="BJ106" s="5"/>
      <c r="BL106" s="5"/>
      <c r="BM106" s="5"/>
      <c r="BN106" s="5"/>
    </row>
    <row r="107" spans="1:66" ht="17.25" customHeight="1" x14ac:dyDescent="0.3">
      <c r="A107" s="79"/>
      <c r="B10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07" s="266" t="s">
        <v>13</v>
      </c>
      <c r="D107" s="241" t="s">
        <v>17</v>
      </c>
      <c r="E107" s="241" t="s">
        <v>52</v>
      </c>
      <c r="F107" s="230"/>
      <c r="G107" s="253"/>
      <c r="H107" s="246">
        <v>42491</v>
      </c>
      <c r="I107" s="242"/>
      <c r="J107" s="252">
        <v>90</v>
      </c>
      <c r="K107" s="242"/>
      <c r="L10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7" s="247"/>
      <c r="N107" s="241" t="s">
        <v>838</v>
      </c>
      <c r="O10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7" s="241" t="s">
        <v>844</v>
      </c>
      <c r="Q107" s="242" t="s">
        <v>9</v>
      </c>
      <c r="R107" s="241"/>
      <c r="S107" s="241" t="s">
        <v>700</v>
      </c>
      <c r="T107" s="241"/>
      <c r="U107" s="241"/>
      <c r="V107" s="241"/>
      <c r="W107" s="241"/>
      <c r="X107" s="241"/>
      <c r="Y107" s="241"/>
      <c r="Z107" s="241"/>
      <c r="AA107" s="241"/>
      <c r="AB107" s="241"/>
      <c r="AC107" s="241"/>
      <c r="AD107" s="241"/>
      <c r="AE107" s="241"/>
      <c r="AF107" s="241"/>
      <c r="AG107" s="241"/>
      <c r="AH107" s="241"/>
      <c r="AI107" s="241"/>
      <c r="AJ107" s="241"/>
      <c r="AK107" s="241"/>
      <c r="AL107" s="241"/>
      <c r="AM107" s="241"/>
      <c r="AN107" s="241"/>
      <c r="AO107" s="241"/>
      <c r="AP107" s="241"/>
      <c r="AQ107" s="241"/>
      <c r="AR107" s="241"/>
      <c r="AS107" s="241"/>
      <c r="AT107" s="241"/>
      <c r="AU107" s="241"/>
      <c r="AV107" s="241"/>
      <c r="AW107" s="21"/>
      <c r="BD107" s="5"/>
      <c r="BE107" s="5"/>
      <c r="BF107" s="5"/>
      <c r="BG107" s="5"/>
      <c r="BH107" s="5"/>
      <c r="BI107" s="5"/>
      <c r="BJ107" s="5"/>
      <c r="BL107" s="5"/>
      <c r="BM107" s="5"/>
      <c r="BN107" s="5"/>
    </row>
    <row r="108" spans="1:66" ht="17.25" customHeight="1" x14ac:dyDescent="0.3">
      <c r="A108" s="79"/>
      <c r="B10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108" s="266"/>
      <c r="D108" s="241"/>
      <c r="E108" s="241"/>
      <c r="F108" s="230"/>
      <c r="G108" s="249" t="s">
        <v>84</v>
      </c>
      <c r="H108" s="246" t="s">
        <v>504</v>
      </c>
      <c r="I108" s="250"/>
      <c r="J108" s="252">
        <v>91</v>
      </c>
      <c r="K108" s="250"/>
      <c r="L10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08" s="231" t="s">
        <v>581</v>
      </c>
      <c r="N108" s="241" t="s">
        <v>375</v>
      </c>
      <c r="O10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08" s="241" t="s">
        <v>376</v>
      </c>
      <c r="Q108" s="231" t="s">
        <v>84</v>
      </c>
      <c r="R108" s="241" t="s">
        <v>4</v>
      </c>
      <c r="S108" s="248" t="s">
        <v>699</v>
      </c>
      <c r="T108" s="241">
        <v>1</v>
      </c>
      <c r="U108" s="241" t="s">
        <v>627</v>
      </c>
      <c r="V108" s="241"/>
      <c r="W108" s="241"/>
      <c r="X108" s="241"/>
      <c r="Y108" s="241"/>
      <c r="Z108" s="241"/>
      <c r="AA108" s="241"/>
      <c r="AB108" s="241"/>
      <c r="AC108" s="241"/>
      <c r="AD108" s="241"/>
      <c r="AE108" s="241"/>
      <c r="AF108" s="241"/>
      <c r="AG108" s="241"/>
      <c r="AH108" s="241"/>
      <c r="AI108" s="241"/>
      <c r="AJ108" s="241"/>
      <c r="AK108" s="241"/>
      <c r="AL108" s="241"/>
      <c r="AM108" s="241"/>
      <c r="AN108" s="241"/>
      <c r="AO108" s="241"/>
      <c r="AP108" s="241"/>
      <c r="AQ108" s="241"/>
      <c r="AR108" s="241"/>
      <c r="AS108" s="241"/>
      <c r="AT108" s="241"/>
      <c r="AU108" s="241"/>
      <c r="AV108" s="241"/>
      <c r="AW108" s="21"/>
      <c r="BD108" s="5"/>
      <c r="BE108" s="5"/>
      <c r="BF108" s="5"/>
      <c r="BG108" s="5"/>
      <c r="BH108" s="5"/>
      <c r="BI108" s="5"/>
      <c r="BJ108" s="5"/>
      <c r="BL108" s="5"/>
      <c r="BM108" s="5"/>
      <c r="BN108" s="5"/>
    </row>
    <row r="109" spans="1:66" ht="17.25" customHeight="1" x14ac:dyDescent="0.3">
      <c r="A109" s="197"/>
      <c r="B1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109" s="266" t="s">
        <v>14</v>
      </c>
      <c r="D109" s="241" t="s">
        <v>20</v>
      </c>
      <c r="E109" s="241" t="s">
        <v>24</v>
      </c>
      <c r="F109" s="230"/>
      <c r="G109" s="241" t="s">
        <v>736</v>
      </c>
      <c r="H109" s="246">
        <v>42430</v>
      </c>
      <c r="I109" s="242"/>
      <c r="J109" s="252">
        <v>92</v>
      </c>
      <c r="K109" s="242"/>
      <c r="L10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9" s="233" t="s">
        <v>580</v>
      </c>
      <c r="N109" s="243" t="s">
        <v>258</v>
      </c>
      <c r="O10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9" s="241" t="s">
        <v>102</v>
      </c>
      <c r="Q109" s="231" t="s">
        <v>10</v>
      </c>
      <c r="R109" s="241" t="s">
        <v>4</v>
      </c>
      <c r="S109" s="230" t="s">
        <v>371</v>
      </c>
      <c r="T109" s="241"/>
      <c r="U109" s="241"/>
      <c r="V109" s="241"/>
      <c r="W109" s="241"/>
      <c r="X109" s="241"/>
      <c r="Y109" s="241"/>
      <c r="Z109" s="241">
        <v>1</v>
      </c>
      <c r="AA109" s="241" t="s">
        <v>633</v>
      </c>
      <c r="AB109" s="245"/>
      <c r="AC109" s="245"/>
      <c r="AD109" s="245"/>
      <c r="AE109" s="245"/>
      <c r="AF109" s="241"/>
      <c r="AG109" s="241"/>
      <c r="AH109" s="241"/>
      <c r="AI109" s="241"/>
      <c r="AJ109" s="241"/>
      <c r="AK109" s="241"/>
      <c r="AL109" s="241">
        <v>1</v>
      </c>
      <c r="AM109" s="241" t="s">
        <v>665</v>
      </c>
      <c r="AN109" s="241"/>
      <c r="AO109" s="241"/>
      <c r="AP109" s="241"/>
      <c r="AQ109" s="241"/>
      <c r="AR109" s="241">
        <v>1</v>
      </c>
      <c r="AS109" s="241"/>
      <c r="AT109" s="241"/>
      <c r="AU109" s="241"/>
      <c r="AV109" s="241"/>
      <c r="AW109" s="21"/>
      <c r="BD109" s="5"/>
      <c r="BE109" s="5"/>
      <c r="BF109" s="5"/>
      <c r="BG109" s="5"/>
      <c r="BH109" s="5"/>
      <c r="BI109" s="5"/>
      <c r="BJ109" s="5"/>
      <c r="BL109" s="5"/>
      <c r="BM109" s="5"/>
      <c r="BN109" s="5"/>
    </row>
    <row r="110" spans="1:66" ht="17.25" customHeight="1" x14ac:dyDescent="0.3">
      <c r="A110" s="79"/>
      <c r="B11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DOCUMENTAIRE\PEC\UNITE\ENTREE_SORTIE\</v>
      </c>
      <c r="C110" s="289" t="s">
        <v>13</v>
      </c>
      <c r="D110" s="248" t="s">
        <v>17</v>
      </c>
      <c r="E110" s="241" t="s">
        <v>93</v>
      </c>
      <c r="F110" s="230"/>
      <c r="G110" s="253"/>
      <c r="H110" s="246">
        <v>42452</v>
      </c>
      <c r="I110" s="242"/>
      <c r="J110" s="252">
        <v>258</v>
      </c>
      <c r="K110" s="242"/>
      <c r="L11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0" s="247"/>
      <c r="N110" s="241" t="s">
        <v>897</v>
      </c>
      <c r="O11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0" s="253" t="s">
        <v>898</v>
      </c>
      <c r="Q110" s="278" t="s">
        <v>10</v>
      </c>
      <c r="R110" s="241"/>
      <c r="S110" s="248"/>
      <c r="T110" s="241"/>
      <c r="U110" s="241"/>
      <c r="V110" s="241"/>
      <c r="W110" s="241"/>
      <c r="X110" s="241"/>
      <c r="Y110" s="241"/>
      <c r="Z110" s="241"/>
      <c r="AA110" s="241"/>
      <c r="AB110" s="241"/>
      <c r="AC110" s="241"/>
      <c r="AD110" s="241"/>
      <c r="AE110" s="241"/>
      <c r="AF110" s="241"/>
      <c r="AG110" s="241"/>
      <c r="AH110" s="241"/>
      <c r="AI110" s="241"/>
      <c r="AJ110" s="241"/>
      <c r="AK110" s="241"/>
      <c r="AL110" s="241"/>
      <c r="AM110" s="241"/>
      <c r="AN110" s="241"/>
      <c r="AO110" s="241"/>
      <c r="AP110" s="241"/>
      <c r="AQ110" s="241"/>
      <c r="AR110" s="241"/>
      <c r="AS110" s="241"/>
      <c r="AT110" s="241"/>
      <c r="AU110" s="241"/>
      <c r="AV110" s="241"/>
      <c r="AW110" s="21"/>
      <c r="BD110" s="5"/>
      <c r="BE110" s="5"/>
      <c r="BF110" s="5"/>
      <c r="BG110" s="5"/>
      <c r="BH110" s="5"/>
      <c r="BI110" s="5"/>
      <c r="BJ110" s="5"/>
      <c r="BL110" s="5"/>
      <c r="BM110" s="5"/>
      <c r="BN110" s="5"/>
    </row>
    <row r="111" spans="1:66" ht="17.25" customHeight="1" x14ac:dyDescent="0.3">
      <c r="A111" s="79"/>
      <c r="B11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111" s="289" t="s">
        <v>12</v>
      </c>
      <c r="D111" s="248" t="s">
        <v>54</v>
      </c>
      <c r="E111" s="241" t="s">
        <v>41</v>
      </c>
      <c r="F111" s="230"/>
      <c r="G111" s="360"/>
      <c r="H111" s="246">
        <v>42430</v>
      </c>
      <c r="I111" s="361"/>
      <c r="J111" s="252">
        <v>93</v>
      </c>
      <c r="K111" s="361"/>
      <c r="L111" s="36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1" s="247"/>
      <c r="N111" s="241" t="s">
        <v>835</v>
      </c>
      <c r="O11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1" s="241" t="s">
        <v>836</v>
      </c>
      <c r="Q111" s="231" t="s">
        <v>10</v>
      </c>
      <c r="R111" s="241"/>
      <c r="S111" s="241" t="s">
        <v>699</v>
      </c>
      <c r="T111" s="241"/>
      <c r="U111" s="241"/>
      <c r="V111" s="241"/>
      <c r="W111" s="241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1"/>
      <c r="BD111" s="5"/>
      <c r="BE111" s="5"/>
      <c r="BF111" s="5"/>
      <c r="BG111" s="5"/>
      <c r="BH111" s="5"/>
      <c r="BI111" s="5"/>
      <c r="BJ111" s="5"/>
      <c r="BL111" s="5"/>
      <c r="BM111" s="5"/>
      <c r="BN111" s="5"/>
    </row>
    <row r="112" spans="1:66" s="10" customFormat="1" ht="17.25" customHeight="1" x14ac:dyDescent="0.3">
      <c r="A112" s="79"/>
      <c r="B1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112" s="266" t="s">
        <v>12</v>
      </c>
      <c r="D112" s="241" t="s">
        <v>16</v>
      </c>
      <c r="E112" s="241" t="s">
        <v>77</v>
      </c>
      <c r="F112" s="230" t="s">
        <v>148</v>
      </c>
      <c r="G112" s="241" t="s">
        <v>481</v>
      </c>
      <c r="H112" s="246" t="s">
        <v>504</v>
      </c>
      <c r="I112" s="242"/>
      <c r="J112" s="252">
        <v>94</v>
      </c>
      <c r="K112" s="242"/>
      <c r="L11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12" s="231" t="s">
        <v>581</v>
      </c>
      <c r="N112" s="241" t="s">
        <v>479</v>
      </c>
      <c r="O11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2" s="241" t="s">
        <v>480</v>
      </c>
      <c r="Q112" s="231" t="s">
        <v>9</v>
      </c>
      <c r="R112" s="241" t="s">
        <v>4</v>
      </c>
      <c r="S112" s="248" t="s">
        <v>700</v>
      </c>
      <c r="T112" s="241"/>
      <c r="U112" s="241"/>
      <c r="V112" s="241"/>
      <c r="W112" s="241"/>
      <c r="X112" s="241"/>
      <c r="Y112" s="241"/>
      <c r="Z112" s="241"/>
      <c r="AA112" s="241"/>
      <c r="AB112" s="241"/>
      <c r="AC112" s="241"/>
      <c r="AD112" s="241"/>
      <c r="AE112" s="241"/>
      <c r="AF112" s="241"/>
      <c r="AG112" s="241"/>
      <c r="AH112" s="241"/>
      <c r="AI112" s="241"/>
      <c r="AJ112" s="241">
        <v>1</v>
      </c>
      <c r="AK112" s="241" t="s">
        <v>441</v>
      </c>
      <c r="AL112" s="241"/>
      <c r="AM112" s="241"/>
      <c r="AN112" s="241"/>
      <c r="AO112" s="241"/>
      <c r="AP112" s="241"/>
      <c r="AQ112" s="241"/>
      <c r="AR112" s="241"/>
      <c r="AS112" s="241"/>
      <c r="AT112" s="241"/>
      <c r="AU112" s="241"/>
      <c r="AV112" s="241"/>
      <c r="AW112" s="21"/>
      <c r="AX112"/>
      <c r="AY112"/>
      <c r="AZ112"/>
      <c r="BA112"/>
    </row>
    <row r="113" spans="1:66" ht="17.25" customHeight="1" x14ac:dyDescent="0.3">
      <c r="A113" s="79"/>
      <c r="B11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113" s="266" t="s">
        <v>12</v>
      </c>
      <c r="D113" s="241" t="s">
        <v>16</v>
      </c>
      <c r="E113" s="241" t="s">
        <v>182</v>
      </c>
      <c r="F113" s="230"/>
      <c r="G113" s="253"/>
      <c r="H113" s="246">
        <v>42444</v>
      </c>
      <c r="I113" s="242">
        <v>1</v>
      </c>
      <c r="J113" s="252">
        <v>95</v>
      </c>
      <c r="K113" s="242"/>
      <c r="L11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3" s="231" t="s">
        <v>578</v>
      </c>
      <c r="N113" s="241" t="s">
        <v>781</v>
      </c>
      <c r="O11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3" s="241" t="s">
        <v>782</v>
      </c>
      <c r="Q113" s="231" t="s">
        <v>9</v>
      </c>
      <c r="R113" s="241"/>
      <c r="S113" s="236" t="s">
        <v>699</v>
      </c>
      <c r="T113" s="241"/>
      <c r="U113" s="241"/>
      <c r="V113" s="241"/>
      <c r="W113" s="241"/>
      <c r="X113" s="230"/>
      <c r="Y113" s="241"/>
      <c r="Z113" s="241"/>
      <c r="AA113" s="241"/>
      <c r="AB113" s="241"/>
      <c r="AC113" s="241"/>
      <c r="AD113" s="241"/>
      <c r="AE113" s="241"/>
      <c r="AF113" s="241"/>
      <c r="AG113" s="241"/>
      <c r="AH113" s="241"/>
      <c r="AI113" s="241"/>
      <c r="AJ113" s="241"/>
      <c r="AK113" s="241"/>
      <c r="AL113" s="241"/>
      <c r="AM113" s="241"/>
      <c r="AN113" s="241"/>
      <c r="AO113" s="241"/>
      <c r="AP113" s="241"/>
      <c r="AQ113" s="241"/>
      <c r="AR113" s="241">
        <v>1</v>
      </c>
      <c r="AS113" s="241"/>
      <c r="AT113" s="241"/>
      <c r="AU113" s="241"/>
      <c r="AV113" s="241"/>
      <c r="AW113" s="21"/>
      <c r="BD113" s="5"/>
      <c r="BE113" s="5"/>
      <c r="BF113" s="5"/>
      <c r="BG113" s="5"/>
      <c r="BH113" s="5"/>
      <c r="BI113" s="5"/>
      <c r="BJ113" s="5"/>
      <c r="BL113" s="5"/>
      <c r="BM113" s="5"/>
      <c r="BN113" s="5"/>
    </row>
    <row r="114" spans="1:66" ht="17.25" customHeight="1" x14ac:dyDescent="0.3">
      <c r="A114" s="79"/>
      <c r="B114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14" s="266" t="s">
        <v>12</v>
      </c>
      <c r="D114" s="241" t="s">
        <v>16</v>
      </c>
      <c r="E114" s="241" t="s">
        <v>392</v>
      </c>
      <c r="F114" s="230"/>
      <c r="G114" s="237"/>
      <c r="H114" s="246">
        <v>42415</v>
      </c>
      <c r="I114" s="231"/>
      <c r="J114" s="252">
        <v>96</v>
      </c>
      <c r="K114" s="231"/>
      <c r="L11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4" s="247" t="s">
        <v>578</v>
      </c>
      <c r="N114" s="230" t="s">
        <v>786</v>
      </c>
      <c r="O11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4" s="230" t="s">
        <v>921</v>
      </c>
      <c r="Q114" s="278" t="s">
        <v>9</v>
      </c>
      <c r="R114" s="248"/>
      <c r="S114" s="236" t="s">
        <v>700</v>
      </c>
      <c r="T114" s="241"/>
      <c r="U114" s="241"/>
      <c r="V114" s="241"/>
      <c r="W114" s="241"/>
      <c r="X114" s="230"/>
      <c r="Y114" s="241"/>
      <c r="Z114" s="241"/>
      <c r="AA114" s="241"/>
      <c r="AB114" s="241"/>
      <c r="AC114" s="241"/>
      <c r="AD114" s="241"/>
      <c r="AE114" s="241"/>
      <c r="AF114" s="241"/>
      <c r="AG114" s="241"/>
      <c r="AH114" s="241"/>
      <c r="AI114" s="241"/>
      <c r="AJ114" s="241"/>
      <c r="AK114" s="241"/>
      <c r="AL114" s="241"/>
      <c r="AM114" s="241"/>
      <c r="AN114" s="241"/>
      <c r="AO114" s="241"/>
      <c r="AP114" s="241"/>
      <c r="AQ114" s="241"/>
      <c r="AR114" s="241"/>
      <c r="AS114" s="241"/>
      <c r="AT114" s="241"/>
      <c r="AU114" s="241"/>
      <c r="AV114" s="241"/>
      <c r="AW114" s="21"/>
      <c r="BD114" s="5"/>
      <c r="BE114" s="5"/>
      <c r="BF114" s="5"/>
      <c r="BG114" s="5"/>
      <c r="BH114" s="5"/>
      <c r="BI114" s="5"/>
      <c r="BJ114" s="5"/>
      <c r="BL114" s="5"/>
      <c r="BM114" s="5"/>
      <c r="BN114" s="5"/>
    </row>
    <row r="115" spans="1:66" ht="17.25" customHeight="1" x14ac:dyDescent="0.3">
      <c r="A115" s="383"/>
      <c r="B11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15" s="266" t="s">
        <v>12</v>
      </c>
      <c r="D115" s="241" t="s">
        <v>16</v>
      </c>
      <c r="E115" s="241" t="s">
        <v>392</v>
      </c>
      <c r="F115" s="230"/>
      <c r="G115" s="230" t="s">
        <v>451</v>
      </c>
      <c r="H115" s="246">
        <v>42452</v>
      </c>
      <c r="I115" s="231"/>
      <c r="J115" s="252">
        <v>97</v>
      </c>
      <c r="K115" s="231"/>
      <c r="L11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5" s="231" t="s">
        <v>581</v>
      </c>
      <c r="N115" s="230" t="s">
        <v>785</v>
      </c>
      <c r="O1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5" s="230" t="s">
        <v>442</v>
      </c>
      <c r="Q115" s="231" t="s">
        <v>9</v>
      </c>
      <c r="R115" s="241" t="s">
        <v>4</v>
      </c>
      <c r="S115" s="248" t="s">
        <v>700</v>
      </c>
      <c r="T115" s="241"/>
      <c r="U115" s="241"/>
      <c r="V115" s="241"/>
      <c r="W115" s="241"/>
      <c r="X115" s="241"/>
      <c r="Y115" s="241"/>
      <c r="Z115" s="241"/>
      <c r="AA115" s="241"/>
      <c r="AB115" s="241"/>
      <c r="AC115" s="241"/>
      <c r="AD115" s="241"/>
      <c r="AE115" s="241"/>
      <c r="AF115" s="241"/>
      <c r="AG115" s="241"/>
      <c r="AH115" s="241"/>
      <c r="AI115" s="241"/>
      <c r="AJ115" s="241">
        <v>1</v>
      </c>
      <c r="AK115" s="241" t="s">
        <v>538</v>
      </c>
      <c r="AL115" s="241"/>
      <c r="AM115" s="241"/>
      <c r="AN115" s="241"/>
      <c r="AO115" s="241"/>
      <c r="AP115" s="241"/>
      <c r="AQ115" s="241"/>
      <c r="AR115" s="241"/>
      <c r="AS115" s="241"/>
      <c r="AT115" s="241"/>
      <c r="AU115" s="241"/>
      <c r="AV115" s="241"/>
      <c r="AW115" s="21"/>
      <c r="BD115" s="5"/>
      <c r="BE115" s="5"/>
      <c r="BF115" s="5"/>
      <c r="BG115" s="5"/>
      <c r="BH115" s="5"/>
      <c r="BI115" s="5"/>
      <c r="BJ115" s="5"/>
      <c r="BL115" s="5"/>
      <c r="BM115" s="5"/>
      <c r="BN115" s="5"/>
    </row>
    <row r="116" spans="1:66" ht="17.25" customHeight="1" x14ac:dyDescent="0.3">
      <c r="A116" s="346"/>
      <c r="B116" s="38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6" s="266" t="s">
        <v>12</v>
      </c>
      <c r="D116" s="241" t="s">
        <v>16</v>
      </c>
      <c r="E116" s="241" t="s">
        <v>77</v>
      </c>
      <c r="F116" s="230" t="s">
        <v>149</v>
      </c>
      <c r="G116" s="230" t="s">
        <v>450</v>
      </c>
      <c r="H116" s="246" t="s">
        <v>504</v>
      </c>
      <c r="I116" s="231"/>
      <c r="J116" s="252">
        <v>98</v>
      </c>
      <c r="K116" s="231"/>
      <c r="L1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16" s="233" t="s">
        <v>581</v>
      </c>
      <c r="N116" s="230" t="s">
        <v>437</v>
      </c>
      <c r="O1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6" s="230" t="s">
        <v>430</v>
      </c>
      <c r="Q116" s="231" t="s">
        <v>9</v>
      </c>
      <c r="R116" s="241" t="s">
        <v>4</v>
      </c>
      <c r="S116" s="241" t="s">
        <v>371</v>
      </c>
      <c r="T116" s="241"/>
      <c r="U116" s="241"/>
      <c r="V116" s="241"/>
      <c r="W116" s="241"/>
      <c r="X116" s="241"/>
      <c r="Y116" s="241"/>
      <c r="Z116" s="241"/>
      <c r="AA116" s="241"/>
      <c r="AB116" s="241"/>
      <c r="AC116" s="241"/>
      <c r="AD116" s="241"/>
      <c r="AE116" s="241"/>
      <c r="AF116" s="241">
        <v>1</v>
      </c>
      <c r="AG116" s="241" t="s">
        <v>368</v>
      </c>
      <c r="AH116" s="241"/>
      <c r="AI116" s="241"/>
      <c r="AJ116" s="241"/>
      <c r="AK116" s="241"/>
      <c r="AL116" s="241"/>
      <c r="AM116" s="241"/>
      <c r="AN116" s="241"/>
      <c r="AO116" s="241"/>
      <c r="AP116" s="241"/>
      <c r="AQ116" s="241"/>
      <c r="AR116" s="241"/>
      <c r="AS116" s="241"/>
      <c r="AT116" s="241"/>
      <c r="AU116" s="241"/>
      <c r="AV116" s="241"/>
      <c r="AW116" s="328"/>
      <c r="BD116" s="5"/>
      <c r="BE116" s="5"/>
      <c r="BF116" s="5"/>
      <c r="BG116" s="5"/>
      <c r="BH116" s="5"/>
      <c r="BI116" s="5"/>
      <c r="BJ116" s="5"/>
      <c r="BL116" s="5"/>
      <c r="BM116" s="5"/>
      <c r="BN116" s="5"/>
    </row>
    <row r="117" spans="1:66" ht="17.25" customHeight="1" x14ac:dyDescent="0.3">
      <c r="A117" s="150"/>
      <c r="B117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7" s="266" t="s">
        <v>12</v>
      </c>
      <c r="D117" s="241" t="s">
        <v>16</v>
      </c>
      <c r="E117" s="241" t="s">
        <v>77</v>
      </c>
      <c r="F117" s="230" t="s">
        <v>149</v>
      </c>
      <c r="G117" s="230" t="s">
        <v>449</v>
      </c>
      <c r="H117" s="246">
        <v>42448</v>
      </c>
      <c r="I117" s="231"/>
      <c r="J117" s="252">
        <v>99</v>
      </c>
      <c r="K117" s="231" t="s">
        <v>793</v>
      </c>
      <c r="L1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7" s="231" t="s">
        <v>581</v>
      </c>
      <c r="N117" s="352" t="s">
        <v>798</v>
      </c>
      <c r="O1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7" s="230" t="s">
        <v>436</v>
      </c>
      <c r="Q117" s="231" t="s">
        <v>10</v>
      </c>
      <c r="R117" s="241" t="s">
        <v>4</v>
      </c>
      <c r="S117" s="230" t="s">
        <v>371</v>
      </c>
      <c r="T117" s="241"/>
      <c r="U117" s="241"/>
      <c r="V117" s="241"/>
      <c r="W117" s="241"/>
      <c r="X117" s="241"/>
      <c r="Y117" s="241"/>
      <c r="Z117" s="241"/>
      <c r="AA117" s="241"/>
      <c r="AB117" s="241"/>
      <c r="AC117" s="241">
        <v>1</v>
      </c>
      <c r="AD117" s="241">
        <v>1</v>
      </c>
      <c r="AE117" s="241" t="s">
        <v>583</v>
      </c>
      <c r="AF117" s="241"/>
      <c r="AG117" s="241"/>
      <c r="AH117" s="241"/>
      <c r="AI117" s="241"/>
      <c r="AJ117" s="241"/>
      <c r="AK117" s="241"/>
      <c r="AL117" s="241"/>
      <c r="AM117" s="241"/>
      <c r="AN117" s="241">
        <v>1</v>
      </c>
      <c r="AO117" s="241" t="s">
        <v>637</v>
      </c>
      <c r="AP117" s="230"/>
      <c r="AQ117" s="230"/>
      <c r="AR117" s="241"/>
      <c r="AS117" s="241"/>
      <c r="AT117" s="241"/>
      <c r="AU117" s="241"/>
      <c r="AV117" s="241"/>
      <c r="AW117" s="21"/>
      <c r="BD117" s="5"/>
      <c r="BE117" s="5"/>
      <c r="BF117" s="5"/>
      <c r="BG117" s="5"/>
      <c r="BH117" s="5"/>
      <c r="BI117" s="5"/>
      <c r="BJ117" s="5"/>
      <c r="BL117" s="5"/>
      <c r="BM117" s="5"/>
      <c r="BN117" s="5"/>
    </row>
    <row r="118" spans="1:66" ht="17.25" customHeight="1" x14ac:dyDescent="0.3">
      <c r="A118" s="196"/>
      <c r="B118" s="38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118" s="289" t="s">
        <v>12</v>
      </c>
      <c r="D118" s="248" t="s">
        <v>16</v>
      </c>
      <c r="E118" s="241" t="s">
        <v>77</v>
      </c>
      <c r="F118" s="230" t="s">
        <v>148</v>
      </c>
      <c r="G118" s="230" t="s">
        <v>452</v>
      </c>
      <c r="H118" s="246">
        <v>42509</v>
      </c>
      <c r="I118" s="231"/>
      <c r="J118" s="252">
        <v>100</v>
      </c>
      <c r="K118" s="231" t="s">
        <v>795</v>
      </c>
      <c r="L1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8" s="231" t="s">
        <v>581</v>
      </c>
      <c r="N118" s="240" t="s">
        <v>478</v>
      </c>
      <c r="O1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8" s="230" t="s">
        <v>473</v>
      </c>
      <c r="Q118" s="231" t="s">
        <v>10</v>
      </c>
      <c r="R118" s="241" t="s">
        <v>4</v>
      </c>
      <c r="S118" s="236" t="s">
        <v>700</v>
      </c>
      <c r="T118" s="241"/>
      <c r="U118" s="241"/>
      <c r="V118" s="241"/>
      <c r="W118" s="241"/>
      <c r="X118" s="230"/>
      <c r="Y118" s="241"/>
      <c r="Z118" s="241"/>
      <c r="AA118" s="241"/>
      <c r="AB118" s="241"/>
      <c r="AC118" s="241">
        <v>1</v>
      </c>
      <c r="AD118" s="241">
        <v>1</v>
      </c>
      <c r="AE118" s="241" t="s">
        <v>583</v>
      </c>
      <c r="AF118" s="241"/>
      <c r="AG118" s="241"/>
      <c r="AH118" s="241"/>
      <c r="AI118" s="241"/>
      <c r="AJ118" s="241">
        <v>1</v>
      </c>
      <c r="AK118" s="241" t="s">
        <v>441</v>
      </c>
      <c r="AL118" s="241"/>
      <c r="AM118" s="241"/>
      <c r="AN118" s="241">
        <v>1</v>
      </c>
      <c r="AO118" s="241" t="s">
        <v>637</v>
      </c>
      <c r="AP118" s="241"/>
      <c r="AQ118" s="241"/>
      <c r="AR118" s="241"/>
      <c r="AS118" s="241"/>
      <c r="AT118" s="241"/>
      <c r="AU118" s="241"/>
      <c r="AV118" s="241"/>
      <c r="AW118" s="161"/>
      <c r="BD118" s="5"/>
      <c r="BE118" s="5"/>
      <c r="BF118" s="5"/>
      <c r="BG118" s="5"/>
      <c r="BH118" s="5"/>
      <c r="BI118" s="5"/>
      <c r="BJ118" s="5"/>
      <c r="BL118" s="5"/>
      <c r="BM118" s="5"/>
      <c r="BN118" s="5"/>
    </row>
    <row r="119" spans="1:66" ht="17.25" customHeight="1" x14ac:dyDescent="0.3">
      <c r="A119" s="79"/>
      <c r="B119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9" s="266" t="s">
        <v>12</v>
      </c>
      <c r="D119" s="241" t="s">
        <v>16</v>
      </c>
      <c r="E119" s="241" t="s">
        <v>77</v>
      </c>
      <c r="F119" s="230" t="s">
        <v>149</v>
      </c>
      <c r="G119" s="230" t="s">
        <v>447</v>
      </c>
      <c r="H119" s="246">
        <v>42430</v>
      </c>
      <c r="I119" s="231"/>
      <c r="J119" s="252">
        <v>101</v>
      </c>
      <c r="K119" s="231" t="s">
        <v>793</v>
      </c>
      <c r="L1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9" s="231" t="s">
        <v>578</v>
      </c>
      <c r="N119" s="398" t="s">
        <v>799</v>
      </c>
      <c r="O1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9" s="230" t="s">
        <v>445</v>
      </c>
      <c r="Q119" s="231" t="s">
        <v>10</v>
      </c>
      <c r="R119" s="241" t="s">
        <v>84</v>
      </c>
      <c r="S119" s="241" t="s">
        <v>371</v>
      </c>
      <c r="T119" s="241"/>
      <c r="U119" s="241"/>
      <c r="V119" s="241"/>
      <c r="W119" s="241"/>
      <c r="X119" s="241"/>
      <c r="Y119" s="230"/>
      <c r="Z119" s="241"/>
      <c r="AA119" s="241"/>
      <c r="AB119" s="241"/>
      <c r="AC119" s="241"/>
      <c r="AD119" s="241"/>
      <c r="AE119" s="241"/>
      <c r="AF119" s="241"/>
      <c r="AG119" s="241"/>
      <c r="AH119" s="241"/>
      <c r="AI119" s="241"/>
      <c r="AJ119" s="241"/>
      <c r="AK119" s="241"/>
      <c r="AL119" s="241"/>
      <c r="AM119" s="241"/>
      <c r="AN119" s="241"/>
      <c r="AO119" s="241"/>
      <c r="AP119" s="241"/>
      <c r="AQ119" s="241"/>
      <c r="AR119" s="241"/>
      <c r="AS119" s="241"/>
      <c r="AT119" s="241"/>
      <c r="AU119" s="241"/>
      <c r="AV119" s="241"/>
      <c r="AW119" s="21"/>
      <c r="BD119" s="5"/>
      <c r="BE119" s="5"/>
      <c r="BF119" s="5"/>
      <c r="BG119" s="5"/>
      <c r="BH119" s="5"/>
      <c r="BI119" s="5"/>
      <c r="BJ119" s="5"/>
      <c r="BL119" s="5"/>
      <c r="BM119" s="5"/>
      <c r="BN119" s="5"/>
    </row>
    <row r="120" spans="1:66" ht="17.25" customHeight="1" x14ac:dyDescent="0.3">
      <c r="A120" s="197"/>
      <c r="B12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</v>
      </c>
      <c r="C120" s="266" t="s">
        <v>14</v>
      </c>
      <c r="D120" s="241" t="s">
        <v>20</v>
      </c>
      <c r="E120" s="241"/>
      <c r="F120" s="230"/>
      <c r="G120" s="237"/>
      <c r="H120" s="246">
        <v>42444</v>
      </c>
      <c r="I120" s="231"/>
      <c r="J120" s="252">
        <v>102</v>
      </c>
      <c r="K120" s="231"/>
      <c r="L1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0" s="231" t="s">
        <v>580</v>
      </c>
      <c r="N120" s="230" t="s">
        <v>808</v>
      </c>
      <c r="O1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0" s="230" t="s">
        <v>809</v>
      </c>
      <c r="Q120" s="231" t="s">
        <v>10</v>
      </c>
      <c r="R120" s="241" t="s">
        <v>84</v>
      </c>
      <c r="S120" s="241" t="s">
        <v>371</v>
      </c>
      <c r="T120" s="241"/>
      <c r="U120" s="241"/>
      <c r="V120" s="241"/>
      <c r="W120" s="241"/>
      <c r="X120" s="241"/>
      <c r="Y120" s="241"/>
      <c r="Z120" s="241"/>
      <c r="AA120" s="241"/>
      <c r="AB120" s="241"/>
      <c r="AC120" s="241"/>
      <c r="AD120" s="241"/>
      <c r="AE120" s="241"/>
      <c r="AF120" s="241"/>
      <c r="AG120" s="241"/>
      <c r="AH120" s="241"/>
      <c r="AI120" s="241"/>
      <c r="AJ120" s="241"/>
      <c r="AK120" s="241"/>
      <c r="AL120" s="241"/>
      <c r="AM120" s="241"/>
      <c r="AN120" s="241"/>
      <c r="AO120" s="241"/>
      <c r="AP120" s="241"/>
      <c r="AQ120" s="241"/>
      <c r="AR120" s="241"/>
      <c r="AS120" s="241"/>
      <c r="AT120" s="241"/>
      <c r="AU120" s="241"/>
      <c r="AV120" s="241"/>
      <c r="AW120" s="84"/>
      <c r="BD120" s="5"/>
      <c r="BE120" s="5"/>
      <c r="BF120" s="5"/>
      <c r="BG120" s="5"/>
      <c r="BH120" s="5"/>
      <c r="BI120" s="5"/>
      <c r="BJ120" s="5"/>
      <c r="BL120" s="5"/>
      <c r="BM120" s="5"/>
      <c r="BN120" s="5"/>
    </row>
    <row r="121" spans="1:66" ht="17.25" customHeight="1" x14ac:dyDescent="0.3">
      <c r="A121" s="197"/>
      <c r="B12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121" s="289" t="s">
        <v>14</v>
      </c>
      <c r="D121" s="248" t="s">
        <v>21</v>
      </c>
      <c r="E121" s="241" t="s">
        <v>356</v>
      </c>
      <c r="F121" s="230"/>
      <c r="G121" s="332" t="s">
        <v>84</v>
      </c>
      <c r="H121" s="246">
        <v>42443</v>
      </c>
      <c r="I121" s="231"/>
      <c r="J121" s="252">
        <v>103</v>
      </c>
      <c r="K121" s="231"/>
      <c r="L1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1" s="231" t="s">
        <v>580</v>
      </c>
      <c r="N121" s="230" t="s">
        <v>807</v>
      </c>
      <c r="O1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21" s="230" t="s">
        <v>940</v>
      </c>
      <c r="Q121" s="278" t="s">
        <v>9</v>
      </c>
      <c r="R121" s="241"/>
      <c r="S121" s="236" t="s">
        <v>371</v>
      </c>
      <c r="T121" s="241"/>
      <c r="U121" s="241"/>
      <c r="V121" s="241"/>
      <c r="W121" s="241"/>
      <c r="X121" s="241"/>
      <c r="Y121" s="241"/>
      <c r="Z121" s="241"/>
      <c r="AA121" s="241"/>
      <c r="AB121" s="241"/>
      <c r="AC121" s="241"/>
      <c r="AD121" s="241"/>
      <c r="AE121" s="241"/>
      <c r="AF121" s="241"/>
      <c r="AG121" s="241"/>
      <c r="AH121" s="241"/>
      <c r="AI121" s="241"/>
      <c r="AJ121" s="241"/>
      <c r="AK121" s="241"/>
      <c r="AL121" s="241"/>
      <c r="AM121" s="241"/>
      <c r="AN121" s="241"/>
      <c r="AO121" s="241"/>
      <c r="AP121" s="241"/>
      <c r="AQ121" s="241"/>
      <c r="AR121" s="241"/>
      <c r="AS121" s="241"/>
      <c r="AT121" s="241"/>
      <c r="AU121" s="241"/>
      <c r="AV121" s="241"/>
      <c r="AW121" s="22"/>
      <c r="BD121" s="5"/>
      <c r="BE121" s="5"/>
      <c r="BF121" s="5"/>
      <c r="BG121" s="5"/>
      <c r="BH121" s="5"/>
      <c r="BI121" s="5"/>
      <c r="BJ121" s="5"/>
      <c r="BL121" s="5"/>
      <c r="BM121" s="5"/>
      <c r="BN121" s="5"/>
    </row>
    <row r="122" spans="1:66" ht="17.25" customHeight="1" x14ac:dyDescent="0.3">
      <c r="A122" s="79"/>
      <c r="B122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122" s="289" t="s">
        <v>14</v>
      </c>
      <c r="D122" s="248" t="s">
        <v>82</v>
      </c>
      <c r="E122" s="230" t="s">
        <v>110</v>
      </c>
      <c r="F122" s="230"/>
      <c r="G122" s="237"/>
      <c r="H122" s="246">
        <v>42491</v>
      </c>
      <c r="I122" s="242"/>
      <c r="J122" s="252">
        <v>104</v>
      </c>
      <c r="K122" s="231"/>
      <c r="L1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2" s="247"/>
      <c r="N122" s="230" t="s">
        <v>831</v>
      </c>
      <c r="O12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2" s="230" t="s">
        <v>832</v>
      </c>
      <c r="Q122" s="231" t="s">
        <v>10</v>
      </c>
      <c r="R122" s="241"/>
      <c r="S122" s="230" t="s">
        <v>700</v>
      </c>
      <c r="T122" s="230"/>
      <c r="U122" s="230"/>
      <c r="V122" s="230"/>
      <c r="W122" s="230"/>
      <c r="X122" s="230"/>
      <c r="Y122" s="230"/>
      <c r="Z122" s="230"/>
      <c r="AA122" s="230"/>
      <c r="AB122" s="241"/>
      <c r="AC122" s="230"/>
      <c r="AD122" s="230"/>
      <c r="AE122" s="230"/>
      <c r="AF122" s="230"/>
      <c r="AG122" s="230"/>
      <c r="AH122" s="230"/>
      <c r="AI122" s="230"/>
      <c r="AJ122" s="230"/>
      <c r="AK122" s="230"/>
      <c r="AL122" s="230"/>
      <c r="AM122" s="230"/>
      <c r="AN122" s="230"/>
      <c r="AO122" s="230"/>
      <c r="AP122" s="230"/>
      <c r="AQ122" s="241"/>
      <c r="AR122" s="241"/>
      <c r="AS122" s="230"/>
      <c r="AT122" s="241"/>
      <c r="AU122" s="230"/>
      <c r="AV122" s="230"/>
      <c r="AW122" s="21"/>
      <c r="BD122" s="5"/>
      <c r="BE122" s="5"/>
      <c r="BF122" s="5"/>
      <c r="BG122" s="5"/>
      <c r="BH122" s="5"/>
      <c r="BI122" s="5"/>
      <c r="BJ122" s="5"/>
      <c r="BL122" s="5"/>
      <c r="BM122" s="5"/>
      <c r="BN122" s="5"/>
    </row>
    <row r="123" spans="1:66" ht="17.25" customHeight="1" x14ac:dyDescent="0.3">
      <c r="A123" s="197"/>
      <c r="B12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23" s="289" t="s">
        <v>13</v>
      </c>
      <c r="D123" s="248" t="s">
        <v>17</v>
      </c>
      <c r="E123" s="236" t="s">
        <v>52</v>
      </c>
      <c r="F123" s="230"/>
      <c r="G123" s="230" t="s">
        <v>773</v>
      </c>
      <c r="H123" s="246">
        <v>42450</v>
      </c>
      <c r="I123" s="231"/>
      <c r="J123" s="252">
        <v>105</v>
      </c>
      <c r="K123" s="231"/>
      <c r="L1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3" s="231" t="s">
        <v>582</v>
      </c>
      <c r="N123" s="230" t="s">
        <v>274</v>
      </c>
      <c r="O12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3" s="230" t="s">
        <v>124</v>
      </c>
      <c r="Q123" s="278" t="s">
        <v>10</v>
      </c>
      <c r="R123" s="241" t="s">
        <v>4</v>
      </c>
      <c r="S123" s="248" t="s">
        <v>700</v>
      </c>
      <c r="T123" s="230"/>
      <c r="U123" s="230"/>
      <c r="V123" s="230"/>
      <c r="W123" s="230"/>
      <c r="X123" s="230"/>
      <c r="Y123" s="230"/>
      <c r="Z123" s="230"/>
      <c r="AA123" s="230"/>
      <c r="AB123" s="241">
        <v>1</v>
      </c>
      <c r="AC123" s="230"/>
      <c r="AD123" s="230"/>
      <c r="AE123" s="230" t="s">
        <v>650</v>
      </c>
      <c r="AF123" s="230"/>
      <c r="AG123" s="230"/>
      <c r="AH123" s="230"/>
      <c r="AI123" s="230"/>
      <c r="AJ123" s="230">
        <v>1</v>
      </c>
      <c r="AK123" s="230" t="s">
        <v>647</v>
      </c>
      <c r="AL123" s="230"/>
      <c r="AM123" s="230"/>
      <c r="AN123" s="230"/>
      <c r="AO123" s="230"/>
      <c r="AP123" s="230"/>
      <c r="AQ123" s="241"/>
      <c r="AR123" s="241">
        <v>1</v>
      </c>
      <c r="AS123" s="230"/>
      <c r="AT123" s="241"/>
      <c r="AU123" s="230"/>
      <c r="AV123" s="230"/>
      <c r="AW123" s="21"/>
      <c r="BD123" s="5"/>
      <c r="BE123" s="5"/>
      <c r="BF123" s="5"/>
      <c r="BG123" s="5"/>
      <c r="BH123" s="5"/>
      <c r="BI123" s="5"/>
      <c r="BJ123" s="5"/>
      <c r="BL123" s="5"/>
      <c r="BM123" s="5"/>
      <c r="BN123" s="5"/>
    </row>
    <row r="124" spans="1:66" s="10" customFormat="1" ht="17.25" customHeight="1" x14ac:dyDescent="0.3">
      <c r="A124" s="79"/>
      <c r="B124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24" s="266" t="s">
        <v>13</v>
      </c>
      <c r="D124" s="241" t="s">
        <v>17</v>
      </c>
      <c r="E124" s="230" t="s">
        <v>23</v>
      </c>
      <c r="F124" s="230"/>
      <c r="G124" s="230" t="s">
        <v>746</v>
      </c>
      <c r="H124" s="246">
        <v>42430</v>
      </c>
      <c r="I124" s="231"/>
      <c r="J124" s="252">
        <v>106</v>
      </c>
      <c r="K124" s="231"/>
      <c r="L1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4" s="231" t="s">
        <v>580</v>
      </c>
      <c r="N124" s="359" t="s">
        <v>565</v>
      </c>
      <c r="O12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4" s="230" t="s">
        <v>566</v>
      </c>
      <c r="Q124" s="231" t="s">
        <v>10</v>
      </c>
      <c r="R124" s="230" t="s">
        <v>4</v>
      </c>
      <c r="S124" s="241" t="s">
        <v>371</v>
      </c>
      <c r="T124" s="230"/>
      <c r="U124" s="230"/>
      <c r="V124" s="230"/>
      <c r="W124" s="230"/>
      <c r="X124" s="230"/>
      <c r="Y124" s="230"/>
      <c r="Z124" s="230"/>
      <c r="AA124" s="230"/>
      <c r="AB124" s="241">
        <v>1</v>
      </c>
      <c r="AC124" s="230"/>
      <c r="AD124" s="230">
        <v>1</v>
      </c>
      <c r="AE124" s="230" t="s">
        <v>653</v>
      </c>
      <c r="AF124" s="230"/>
      <c r="AG124" s="230"/>
      <c r="AH124" s="230"/>
      <c r="AI124" s="230"/>
      <c r="AJ124" s="230"/>
      <c r="AK124" s="230"/>
      <c r="AL124" s="230"/>
      <c r="AM124" s="230"/>
      <c r="AN124" s="230"/>
      <c r="AO124" s="230"/>
      <c r="AP124" s="230"/>
      <c r="AQ124" s="241"/>
      <c r="AR124" s="241">
        <v>1</v>
      </c>
      <c r="AS124" s="230"/>
      <c r="AT124" s="241"/>
      <c r="AU124" s="230"/>
      <c r="AV124" s="230"/>
      <c r="AW124" s="21"/>
      <c r="AX124"/>
      <c r="AY124"/>
      <c r="AZ124"/>
      <c r="BA124"/>
    </row>
    <row r="125" spans="1:66" s="10" customFormat="1" ht="17.25" customHeight="1" x14ac:dyDescent="0.3">
      <c r="A125" s="197"/>
      <c r="B125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DOCUMENTAIRE\PEC\UNITE\ADMISSION\</v>
      </c>
      <c r="C125" s="289" t="s">
        <v>13</v>
      </c>
      <c r="D125" s="248" t="s">
        <v>17</v>
      </c>
      <c r="E125" s="230" t="s">
        <v>36</v>
      </c>
      <c r="F125" s="230"/>
      <c r="G125" s="241" t="s">
        <v>142</v>
      </c>
      <c r="H125" s="246">
        <v>42390</v>
      </c>
      <c r="I125" s="242"/>
      <c r="J125" s="252">
        <v>107</v>
      </c>
      <c r="K125" s="231"/>
      <c r="L1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5" s="242" t="s">
        <v>580</v>
      </c>
      <c r="N125" s="230" t="s">
        <v>284</v>
      </c>
      <c r="O1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5" s="241" t="s">
        <v>470</v>
      </c>
      <c r="Q125" s="278" t="s">
        <v>10</v>
      </c>
      <c r="R125" s="230" t="s">
        <v>4</v>
      </c>
      <c r="S125" s="236" t="s">
        <v>181</v>
      </c>
      <c r="T125" s="230">
        <v>1</v>
      </c>
      <c r="U125" s="230" t="s">
        <v>630</v>
      </c>
      <c r="V125" s="230"/>
      <c r="W125" s="230"/>
      <c r="X125" s="230"/>
      <c r="Y125" s="230"/>
      <c r="Z125" s="230"/>
      <c r="AA125" s="230"/>
      <c r="AB125" s="241"/>
      <c r="AC125" s="230">
        <v>1</v>
      </c>
      <c r="AD125" s="230"/>
      <c r="AE125" s="230"/>
      <c r="AF125" s="230"/>
      <c r="AG125" s="230"/>
      <c r="AH125" s="230"/>
      <c r="AI125" s="230"/>
      <c r="AJ125" s="230"/>
      <c r="AK125" s="230"/>
      <c r="AL125" s="230"/>
      <c r="AM125" s="230"/>
      <c r="AN125" s="230"/>
      <c r="AO125" s="230"/>
      <c r="AP125" s="230"/>
      <c r="AQ125" s="241"/>
      <c r="AR125" s="241">
        <v>1</v>
      </c>
      <c r="AS125" s="230"/>
      <c r="AT125" s="241"/>
      <c r="AU125" s="230"/>
      <c r="AV125" s="230"/>
      <c r="AW125" s="22"/>
      <c r="AX125"/>
      <c r="AY125"/>
      <c r="AZ125"/>
      <c r="BA125"/>
    </row>
    <row r="126" spans="1:66" s="10" customFormat="1" ht="17.25" customHeight="1" x14ac:dyDescent="0.3">
      <c r="A126" s="196"/>
      <c r="B12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126" s="262" t="s">
        <v>12</v>
      </c>
      <c r="D126" s="230" t="s">
        <v>57</v>
      </c>
      <c r="E126" s="241" t="s">
        <v>38</v>
      </c>
      <c r="F126" s="230" t="s">
        <v>71</v>
      </c>
      <c r="G126" s="230" t="s">
        <v>768</v>
      </c>
      <c r="H126" s="246">
        <v>42425</v>
      </c>
      <c r="I126" s="231"/>
      <c r="J126" s="252">
        <v>108</v>
      </c>
      <c r="K126" s="231"/>
      <c r="L1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6" s="258" t="s">
        <v>580</v>
      </c>
      <c r="N126" s="230" t="s">
        <v>490</v>
      </c>
      <c r="O1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6" s="230" t="s">
        <v>491</v>
      </c>
      <c r="Q126" s="231" t="s">
        <v>10</v>
      </c>
      <c r="R126" s="230" t="s">
        <v>4</v>
      </c>
      <c r="S126" s="230" t="s">
        <v>181</v>
      </c>
      <c r="T126" s="230">
        <v>1</v>
      </c>
      <c r="U126" s="230" t="s">
        <v>629</v>
      </c>
      <c r="V126" s="230">
        <v>1</v>
      </c>
      <c r="W126" s="230" t="s">
        <v>538</v>
      </c>
      <c r="X126" s="230">
        <v>1</v>
      </c>
      <c r="Y126" s="230" t="s">
        <v>673</v>
      </c>
      <c r="Z126" s="230">
        <v>1</v>
      </c>
      <c r="AA126" s="230" t="s">
        <v>538</v>
      </c>
      <c r="AB126" s="241">
        <v>1</v>
      </c>
      <c r="AC126" s="230">
        <v>1</v>
      </c>
      <c r="AD126" s="230">
        <v>1</v>
      </c>
      <c r="AE126" s="230" t="s">
        <v>657</v>
      </c>
      <c r="AF126" s="230"/>
      <c r="AG126" s="230"/>
      <c r="AH126" s="230"/>
      <c r="AI126" s="230"/>
      <c r="AJ126" s="230"/>
      <c r="AK126" s="230"/>
      <c r="AL126" s="230">
        <v>1</v>
      </c>
      <c r="AM126" s="230" t="s">
        <v>672</v>
      </c>
      <c r="AN126" s="230"/>
      <c r="AO126" s="230"/>
      <c r="AP126" s="230">
        <v>1</v>
      </c>
      <c r="AQ126" s="241"/>
      <c r="AR126" s="241">
        <v>1</v>
      </c>
      <c r="AS126" s="230">
        <v>1</v>
      </c>
      <c r="AT126" s="230"/>
      <c r="AU126" s="230">
        <v>1</v>
      </c>
      <c r="AV126" s="230"/>
      <c r="AW126" s="161"/>
      <c r="AX126"/>
      <c r="AY126"/>
      <c r="AZ126"/>
      <c r="BA126"/>
    </row>
    <row r="127" spans="1:66" ht="17.25" customHeight="1" x14ac:dyDescent="0.3">
      <c r="A127" s="162"/>
      <c r="B1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27" s="266" t="s">
        <v>14</v>
      </c>
      <c r="D127" s="241" t="s">
        <v>82</v>
      </c>
      <c r="E127" s="241" t="s">
        <v>111</v>
      </c>
      <c r="F127" s="230"/>
      <c r="G127" s="241" t="s">
        <v>987</v>
      </c>
      <c r="H127" s="246">
        <v>43388</v>
      </c>
      <c r="I127" s="242">
        <v>3</v>
      </c>
      <c r="J127" s="252">
        <v>109</v>
      </c>
      <c r="K127" s="242"/>
      <c r="L127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27" s="258" t="s">
        <v>580</v>
      </c>
      <c r="N127" s="241" t="s">
        <v>444</v>
      </c>
      <c r="O12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7" s="241" t="s">
        <v>469</v>
      </c>
      <c r="Q127" s="242" t="s">
        <v>10</v>
      </c>
      <c r="R127" s="241" t="s">
        <v>4</v>
      </c>
      <c r="S127" s="248" t="s">
        <v>700</v>
      </c>
      <c r="T127" s="241"/>
      <c r="U127" s="241"/>
      <c r="V127" s="241"/>
      <c r="W127" s="241"/>
      <c r="X127" s="241"/>
      <c r="Y127" s="241"/>
      <c r="Z127" s="241"/>
      <c r="AA127" s="241"/>
      <c r="AB127" s="241">
        <v>1</v>
      </c>
      <c r="AC127" s="241">
        <v>1</v>
      </c>
      <c r="AD127" s="241">
        <v>1</v>
      </c>
      <c r="AE127" s="230" t="s">
        <v>659</v>
      </c>
      <c r="AF127" s="241"/>
      <c r="AG127" s="241"/>
      <c r="AH127" s="241"/>
      <c r="AI127" s="241"/>
      <c r="AJ127" s="241">
        <v>1</v>
      </c>
      <c r="AK127" s="241" t="s">
        <v>646</v>
      </c>
      <c r="AL127" s="241"/>
      <c r="AM127" s="241"/>
      <c r="AN127" s="241"/>
      <c r="AO127" s="241"/>
      <c r="AP127" s="241"/>
      <c r="AQ127" s="241"/>
      <c r="AR127" s="241">
        <v>1</v>
      </c>
      <c r="AS127" s="241"/>
      <c r="AT127" s="241"/>
      <c r="AU127" s="241"/>
      <c r="AV127" s="241"/>
      <c r="AW127" s="161"/>
      <c r="BD127" s="5"/>
      <c r="BE127" s="5"/>
      <c r="BF127" s="5"/>
      <c r="BG127" s="5"/>
      <c r="BH127" s="5"/>
      <c r="BI127" s="5"/>
      <c r="BJ127" s="5"/>
      <c r="BL127" s="5"/>
      <c r="BM127" s="5"/>
      <c r="BN127" s="5"/>
    </row>
    <row r="128" spans="1:66" ht="17.25" customHeight="1" x14ac:dyDescent="0.3">
      <c r="A128" s="197"/>
      <c r="B12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128" s="266" t="s">
        <v>13</v>
      </c>
      <c r="D128" s="241" t="s">
        <v>17</v>
      </c>
      <c r="E128" s="241" t="s">
        <v>53</v>
      </c>
      <c r="F128" s="230"/>
      <c r="G128" s="263" t="s">
        <v>882</v>
      </c>
      <c r="H128" s="246">
        <v>42509</v>
      </c>
      <c r="I128" s="242"/>
      <c r="J128" s="252">
        <v>110</v>
      </c>
      <c r="K128" s="242" t="s">
        <v>796</v>
      </c>
      <c r="L12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8" s="258" t="s">
        <v>580</v>
      </c>
      <c r="N128" s="241" t="s">
        <v>464</v>
      </c>
      <c r="O12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8" s="335" t="s">
        <v>883</v>
      </c>
      <c r="Q128" s="242" t="s">
        <v>10</v>
      </c>
      <c r="R128" s="241" t="s">
        <v>4</v>
      </c>
      <c r="S128" s="241" t="s">
        <v>181</v>
      </c>
      <c r="T128" s="241">
        <v>1</v>
      </c>
      <c r="U128" s="241" t="s">
        <v>630</v>
      </c>
      <c r="V128" s="241"/>
      <c r="W128" s="241"/>
      <c r="X128" s="241"/>
      <c r="Y128" s="230"/>
      <c r="Z128" s="241"/>
      <c r="AA128" s="241"/>
      <c r="AB128" s="241">
        <v>1</v>
      </c>
      <c r="AC128" s="241">
        <v>1</v>
      </c>
      <c r="AD128" s="241">
        <v>1</v>
      </c>
      <c r="AE128" s="241" t="s">
        <v>657</v>
      </c>
      <c r="AF128" s="241"/>
      <c r="AG128" s="241"/>
      <c r="AH128" s="241"/>
      <c r="AI128" s="241"/>
      <c r="AJ128" s="241"/>
      <c r="AK128" s="241"/>
      <c r="AL128" s="241"/>
      <c r="AM128" s="241"/>
      <c r="AN128" s="241"/>
      <c r="AO128" s="241"/>
      <c r="AP128" s="241"/>
      <c r="AQ128" s="241"/>
      <c r="AR128" s="241">
        <v>1</v>
      </c>
      <c r="AS128" s="241"/>
      <c r="AT128" s="241"/>
      <c r="AU128" s="241"/>
      <c r="AV128" s="241"/>
      <c r="AW128" s="21"/>
      <c r="BD128" s="5"/>
      <c r="BE128" s="5"/>
      <c r="BF128" s="5"/>
      <c r="BG128" s="5"/>
      <c r="BH128" s="5"/>
      <c r="BI128" s="5"/>
      <c r="BJ128" s="5"/>
      <c r="BL128" s="5"/>
      <c r="BM128" s="5"/>
      <c r="BN128" s="5"/>
    </row>
    <row r="129" spans="1:66" ht="17.25" customHeight="1" x14ac:dyDescent="0.3">
      <c r="A129" s="79"/>
      <c r="B1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29" s="266" t="s">
        <v>12</v>
      </c>
      <c r="D129" s="241" t="s">
        <v>16</v>
      </c>
      <c r="E129" s="241" t="s">
        <v>392</v>
      </c>
      <c r="F129" s="230"/>
      <c r="G129" s="241" t="s">
        <v>774</v>
      </c>
      <c r="H129" s="246">
        <v>42452</v>
      </c>
      <c r="I129" s="242">
        <v>2</v>
      </c>
      <c r="J129" s="252">
        <v>111</v>
      </c>
      <c r="K129" s="242"/>
      <c r="L12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9" s="258" t="s">
        <v>580</v>
      </c>
      <c r="N129" s="241" t="s">
        <v>705</v>
      </c>
      <c r="O1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9" s="241" t="s">
        <v>443</v>
      </c>
      <c r="Q129" s="242" t="s">
        <v>10</v>
      </c>
      <c r="R129" s="241" t="s">
        <v>4</v>
      </c>
      <c r="S129" s="248" t="s">
        <v>700</v>
      </c>
      <c r="T129" s="241"/>
      <c r="U129" s="241"/>
      <c r="V129" s="241"/>
      <c r="W129" s="241"/>
      <c r="X129" s="241"/>
      <c r="Y129" s="241"/>
      <c r="Z129" s="241"/>
      <c r="AA129" s="241"/>
      <c r="AB129" s="241">
        <v>1</v>
      </c>
      <c r="AC129" s="241">
        <v>1</v>
      </c>
      <c r="AD129" s="241">
        <v>1</v>
      </c>
      <c r="AE129" s="241" t="s">
        <v>583</v>
      </c>
      <c r="AF129" s="241"/>
      <c r="AG129" s="241"/>
      <c r="AH129" s="241"/>
      <c r="AI129" s="241"/>
      <c r="AJ129" s="241">
        <v>1</v>
      </c>
      <c r="AK129" s="241" t="s">
        <v>538</v>
      </c>
      <c r="AL129" s="241"/>
      <c r="AM129" s="241"/>
      <c r="AN129" s="241"/>
      <c r="AO129" s="241"/>
      <c r="AP129" s="241"/>
      <c r="AQ129" s="241"/>
      <c r="AR129" s="241">
        <v>1</v>
      </c>
      <c r="AS129" s="241"/>
      <c r="AT129" s="241"/>
      <c r="AU129" s="241"/>
      <c r="AV129" s="241"/>
      <c r="AW129" s="21"/>
      <c r="BD129" s="5"/>
      <c r="BE129" s="5"/>
      <c r="BF129" s="5"/>
      <c r="BG129" s="5"/>
      <c r="BH129" s="5"/>
      <c r="BI129" s="5"/>
      <c r="BJ129" s="5"/>
      <c r="BL129" s="5"/>
      <c r="BM129" s="5"/>
      <c r="BN129" s="5"/>
    </row>
    <row r="130" spans="1:66" ht="17.25" customHeight="1" x14ac:dyDescent="0.3">
      <c r="B13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30" s="266" t="s">
        <v>12</v>
      </c>
      <c r="D130" s="241" t="s">
        <v>16</v>
      </c>
      <c r="E130" s="241" t="s">
        <v>77</v>
      </c>
      <c r="F130" s="230" t="s">
        <v>149</v>
      </c>
      <c r="G130" s="241" t="s">
        <v>802</v>
      </c>
      <c r="H130" s="246">
        <v>42448</v>
      </c>
      <c r="I130" s="242">
        <v>1</v>
      </c>
      <c r="J130" s="252">
        <v>112</v>
      </c>
      <c r="K130" s="242" t="s">
        <v>793</v>
      </c>
      <c r="L13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0" s="256" t="s">
        <v>580</v>
      </c>
      <c r="N130" s="349" t="s">
        <v>801</v>
      </c>
      <c r="O13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0" s="241" t="s">
        <v>435</v>
      </c>
      <c r="Q130" s="242" t="s">
        <v>10</v>
      </c>
      <c r="R130" s="241" t="s">
        <v>4</v>
      </c>
      <c r="S130" s="230" t="s">
        <v>371</v>
      </c>
      <c r="T130" s="241"/>
      <c r="U130" s="241"/>
      <c r="V130" s="241"/>
      <c r="W130" s="241"/>
      <c r="X130" s="241"/>
      <c r="Y130" s="241"/>
      <c r="Z130" s="241"/>
      <c r="AA130" s="241"/>
      <c r="AB130" s="241">
        <v>1</v>
      </c>
      <c r="AC130" s="241">
        <v>1</v>
      </c>
      <c r="AD130" s="241">
        <v>1</v>
      </c>
      <c r="AE130" s="241" t="s">
        <v>583</v>
      </c>
      <c r="AF130" s="241"/>
      <c r="AG130" s="241"/>
      <c r="AH130" s="241"/>
      <c r="AI130" s="241"/>
      <c r="AJ130" s="241"/>
      <c r="AK130" s="241"/>
      <c r="AL130" s="241"/>
      <c r="AM130" s="241"/>
      <c r="AN130" s="241">
        <v>1</v>
      </c>
      <c r="AO130" s="241" t="s">
        <v>637</v>
      </c>
      <c r="AP130" s="241"/>
      <c r="AQ130" s="241"/>
      <c r="AR130" s="241">
        <v>1</v>
      </c>
      <c r="AS130" s="241"/>
      <c r="AT130" s="241"/>
      <c r="AU130" s="241"/>
      <c r="AV130" s="241"/>
      <c r="AW130" s="146"/>
      <c r="BD130" s="5"/>
      <c r="BE130" s="5"/>
      <c r="BF130" s="5"/>
      <c r="BG130" s="5"/>
      <c r="BH130" s="5"/>
      <c r="BI130" s="5"/>
      <c r="BJ130" s="5"/>
      <c r="BL130" s="5"/>
      <c r="BM130" s="5"/>
      <c r="BN130" s="5"/>
    </row>
    <row r="131" spans="1:66" ht="17.25" customHeight="1" x14ac:dyDescent="0.3">
      <c r="A131" s="79"/>
      <c r="B1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31" s="266" t="s">
        <v>13</v>
      </c>
      <c r="D131" s="241" t="s">
        <v>18</v>
      </c>
      <c r="E131" s="241"/>
      <c r="F131" s="230"/>
      <c r="G131" s="253" t="s">
        <v>849</v>
      </c>
      <c r="H131" s="246">
        <v>42500</v>
      </c>
      <c r="I131" s="242"/>
      <c r="J131" s="252">
        <v>113</v>
      </c>
      <c r="K131" s="242" t="s">
        <v>827</v>
      </c>
      <c r="L13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1" s="305" t="s">
        <v>580</v>
      </c>
      <c r="N131" s="253" t="s">
        <v>685</v>
      </c>
      <c r="O1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1" s="253" t="s">
        <v>686</v>
      </c>
      <c r="Q131" s="242" t="s">
        <v>10</v>
      </c>
      <c r="R131" s="241" t="s">
        <v>4</v>
      </c>
      <c r="S131" s="230" t="s">
        <v>314</v>
      </c>
      <c r="T131" s="241"/>
      <c r="U131" s="241"/>
      <c r="V131" s="241"/>
      <c r="W131" s="241"/>
      <c r="X131" s="230"/>
      <c r="Y131" s="241"/>
      <c r="Z131" s="241"/>
      <c r="AA131" s="241"/>
      <c r="AB131" s="241"/>
      <c r="AC131" s="241"/>
      <c r="AD131" s="241"/>
      <c r="AE131" s="241"/>
      <c r="AF131" s="241"/>
      <c r="AG131" s="241"/>
      <c r="AH131" s="241"/>
      <c r="AI131" s="241"/>
      <c r="AJ131" s="241"/>
      <c r="AK131" s="241"/>
      <c r="AL131" s="241"/>
      <c r="AM131" s="241"/>
      <c r="AN131" s="241"/>
      <c r="AO131" s="241"/>
      <c r="AP131" s="241"/>
      <c r="AQ131" s="241"/>
      <c r="AR131" s="241"/>
      <c r="AS131" s="241">
        <v>1</v>
      </c>
      <c r="AT131" s="241"/>
      <c r="AU131" s="241"/>
      <c r="AV131" s="241"/>
      <c r="AW131" s="21"/>
      <c r="BD131" s="5"/>
      <c r="BE131" s="5"/>
      <c r="BF131" s="5"/>
      <c r="BG131" s="5"/>
      <c r="BH131" s="5"/>
      <c r="BI131" s="5"/>
      <c r="BJ131" s="5"/>
      <c r="BL131" s="5"/>
      <c r="BM131" s="5"/>
      <c r="BN131" s="5"/>
    </row>
    <row r="132" spans="1:66" ht="17.25" customHeight="1" x14ac:dyDescent="0.3">
      <c r="A132" s="79"/>
      <c r="B1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DOCUMENTAIRE\MANAGEMENT\PERSONNEL\STAGIAIRES\</v>
      </c>
      <c r="C132" s="266" t="s">
        <v>12</v>
      </c>
      <c r="D132" s="241" t="s">
        <v>54</v>
      </c>
      <c r="E132" s="241" t="s">
        <v>885</v>
      </c>
      <c r="F132" s="230"/>
      <c r="G132" s="253"/>
      <c r="H132" s="255">
        <v>42521</v>
      </c>
      <c r="I132" s="242"/>
      <c r="J132" s="252">
        <v>259</v>
      </c>
      <c r="K132" s="242"/>
      <c r="L13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2" s="305" t="s">
        <v>578</v>
      </c>
      <c r="N132" s="253" t="s">
        <v>887</v>
      </c>
      <c r="O1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2" s="253" t="s">
        <v>890</v>
      </c>
      <c r="Q132" s="242" t="s">
        <v>10</v>
      </c>
      <c r="R132" s="241"/>
      <c r="S132" s="241"/>
      <c r="T132" s="241"/>
      <c r="U132" s="241"/>
      <c r="V132" s="241"/>
      <c r="W132" s="241"/>
      <c r="X132" s="230"/>
      <c r="Y132" s="241"/>
      <c r="Z132" s="241"/>
      <c r="AA132" s="241"/>
      <c r="AB132" s="241"/>
      <c r="AC132" s="241"/>
      <c r="AD132" s="241"/>
      <c r="AE132" s="241"/>
      <c r="AF132" s="241"/>
      <c r="AG132" s="241"/>
      <c r="AH132" s="241"/>
      <c r="AI132" s="241"/>
      <c r="AJ132" s="241"/>
      <c r="AK132" s="241"/>
      <c r="AL132" s="241"/>
      <c r="AM132" s="241"/>
      <c r="AN132" s="241"/>
      <c r="AO132" s="241"/>
      <c r="AP132" s="241"/>
      <c r="AQ132" s="241"/>
      <c r="AR132" s="241"/>
      <c r="AS132" s="241"/>
      <c r="AT132" s="241"/>
      <c r="AU132" s="241"/>
      <c r="AV132" s="241"/>
      <c r="AW132" s="21"/>
      <c r="AX132" s="330"/>
      <c r="AY132" s="330"/>
      <c r="AZ132" s="330"/>
      <c r="BA132" s="330"/>
      <c r="BD132" s="5"/>
      <c r="BE132" s="5"/>
      <c r="BF132" s="5"/>
      <c r="BG132" s="5"/>
      <c r="BH132" s="5"/>
      <c r="BI132" s="5"/>
      <c r="BJ132" s="5"/>
      <c r="BL132" s="5"/>
      <c r="BM132" s="5"/>
      <c r="BN132" s="5"/>
    </row>
    <row r="133" spans="1:66" s="10" customFormat="1" ht="17.25" customHeight="1" x14ac:dyDescent="0.3">
      <c r="A133" s="79"/>
      <c r="B1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DOCUMENTAIRE\MANAGEMENT\PERSONNEL\STAGIAIRES\</v>
      </c>
      <c r="C133" s="266" t="s">
        <v>12</v>
      </c>
      <c r="D133" s="241" t="s">
        <v>54</v>
      </c>
      <c r="E133" s="241" t="s">
        <v>885</v>
      </c>
      <c r="F133" s="230"/>
      <c r="G133" s="253"/>
      <c r="H133" s="255">
        <v>42521</v>
      </c>
      <c r="I133" s="242"/>
      <c r="J133" s="252">
        <v>260</v>
      </c>
      <c r="K133" s="242"/>
      <c r="L13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3" s="305" t="s">
        <v>578</v>
      </c>
      <c r="N133" s="324" t="s">
        <v>888</v>
      </c>
      <c r="O1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3" s="253" t="s">
        <v>886</v>
      </c>
      <c r="Q133" s="242" t="s">
        <v>10</v>
      </c>
      <c r="R133" s="241"/>
      <c r="S133" s="230"/>
      <c r="T133" s="241"/>
      <c r="U133" s="241"/>
      <c r="V133" s="241"/>
      <c r="W133" s="241"/>
      <c r="X133" s="230"/>
      <c r="Y133" s="241"/>
      <c r="Z133" s="241"/>
      <c r="AA133" s="241"/>
      <c r="AB133" s="241"/>
      <c r="AC133" s="241"/>
      <c r="AD133" s="241"/>
      <c r="AE133" s="241"/>
      <c r="AF133" s="241"/>
      <c r="AG133" s="241"/>
      <c r="AH133" s="241"/>
      <c r="AI133" s="241"/>
      <c r="AJ133" s="241"/>
      <c r="AK133" s="241"/>
      <c r="AL133" s="241"/>
      <c r="AM133" s="241"/>
      <c r="AN133" s="241"/>
      <c r="AO133" s="241"/>
      <c r="AP133" s="241"/>
      <c r="AQ133" s="241"/>
      <c r="AR133" s="241"/>
      <c r="AS133" s="241"/>
      <c r="AT133" s="241"/>
      <c r="AU133" s="241"/>
      <c r="AV133" s="241"/>
      <c r="AW133" s="21"/>
      <c r="AX133" s="330"/>
      <c r="AY133" s="330"/>
      <c r="AZ133" s="330"/>
      <c r="BA133" s="330"/>
    </row>
    <row r="134" spans="1:66" ht="17.25" customHeight="1" x14ac:dyDescent="0.3">
      <c r="A134" s="197"/>
      <c r="B1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DOCUMENTAIRE\MANAGEMENT\ORGANISATION\INSTANCE\GROUPE_QUALITE\</v>
      </c>
      <c r="C134" s="266" t="s">
        <v>12</v>
      </c>
      <c r="D134" s="241" t="s">
        <v>57</v>
      </c>
      <c r="E134" s="241" t="s">
        <v>38</v>
      </c>
      <c r="F134" s="230" t="s">
        <v>72</v>
      </c>
      <c r="G134" s="241" t="s">
        <v>401</v>
      </c>
      <c r="H134" s="246">
        <v>42068</v>
      </c>
      <c r="I134" s="242"/>
      <c r="J134" s="252">
        <v>114</v>
      </c>
      <c r="K134" s="242"/>
      <c r="L13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4" s="256" t="s">
        <v>580</v>
      </c>
      <c r="N134" s="241" t="s">
        <v>403</v>
      </c>
      <c r="O1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4" s="241" t="s">
        <v>402</v>
      </c>
      <c r="Q134" s="242" t="s">
        <v>10</v>
      </c>
      <c r="R134" s="241" t="s">
        <v>4</v>
      </c>
      <c r="S134" s="241" t="s">
        <v>181</v>
      </c>
      <c r="T134" s="241"/>
      <c r="U134" s="241"/>
      <c r="V134" s="241"/>
      <c r="W134" s="241"/>
      <c r="X134" s="241"/>
      <c r="Y134" s="241"/>
      <c r="Z134" s="241"/>
      <c r="AA134" s="241"/>
      <c r="AB134" s="241"/>
      <c r="AC134" s="241"/>
      <c r="AD134" s="241"/>
      <c r="AE134" s="241"/>
      <c r="AF134" s="241"/>
      <c r="AG134" s="241"/>
      <c r="AH134" s="241"/>
      <c r="AI134" s="241"/>
      <c r="AJ134" s="241"/>
      <c r="AK134" s="241"/>
      <c r="AL134" s="241"/>
      <c r="AM134" s="241"/>
      <c r="AN134" s="241"/>
      <c r="AO134" s="241"/>
      <c r="AP134" s="241"/>
      <c r="AQ134" s="230">
        <v>1</v>
      </c>
      <c r="AR134" s="241">
        <v>1</v>
      </c>
      <c r="AS134" s="241"/>
      <c r="AT134" s="241"/>
      <c r="AU134" s="241"/>
      <c r="AV134" s="241"/>
      <c r="AW134" s="21"/>
      <c r="BD134" s="5"/>
      <c r="BE134" s="5"/>
      <c r="BF134" s="5"/>
      <c r="BG134" s="5"/>
      <c r="BH134" s="5"/>
      <c r="BI134" s="5"/>
      <c r="BJ134" s="5"/>
      <c r="BL134" s="5"/>
      <c r="BM134" s="5"/>
      <c r="BN134" s="5"/>
    </row>
    <row r="135" spans="1:66" ht="17.25" customHeight="1" x14ac:dyDescent="0.3">
      <c r="A135" s="197"/>
      <c r="B13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35" s="266" t="s">
        <v>13</v>
      </c>
      <c r="D135" s="241" t="s">
        <v>17</v>
      </c>
      <c r="E135" s="241" t="s">
        <v>52</v>
      </c>
      <c r="F135" s="230"/>
      <c r="G135" s="241"/>
      <c r="H135" s="246">
        <v>42527</v>
      </c>
      <c r="I135" s="242"/>
      <c r="J135" s="252">
        <v>115</v>
      </c>
      <c r="K135" s="242" t="s">
        <v>793</v>
      </c>
      <c r="L13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5" s="242" t="s">
        <v>580</v>
      </c>
      <c r="N135" s="347" t="s">
        <v>270</v>
      </c>
      <c r="O1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5" s="241" t="s">
        <v>615</v>
      </c>
      <c r="Q135" s="242" t="s">
        <v>10</v>
      </c>
      <c r="R135" s="241" t="s">
        <v>4</v>
      </c>
      <c r="S135" s="236" t="s">
        <v>700</v>
      </c>
      <c r="T135" s="241"/>
      <c r="U135" s="241"/>
      <c r="V135" s="241"/>
      <c r="W135" s="241"/>
      <c r="X135" s="241"/>
      <c r="Y135" s="230"/>
      <c r="Z135" s="241"/>
      <c r="AA135" s="241"/>
      <c r="AB135" s="241"/>
      <c r="AC135" s="241">
        <v>1</v>
      </c>
      <c r="AD135" s="241"/>
      <c r="AE135" s="241" t="s">
        <v>664</v>
      </c>
      <c r="AF135" s="241"/>
      <c r="AG135" s="241"/>
      <c r="AH135" s="241"/>
      <c r="AI135" s="241"/>
      <c r="AJ135" s="241">
        <v>1</v>
      </c>
      <c r="AK135" s="241" t="s">
        <v>647</v>
      </c>
      <c r="AL135" s="241"/>
      <c r="AM135" s="241"/>
      <c r="AN135" s="241"/>
      <c r="AO135" s="241"/>
      <c r="AP135" s="241"/>
      <c r="AQ135" s="230"/>
      <c r="AR135" s="241">
        <v>1</v>
      </c>
      <c r="AS135" s="241"/>
      <c r="AT135" s="241"/>
      <c r="AU135" s="241"/>
      <c r="AV135" s="241"/>
      <c r="AW135" s="21"/>
      <c r="BD135" s="5"/>
      <c r="BE135" s="5"/>
      <c r="BF135" s="5"/>
      <c r="BG135" s="5"/>
      <c r="BH135" s="5"/>
      <c r="BI135" s="5"/>
      <c r="BJ135" s="5"/>
      <c r="BL135" s="5"/>
      <c r="BM135" s="5"/>
      <c r="BN135" s="5"/>
    </row>
    <row r="136" spans="1:66" ht="17.25" customHeight="1" x14ac:dyDescent="0.3">
      <c r="A136" s="79"/>
      <c r="B13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36" s="266" t="s">
        <v>13</v>
      </c>
      <c r="D136" s="241" t="s">
        <v>17</v>
      </c>
      <c r="E136" s="241" t="s">
        <v>23</v>
      </c>
      <c r="F136" s="230"/>
      <c r="G136" s="253"/>
      <c r="H136" s="246">
        <v>42491</v>
      </c>
      <c r="I136" s="242"/>
      <c r="J136" s="252">
        <v>116</v>
      </c>
      <c r="K136" s="242"/>
      <c r="L13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6" s="305"/>
      <c r="N136" s="241" t="s">
        <v>839</v>
      </c>
      <c r="O1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6" s="241" t="s">
        <v>840</v>
      </c>
      <c r="Q136" s="242" t="s">
        <v>10</v>
      </c>
      <c r="R136" s="241"/>
      <c r="S136" s="241" t="s">
        <v>371</v>
      </c>
      <c r="T136" s="241"/>
      <c r="U136" s="241"/>
      <c r="V136" s="241"/>
      <c r="W136" s="241"/>
      <c r="X136" s="241"/>
      <c r="Y136" s="241"/>
      <c r="Z136" s="241"/>
      <c r="AA136" s="241"/>
      <c r="AB136" s="241"/>
      <c r="AC136" s="241"/>
      <c r="AD136" s="241"/>
      <c r="AE136" s="241"/>
      <c r="AF136" s="241"/>
      <c r="AG136" s="241"/>
      <c r="AH136" s="241"/>
      <c r="AI136" s="241"/>
      <c r="AJ136" s="241"/>
      <c r="AK136" s="241"/>
      <c r="AL136" s="241"/>
      <c r="AM136" s="241"/>
      <c r="AN136" s="241"/>
      <c r="AO136" s="241"/>
      <c r="AP136" s="241"/>
      <c r="AQ136" s="230"/>
      <c r="AR136" s="241"/>
      <c r="AS136" s="241"/>
      <c r="AT136" s="241"/>
      <c r="AU136" s="241"/>
      <c r="AV136" s="241"/>
      <c r="AW136" s="21"/>
      <c r="AX136" s="330"/>
      <c r="AY136" s="330"/>
      <c r="AZ136" s="330"/>
      <c r="BA136" s="330"/>
      <c r="BD136" s="5"/>
      <c r="BE136" s="5"/>
      <c r="BF136" s="5"/>
      <c r="BG136" s="5"/>
      <c r="BH136" s="5"/>
      <c r="BI136" s="5"/>
      <c r="BJ136" s="5"/>
      <c r="BL136" s="5"/>
      <c r="BM136" s="5"/>
      <c r="BN136" s="5"/>
    </row>
    <row r="137" spans="1:66" ht="17.25" customHeight="1" x14ac:dyDescent="0.3">
      <c r="A137" s="79"/>
      <c r="B1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7" s="266" t="s">
        <v>14</v>
      </c>
      <c r="D137" s="241" t="s">
        <v>82</v>
      </c>
      <c r="E137" s="241" t="s">
        <v>111</v>
      </c>
      <c r="F137" s="230"/>
      <c r="G137" s="249" t="s">
        <v>84</v>
      </c>
      <c r="H137" s="246" t="s">
        <v>504</v>
      </c>
      <c r="I137" s="242"/>
      <c r="J137" s="252">
        <v>117</v>
      </c>
      <c r="K137" s="242"/>
      <c r="L13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7" s="242" t="s">
        <v>578</v>
      </c>
      <c r="N137" s="241" t="s">
        <v>593</v>
      </c>
      <c r="O1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7" s="241" t="s">
        <v>593</v>
      </c>
      <c r="Q137" s="242" t="s">
        <v>10</v>
      </c>
      <c r="R137" s="241" t="s">
        <v>84</v>
      </c>
      <c r="S137" s="248" t="s">
        <v>700</v>
      </c>
      <c r="T137" s="241"/>
      <c r="U137" s="241"/>
      <c r="V137" s="241"/>
      <c r="W137" s="241"/>
      <c r="X137" s="241"/>
      <c r="Y137" s="241"/>
      <c r="Z137" s="241"/>
      <c r="AA137" s="241"/>
      <c r="AB137" s="241"/>
      <c r="AC137" s="241"/>
      <c r="AD137" s="241"/>
      <c r="AE137" s="241"/>
      <c r="AF137" s="241"/>
      <c r="AG137" s="241"/>
      <c r="AH137" s="241"/>
      <c r="AI137" s="241"/>
      <c r="AJ137" s="241"/>
      <c r="AK137" s="241"/>
      <c r="AL137" s="241"/>
      <c r="AM137" s="241"/>
      <c r="AN137" s="241"/>
      <c r="AO137" s="241"/>
      <c r="AP137" s="241"/>
      <c r="AQ137" s="230"/>
      <c r="AR137" s="241"/>
      <c r="AS137" s="241"/>
      <c r="AT137" s="241"/>
      <c r="AU137" s="241"/>
      <c r="AV137" s="241"/>
      <c r="AW137" s="21"/>
      <c r="BD137" s="5"/>
      <c r="BE137" s="5"/>
      <c r="BF137" s="5"/>
      <c r="BG137" s="5"/>
      <c r="BH137" s="5"/>
      <c r="BI137" s="5"/>
      <c r="BJ137" s="5"/>
      <c r="BL137" s="5"/>
      <c r="BM137" s="5"/>
      <c r="BN137" s="5"/>
    </row>
    <row r="138" spans="1:66" ht="17.25" customHeight="1" x14ac:dyDescent="0.3">
      <c r="B1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8" s="266" t="s">
        <v>14</v>
      </c>
      <c r="D138" s="241" t="s">
        <v>82</v>
      </c>
      <c r="E138" s="241" t="s">
        <v>111</v>
      </c>
      <c r="F138" s="230"/>
      <c r="G138" s="249" t="s">
        <v>84</v>
      </c>
      <c r="H138" s="246" t="s">
        <v>504</v>
      </c>
      <c r="I138" s="242"/>
      <c r="J138" s="252">
        <v>118</v>
      </c>
      <c r="K138" s="242"/>
      <c r="L13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8" s="242" t="s">
        <v>578</v>
      </c>
      <c r="N138" s="241" t="s">
        <v>593</v>
      </c>
      <c r="O1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38" s="241" t="s">
        <v>593</v>
      </c>
      <c r="Q138" s="242" t="s">
        <v>58</v>
      </c>
      <c r="R138" s="241" t="s">
        <v>84</v>
      </c>
      <c r="S138" s="248" t="s">
        <v>700</v>
      </c>
      <c r="T138" s="241"/>
      <c r="U138" s="241"/>
      <c r="V138" s="241"/>
      <c r="W138" s="241"/>
      <c r="X138" s="241"/>
      <c r="Y138" s="241"/>
      <c r="Z138" s="241"/>
      <c r="AA138" s="241"/>
      <c r="AB138" s="241"/>
      <c r="AC138" s="241"/>
      <c r="AD138" s="241"/>
      <c r="AE138" s="241"/>
      <c r="AF138" s="241"/>
      <c r="AG138" s="241"/>
      <c r="AH138" s="241"/>
      <c r="AI138" s="241"/>
      <c r="AJ138" s="241"/>
      <c r="AK138" s="241"/>
      <c r="AL138" s="241"/>
      <c r="AM138" s="241"/>
      <c r="AN138" s="241"/>
      <c r="AO138" s="241"/>
      <c r="AP138" s="241"/>
      <c r="AQ138" s="230"/>
      <c r="AR138" s="241"/>
      <c r="AS138" s="241"/>
      <c r="AT138" s="241"/>
      <c r="AU138" s="241"/>
      <c r="AV138" s="241"/>
      <c r="AW138" s="21"/>
      <c r="BD138" s="5"/>
      <c r="BE138" s="5"/>
      <c r="BF138" s="5"/>
      <c r="BG138" s="5"/>
      <c r="BH138" s="5"/>
      <c r="BI138" s="5"/>
      <c r="BJ138" s="5"/>
      <c r="BL138" s="5"/>
      <c r="BM138" s="5"/>
      <c r="BN138" s="5"/>
    </row>
    <row r="139" spans="1:66" ht="17.25" customHeight="1" x14ac:dyDescent="0.3">
      <c r="A139" s="79"/>
      <c r="B1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DOCUMENTAIRE\MANAGEMENT\RISQUE\VIGILANCE\IDENTITOVIGILANCE\</v>
      </c>
      <c r="C139" s="266" t="s">
        <v>12</v>
      </c>
      <c r="D139" s="241" t="s">
        <v>16</v>
      </c>
      <c r="E139" s="241" t="s">
        <v>77</v>
      </c>
      <c r="F139" s="230" t="s">
        <v>476</v>
      </c>
      <c r="G139" s="241" t="s">
        <v>788</v>
      </c>
      <c r="H139" s="246">
        <v>42410</v>
      </c>
      <c r="I139" s="242"/>
      <c r="J139" s="252">
        <v>119</v>
      </c>
      <c r="K139" s="242"/>
      <c r="L13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9" s="242" t="s">
        <v>582</v>
      </c>
      <c r="N139" s="241" t="s">
        <v>477</v>
      </c>
      <c r="O1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9" s="241" t="s">
        <v>905</v>
      </c>
      <c r="Q139" s="242" t="s">
        <v>10</v>
      </c>
      <c r="R139" s="241" t="s">
        <v>4</v>
      </c>
      <c r="S139" s="241" t="s">
        <v>181</v>
      </c>
      <c r="T139" s="241">
        <v>1</v>
      </c>
      <c r="U139" s="241" t="s">
        <v>629</v>
      </c>
      <c r="V139" s="241"/>
      <c r="W139" s="241"/>
      <c r="X139" s="241"/>
      <c r="Y139" s="241"/>
      <c r="Z139" s="241"/>
      <c r="AA139" s="241"/>
      <c r="AB139" s="241">
        <v>1</v>
      </c>
      <c r="AC139" s="241">
        <v>1</v>
      </c>
      <c r="AD139" s="241">
        <v>1</v>
      </c>
      <c r="AE139" s="241" t="s">
        <v>583</v>
      </c>
      <c r="AF139" s="241"/>
      <c r="AG139" s="241"/>
      <c r="AH139" s="241"/>
      <c r="AI139" s="241"/>
      <c r="AJ139" s="241"/>
      <c r="AK139" s="241"/>
      <c r="AL139" s="241"/>
      <c r="AM139" s="241"/>
      <c r="AN139" s="241"/>
      <c r="AO139" s="241"/>
      <c r="AP139" s="241"/>
      <c r="AQ139" s="230"/>
      <c r="AR139" s="241">
        <v>1</v>
      </c>
      <c r="AS139" s="241"/>
      <c r="AT139" s="241"/>
      <c r="AU139" s="241"/>
      <c r="AV139" s="241"/>
      <c r="AW139" s="21"/>
      <c r="BD139" s="5"/>
      <c r="BE139" s="5"/>
      <c r="BF139" s="5"/>
      <c r="BG139" s="5"/>
      <c r="BH139" s="5"/>
      <c r="BI139" s="5"/>
      <c r="BJ139" s="5"/>
      <c r="BL139" s="5"/>
      <c r="BM139" s="5"/>
      <c r="BN139" s="5"/>
    </row>
    <row r="140" spans="1:66" ht="17.25" customHeight="1" x14ac:dyDescent="0.3">
      <c r="A140" s="79"/>
      <c r="B1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40" s="266" t="s">
        <v>12</v>
      </c>
      <c r="D140" s="241" t="s">
        <v>16</v>
      </c>
      <c r="E140" s="241" t="s">
        <v>77</v>
      </c>
      <c r="F140" s="230" t="s">
        <v>149</v>
      </c>
      <c r="G140" s="241" t="s">
        <v>383</v>
      </c>
      <c r="H140" s="246">
        <v>42618</v>
      </c>
      <c r="I140" s="242">
        <v>1</v>
      </c>
      <c r="J140" s="252">
        <v>121</v>
      </c>
      <c r="K140" s="242" t="s">
        <v>793</v>
      </c>
      <c r="L14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0" s="256" t="s">
        <v>580</v>
      </c>
      <c r="N140" s="349" t="s">
        <v>433</v>
      </c>
      <c r="O1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0" s="241" t="s">
        <v>434</v>
      </c>
      <c r="Q140" s="242" t="s">
        <v>10</v>
      </c>
      <c r="R140" s="241" t="s">
        <v>4</v>
      </c>
      <c r="S140" s="230" t="s">
        <v>371</v>
      </c>
      <c r="T140" s="241"/>
      <c r="U140" s="241"/>
      <c r="V140" s="241"/>
      <c r="W140" s="241"/>
      <c r="X140" s="241"/>
      <c r="Y140" s="241"/>
      <c r="Z140" s="241"/>
      <c r="AA140" s="241"/>
      <c r="AB140" s="241">
        <v>1</v>
      </c>
      <c r="AC140" s="241">
        <v>1</v>
      </c>
      <c r="AD140" s="241">
        <v>1</v>
      </c>
      <c r="AE140" s="241" t="s">
        <v>583</v>
      </c>
      <c r="AF140" s="241">
        <v>1</v>
      </c>
      <c r="AG140" s="241" t="s">
        <v>368</v>
      </c>
      <c r="AH140" s="241"/>
      <c r="AI140" s="241"/>
      <c r="AJ140" s="241"/>
      <c r="AK140" s="241"/>
      <c r="AL140" s="241"/>
      <c r="AM140" s="241"/>
      <c r="AN140" s="241"/>
      <c r="AO140" s="241"/>
      <c r="AP140" s="241"/>
      <c r="AQ140" s="230"/>
      <c r="AR140" s="241">
        <v>1</v>
      </c>
      <c r="AS140" s="241"/>
      <c r="AT140" s="241"/>
      <c r="AU140" s="241"/>
      <c r="AV140" s="241"/>
      <c r="AW140" s="146"/>
      <c r="BD140" s="5"/>
      <c r="BE140" s="5"/>
      <c r="BF140" s="5"/>
      <c r="BG140" s="5"/>
      <c r="BH140" s="5"/>
      <c r="BI140" s="5"/>
      <c r="BJ140" s="5"/>
      <c r="BL140" s="5"/>
      <c r="BM140" s="5"/>
      <c r="BN140" s="5"/>
    </row>
    <row r="141" spans="1:66" s="10" customFormat="1" ht="17.25" customHeight="1" x14ac:dyDescent="0.3">
      <c r="A141" s="197"/>
      <c r="B14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141" s="266" t="s">
        <v>13</v>
      </c>
      <c r="D141" s="241" t="s">
        <v>17</v>
      </c>
      <c r="E141" s="241" t="s">
        <v>53</v>
      </c>
      <c r="F141" s="230"/>
      <c r="G141" s="241" t="s">
        <v>789</v>
      </c>
      <c r="H141" s="246">
        <v>42450</v>
      </c>
      <c r="I141" s="242"/>
      <c r="J141" s="252">
        <v>122</v>
      </c>
      <c r="K141" s="242"/>
      <c r="L14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1" s="242" t="s">
        <v>580</v>
      </c>
      <c r="N141" s="241" t="s">
        <v>286</v>
      </c>
      <c r="O1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1" s="241" t="s">
        <v>471</v>
      </c>
      <c r="Q141" s="242" t="s">
        <v>10</v>
      </c>
      <c r="R141" s="241" t="s">
        <v>4</v>
      </c>
      <c r="S141" s="230" t="s">
        <v>181</v>
      </c>
      <c r="T141" s="241"/>
      <c r="U141" s="241"/>
      <c r="V141" s="241"/>
      <c r="W141" s="241"/>
      <c r="X141" s="241"/>
      <c r="Y141" s="241"/>
      <c r="Z141" s="241"/>
      <c r="AA141" s="241"/>
      <c r="AB141" s="241">
        <v>1</v>
      </c>
      <c r="AC141" s="241"/>
      <c r="AD141" s="241">
        <v>1</v>
      </c>
      <c r="AE141" s="241" t="s">
        <v>659</v>
      </c>
      <c r="AF141" s="241"/>
      <c r="AG141" s="241"/>
      <c r="AH141" s="241"/>
      <c r="AI141" s="241"/>
      <c r="AJ141" s="241"/>
      <c r="AK141" s="241"/>
      <c r="AL141" s="241"/>
      <c r="AM141" s="241"/>
      <c r="AN141" s="241"/>
      <c r="AO141" s="241"/>
      <c r="AP141" s="241"/>
      <c r="AQ141" s="230"/>
      <c r="AR141" s="241">
        <v>1</v>
      </c>
      <c r="AS141" s="241"/>
      <c r="AT141" s="241"/>
      <c r="AU141" s="241"/>
      <c r="AV141" s="241"/>
      <c r="AW141" s="21"/>
      <c r="AX141"/>
      <c r="AY141"/>
      <c r="AZ141"/>
      <c r="BA141"/>
    </row>
    <row r="142" spans="1:66" s="10" customFormat="1" ht="17.25" customHeight="1" x14ac:dyDescent="0.3">
      <c r="A142" s="158"/>
      <c r="B14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DOCUMENTAIRE\SOUTIEN\PHARMA_DM\CAQUES\</v>
      </c>
      <c r="C142" s="289" t="s">
        <v>14</v>
      </c>
      <c r="D142" s="248" t="s">
        <v>82</v>
      </c>
      <c r="E142" s="241" t="s">
        <v>990</v>
      </c>
      <c r="F142" s="230"/>
      <c r="G142" s="230"/>
      <c r="H142" s="255">
        <v>42516</v>
      </c>
      <c r="I142" s="242">
        <v>2</v>
      </c>
      <c r="J142" s="252">
        <v>245</v>
      </c>
      <c r="K142" s="242"/>
      <c r="L14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2" s="256" t="s">
        <v>580</v>
      </c>
      <c r="N142" s="234" t="s">
        <v>871</v>
      </c>
      <c r="O14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2" s="230" t="s">
        <v>872</v>
      </c>
      <c r="Q142" s="278" t="s">
        <v>58</v>
      </c>
      <c r="R142" s="230" t="s">
        <v>4</v>
      </c>
      <c r="S142" s="236" t="s">
        <v>699</v>
      </c>
      <c r="T142" s="230"/>
      <c r="U142" s="230"/>
      <c r="V142" s="230"/>
      <c r="W142" s="230"/>
      <c r="X142" s="230"/>
      <c r="Y142" s="230"/>
      <c r="Z142" s="230"/>
      <c r="AA142" s="230"/>
      <c r="AB142" s="241"/>
      <c r="AC142" s="230"/>
      <c r="AD142" s="230"/>
      <c r="AE142" s="230"/>
      <c r="AF142" s="230"/>
      <c r="AG142" s="230"/>
      <c r="AH142" s="230"/>
      <c r="AI142" s="230"/>
      <c r="AJ142" s="230"/>
      <c r="AK142" s="230"/>
      <c r="AL142" s="230">
        <v>1</v>
      </c>
      <c r="AM142" s="230" t="s">
        <v>538</v>
      </c>
      <c r="AN142" s="230"/>
      <c r="AO142" s="230"/>
      <c r="AP142" s="230"/>
      <c r="AQ142" s="230"/>
      <c r="AR142" s="230">
        <v>1</v>
      </c>
      <c r="AS142" s="230"/>
      <c r="AT142" s="241"/>
      <c r="AU142" s="230"/>
      <c r="AV142" s="230"/>
      <c r="AW142" s="22"/>
      <c r="AX142"/>
      <c r="AY142"/>
      <c r="AZ142"/>
      <c r="BA142"/>
    </row>
    <row r="143" spans="1:66" ht="17.25" customHeight="1" x14ac:dyDescent="0.3">
      <c r="A143" s="72"/>
      <c r="B1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143" s="289" t="s">
        <v>14</v>
      </c>
      <c r="D143" s="248" t="s">
        <v>20</v>
      </c>
      <c r="E143" s="248" t="s">
        <v>42</v>
      </c>
      <c r="F143" s="230"/>
      <c r="G143" s="241" t="s">
        <v>760</v>
      </c>
      <c r="H143" s="246">
        <v>42384</v>
      </c>
      <c r="I143" s="242">
        <v>3</v>
      </c>
      <c r="J143" s="252">
        <v>123</v>
      </c>
      <c r="K143" s="242"/>
      <c r="L14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3" s="256" t="s">
        <v>580</v>
      </c>
      <c r="N143" s="243" t="s">
        <v>220</v>
      </c>
      <c r="O1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3" s="241" t="s">
        <v>487</v>
      </c>
      <c r="Q143" s="279" t="s">
        <v>10</v>
      </c>
      <c r="R143" s="241" t="s">
        <v>4</v>
      </c>
      <c r="S143" s="248" t="s">
        <v>371</v>
      </c>
      <c r="T143" s="241">
        <v>1</v>
      </c>
      <c r="U143" s="241" t="s">
        <v>631</v>
      </c>
      <c r="V143" s="241">
        <v>1</v>
      </c>
      <c r="W143" s="241" t="s">
        <v>636</v>
      </c>
      <c r="X143" s="241">
        <v>1</v>
      </c>
      <c r="Y143" s="241" t="s">
        <v>674</v>
      </c>
      <c r="Z143" s="241">
        <v>1</v>
      </c>
      <c r="AA143" s="241" t="s">
        <v>634</v>
      </c>
      <c r="AB143" s="241">
        <v>1</v>
      </c>
      <c r="AC143" s="241">
        <v>1</v>
      </c>
      <c r="AD143" s="241">
        <v>1</v>
      </c>
      <c r="AE143" s="230" t="s">
        <v>661</v>
      </c>
      <c r="AF143" s="241">
        <v>1</v>
      </c>
      <c r="AG143" s="241" t="s">
        <v>368</v>
      </c>
      <c r="AH143" s="241"/>
      <c r="AI143" s="241"/>
      <c r="AJ143" s="241"/>
      <c r="AK143" s="241"/>
      <c r="AL143" s="241">
        <v>1</v>
      </c>
      <c r="AM143" s="241" t="s">
        <v>542</v>
      </c>
      <c r="AN143" s="241"/>
      <c r="AO143" s="241"/>
      <c r="AP143" s="241"/>
      <c r="AQ143" s="241"/>
      <c r="AR143" s="230">
        <v>1</v>
      </c>
      <c r="AS143" s="241">
        <v>1</v>
      </c>
      <c r="AT143" s="241"/>
      <c r="AU143" s="241">
        <v>1</v>
      </c>
      <c r="AV143" s="241"/>
      <c r="AW143" s="146"/>
      <c r="BD143" s="5"/>
      <c r="BE143" s="5"/>
      <c r="BF143" s="5"/>
      <c r="BG143" s="5"/>
      <c r="BH143" s="5"/>
      <c r="BI143" s="5"/>
      <c r="BJ143" s="5"/>
      <c r="BL143" s="5"/>
      <c r="BM143" s="5"/>
      <c r="BN143" s="5"/>
    </row>
    <row r="144" spans="1:66" ht="17.25" customHeight="1" x14ac:dyDescent="0.3">
      <c r="A144" s="197"/>
      <c r="B1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44" s="289" t="s">
        <v>13</v>
      </c>
      <c r="D144" s="248" t="s">
        <v>17</v>
      </c>
      <c r="E144" s="241" t="s">
        <v>23</v>
      </c>
      <c r="F144" s="230"/>
      <c r="G144" s="241" t="s">
        <v>97</v>
      </c>
      <c r="H144" s="246">
        <v>42430</v>
      </c>
      <c r="I144" s="242"/>
      <c r="J144" s="252">
        <v>124</v>
      </c>
      <c r="K144" s="242"/>
      <c r="L14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4" s="242" t="s">
        <v>580</v>
      </c>
      <c r="N144" s="243" t="s">
        <v>255</v>
      </c>
      <c r="O1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4" s="241" t="s">
        <v>188</v>
      </c>
      <c r="Q144" s="279" t="s">
        <v>10</v>
      </c>
      <c r="R144" s="241" t="s">
        <v>4</v>
      </c>
      <c r="S144" s="248" t="s">
        <v>371</v>
      </c>
      <c r="T144" s="241"/>
      <c r="U144" s="241"/>
      <c r="V144" s="241"/>
      <c r="W144" s="241"/>
      <c r="X144" s="241"/>
      <c r="Y144" s="241"/>
      <c r="Z144" s="241"/>
      <c r="AA144" s="241"/>
      <c r="AB144" s="241">
        <v>1</v>
      </c>
      <c r="AC144" s="241"/>
      <c r="AD144" s="241"/>
      <c r="AE144" s="230" t="s">
        <v>653</v>
      </c>
      <c r="AF144" s="241"/>
      <c r="AG144" s="241"/>
      <c r="AH144" s="241"/>
      <c r="AI144" s="241"/>
      <c r="AJ144" s="241"/>
      <c r="AK144" s="241"/>
      <c r="AL144" s="241"/>
      <c r="AM144" s="241"/>
      <c r="AN144" s="241"/>
      <c r="AO144" s="241"/>
      <c r="AP144" s="241"/>
      <c r="AQ144" s="241"/>
      <c r="AR144" s="230">
        <v>1</v>
      </c>
      <c r="AS144" s="241"/>
      <c r="AT144" s="241"/>
      <c r="AU144" s="241"/>
      <c r="AV144" s="241"/>
      <c r="AW144" s="146"/>
      <c r="BD144" s="5"/>
      <c r="BE144" s="5"/>
      <c r="BF144" s="5"/>
      <c r="BG144" s="5"/>
      <c r="BH144" s="5"/>
      <c r="BI144" s="5"/>
      <c r="BJ144" s="5"/>
      <c r="BL144" s="5"/>
      <c r="BM144" s="5"/>
      <c r="BN144" s="5"/>
    </row>
    <row r="145" spans="1:66" s="10" customFormat="1" ht="17.25" customHeight="1" x14ac:dyDescent="0.3">
      <c r="A145" s="197"/>
      <c r="B145" s="388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145" s="289" t="s">
        <v>14</v>
      </c>
      <c r="D145" s="248" t="s">
        <v>20</v>
      </c>
      <c r="E145" s="248" t="s">
        <v>42</v>
      </c>
      <c r="F145" s="230"/>
      <c r="G145" s="391" t="s">
        <v>697</v>
      </c>
      <c r="H145" s="246">
        <v>42423</v>
      </c>
      <c r="I145" s="242"/>
      <c r="J145" s="252">
        <v>125</v>
      </c>
      <c r="K145" s="242" t="s">
        <v>793</v>
      </c>
      <c r="L14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5" s="256" t="s">
        <v>580</v>
      </c>
      <c r="N145" s="243" t="s">
        <v>219</v>
      </c>
      <c r="O14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5" s="241" t="s">
        <v>166</v>
      </c>
      <c r="Q145" s="279" t="s">
        <v>10</v>
      </c>
      <c r="R145" s="241" t="s">
        <v>4</v>
      </c>
      <c r="S145" s="248" t="s">
        <v>371</v>
      </c>
      <c r="T145" s="241"/>
      <c r="U145" s="241"/>
      <c r="V145" s="241">
        <v>1</v>
      </c>
      <c r="W145" s="241" t="s">
        <v>636</v>
      </c>
      <c r="X145" s="241">
        <v>1</v>
      </c>
      <c r="Y145" s="230" t="s">
        <v>674</v>
      </c>
      <c r="Z145" s="241"/>
      <c r="AA145" s="241"/>
      <c r="AB145" s="241">
        <v>1</v>
      </c>
      <c r="AC145" s="241">
        <v>1</v>
      </c>
      <c r="AD145" s="241">
        <v>1</v>
      </c>
      <c r="AE145" s="230" t="s">
        <v>661</v>
      </c>
      <c r="AF145" s="241"/>
      <c r="AG145" s="241"/>
      <c r="AH145" s="241"/>
      <c r="AI145" s="241"/>
      <c r="AJ145" s="241"/>
      <c r="AK145" s="241"/>
      <c r="AL145" s="241">
        <v>1</v>
      </c>
      <c r="AM145" s="241" t="s">
        <v>542</v>
      </c>
      <c r="AN145" s="241"/>
      <c r="AO145" s="241"/>
      <c r="AP145" s="241"/>
      <c r="AQ145" s="241"/>
      <c r="AR145" s="230">
        <v>1</v>
      </c>
      <c r="AS145" s="241">
        <v>1</v>
      </c>
      <c r="AT145" s="241"/>
      <c r="AU145" s="241">
        <v>1</v>
      </c>
      <c r="AV145" s="241"/>
      <c r="AW145" s="146"/>
      <c r="AX145"/>
      <c r="AY145"/>
      <c r="AZ145"/>
      <c r="BA145"/>
    </row>
    <row r="146" spans="1:66" s="10" customFormat="1" ht="17.25" customHeight="1" x14ac:dyDescent="0.3">
      <c r="A146" s="197"/>
      <c r="B146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DOCUMENTAIRE\MANAGEMENT\DIRECTION\ASSOCIATION_LA_MAISON\CA\</v>
      </c>
      <c r="C146" s="289" t="s">
        <v>12</v>
      </c>
      <c r="D146" s="248" t="s">
        <v>73</v>
      </c>
      <c r="E146" s="241" t="s">
        <v>389</v>
      </c>
      <c r="F146" s="230" t="s">
        <v>66</v>
      </c>
      <c r="G146" s="241"/>
      <c r="H146" s="246">
        <v>43517</v>
      </c>
      <c r="I146" s="242">
        <v>1</v>
      </c>
      <c r="J146" s="252">
        <v>126</v>
      </c>
      <c r="K146" s="242"/>
      <c r="L14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6" s="242" t="s">
        <v>578</v>
      </c>
      <c r="N146" s="241" t="s">
        <v>1005</v>
      </c>
      <c r="O14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6" s="241" t="s">
        <v>349</v>
      </c>
      <c r="Q146" s="279" t="s">
        <v>58</v>
      </c>
      <c r="R146" s="241" t="s">
        <v>84</v>
      </c>
      <c r="S146" s="248" t="s">
        <v>698</v>
      </c>
      <c r="T146" s="241"/>
      <c r="U146" s="241"/>
      <c r="V146" s="241"/>
      <c r="W146" s="241"/>
      <c r="X146" s="241"/>
      <c r="Y146" s="241"/>
      <c r="Z146" s="241"/>
      <c r="AA146" s="241"/>
      <c r="AB146" s="241"/>
      <c r="AC146" s="241"/>
      <c r="AD146" s="241"/>
      <c r="AE146" s="230"/>
      <c r="AF146" s="241"/>
      <c r="AG146" s="241"/>
      <c r="AH146" s="241"/>
      <c r="AI146" s="241"/>
      <c r="AJ146" s="241"/>
      <c r="AK146" s="241"/>
      <c r="AL146" s="241"/>
      <c r="AM146" s="241"/>
      <c r="AN146" s="241"/>
      <c r="AO146" s="241"/>
      <c r="AP146" s="241"/>
      <c r="AQ146" s="230"/>
      <c r="AR146" s="241"/>
      <c r="AS146" s="241"/>
      <c r="AT146" s="241"/>
      <c r="AU146" s="241"/>
      <c r="AV146" s="241"/>
      <c r="AW146" s="22"/>
      <c r="AX146"/>
      <c r="AY146"/>
      <c r="AZ146"/>
      <c r="BA146"/>
    </row>
    <row r="147" spans="1:66" s="10" customFormat="1" ht="17.25" customHeight="1" x14ac:dyDescent="0.3">
      <c r="A147" s="72"/>
      <c r="B1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47" s="289" t="s">
        <v>12</v>
      </c>
      <c r="D147" s="248" t="s">
        <v>57</v>
      </c>
      <c r="E147" s="241" t="s">
        <v>37</v>
      </c>
      <c r="F147" s="230"/>
      <c r="G147" s="241" t="s">
        <v>224</v>
      </c>
      <c r="H147" s="255">
        <v>42401</v>
      </c>
      <c r="I147" s="242">
        <v>1</v>
      </c>
      <c r="J147" s="252">
        <v>127</v>
      </c>
      <c r="K147" s="242"/>
      <c r="L14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7" s="242" t="s">
        <v>580</v>
      </c>
      <c r="N147" s="241" t="s">
        <v>287</v>
      </c>
      <c r="O14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7" s="241" t="s">
        <v>223</v>
      </c>
      <c r="Q147" s="279" t="s">
        <v>10</v>
      </c>
      <c r="R147" s="241" t="s">
        <v>4</v>
      </c>
      <c r="S147" s="248" t="s">
        <v>698</v>
      </c>
      <c r="T147" s="241">
        <v>1</v>
      </c>
      <c r="U147" s="241" t="s">
        <v>630</v>
      </c>
      <c r="V147" s="241">
        <v>1</v>
      </c>
      <c r="W147" s="241" t="s">
        <v>538</v>
      </c>
      <c r="X147" s="241"/>
      <c r="Y147" s="241"/>
      <c r="Z147" s="241"/>
      <c r="AA147" s="241"/>
      <c r="AB147" s="241">
        <v>1</v>
      </c>
      <c r="AC147" s="241">
        <v>1</v>
      </c>
      <c r="AD147" s="241">
        <v>1</v>
      </c>
      <c r="AE147" s="230" t="s">
        <v>657</v>
      </c>
      <c r="AF147" s="241"/>
      <c r="AG147" s="241"/>
      <c r="AH147" s="241"/>
      <c r="AI147" s="241"/>
      <c r="AJ147" s="241"/>
      <c r="AK147" s="241"/>
      <c r="AL147" s="241"/>
      <c r="AM147" s="241"/>
      <c r="AN147" s="241"/>
      <c r="AO147" s="241"/>
      <c r="AP147" s="241"/>
      <c r="AQ147" s="230"/>
      <c r="AR147" s="241">
        <v>1</v>
      </c>
      <c r="AS147" s="241"/>
      <c r="AT147" s="241"/>
      <c r="AU147" s="241"/>
      <c r="AV147" s="241"/>
      <c r="AW147" s="22"/>
      <c r="AX147"/>
      <c r="AY147"/>
      <c r="AZ147"/>
      <c r="BA147"/>
    </row>
    <row r="148" spans="1:66" s="10" customFormat="1" ht="17.25" customHeight="1" x14ac:dyDescent="0.3">
      <c r="A148" s="197"/>
      <c r="B148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DOCUMENTAIRE\MANAGEMENT\DIRECTION\ASSOCIATION_LA_MAISON\AG\</v>
      </c>
      <c r="C148" s="289" t="s">
        <v>12</v>
      </c>
      <c r="D148" s="248" t="s">
        <v>73</v>
      </c>
      <c r="E148" s="241" t="s">
        <v>389</v>
      </c>
      <c r="F148" s="230" t="s">
        <v>76</v>
      </c>
      <c r="G148" s="241"/>
      <c r="H148" s="246" t="s">
        <v>504</v>
      </c>
      <c r="I148" s="242"/>
      <c r="J148" s="252">
        <v>128</v>
      </c>
      <c r="K148" s="242"/>
      <c r="L14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48" s="258" t="s">
        <v>578</v>
      </c>
      <c r="N148" s="241" t="s">
        <v>412</v>
      </c>
      <c r="O1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8" s="241" t="s">
        <v>348</v>
      </c>
      <c r="Q148" s="279" t="s">
        <v>58</v>
      </c>
      <c r="R148" s="248" t="s">
        <v>84</v>
      </c>
      <c r="S148" s="248" t="s">
        <v>372</v>
      </c>
      <c r="T148" s="241"/>
      <c r="U148" s="241"/>
      <c r="V148" s="241"/>
      <c r="W148" s="241"/>
      <c r="X148" s="230"/>
      <c r="Y148" s="241"/>
      <c r="Z148" s="241"/>
      <c r="AA148" s="241"/>
      <c r="AB148" s="241"/>
      <c r="AC148" s="241"/>
      <c r="AD148" s="241"/>
      <c r="AE148" s="230"/>
      <c r="AF148" s="241"/>
      <c r="AG148" s="241"/>
      <c r="AH148" s="241"/>
      <c r="AI148" s="241"/>
      <c r="AJ148" s="241"/>
      <c r="AK148" s="241"/>
      <c r="AL148" s="241"/>
      <c r="AM148" s="241"/>
      <c r="AN148" s="241"/>
      <c r="AO148" s="241"/>
      <c r="AP148" s="241"/>
      <c r="AQ148" s="230"/>
      <c r="AR148" s="241"/>
      <c r="AS148" s="241"/>
      <c r="AT148" s="241"/>
      <c r="AU148" s="241"/>
      <c r="AV148" s="241"/>
      <c r="AW148" s="22"/>
      <c r="AX148"/>
      <c r="AY148"/>
      <c r="AZ148"/>
      <c r="BA148"/>
    </row>
    <row r="149" spans="1:66" s="10" customFormat="1" ht="17.25" customHeight="1" x14ac:dyDescent="0.3">
      <c r="A149" s="107"/>
      <c r="B149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149" s="266" t="s">
        <v>14</v>
      </c>
      <c r="D149" s="241" t="s">
        <v>20</v>
      </c>
      <c r="E149" s="241" t="s">
        <v>45</v>
      </c>
      <c r="F149" s="230"/>
      <c r="G149" s="241" t="s">
        <v>731</v>
      </c>
      <c r="H149" s="246">
        <v>42430</v>
      </c>
      <c r="I149" s="242"/>
      <c r="J149" s="252">
        <v>129</v>
      </c>
      <c r="K149" s="242"/>
      <c r="L14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9" s="256" t="s">
        <v>580</v>
      </c>
      <c r="N149" s="241" t="s">
        <v>357</v>
      </c>
      <c r="O1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9" s="230" t="s">
        <v>619</v>
      </c>
      <c r="Q149" s="231" t="s">
        <v>10</v>
      </c>
      <c r="R149" s="230" t="s">
        <v>4</v>
      </c>
      <c r="S149" s="236" t="s">
        <v>371</v>
      </c>
      <c r="T149" s="230"/>
      <c r="U149" s="230"/>
      <c r="V149" s="230"/>
      <c r="W149" s="230"/>
      <c r="X149" s="230"/>
      <c r="Y149" s="230"/>
      <c r="Z149" s="230"/>
      <c r="AA149" s="230"/>
      <c r="AB149" s="241">
        <v>1</v>
      </c>
      <c r="AC149" s="230"/>
      <c r="AD149" s="230"/>
      <c r="AE149" s="230" t="s">
        <v>660</v>
      </c>
      <c r="AF149" s="230"/>
      <c r="AG149" s="230"/>
      <c r="AH149" s="230"/>
      <c r="AI149" s="230"/>
      <c r="AJ149" s="230"/>
      <c r="AK149" s="230"/>
      <c r="AL149" s="230">
        <v>1</v>
      </c>
      <c r="AM149" s="230" t="s">
        <v>671</v>
      </c>
      <c r="AN149" s="230">
        <v>1</v>
      </c>
      <c r="AO149" s="230" t="s">
        <v>638</v>
      </c>
      <c r="AP149" s="230"/>
      <c r="AQ149" s="230"/>
      <c r="AR149" s="230"/>
      <c r="AS149" s="230"/>
      <c r="AT149" s="230"/>
      <c r="AU149" s="230"/>
      <c r="AV149" s="230"/>
      <c r="AW149" s="409"/>
      <c r="AX149"/>
      <c r="AY149"/>
      <c r="AZ149"/>
      <c r="BA149"/>
    </row>
    <row r="150" spans="1:66" s="10" customFormat="1" ht="17.25" customHeight="1" x14ac:dyDescent="0.3">
      <c r="A150" s="197"/>
      <c r="B1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0" s="289" t="s">
        <v>14</v>
      </c>
      <c r="D150" s="248" t="s">
        <v>82</v>
      </c>
      <c r="E150" s="241" t="s">
        <v>111</v>
      </c>
      <c r="F150" s="230"/>
      <c r="G150" s="230" t="s">
        <v>438</v>
      </c>
      <c r="H150" s="246">
        <v>42460</v>
      </c>
      <c r="I150" s="242">
        <v>1</v>
      </c>
      <c r="J150" s="252">
        <v>130</v>
      </c>
      <c r="K150" s="242" t="s">
        <v>795</v>
      </c>
      <c r="L15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0" s="242" t="s">
        <v>580</v>
      </c>
      <c r="N150" s="240" t="s">
        <v>688</v>
      </c>
      <c r="O15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50" s="404" t="s">
        <v>919</v>
      </c>
      <c r="Q150" s="278" t="s">
        <v>58</v>
      </c>
      <c r="R150" s="241" t="s">
        <v>4</v>
      </c>
      <c r="S150" s="236" t="s">
        <v>700</v>
      </c>
      <c r="T150" s="230"/>
      <c r="U150" s="230"/>
      <c r="V150" s="230"/>
      <c r="W150" s="230"/>
      <c r="X150" s="230"/>
      <c r="Y150" s="230"/>
      <c r="Z150" s="230"/>
      <c r="AA150" s="230"/>
      <c r="AB150" s="241"/>
      <c r="AC150" s="230">
        <v>1</v>
      </c>
      <c r="AD150" s="230"/>
      <c r="AE150" s="230" t="s">
        <v>664</v>
      </c>
      <c r="AF150" s="230"/>
      <c r="AG150" s="230"/>
      <c r="AH150" s="230"/>
      <c r="AI150" s="230"/>
      <c r="AJ150" s="230">
        <v>1</v>
      </c>
      <c r="AK150" s="241" t="s">
        <v>647</v>
      </c>
      <c r="AL150" s="230"/>
      <c r="AM150" s="230"/>
      <c r="AN150" s="230"/>
      <c r="AO150" s="230"/>
      <c r="AP150" s="230"/>
      <c r="AQ150" s="230"/>
      <c r="AR150" s="230">
        <v>1</v>
      </c>
      <c r="AS150" s="230"/>
      <c r="AT150" s="241"/>
      <c r="AU150" s="230"/>
      <c r="AV150" s="230"/>
      <c r="AW150" s="22"/>
      <c r="AX150"/>
      <c r="AY150"/>
      <c r="AZ150"/>
      <c r="BA150"/>
    </row>
    <row r="151" spans="1:66" s="10" customFormat="1" ht="17.25" customHeight="1" x14ac:dyDescent="0.3">
      <c r="A151" s="197"/>
      <c r="B15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151" s="289" t="s">
        <v>13</v>
      </c>
      <c r="D151" s="248" t="s">
        <v>17</v>
      </c>
      <c r="E151" s="241" t="s">
        <v>42</v>
      </c>
      <c r="F151" s="230"/>
      <c r="G151" s="249" t="s">
        <v>84</v>
      </c>
      <c r="H151" s="246">
        <v>42252</v>
      </c>
      <c r="I151" s="250"/>
      <c r="J151" s="252">
        <v>131</v>
      </c>
      <c r="K151" s="250" t="s">
        <v>794</v>
      </c>
      <c r="L15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1" s="242" t="s">
        <v>582</v>
      </c>
      <c r="N151" s="353" t="s">
        <v>863</v>
      </c>
      <c r="O1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1" s="241" t="s">
        <v>221</v>
      </c>
      <c r="Q151" s="279" t="s">
        <v>9</v>
      </c>
      <c r="R151" s="248" t="s">
        <v>4</v>
      </c>
      <c r="S151" s="236" t="s">
        <v>181</v>
      </c>
      <c r="T151" s="241">
        <v>1</v>
      </c>
      <c r="U151" s="241" t="s">
        <v>627</v>
      </c>
      <c r="V151" s="241"/>
      <c r="W151" s="241"/>
      <c r="X151" s="241"/>
      <c r="Y151" s="230"/>
      <c r="Z151" s="241"/>
      <c r="AA151" s="241"/>
      <c r="AB151" s="241"/>
      <c r="AC151" s="241"/>
      <c r="AD151" s="241"/>
      <c r="AE151" s="241"/>
      <c r="AF151" s="241"/>
      <c r="AG151" s="241"/>
      <c r="AH151" s="241"/>
      <c r="AI151" s="241"/>
      <c r="AJ151" s="241"/>
      <c r="AK151" s="241"/>
      <c r="AL151" s="241"/>
      <c r="AM151" s="241"/>
      <c r="AN151" s="241"/>
      <c r="AO151" s="241"/>
      <c r="AP151" s="241"/>
      <c r="AQ151" s="230"/>
      <c r="AR151" s="241">
        <v>1</v>
      </c>
      <c r="AS151" s="241"/>
      <c r="AT151" s="241"/>
      <c r="AU151" s="241"/>
      <c r="AV151" s="241"/>
      <c r="AW151" s="22"/>
      <c r="AX151"/>
      <c r="AY151"/>
      <c r="AZ151"/>
      <c r="BA151"/>
    </row>
    <row r="152" spans="1:66" s="10" customFormat="1" ht="17.25" customHeight="1" x14ac:dyDescent="0.3">
      <c r="A152" s="79"/>
      <c r="B1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2" s="262" t="s">
        <v>14</v>
      </c>
      <c r="D152" s="230" t="s">
        <v>82</v>
      </c>
      <c r="E152" s="230" t="s">
        <v>111</v>
      </c>
      <c r="F152" s="230"/>
      <c r="G152" s="230" t="s">
        <v>689</v>
      </c>
      <c r="H152" s="246">
        <v>42400</v>
      </c>
      <c r="I152" s="242">
        <v>2</v>
      </c>
      <c r="J152" s="252">
        <v>132</v>
      </c>
      <c r="K152" s="242" t="s">
        <v>795</v>
      </c>
      <c r="L15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2" s="305" t="s">
        <v>580</v>
      </c>
      <c r="N152" s="251" t="s">
        <v>1006</v>
      </c>
      <c r="O1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152" s="237" t="s">
        <v>837</v>
      </c>
      <c r="Q152" s="231" t="s">
        <v>1003</v>
      </c>
      <c r="R152" s="230" t="s">
        <v>4</v>
      </c>
      <c r="S152" s="236" t="s">
        <v>700</v>
      </c>
      <c r="T152" s="230"/>
      <c r="U152" s="230"/>
      <c r="V152" s="230"/>
      <c r="W152" s="230"/>
      <c r="X152" s="230"/>
      <c r="Y152" s="230"/>
      <c r="Z152" s="230"/>
      <c r="AA152" s="230"/>
      <c r="AB152" s="241">
        <v>1</v>
      </c>
      <c r="AC152" s="230"/>
      <c r="AD152" s="230"/>
      <c r="AE152" s="230"/>
      <c r="AF152" s="230"/>
      <c r="AG152" s="230"/>
      <c r="AH152" s="230"/>
      <c r="AI152" s="230"/>
      <c r="AJ152" s="230">
        <v>1</v>
      </c>
      <c r="AK152" s="230"/>
      <c r="AL152" s="230"/>
      <c r="AM152" s="230"/>
      <c r="AN152" s="230"/>
      <c r="AO152" s="230"/>
      <c r="AP152" s="230"/>
      <c r="AQ152" s="230"/>
      <c r="AR152" s="230"/>
      <c r="AS152" s="230"/>
      <c r="AT152" s="241"/>
      <c r="AU152" s="230"/>
      <c r="AV152" s="230"/>
      <c r="AW152" s="21"/>
      <c r="AX152" s="14"/>
      <c r="AY152" s="14"/>
      <c r="AZ152" s="14"/>
      <c r="BA152" s="14"/>
    </row>
    <row r="153" spans="1:66" s="10" customFormat="1" ht="17.25" customHeight="1" x14ac:dyDescent="0.3">
      <c r="A153" s="197"/>
      <c r="B15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53" s="262" t="s">
        <v>14</v>
      </c>
      <c r="D153" s="230" t="s">
        <v>22</v>
      </c>
      <c r="E153" s="230"/>
      <c r="F153" s="230"/>
      <c r="G153" s="230" t="s">
        <v>234</v>
      </c>
      <c r="H153" s="246"/>
      <c r="I153" s="242"/>
      <c r="J153" s="252">
        <v>133</v>
      </c>
      <c r="K153" s="242" t="s">
        <v>828</v>
      </c>
      <c r="L15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3" s="242" t="s">
        <v>582</v>
      </c>
      <c r="N153" s="338" t="s">
        <v>339</v>
      </c>
      <c r="O15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3" s="230" t="s">
        <v>233</v>
      </c>
      <c r="Q153" s="231" t="s">
        <v>10</v>
      </c>
      <c r="R153" s="230" t="s">
        <v>4</v>
      </c>
      <c r="S153" s="236" t="s">
        <v>184</v>
      </c>
      <c r="T153" s="230"/>
      <c r="U153" s="230"/>
      <c r="V153" s="230"/>
      <c r="W153" s="230"/>
      <c r="X153" s="230">
        <v>1</v>
      </c>
      <c r="Y153" s="230" t="s">
        <v>675</v>
      </c>
      <c r="Z153" s="230"/>
      <c r="AA153" s="230"/>
      <c r="AB153" s="241"/>
      <c r="AC153" s="230"/>
      <c r="AD153" s="230"/>
      <c r="AE153" s="230"/>
      <c r="AF153" s="230"/>
      <c r="AG153" s="230"/>
      <c r="AH153" s="230"/>
      <c r="AI153" s="230"/>
      <c r="AJ153" s="230"/>
      <c r="AK153" s="230"/>
      <c r="AL153" s="230"/>
      <c r="AM153" s="230"/>
      <c r="AN153" s="230"/>
      <c r="AO153" s="230"/>
      <c r="AP153" s="230"/>
      <c r="AQ153" s="230"/>
      <c r="AR153" s="230">
        <v>1</v>
      </c>
      <c r="AS153" s="230"/>
      <c r="AT153" s="241"/>
      <c r="AU153" s="230"/>
      <c r="AV153" s="230"/>
      <c r="AW153" s="22"/>
      <c r="AX153"/>
      <c r="AY153"/>
      <c r="AZ153"/>
      <c r="BA153"/>
    </row>
    <row r="154" spans="1:66" ht="17.25" customHeight="1" x14ac:dyDescent="0.3">
      <c r="A154" s="79"/>
      <c r="B154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DOCUMENTAIRE\MANAGEMENT\QUALITE\CERTIFICATION\</v>
      </c>
      <c r="C154" s="262" t="s">
        <v>12</v>
      </c>
      <c r="D154" s="230" t="s">
        <v>15</v>
      </c>
      <c r="E154" s="230" t="s">
        <v>418</v>
      </c>
      <c r="F154" s="230"/>
      <c r="G154" s="241"/>
      <c r="H154" s="246" t="s">
        <v>504</v>
      </c>
      <c r="I154" s="242"/>
      <c r="J154" s="252">
        <v>134</v>
      </c>
      <c r="K154" s="242"/>
      <c r="L15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4" s="231" t="s">
        <v>581</v>
      </c>
      <c r="N154" s="241" t="s">
        <v>416</v>
      </c>
      <c r="O1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4" s="241" t="s">
        <v>417</v>
      </c>
      <c r="Q154" s="242" t="s">
        <v>9</v>
      </c>
      <c r="R154" s="241" t="s">
        <v>4</v>
      </c>
      <c r="S154" s="241" t="s">
        <v>181</v>
      </c>
      <c r="T154" s="241"/>
      <c r="U154" s="241"/>
      <c r="V154" s="241"/>
      <c r="W154" s="241"/>
      <c r="X154" s="241"/>
      <c r="Y154" s="230"/>
      <c r="Z154" s="241"/>
      <c r="AA154" s="241"/>
      <c r="AB154" s="241"/>
      <c r="AC154" s="241"/>
      <c r="AD154" s="241"/>
      <c r="AE154" s="241"/>
      <c r="AF154" s="241"/>
      <c r="AG154" s="241"/>
      <c r="AH154" s="241"/>
      <c r="AI154" s="241"/>
      <c r="AJ154" s="241"/>
      <c r="AK154" s="241"/>
      <c r="AL154" s="241"/>
      <c r="AM154" s="241"/>
      <c r="AN154" s="241"/>
      <c r="AO154" s="241"/>
      <c r="AP154" s="241"/>
      <c r="AQ154" s="230">
        <v>1</v>
      </c>
      <c r="AR154" s="230"/>
      <c r="AS154" s="241"/>
      <c r="AT154" s="241"/>
      <c r="AU154" s="241"/>
      <c r="AV154" s="241"/>
      <c r="AW154" s="21"/>
      <c r="BB154" s="5"/>
      <c r="BC154" s="5"/>
      <c r="BD154" s="5"/>
      <c r="BE154" s="5"/>
      <c r="BF154" s="5"/>
      <c r="BG154" s="5"/>
      <c r="BH154" s="5"/>
      <c r="BI154" s="5"/>
      <c r="BJ154" s="5"/>
      <c r="BL154" s="5"/>
      <c r="BM154" s="5"/>
      <c r="BN154" s="5"/>
    </row>
    <row r="155" spans="1:66" s="10" customFormat="1" ht="17.25" customHeight="1" x14ac:dyDescent="0.3">
      <c r="A155" s="197"/>
      <c r="B15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5" s="288" t="s">
        <v>14</v>
      </c>
      <c r="D155" s="236" t="s">
        <v>82</v>
      </c>
      <c r="E155" s="230" t="s">
        <v>111</v>
      </c>
      <c r="F155" s="230"/>
      <c r="G155" s="241"/>
      <c r="H155" s="255">
        <v>42521</v>
      </c>
      <c r="I155" s="242"/>
      <c r="J155" s="252">
        <v>261</v>
      </c>
      <c r="K155" s="242"/>
      <c r="L15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5" s="233" t="s">
        <v>582</v>
      </c>
      <c r="N155" s="243" t="s">
        <v>878</v>
      </c>
      <c r="O1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5" s="241" t="s">
        <v>879</v>
      </c>
      <c r="Q155" s="279" t="s">
        <v>10</v>
      </c>
      <c r="R155" s="241" t="s">
        <v>4</v>
      </c>
      <c r="S155" s="248" t="s">
        <v>699</v>
      </c>
      <c r="T155" s="241"/>
      <c r="U155" s="241"/>
      <c r="V155" s="241"/>
      <c r="W155" s="241"/>
      <c r="X155" s="241"/>
      <c r="Y155" s="241"/>
      <c r="Z155" s="241"/>
      <c r="AA155" s="241"/>
      <c r="AB155" s="241"/>
      <c r="AC155" s="241"/>
      <c r="AD155" s="241"/>
      <c r="AE155" s="241"/>
      <c r="AF155" s="241"/>
      <c r="AG155" s="241"/>
      <c r="AH155" s="241"/>
      <c r="AI155" s="241"/>
      <c r="AJ155" s="241"/>
      <c r="AK155" s="241"/>
      <c r="AL155" s="241">
        <v>1</v>
      </c>
      <c r="AM155" s="241" t="s">
        <v>538</v>
      </c>
      <c r="AN155" s="241"/>
      <c r="AO155" s="241"/>
      <c r="AP155" s="241"/>
      <c r="AQ155" s="241"/>
      <c r="AR155" s="230">
        <v>1</v>
      </c>
      <c r="AS155" s="241"/>
      <c r="AT155" s="241"/>
      <c r="AU155" s="241"/>
      <c r="AV155" s="241"/>
      <c r="AW155" s="22"/>
      <c r="AX155"/>
      <c r="AY155"/>
      <c r="AZ155"/>
      <c r="BA155"/>
    </row>
    <row r="156" spans="1:66" s="10" customFormat="1" ht="17.25" customHeight="1" x14ac:dyDescent="0.3">
      <c r="A156" s="197"/>
      <c r="B15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56" s="262" t="s">
        <v>13</v>
      </c>
      <c r="D156" s="230" t="s">
        <v>17</v>
      </c>
      <c r="E156" s="230" t="s">
        <v>52</v>
      </c>
      <c r="F156" s="230"/>
      <c r="G156" s="230" t="s">
        <v>775</v>
      </c>
      <c r="H156" s="246">
        <v>42451</v>
      </c>
      <c r="I156" s="231"/>
      <c r="J156" s="252">
        <v>135</v>
      </c>
      <c r="K156" s="242"/>
      <c r="L15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6" s="231" t="s">
        <v>582</v>
      </c>
      <c r="N156" s="230" t="s">
        <v>275</v>
      </c>
      <c r="O15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6" s="230" t="s">
        <v>125</v>
      </c>
      <c r="Q156" s="231" t="s">
        <v>10</v>
      </c>
      <c r="R156" s="230" t="s">
        <v>4</v>
      </c>
      <c r="S156" s="236" t="s">
        <v>700</v>
      </c>
      <c r="T156" s="230"/>
      <c r="U156" s="230"/>
      <c r="V156" s="230"/>
      <c r="W156" s="230"/>
      <c r="X156" s="230"/>
      <c r="Y156" s="230"/>
      <c r="Z156" s="230"/>
      <c r="AA156" s="230"/>
      <c r="AB156" s="241">
        <v>1</v>
      </c>
      <c r="AC156" s="230">
        <v>1</v>
      </c>
      <c r="AD156" s="230">
        <v>1</v>
      </c>
      <c r="AE156" s="230" t="s">
        <v>650</v>
      </c>
      <c r="AF156" s="230"/>
      <c r="AG156" s="230"/>
      <c r="AH156" s="230"/>
      <c r="AI156" s="230"/>
      <c r="AJ156" s="230">
        <v>1</v>
      </c>
      <c r="AK156" s="230" t="s">
        <v>647</v>
      </c>
      <c r="AL156" s="230"/>
      <c r="AM156" s="230"/>
      <c r="AN156" s="230"/>
      <c r="AO156" s="230"/>
      <c r="AP156" s="230"/>
      <c r="AQ156" s="230"/>
      <c r="AR156" s="230">
        <v>1</v>
      </c>
      <c r="AS156" s="230"/>
      <c r="AT156" s="241"/>
      <c r="AU156" s="230"/>
      <c r="AV156" s="230"/>
      <c r="AW156" s="21"/>
      <c r="AX156"/>
      <c r="AY156"/>
      <c r="AZ156"/>
      <c r="BA156"/>
    </row>
    <row r="157" spans="1:66" s="10" customFormat="1" ht="17.25" customHeight="1" x14ac:dyDescent="0.3">
      <c r="A157" s="150"/>
      <c r="B1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57" s="230" t="s">
        <v>12</v>
      </c>
      <c r="D157" s="230" t="s">
        <v>57</v>
      </c>
      <c r="E157" s="230" t="s">
        <v>37</v>
      </c>
      <c r="F157" s="230"/>
      <c r="G157" s="263" t="s">
        <v>332</v>
      </c>
      <c r="H157" s="246" t="s">
        <v>504</v>
      </c>
      <c r="I157" s="259"/>
      <c r="J157" s="252">
        <v>136</v>
      </c>
      <c r="K157" s="242"/>
      <c r="L15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7" s="257" t="s">
        <v>578</v>
      </c>
      <c r="N157" s="263" t="s">
        <v>424</v>
      </c>
      <c r="O1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7" s="262" t="s">
        <v>425</v>
      </c>
      <c r="Q157" s="231" t="s">
        <v>10</v>
      </c>
      <c r="R157" s="230" t="s">
        <v>84</v>
      </c>
      <c r="S157" s="241" t="s">
        <v>181</v>
      </c>
      <c r="T157" s="230"/>
      <c r="U157" s="241"/>
      <c r="V157" s="230"/>
      <c r="W157" s="241"/>
      <c r="X157" s="230"/>
      <c r="Y157" s="241"/>
      <c r="Z157" s="230"/>
      <c r="AA157" s="241"/>
      <c r="AB157" s="241"/>
      <c r="AC157" s="230"/>
      <c r="AD157" s="241"/>
      <c r="AE157" s="241"/>
      <c r="AF157" s="241"/>
      <c r="AG157" s="241"/>
      <c r="AH157" s="241"/>
      <c r="AI157" s="241"/>
      <c r="AJ157" s="230"/>
      <c r="AK157" s="241"/>
      <c r="AL157" s="241"/>
      <c r="AM157" s="241"/>
      <c r="AN157" s="241"/>
      <c r="AO157" s="241"/>
      <c r="AP157" s="230"/>
      <c r="AQ157" s="230"/>
      <c r="AR157" s="241"/>
      <c r="AS157" s="241"/>
      <c r="AT157" s="241"/>
      <c r="AU157" s="241"/>
      <c r="AV157" s="241"/>
      <c r="AW157" s="65"/>
      <c r="AX157"/>
      <c r="AY157"/>
      <c r="AZ157"/>
      <c r="BA157"/>
    </row>
    <row r="158" spans="1:66" s="10" customFormat="1" ht="17.25" customHeight="1" x14ac:dyDescent="0.3">
      <c r="A158" s="72"/>
      <c r="B15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58" s="288" t="s">
        <v>12</v>
      </c>
      <c r="D158" s="236" t="s">
        <v>16</v>
      </c>
      <c r="E158" s="230" t="s">
        <v>77</v>
      </c>
      <c r="F158" s="230" t="s">
        <v>149</v>
      </c>
      <c r="G158" s="230" t="s">
        <v>873</v>
      </c>
      <c r="H158" s="246">
        <v>42486</v>
      </c>
      <c r="I158" s="231"/>
      <c r="J158" s="252">
        <v>137</v>
      </c>
      <c r="K158" s="242" t="s">
        <v>793</v>
      </c>
      <c r="L15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8" s="233" t="s">
        <v>580</v>
      </c>
      <c r="N158" s="234" t="s">
        <v>291</v>
      </c>
      <c r="O15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8" s="230" t="s">
        <v>427</v>
      </c>
      <c r="Q158" s="278" t="s">
        <v>10</v>
      </c>
      <c r="R158" s="230" t="s">
        <v>4</v>
      </c>
      <c r="S158" s="236" t="s">
        <v>371</v>
      </c>
      <c r="T158" s="230"/>
      <c r="U158" s="230"/>
      <c r="V158" s="230"/>
      <c r="W158" s="230"/>
      <c r="X158" s="230"/>
      <c r="Y158" s="230"/>
      <c r="Z158" s="230">
        <v>1</v>
      </c>
      <c r="AA158" s="230" t="s">
        <v>634</v>
      </c>
      <c r="AB158" s="241"/>
      <c r="AC158" s="230"/>
      <c r="AD158" s="230"/>
      <c r="AE158" s="230"/>
      <c r="AF158" s="230">
        <v>1</v>
      </c>
      <c r="AG158" s="230" t="s">
        <v>368</v>
      </c>
      <c r="AH158" s="230"/>
      <c r="AI158" s="230"/>
      <c r="AJ158" s="230"/>
      <c r="AK158" s="230"/>
      <c r="AL158" s="230"/>
      <c r="AM158" s="230"/>
      <c r="AN158" s="230"/>
      <c r="AO158" s="230"/>
      <c r="AP158" s="230"/>
      <c r="AQ158" s="230"/>
      <c r="AR158" s="230">
        <v>1</v>
      </c>
      <c r="AS158" s="230"/>
      <c r="AT158" s="241"/>
      <c r="AU158" s="230"/>
      <c r="AV158" s="230"/>
      <c r="AW158" s="152"/>
      <c r="AX158"/>
      <c r="AY158"/>
      <c r="AZ158"/>
      <c r="BA158"/>
    </row>
    <row r="159" spans="1:66" ht="17.25" customHeight="1" x14ac:dyDescent="0.3">
      <c r="A159" s="197"/>
      <c r="B15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59" s="288" t="s">
        <v>14</v>
      </c>
      <c r="D159" s="236" t="s">
        <v>22</v>
      </c>
      <c r="E159" s="230" t="s">
        <v>298</v>
      </c>
      <c r="F159" s="230"/>
      <c r="G159" s="241" t="s">
        <v>216</v>
      </c>
      <c r="H159" s="246">
        <v>42441</v>
      </c>
      <c r="I159" s="242"/>
      <c r="J159" s="252">
        <v>138</v>
      </c>
      <c r="K159" s="242"/>
      <c r="L15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9" s="231" t="s">
        <v>582</v>
      </c>
      <c r="N159" s="337" t="s">
        <v>309</v>
      </c>
      <c r="O1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9" s="241" t="s">
        <v>215</v>
      </c>
      <c r="Q159" s="279" t="s">
        <v>10</v>
      </c>
      <c r="R159" s="241" t="s">
        <v>4</v>
      </c>
      <c r="S159" s="236" t="s">
        <v>184</v>
      </c>
      <c r="T159" s="241"/>
      <c r="U159" s="241"/>
      <c r="V159" s="241"/>
      <c r="W159" s="241"/>
      <c r="X159" s="241">
        <v>1</v>
      </c>
      <c r="Y159" s="241" t="s">
        <v>675</v>
      </c>
      <c r="Z159" s="241"/>
      <c r="AA159" s="241"/>
      <c r="AB159" s="241"/>
      <c r="AC159" s="241"/>
      <c r="AD159" s="241"/>
      <c r="AE159" s="241"/>
      <c r="AF159" s="241"/>
      <c r="AG159" s="241"/>
      <c r="AH159" s="241"/>
      <c r="AI159" s="241"/>
      <c r="AJ159" s="241"/>
      <c r="AK159" s="241"/>
      <c r="AL159" s="241"/>
      <c r="AM159" s="241"/>
      <c r="AN159" s="241"/>
      <c r="AO159" s="241"/>
      <c r="AP159" s="241"/>
      <c r="AQ159" s="241"/>
      <c r="AR159" s="241">
        <v>1</v>
      </c>
      <c r="AS159" s="241"/>
      <c r="AT159" s="241"/>
      <c r="AU159" s="241"/>
      <c r="AV159" s="241"/>
      <c r="AW159" s="22"/>
      <c r="BB159" s="5"/>
      <c r="BC159" s="5"/>
      <c r="BD159" s="5"/>
      <c r="BE159" s="5"/>
      <c r="BF159" s="5"/>
      <c r="BG159" s="5"/>
      <c r="BH159" s="5"/>
      <c r="BI159" s="5"/>
      <c r="BJ159" s="5"/>
      <c r="BL159" s="5"/>
      <c r="BM159" s="5"/>
      <c r="BN159" s="5"/>
    </row>
    <row r="160" spans="1:66" ht="17.25" customHeight="1" x14ac:dyDescent="0.3">
      <c r="A160" s="158"/>
      <c r="B16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60" s="236" t="s">
        <v>13</v>
      </c>
      <c r="D160" s="236" t="s">
        <v>17</v>
      </c>
      <c r="E160" s="230" t="s">
        <v>23</v>
      </c>
      <c r="F160" s="230"/>
      <c r="G160" s="263" t="s">
        <v>747</v>
      </c>
      <c r="H160" s="246">
        <v>42445</v>
      </c>
      <c r="I160" s="259"/>
      <c r="J160" s="252">
        <v>139</v>
      </c>
      <c r="K160" s="259"/>
      <c r="L16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0" s="258" t="s">
        <v>580</v>
      </c>
      <c r="N160" s="291" t="s">
        <v>247</v>
      </c>
      <c r="O1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0" s="262" t="s">
        <v>345</v>
      </c>
      <c r="Q160" s="278" t="s">
        <v>10</v>
      </c>
      <c r="R160" s="230" t="s">
        <v>4</v>
      </c>
      <c r="S160" s="248" t="s">
        <v>371</v>
      </c>
      <c r="T160" s="230"/>
      <c r="U160" s="241"/>
      <c r="V160" s="230"/>
      <c r="W160" s="241"/>
      <c r="X160" s="230"/>
      <c r="Y160" s="241"/>
      <c r="Z160" s="230"/>
      <c r="AA160" s="241"/>
      <c r="AB160" s="241">
        <v>1</v>
      </c>
      <c r="AC160" s="230">
        <v>1</v>
      </c>
      <c r="AD160" s="241">
        <v>1</v>
      </c>
      <c r="AE160" s="241" t="s">
        <v>651</v>
      </c>
      <c r="AF160" s="241"/>
      <c r="AG160" s="241"/>
      <c r="AH160" s="241"/>
      <c r="AI160" s="241"/>
      <c r="AJ160" s="230"/>
      <c r="AK160" s="241"/>
      <c r="AL160" s="241"/>
      <c r="AM160" s="241"/>
      <c r="AN160" s="241"/>
      <c r="AO160" s="241"/>
      <c r="AP160" s="230"/>
      <c r="AQ160" s="230"/>
      <c r="AR160" s="241">
        <v>1</v>
      </c>
      <c r="AS160" s="241"/>
      <c r="AT160" s="241"/>
      <c r="AU160" s="241"/>
      <c r="AV160" s="241"/>
      <c r="AW160" s="223"/>
      <c r="BB160" s="5"/>
      <c r="BC160" s="5"/>
      <c r="BD160" s="5"/>
      <c r="BE160" s="5"/>
      <c r="BF160" s="5"/>
      <c r="BG160" s="5"/>
      <c r="BH160" s="5"/>
      <c r="BI160" s="5"/>
      <c r="BJ160" s="5"/>
      <c r="BL160" s="5"/>
      <c r="BM160" s="5"/>
      <c r="BN160" s="5"/>
    </row>
    <row r="161" spans="1:66" ht="17.25" customHeight="1" x14ac:dyDescent="0.3">
      <c r="A161" s="158"/>
      <c r="B16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61" s="236" t="s">
        <v>13</v>
      </c>
      <c r="D161" s="236" t="s">
        <v>17</v>
      </c>
      <c r="E161" s="230" t="s">
        <v>52</v>
      </c>
      <c r="F161" s="230"/>
      <c r="G161" s="263" t="s">
        <v>776</v>
      </c>
      <c r="H161" s="246">
        <v>42452</v>
      </c>
      <c r="I161" s="259"/>
      <c r="J161" s="252">
        <v>140</v>
      </c>
      <c r="K161" s="259"/>
      <c r="L16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1" s="258" t="s">
        <v>580</v>
      </c>
      <c r="N161" s="241" t="s">
        <v>272</v>
      </c>
      <c r="O1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1" s="262" t="s">
        <v>122</v>
      </c>
      <c r="Q161" s="278" t="s">
        <v>10</v>
      </c>
      <c r="R161" s="230" t="s">
        <v>4</v>
      </c>
      <c r="S161" s="248" t="s">
        <v>700</v>
      </c>
      <c r="T161" s="230"/>
      <c r="U161" s="241"/>
      <c r="V161" s="230"/>
      <c r="W161" s="241"/>
      <c r="X161" s="230"/>
      <c r="Y161" s="241"/>
      <c r="Z161" s="230"/>
      <c r="AA161" s="241"/>
      <c r="AB161" s="241">
        <v>1</v>
      </c>
      <c r="AC161" s="230">
        <v>1</v>
      </c>
      <c r="AD161" s="241">
        <v>1</v>
      </c>
      <c r="AE161" s="241" t="s">
        <v>650</v>
      </c>
      <c r="AF161" s="241"/>
      <c r="AG161" s="241"/>
      <c r="AH161" s="241"/>
      <c r="AI161" s="241"/>
      <c r="AJ161" s="230">
        <v>1</v>
      </c>
      <c r="AK161" s="241" t="s">
        <v>647</v>
      </c>
      <c r="AL161" s="241"/>
      <c r="AM161" s="241"/>
      <c r="AN161" s="241"/>
      <c r="AO161" s="241"/>
      <c r="AP161" s="230"/>
      <c r="AQ161" s="230"/>
      <c r="AR161" s="241">
        <v>1</v>
      </c>
      <c r="AS161" s="241"/>
      <c r="AT161" s="241"/>
      <c r="AU161" s="241"/>
      <c r="AV161" s="241"/>
      <c r="AW161" s="65"/>
      <c r="BB161" s="5"/>
      <c r="BC161" s="5"/>
      <c r="BD161" s="5"/>
      <c r="BE161" s="5"/>
      <c r="BF161" s="5"/>
      <c r="BG161" s="5"/>
      <c r="BH161" s="5"/>
      <c r="BI161" s="5"/>
      <c r="BJ161" s="5"/>
      <c r="BL161" s="5"/>
      <c r="BM161" s="5"/>
      <c r="BN161" s="5"/>
    </row>
    <row r="162" spans="1:66" ht="17.25" customHeight="1" x14ac:dyDescent="0.3">
      <c r="A162" s="79"/>
      <c r="B16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62" s="262" t="s">
        <v>14</v>
      </c>
      <c r="D162" s="230" t="s">
        <v>82</v>
      </c>
      <c r="E162" s="230" t="s">
        <v>111</v>
      </c>
      <c r="F162" s="230"/>
      <c r="G162" s="230" t="s">
        <v>384</v>
      </c>
      <c r="H162" s="246">
        <v>42530</v>
      </c>
      <c r="I162" s="242"/>
      <c r="J162" s="252">
        <v>141</v>
      </c>
      <c r="K162" s="242" t="s">
        <v>795</v>
      </c>
      <c r="L16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2" s="231" t="s">
        <v>580</v>
      </c>
      <c r="N162" s="251" t="s">
        <v>385</v>
      </c>
      <c r="O1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62" s="241" t="s">
        <v>386</v>
      </c>
      <c r="Q162" s="242" t="s">
        <v>58</v>
      </c>
      <c r="R162" s="241" t="s">
        <v>4</v>
      </c>
      <c r="S162" s="248" t="s">
        <v>700</v>
      </c>
      <c r="T162" s="241"/>
      <c r="U162" s="241"/>
      <c r="V162" s="241"/>
      <c r="W162" s="241"/>
      <c r="X162" s="241"/>
      <c r="Y162" s="241"/>
      <c r="Z162" s="241"/>
      <c r="AA162" s="241"/>
      <c r="AB162" s="241">
        <v>1</v>
      </c>
      <c r="AC162" s="241">
        <v>1</v>
      </c>
      <c r="AD162" s="241">
        <v>1</v>
      </c>
      <c r="AE162" s="241" t="s">
        <v>650</v>
      </c>
      <c r="AF162" s="241"/>
      <c r="AG162" s="241"/>
      <c r="AH162" s="241"/>
      <c r="AI162" s="241"/>
      <c r="AJ162" s="241">
        <v>1</v>
      </c>
      <c r="AK162" s="241" t="s">
        <v>647</v>
      </c>
      <c r="AL162" s="241"/>
      <c r="AM162" s="241"/>
      <c r="AN162" s="241"/>
      <c r="AO162" s="241"/>
      <c r="AP162" s="241"/>
      <c r="AQ162" s="241"/>
      <c r="AR162" s="241">
        <v>1</v>
      </c>
      <c r="AS162" s="241"/>
      <c r="AT162" s="241"/>
      <c r="AU162" s="241"/>
      <c r="AV162" s="241"/>
      <c r="AW162" s="21"/>
      <c r="BB162" s="5"/>
      <c r="BC162" s="5"/>
      <c r="BD162" s="5"/>
      <c r="BE162" s="5"/>
      <c r="BF162" s="5"/>
      <c r="BG162" s="5"/>
      <c r="BH162" s="5"/>
      <c r="BI162" s="5"/>
      <c r="BJ162" s="5"/>
      <c r="BL162" s="5"/>
      <c r="BM162" s="5"/>
      <c r="BN162" s="5"/>
    </row>
    <row r="163" spans="1:66" ht="17.25" customHeight="1" x14ac:dyDescent="0.3">
      <c r="A163" s="197"/>
      <c r="B16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63" s="288" t="s">
        <v>14</v>
      </c>
      <c r="D163" s="236" t="s">
        <v>22</v>
      </c>
      <c r="E163" s="230"/>
      <c r="F163" s="230"/>
      <c r="G163" s="230" t="s">
        <v>189</v>
      </c>
      <c r="H163" s="246">
        <v>42441</v>
      </c>
      <c r="I163" s="242"/>
      <c r="J163" s="252">
        <v>142</v>
      </c>
      <c r="K163" s="242"/>
      <c r="L16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3" s="242" t="s">
        <v>582</v>
      </c>
      <c r="N163" s="337" t="s">
        <v>299</v>
      </c>
      <c r="O1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3" s="241" t="s">
        <v>190</v>
      </c>
      <c r="Q163" s="279" t="s">
        <v>10</v>
      </c>
      <c r="R163" s="241" t="s">
        <v>4</v>
      </c>
      <c r="S163" s="248" t="s">
        <v>184</v>
      </c>
      <c r="T163" s="241"/>
      <c r="U163" s="241"/>
      <c r="V163" s="241"/>
      <c r="W163" s="241"/>
      <c r="X163" s="241">
        <v>1</v>
      </c>
      <c r="Y163" s="241" t="s">
        <v>674</v>
      </c>
      <c r="Z163" s="241"/>
      <c r="AA163" s="241"/>
      <c r="AB163" s="241"/>
      <c r="AC163" s="241"/>
      <c r="AD163" s="241"/>
      <c r="AE163" s="241"/>
      <c r="AF163" s="241"/>
      <c r="AG163" s="241"/>
      <c r="AH163" s="241"/>
      <c r="AI163" s="241"/>
      <c r="AJ163" s="241"/>
      <c r="AK163" s="241"/>
      <c r="AL163" s="241"/>
      <c r="AM163" s="241"/>
      <c r="AN163" s="241"/>
      <c r="AO163" s="241"/>
      <c r="AP163" s="241"/>
      <c r="AQ163" s="241"/>
      <c r="AR163" s="241">
        <v>1</v>
      </c>
      <c r="AS163" s="241"/>
      <c r="AT163" s="241"/>
      <c r="AU163" s="241"/>
      <c r="AV163" s="241"/>
      <c r="AW163" s="21"/>
      <c r="BB163" s="5"/>
      <c r="BC163" s="5"/>
      <c r="BD163" s="5"/>
      <c r="BE163" s="5"/>
      <c r="BF163" s="5"/>
      <c r="BG163" s="5"/>
      <c r="BH163" s="5"/>
      <c r="BI163" s="5"/>
      <c r="BJ163" s="5"/>
      <c r="BL163" s="5"/>
      <c r="BM163" s="5"/>
      <c r="BN163" s="5"/>
    </row>
    <row r="164" spans="1:66" ht="17.25" customHeight="1" x14ac:dyDescent="0.3">
      <c r="A164" s="197"/>
      <c r="B1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4" s="288" t="s">
        <v>14</v>
      </c>
      <c r="D164" s="236" t="s">
        <v>20</v>
      </c>
      <c r="E164" s="236" t="s">
        <v>44</v>
      </c>
      <c r="F164" s="230"/>
      <c r="G164" s="230" t="s">
        <v>758</v>
      </c>
      <c r="H164" s="246">
        <v>42430</v>
      </c>
      <c r="I164" s="242"/>
      <c r="J164" s="252">
        <v>143</v>
      </c>
      <c r="K164" s="242"/>
      <c r="L16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4" s="242" t="s">
        <v>580</v>
      </c>
      <c r="N164" s="243" t="s">
        <v>260</v>
      </c>
      <c r="O1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4" s="241" t="s">
        <v>106</v>
      </c>
      <c r="Q164" s="279" t="s">
        <v>10</v>
      </c>
      <c r="R164" s="241" t="s">
        <v>4</v>
      </c>
      <c r="S164" s="248" t="s">
        <v>371</v>
      </c>
      <c r="T164" s="241"/>
      <c r="U164" s="241"/>
      <c r="V164" s="241"/>
      <c r="W164" s="241"/>
      <c r="X164" s="241"/>
      <c r="Y164" s="241"/>
      <c r="Z164" s="241"/>
      <c r="AA164" s="241"/>
      <c r="AB164" s="241"/>
      <c r="AC164" s="241"/>
      <c r="AD164" s="241"/>
      <c r="AE164" s="241"/>
      <c r="AF164" s="241"/>
      <c r="AG164" s="241"/>
      <c r="AH164" s="241"/>
      <c r="AI164" s="241"/>
      <c r="AJ164" s="241"/>
      <c r="AK164" s="241"/>
      <c r="AL164" s="241">
        <v>1</v>
      </c>
      <c r="AM164" s="241" t="s">
        <v>666</v>
      </c>
      <c r="AN164" s="241"/>
      <c r="AO164" s="241"/>
      <c r="AP164" s="241"/>
      <c r="AQ164" s="241"/>
      <c r="AR164" s="241">
        <v>1</v>
      </c>
      <c r="AS164" s="241"/>
      <c r="AT164" s="241"/>
      <c r="AU164" s="241"/>
      <c r="AV164" s="241"/>
      <c r="AW164" s="146"/>
      <c r="BB164" s="5"/>
      <c r="BC164" s="5"/>
      <c r="BD164" s="5"/>
      <c r="BE164" s="5"/>
      <c r="BF164" s="5"/>
      <c r="BG164" s="5"/>
      <c r="BH164" s="5"/>
      <c r="BI164" s="5"/>
      <c r="BJ164" s="5"/>
      <c r="BL164" s="5"/>
      <c r="BM164" s="5"/>
      <c r="BN164" s="5"/>
    </row>
    <row r="165" spans="1:66" ht="17.25" customHeight="1" x14ac:dyDescent="0.3">
      <c r="A165" s="197"/>
      <c r="B16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5" s="288" t="s">
        <v>14</v>
      </c>
      <c r="D165" s="236" t="s">
        <v>20</v>
      </c>
      <c r="E165" s="236" t="s">
        <v>44</v>
      </c>
      <c r="F165" s="230"/>
      <c r="G165" s="230" t="s">
        <v>740</v>
      </c>
      <c r="H165" s="246">
        <v>42430</v>
      </c>
      <c r="I165" s="242"/>
      <c r="J165" s="252">
        <v>144</v>
      </c>
      <c r="K165" s="242"/>
      <c r="L16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5" s="242" t="s">
        <v>580</v>
      </c>
      <c r="N165" s="243" t="s">
        <v>261</v>
      </c>
      <c r="O1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5" s="241" t="s">
        <v>112</v>
      </c>
      <c r="Q165" s="279" t="s">
        <v>10</v>
      </c>
      <c r="R165" s="241" t="s">
        <v>4</v>
      </c>
      <c r="S165" s="236" t="s">
        <v>371</v>
      </c>
      <c r="T165" s="241"/>
      <c r="U165" s="241"/>
      <c r="V165" s="241"/>
      <c r="W165" s="241"/>
      <c r="X165" s="241"/>
      <c r="Y165" s="241"/>
      <c r="Z165" s="241"/>
      <c r="AA165" s="241"/>
      <c r="AB165" s="241">
        <v>1</v>
      </c>
      <c r="AC165" s="241"/>
      <c r="AD165" s="241"/>
      <c r="AE165" s="241" t="s">
        <v>655</v>
      </c>
      <c r="AF165" s="241"/>
      <c r="AG165" s="241"/>
      <c r="AH165" s="241"/>
      <c r="AI165" s="241"/>
      <c r="AJ165" s="241"/>
      <c r="AK165" s="241"/>
      <c r="AL165" s="241"/>
      <c r="AM165" s="241"/>
      <c r="AN165" s="241"/>
      <c r="AO165" s="241"/>
      <c r="AP165" s="241"/>
      <c r="AQ165" s="241"/>
      <c r="AR165" s="241">
        <v>1</v>
      </c>
      <c r="AS165" s="241"/>
      <c r="AT165" s="241"/>
      <c r="AU165" s="241"/>
      <c r="AV165" s="241"/>
      <c r="AW165" s="146"/>
      <c r="BB165" s="5"/>
      <c r="BC165" s="5"/>
      <c r="BD165" s="5"/>
      <c r="BE165" s="5"/>
      <c r="BF165" s="5"/>
      <c r="BG165" s="5"/>
      <c r="BH165" s="5"/>
      <c r="BI165" s="5"/>
      <c r="BJ165" s="5"/>
      <c r="BL165" s="5"/>
      <c r="BM165" s="5"/>
      <c r="BN165" s="5"/>
    </row>
    <row r="166" spans="1:66" ht="17.25" customHeight="1" x14ac:dyDescent="0.3">
      <c r="A166" s="197"/>
      <c r="B16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66" s="288" t="s">
        <v>14</v>
      </c>
      <c r="D166" s="236" t="s">
        <v>22</v>
      </c>
      <c r="E166" s="230" t="s">
        <v>298</v>
      </c>
      <c r="F166" s="230"/>
      <c r="G166" s="241" t="s">
        <v>195</v>
      </c>
      <c r="H166" s="246">
        <v>40624</v>
      </c>
      <c r="I166" s="231"/>
      <c r="J166" s="252">
        <v>145</v>
      </c>
      <c r="K166" s="231" t="s">
        <v>828</v>
      </c>
      <c r="L16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6" s="231" t="s">
        <v>582</v>
      </c>
      <c r="N166" s="338" t="s">
        <v>301</v>
      </c>
      <c r="O16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6" s="241" t="s">
        <v>196</v>
      </c>
      <c r="Q166" s="279" t="s">
        <v>10</v>
      </c>
      <c r="R166" s="241" t="s">
        <v>4</v>
      </c>
      <c r="S166" s="236" t="s">
        <v>184</v>
      </c>
      <c r="T166" s="241"/>
      <c r="U166" s="241"/>
      <c r="V166" s="241"/>
      <c r="W166" s="241"/>
      <c r="X166" s="241">
        <v>1</v>
      </c>
      <c r="Y166" s="241" t="s">
        <v>674</v>
      </c>
      <c r="Z166" s="241"/>
      <c r="AA166" s="241"/>
      <c r="AB166" s="241"/>
      <c r="AC166" s="241"/>
      <c r="AD166" s="241"/>
      <c r="AE166" s="241"/>
      <c r="AF166" s="241"/>
      <c r="AG166" s="241"/>
      <c r="AH166" s="241"/>
      <c r="AI166" s="241"/>
      <c r="AJ166" s="241"/>
      <c r="AK166" s="241"/>
      <c r="AL166" s="241"/>
      <c r="AM166" s="241"/>
      <c r="AN166" s="241"/>
      <c r="AO166" s="241"/>
      <c r="AP166" s="241"/>
      <c r="AQ166" s="241"/>
      <c r="AR166" s="241">
        <v>1</v>
      </c>
      <c r="AS166" s="241"/>
      <c r="AT166" s="241"/>
      <c r="AU166" s="241"/>
      <c r="AV166" s="241"/>
      <c r="AW166" s="22"/>
      <c r="BB166" s="5"/>
      <c r="BC166" s="5"/>
      <c r="BD166" s="5"/>
      <c r="BE166" s="5"/>
      <c r="BF166" s="5"/>
      <c r="BG166" s="5"/>
      <c r="BH166" s="5"/>
      <c r="BI166" s="5"/>
      <c r="BJ166" s="5"/>
      <c r="BL166" s="5"/>
      <c r="BM166" s="5"/>
      <c r="BN166" s="5"/>
    </row>
    <row r="167" spans="1:66" ht="17.25" customHeight="1" x14ac:dyDescent="0.3">
      <c r="A167" s="197"/>
      <c r="B16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7" s="288" t="s">
        <v>14</v>
      </c>
      <c r="D167" s="236" t="s">
        <v>20</v>
      </c>
      <c r="E167" s="236" t="s">
        <v>44</v>
      </c>
      <c r="F167" s="230"/>
      <c r="G167" s="230" t="s">
        <v>759</v>
      </c>
      <c r="H167" s="246">
        <v>42430</v>
      </c>
      <c r="I167" s="231"/>
      <c r="J167" s="252">
        <v>146</v>
      </c>
      <c r="K167" s="231"/>
      <c r="L16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7" s="231" t="s">
        <v>580</v>
      </c>
      <c r="N167" s="234" t="s">
        <v>262</v>
      </c>
      <c r="O1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7" s="241" t="s">
        <v>467</v>
      </c>
      <c r="Q167" s="279" t="s">
        <v>10</v>
      </c>
      <c r="R167" s="241" t="s">
        <v>4</v>
      </c>
      <c r="S167" s="236" t="s">
        <v>371</v>
      </c>
      <c r="T167" s="241"/>
      <c r="U167" s="241"/>
      <c r="V167" s="241"/>
      <c r="W167" s="241"/>
      <c r="X167" s="241"/>
      <c r="Y167" s="241"/>
      <c r="Z167" s="241"/>
      <c r="AA167" s="241"/>
      <c r="AB167" s="241"/>
      <c r="AC167" s="241"/>
      <c r="AD167" s="241"/>
      <c r="AE167" s="241"/>
      <c r="AF167" s="241"/>
      <c r="AG167" s="241"/>
      <c r="AH167" s="241"/>
      <c r="AI167" s="241"/>
      <c r="AJ167" s="241"/>
      <c r="AK167" s="241"/>
      <c r="AL167" s="241">
        <v>1</v>
      </c>
      <c r="AM167" s="241" t="s">
        <v>669</v>
      </c>
      <c r="AN167" s="241"/>
      <c r="AO167" s="241"/>
      <c r="AP167" s="241"/>
      <c r="AQ167" s="241"/>
      <c r="AR167" s="241">
        <v>1</v>
      </c>
      <c r="AS167" s="241"/>
      <c r="AT167" s="241"/>
      <c r="AU167" s="241"/>
      <c r="AV167" s="241"/>
      <c r="AW167" s="146"/>
      <c r="BB167" s="5"/>
      <c r="BC167" s="5"/>
      <c r="BD167" s="5"/>
      <c r="BE167" s="5"/>
      <c r="BF167" s="5"/>
      <c r="BG167" s="5"/>
      <c r="BH167" s="5"/>
      <c r="BI167" s="5"/>
      <c r="BJ167" s="5"/>
      <c r="BL167" s="5"/>
      <c r="BM167" s="5"/>
      <c r="BN167" s="5"/>
    </row>
    <row r="168" spans="1:66" ht="17.25" customHeight="1" x14ac:dyDescent="0.3">
      <c r="A168" s="79"/>
      <c r="B16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8" s="288" t="s">
        <v>14</v>
      </c>
      <c r="D168" s="236" t="s">
        <v>20</v>
      </c>
      <c r="E168" s="236" t="s">
        <v>44</v>
      </c>
      <c r="F168" s="230"/>
      <c r="G168" s="230" t="s">
        <v>843</v>
      </c>
      <c r="H168" s="357">
        <v>42491</v>
      </c>
      <c r="I168" s="242"/>
      <c r="J168" s="252">
        <v>147</v>
      </c>
      <c r="K168" s="242"/>
      <c r="L16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8" s="305"/>
      <c r="N168" s="241" t="s">
        <v>841</v>
      </c>
      <c r="O1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8" s="241" t="s">
        <v>842</v>
      </c>
      <c r="Q168" s="242" t="s">
        <v>10</v>
      </c>
      <c r="R168" s="241"/>
      <c r="S168" s="230" t="s">
        <v>371</v>
      </c>
      <c r="T168" s="241"/>
      <c r="U168" s="241"/>
      <c r="V168" s="241"/>
      <c r="W168" s="241"/>
      <c r="X168" s="241"/>
      <c r="Y168" s="241"/>
      <c r="Z168" s="241"/>
      <c r="AA168" s="241"/>
      <c r="AB168" s="241"/>
      <c r="AC168" s="241"/>
      <c r="AD168" s="241"/>
      <c r="AE168" s="241"/>
      <c r="AF168" s="241"/>
      <c r="AG168" s="241"/>
      <c r="AH168" s="241"/>
      <c r="AI168" s="241"/>
      <c r="AJ168" s="241"/>
      <c r="AK168" s="241"/>
      <c r="AL168" s="241"/>
      <c r="AM168" s="241"/>
      <c r="AN168" s="241"/>
      <c r="AO168" s="241"/>
      <c r="AP168" s="241"/>
      <c r="AQ168" s="241"/>
      <c r="AR168" s="241"/>
      <c r="AS168" s="241"/>
      <c r="AT168" s="241"/>
      <c r="AU168" s="241"/>
      <c r="AV168" s="241"/>
      <c r="AW168" s="21"/>
      <c r="AX168" s="330"/>
      <c r="AY168" s="330"/>
      <c r="AZ168" s="330"/>
      <c r="BA168" s="330"/>
      <c r="BB168" s="5"/>
      <c r="BC168" s="5"/>
      <c r="BD168" s="5"/>
      <c r="BE168" s="5"/>
      <c r="BF168" s="5"/>
      <c r="BG168" s="5"/>
      <c r="BH168" s="5"/>
      <c r="BI168" s="5"/>
      <c r="BJ168" s="5"/>
      <c r="BL168" s="5"/>
      <c r="BM168" s="5"/>
      <c r="BN168" s="5"/>
    </row>
    <row r="169" spans="1:66" s="10" customFormat="1" ht="17.25" customHeight="1" x14ac:dyDescent="0.3">
      <c r="A169" s="197"/>
      <c r="B16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9" s="288" t="s">
        <v>14</v>
      </c>
      <c r="D169" s="236" t="s">
        <v>20</v>
      </c>
      <c r="E169" s="236" t="s">
        <v>44</v>
      </c>
      <c r="F169" s="230"/>
      <c r="G169" s="241" t="s">
        <v>716</v>
      </c>
      <c r="H169" s="246">
        <v>42444</v>
      </c>
      <c r="I169" s="242"/>
      <c r="J169" s="252">
        <v>148</v>
      </c>
      <c r="K169" s="242"/>
      <c r="L16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9" s="242" t="s">
        <v>580</v>
      </c>
      <c r="N169" s="243" t="s">
        <v>405</v>
      </c>
      <c r="O1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9" s="241" t="s">
        <v>466</v>
      </c>
      <c r="Q169" s="279" t="s">
        <v>10</v>
      </c>
      <c r="R169" s="241" t="s">
        <v>4</v>
      </c>
      <c r="S169" s="236" t="s">
        <v>371</v>
      </c>
      <c r="T169" s="241"/>
      <c r="U169" s="241"/>
      <c r="V169" s="241"/>
      <c r="W169" s="241"/>
      <c r="X169" s="241"/>
      <c r="Y169" s="241"/>
      <c r="Z169" s="241"/>
      <c r="AA169" s="241"/>
      <c r="AB169" s="241">
        <v>1</v>
      </c>
      <c r="AC169" s="241"/>
      <c r="AD169" s="241"/>
      <c r="AE169" s="241" t="s">
        <v>655</v>
      </c>
      <c r="AF169" s="241"/>
      <c r="AG169" s="241"/>
      <c r="AH169" s="241"/>
      <c r="AI169" s="241"/>
      <c r="AJ169" s="241"/>
      <c r="AK169" s="241"/>
      <c r="AL169" s="241"/>
      <c r="AM169" s="241"/>
      <c r="AN169" s="241"/>
      <c r="AO169" s="241"/>
      <c r="AP169" s="241"/>
      <c r="AQ169" s="241"/>
      <c r="AR169" s="241">
        <v>1</v>
      </c>
      <c r="AS169" s="241"/>
      <c r="AT169" s="241"/>
      <c r="AU169" s="241"/>
      <c r="AV169" s="241"/>
      <c r="AW169" s="146"/>
      <c r="AX169"/>
      <c r="AY169"/>
      <c r="AZ169"/>
      <c r="BA169"/>
    </row>
    <row r="170" spans="1:66" s="10" customFormat="1" ht="17.25" customHeight="1" x14ac:dyDescent="0.3">
      <c r="A170" s="197"/>
      <c r="B17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170" s="262" t="s">
        <v>14</v>
      </c>
      <c r="D170" s="230" t="s">
        <v>20</v>
      </c>
      <c r="E170" s="230" t="s">
        <v>24</v>
      </c>
      <c r="F170" s="230"/>
      <c r="G170" s="241" t="s">
        <v>735</v>
      </c>
      <c r="H170" s="246">
        <v>42430</v>
      </c>
      <c r="I170" s="242"/>
      <c r="J170" s="252">
        <v>149</v>
      </c>
      <c r="K170" s="242"/>
      <c r="L17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0" s="256" t="s">
        <v>580</v>
      </c>
      <c r="N170" s="243" t="s">
        <v>259</v>
      </c>
      <c r="O1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0" s="241" t="s">
        <v>104</v>
      </c>
      <c r="Q170" s="242" t="s">
        <v>10</v>
      </c>
      <c r="R170" s="241" t="s">
        <v>4</v>
      </c>
      <c r="S170" s="230" t="s">
        <v>371</v>
      </c>
      <c r="T170" s="241"/>
      <c r="U170" s="241"/>
      <c r="V170" s="241"/>
      <c r="W170" s="241"/>
      <c r="X170" s="241"/>
      <c r="Y170" s="241"/>
      <c r="Z170" s="241">
        <v>1</v>
      </c>
      <c r="AA170" s="241" t="s">
        <v>633</v>
      </c>
      <c r="AB170" s="241"/>
      <c r="AC170" s="241"/>
      <c r="AD170" s="241"/>
      <c r="AE170" s="241"/>
      <c r="AF170" s="241"/>
      <c r="AG170" s="241"/>
      <c r="AH170" s="241"/>
      <c r="AI170" s="241"/>
      <c r="AJ170" s="241"/>
      <c r="AK170" s="241"/>
      <c r="AL170" s="241">
        <v>1</v>
      </c>
      <c r="AM170" s="241" t="s">
        <v>665</v>
      </c>
      <c r="AN170" s="241"/>
      <c r="AO170" s="241"/>
      <c r="AP170" s="241"/>
      <c r="AQ170" s="241"/>
      <c r="AR170" s="241">
        <v>1</v>
      </c>
      <c r="AS170" s="241"/>
      <c r="AT170" s="241"/>
      <c r="AU170" s="241"/>
      <c r="AV170" s="241"/>
      <c r="AW170" s="21"/>
      <c r="AX170"/>
      <c r="AY170"/>
      <c r="AZ170"/>
      <c r="BA170"/>
    </row>
    <row r="171" spans="1:66" s="10" customFormat="1" ht="17.25" customHeight="1" x14ac:dyDescent="0.3">
      <c r="A171" s="196"/>
      <c r="B17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71" s="262" t="s">
        <v>13</v>
      </c>
      <c r="D171" s="230" t="s">
        <v>17</v>
      </c>
      <c r="E171" s="230" t="s">
        <v>52</v>
      </c>
      <c r="F171" s="230"/>
      <c r="G171" s="249" t="s">
        <v>84</v>
      </c>
      <c r="H171" s="246"/>
      <c r="I171" s="250"/>
      <c r="J171" s="252"/>
      <c r="K171" s="250"/>
      <c r="L17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1" s="242" t="s">
        <v>581</v>
      </c>
      <c r="N171" s="253" t="s">
        <v>1000</v>
      </c>
      <c r="O1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71" s="241" t="s">
        <v>1001</v>
      </c>
      <c r="Q171" s="242" t="s">
        <v>1002</v>
      </c>
      <c r="R171" s="241" t="s">
        <v>84</v>
      </c>
      <c r="S171" s="236"/>
      <c r="T171" s="241"/>
      <c r="U171" s="241"/>
      <c r="V171" s="241"/>
      <c r="W171" s="241"/>
      <c r="X171" s="241"/>
      <c r="Y171" s="241"/>
      <c r="Z171" s="241"/>
      <c r="AA171" s="241"/>
      <c r="AB171" s="241"/>
      <c r="AC171" s="241"/>
      <c r="AD171" s="241"/>
      <c r="AE171" s="241"/>
      <c r="AF171" s="241"/>
      <c r="AG171" s="241"/>
      <c r="AH171" s="241"/>
      <c r="AI171" s="241"/>
      <c r="AJ171" s="241"/>
      <c r="AK171" s="241"/>
      <c r="AL171" s="241"/>
      <c r="AM171" s="241"/>
      <c r="AN171" s="241"/>
      <c r="AO171" s="241"/>
      <c r="AP171" s="241"/>
      <c r="AQ171" s="241"/>
      <c r="AR171" s="241"/>
      <c r="AS171" s="241"/>
      <c r="AT171" s="241"/>
      <c r="AU171" s="241"/>
      <c r="AV171" s="241"/>
      <c r="AW171" s="161"/>
      <c r="AX171"/>
      <c r="AY171"/>
      <c r="AZ171"/>
      <c r="BA171"/>
    </row>
    <row r="172" spans="1:66" s="10" customFormat="1" ht="17.25" customHeight="1" x14ac:dyDescent="0.3">
      <c r="A172" s="72"/>
      <c r="B17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2" s="288" t="s">
        <v>12</v>
      </c>
      <c r="D172" s="236" t="s">
        <v>57</v>
      </c>
      <c r="E172" s="230" t="s">
        <v>37</v>
      </c>
      <c r="F172" s="230"/>
      <c r="G172" s="241" t="s">
        <v>168</v>
      </c>
      <c r="H172" s="246">
        <v>42401</v>
      </c>
      <c r="I172" s="242"/>
      <c r="J172" s="252">
        <v>150</v>
      </c>
      <c r="K172" s="242"/>
      <c r="L17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2" s="242" t="s">
        <v>582</v>
      </c>
      <c r="N172" s="241" t="s">
        <v>406</v>
      </c>
      <c r="O1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72" s="241" t="s">
        <v>431</v>
      </c>
      <c r="Q172" s="279" t="s">
        <v>58</v>
      </c>
      <c r="R172" s="241" t="s">
        <v>4</v>
      </c>
      <c r="S172" s="236" t="s">
        <v>698</v>
      </c>
      <c r="T172" s="241"/>
      <c r="U172" s="241"/>
      <c r="V172" s="241"/>
      <c r="W172" s="241"/>
      <c r="X172" s="241"/>
      <c r="Y172" s="241"/>
      <c r="Z172" s="241"/>
      <c r="AA172" s="241"/>
      <c r="AB172" s="241"/>
      <c r="AC172" s="241"/>
      <c r="AD172" s="241"/>
      <c r="AE172" s="241"/>
      <c r="AF172" s="241"/>
      <c r="AG172" s="241"/>
      <c r="AH172" s="241"/>
      <c r="AI172" s="241"/>
      <c r="AJ172" s="241"/>
      <c r="AK172" s="241"/>
      <c r="AL172" s="241"/>
      <c r="AM172" s="241"/>
      <c r="AN172" s="241"/>
      <c r="AO172" s="241"/>
      <c r="AP172" s="241"/>
      <c r="AQ172" s="241"/>
      <c r="AR172" s="241">
        <v>1</v>
      </c>
      <c r="AS172" s="241"/>
      <c r="AT172" s="241"/>
      <c r="AU172" s="241"/>
      <c r="AV172" s="241"/>
      <c r="AW172" s="22"/>
      <c r="AX172"/>
      <c r="AY172"/>
      <c r="AZ172"/>
      <c r="BA172"/>
    </row>
    <row r="173" spans="1:66" s="10" customFormat="1" ht="17.25" customHeight="1" x14ac:dyDescent="0.3">
      <c r="A173" s="72"/>
      <c r="B1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3" s="266" t="s">
        <v>12</v>
      </c>
      <c r="D173" s="241" t="s">
        <v>57</v>
      </c>
      <c r="E173" s="241" t="s">
        <v>37</v>
      </c>
      <c r="F173" s="230"/>
      <c r="G173" s="241" t="s">
        <v>170</v>
      </c>
      <c r="H173" s="246">
        <v>42401</v>
      </c>
      <c r="I173" s="242"/>
      <c r="J173" s="252">
        <v>151</v>
      </c>
      <c r="K173" s="242"/>
      <c r="L17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3" s="242" t="s">
        <v>582</v>
      </c>
      <c r="N173" s="241" t="s">
        <v>228</v>
      </c>
      <c r="O1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73" s="241" t="s">
        <v>228</v>
      </c>
      <c r="Q173" s="242" t="s">
        <v>9</v>
      </c>
      <c r="R173" s="241" t="s">
        <v>4</v>
      </c>
      <c r="S173" s="236" t="s">
        <v>698</v>
      </c>
      <c r="T173" s="241">
        <v>1</v>
      </c>
      <c r="U173" s="241" t="s">
        <v>630</v>
      </c>
      <c r="V173" s="241"/>
      <c r="W173" s="241"/>
      <c r="X173" s="230"/>
      <c r="Y173" s="241"/>
      <c r="Z173" s="241"/>
      <c r="AA173" s="241"/>
      <c r="AB173" s="241"/>
      <c r="AC173" s="241"/>
      <c r="AD173" s="241"/>
      <c r="AE173" s="241"/>
      <c r="AF173" s="241"/>
      <c r="AG173" s="241"/>
      <c r="AH173" s="241"/>
      <c r="AI173" s="241"/>
      <c r="AJ173" s="241"/>
      <c r="AK173" s="241"/>
      <c r="AL173" s="241"/>
      <c r="AM173" s="241"/>
      <c r="AN173" s="241"/>
      <c r="AO173" s="241"/>
      <c r="AP173" s="241"/>
      <c r="AQ173" s="230"/>
      <c r="AR173" s="241">
        <v>1</v>
      </c>
      <c r="AS173" s="241"/>
      <c r="AT173" s="241"/>
      <c r="AU173" s="241"/>
      <c r="AV173" s="241"/>
      <c r="AW173" s="21"/>
      <c r="AX173"/>
      <c r="AY173"/>
      <c r="AZ173"/>
      <c r="BA173"/>
    </row>
    <row r="174" spans="1:66" s="10" customFormat="1" ht="17.25" customHeight="1" x14ac:dyDescent="0.3">
      <c r="A174" s="197"/>
      <c r="B1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74" s="288" t="s">
        <v>14</v>
      </c>
      <c r="D174" s="236" t="s">
        <v>22</v>
      </c>
      <c r="E174" s="230"/>
      <c r="F174" s="230"/>
      <c r="G174" s="241" t="s">
        <v>185</v>
      </c>
      <c r="H174" s="246">
        <v>42441</v>
      </c>
      <c r="I174" s="242"/>
      <c r="J174" s="252">
        <v>152</v>
      </c>
      <c r="K174" s="242"/>
      <c r="L17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4" s="242" t="s">
        <v>582</v>
      </c>
      <c r="N174" s="337" t="s">
        <v>294</v>
      </c>
      <c r="O1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4" s="241" t="s">
        <v>183</v>
      </c>
      <c r="Q174" s="279" t="s">
        <v>10</v>
      </c>
      <c r="R174" s="241" t="s">
        <v>4</v>
      </c>
      <c r="S174" s="236" t="s">
        <v>184</v>
      </c>
      <c r="T174" s="241"/>
      <c r="U174" s="241"/>
      <c r="V174" s="241"/>
      <c r="W174" s="241"/>
      <c r="X174" s="230">
        <v>1</v>
      </c>
      <c r="Y174" s="241" t="s">
        <v>674</v>
      </c>
      <c r="Z174" s="241"/>
      <c r="AA174" s="241"/>
      <c r="AB174" s="241"/>
      <c r="AC174" s="241"/>
      <c r="AD174" s="241"/>
      <c r="AE174" s="241"/>
      <c r="AF174" s="241"/>
      <c r="AG174" s="241"/>
      <c r="AH174" s="241"/>
      <c r="AI174" s="241"/>
      <c r="AJ174" s="241"/>
      <c r="AK174" s="241"/>
      <c r="AL174" s="241"/>
      <c r="AM174" s="241"/>
      <c r="AN174" s="241"/>
      <c r="AO174" s="241"/>
      <c r="AP174" s="241"/>
      <c r="AQ174" s="230"/>
      <c r="AR174" s="241">
        <v>1</v>
      </c>
      <c r="AS174" s="241"/>
      <c r="AT174" s="241"/>
      <c r="AU174" s="241"/>
      <c r="AV174" s="241"/>
      <c r="AW174" s="21"/>
      <c r="AX174"/>
      <c r="AY174"/>
      <c r="AZ174"/>
      <c r="BA174"/>
    </row>
    <row r="175" spans="1:66" s="10" customFormat="1" ht="17.25" customHeight="1" x14ac:dyDescent="0.3">
      <c r="A175" s="197"/>
      <c r="B17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75" s="288" t="s">
        <v>14</v>
      </c>
      <c r="D175" s="236" t="s">
        <v>82</v>
      </c>
      <c r="E175" s="236" t="s">
        <v>111</v>
      </c>
      <c r="F175" s="230"/>
      <c r="G175" s="241" t="s">
        <v>108</v>
      </c>
      <c r="H175" s="255">
        <v>42461</v>
      </c>
      <c r="I175" s="242"/>
      <c r="J175" s="252">
        <v>153</v>
      </c>
      <c r="K175" s="242" t="s">
        <v>795</v>
      </c>
      <c r="L17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5" s="242" t="s">
        <v>580</v>
      </c>
      <c r="N175" s="251" t="s">
        <v>264</v>
      </c>
      <c r="O17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5" s="241" t="s">
        <v>115</v>
      </c>
      <c r="Q175" s="279" t="s">
        <v>10</v>
      </c>
      <c r="R175" s="241" t="s">
        <v>4</v>
      </c>
      <c r="S175" s="236" t="s">
        <v>419</v>
      </c>
      <c r="T175" s="241"/>
      <c r="U175" s="241"/>
      <c r="V175" s="241"/>
      <c r="W175" s="241"/>
      <c r="X175" s="241"/>
      <c r="Y175" s="241"/>
      <c r="Z175" s="241"/>
      <c r="AA175" s="241"/>
      <c r="AB175" s="241"/>
      <c r="AC175" s="241"/>
      <c r="AD175" s="241">
        <v>1</v>
      </c>
      <c r="AE175" s="241" t="s">
        <v>659</v>
      </c>
      <c r="AF175" s="241"/>
      <c r="AG175" s="241"/>
      <c r="AH175" s="241"/>
      <c r="AI175" s="241"/>
      <c r="AJ175" s="241">
        <v>1</v>
      </c>
      <c r="AK175" s="241" t="s">
        <v>646</v>
      </c>
      <c r="AL175" s="241"/>
      <c r="AM175" s="241"/>
      <c r="AN175" s="241"/>
      <c r="AO175" s="241"/>
      <c r="AP175" s="241"/>
      <c r="AQ175" s="230"/>
      <c r="AR175" s="241">
        <v>1</v>
      </c>
      <c r="AS175" s="241"/>
      <c r="AT175" s="241"/>
      <c r="AU175" s="241"/>
      <c r="AV175" s="241"/>
      <c r="AW175" s="21"/>
      <c r="AX175"/>
      <c r="AY175"/>
      <c r="AZ175"/>
      <c r="BA175"/>
    </row>
    <row r="176" spans="1:66" s="10" customFormat="1" ht="17.25" customHeight="1" x14ac:dyDescent="0.3">
      <c r="A176" s="72"/>
      <c r="B17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6" s="262" t="s">
        <v>12</v>
      </c>
      <c r="D176" s="230" t="s">
        <v>57</v>
      </c>
      <c r="E176" s="230" t="s">
        <v>37</v>
      </c>
      <c r="F176" s="230"/>
      <c r="G176" s="230" t="s">
        <v>167</v>
      </c>
      <c r="H176" s="255">
        <v>42491</v>
      </c>
      <c r="I176" s="231"/>
      <c r="J176" s="252">
        <v>154</v>
      </c>
      <c r="K176" s="231" t="s">
        <v>795</v>
      </c>
      <c r="L17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6" s="231" t="s">
        <v>580</v>
      </c>
      <c r="N176" s="372" t="s">
        <v>620</v>
      </c>
      <c r="O17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6" s="230" t="s">
        <v>543</v>
      </c>
      <c r="Q176" s="231" t="s">
        <v>10</v>
      </c>
      <c r="R176" s="230" t="s">
        <v>4</v>
      </c>
      <c r="S176" s="236" t="s">
        <v>698</v>
      </c>
      <c r="T176" s="230">
        <v>1</v>
      </c>
      <c r="U176" s="230" t="s">
        <v>630</v>
      </c>
      <c r="V176" s="230">
        <v>1</v>
      </c>
      <c r="W176" s="230" t="s">
        <v>538</v>
      </c>
      <c r="X176" s="230">
        <v>1</v>
      </c>
      <c r="Y176" s="230" t="s">
        <v>673</v>
      </c>
      <c r="Z176" s="230">
        <v>1</v>
      </c>
      <c r="AA176" s="230" t="s">
        <v>538</v>
      </c>
      <c r="AB176" s="241">
        <v>1</v>
      </c>
      <c r="AC176" s="230">
        <v>1</v>
      </c>
      <c r="AD176" s="230">
        <v>1</v>
      </c>
      <c r="AE176" s="230" t="s">
        <v>657</v>
      </c>
      <c r="AF176" s="230"/>
      <c r="AG176" s="230"/>
      <c r="AH176" s="230"/>
      <c r="AI176" s="230"/>
      <c r="AJ176" s="230">
        <v>1</v>
      </c>
      <c r="AK176" s="230" t="s">
        <v>538</v>
      </c>
      <c r="AL176" s="230">
        <v>1</v>
      </c>
      <c r="AM176" s="230" t="s">
        <v>538</v>
      </c>
      <c r="AN176" s="230"/>
      <c r="AO176" s="230"/>
      <c r="AP176" s="230"/>
      <c r="AQ176" s="230"/>
      <c r="AR176" s="241">
        <v>1</v>
      </c>
      <c r="AS176" s="230">
        <v>1</v>
      </c>
      <c r="AT176" s="241"/>
      <c r="AU176" s="230">
        <v>1</v>
      </c>
      <c r="AV176" s="230"/>
      <c r="AW176" s="22"/>
      <c r="AX176"/>
      <c r="AY176"/>
      <c r="AZ176"/>
      <c r="BA176"/>
    </row>
    <row r="177" spans="1:53" s="10" customFormat="1" ht="17.25" customHeight="1" x14ac:dyDescent="0.3">
      <c r="A177" s="197"/>
      <c r="B17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7" s="288" t="s">
        <v>12</v>
      </c>
      <c r="D177" s="236" t="s">
        <v>57</v>
      </c>
      <c r="E177" s="230" t="s">
        <v>37</v>
      </c>
      <c r="F177" s="230"/>
      <c r="G177" s="241" t="s">
        <v>232</v>
      </c>
      <c r="H177" s="255">
        <v>42467</v>
      </c>
      <c r="I177" s="242"/>
      <c r="J177" s="252">
        <v>155</v>
      </c>
      <c r="K177" s="242" t="s">
        <v>793</v>
      </c>
      <c r="L17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7" s="256" t="s">
        <v>580</v>
      </c>
      <c r="N177" s="243" t="s">
        <v>867</v>
      </c>
      <c r="O17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7" s="241" t="s">
        <v>584</v>
      </c>
      <c r="Q177" s="278" t="s">
        <v>10</v>
      </c>
      <c r="R177" s="230" t="s">
        <v>4</v>
      </c>
      <c r="S177" s="236" t="s">
        <v>699</v>
      </c>
      <c r="T177" s="241"/>
      <c r="U177" s="241"/>
      <c r="V177" s="241"/>
      <c r="W177" s="241"/>
      <c r="X177" s="241"/>
      <c r="Y177" s="241"/>
      <c r="Z177" s="241"/>
      <c r="AA177" s="241"/>
      <c r="AB177" s="241"/>
      <c r="AC177" s="241"/>
      <c r="AD177" s="241"/>
      <c r="AE177" s="241"/>
      <c r="AF177" s="241"/>
      <c r="AG177" s="241"/>
      <c r="AH177" s="241"/>
      <c r="AI177" s="241"/>
      <c r="AJ177" s="241"/>
      <c r="AK177" s="241"/>
      <c r="AL177" s="241">
        <v>1</v>
      </c>
      <c r="AM177" s="241" t="s">
        <v>538</v>
      </c>
      <c r="AN177" s="241"/>
      <c r="AO177" s="241"/>
      <c r="AP177" s="241"/>
      <c r="AQ177" s="230"/>
      <c r="AR177" s="241">
        <v>1</v>
      </c>
      <c r="AS177" s="241"/>
      <c r="AT177" s="241"/>
      <c r="AU177" s="241"/>
      <c r="AV177" s="241"/>
      <c r="AW177" s="22"/>
      <c r="AX177"/>
      <c r="AY177"/>
      <c r="AZ177"/>
      <c r="BA177"/>
    </row>
    <row r="178" spans="1:53" s="10" customFormat="1" ht="17.25" customHeight="1" x14ac:dyDescent="0.3">
      <c r="A178" s="197"/>
      <c r="B17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8" s="288" t="s">
        <v>12</v>
      </c>
      <c r="D178" s="236" t="s">
        <v>57</v>
      </c>
      <c r="E178" s="230" t="s">
        <v>37</v>
      </c>
      <c r="F178" s="241"/>
      <c r="G178" s="241" t="s">
        <v>231</v>
      </c>
      <c r="H178" s="255">
        <v>42467</v>
      </c>
      <c r="I178" s="242"/>
      <c r="J178" s="252">
        <v>156</v>
      </c>
      <c r="K178" s="242" t="s">
        <v>793</v>
      </c>
      <c r="L17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8" s="256" t="s">
        <v>580</v>
      </c>
      <c r="N178" s="243" t="s">
        <v>865</v>
      </c>
      <c r="O17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8" s="241" t="s">
        <v>866</v>
      </c>
      <c r="Q178" s="279" t="s">
        <v>10</v>
      </c>
      <c r="R178" s="241" t="s">
        <v>4</v>
      </c>
      <c r="S178" s="236" t="s">
        <v>699</v>
      </c>
      <c r="T178" s="241"/>
      <c r="U178" s="241"/>
      <c r="V178" s="241"/>
      <c r="W178" s="241"/>
      <c r="X178" s="241"/>
      <c r="Y178" s="241"/>
      <c r="Z178" s="241"/>
      <c r="AA178" s="241"/>
      <c r="AB178" s="241"/>
      <c r="AC178" s="241"/>
      <c r="AD178" s="241"/>
      <c r="AE178" s="241"/>
      <c r="AF178" s="241"/>
      <c r="AG178" s="241"/>
      <c r="AH178" s="241"/>
      <c r="AI178" s="241"/>
      <c r="AJ178" s="241"/>
      <c r="AK178" s="241"/>
      <c r="AL178" s="241">
        <v>1</v>
      </c>
      <c r="AM178" s="241" t="s">
        <v>538</v>
      </c>
      <c r="AN178" s="241"/>
      <c r="AO178" s="241"/>
      <c r="AP178" s="241"/>
      <c r="AQ178" s="230"/>
      <c r="AR178" s="241">
        <v>1</v>
      </c>
      <c r="AS178" s="241"/>
      <c r="AT178" s="241"/>
      <c r="AU178" s="241"/>
      <c r="AV178" s="241"/>
      <c r="AW178" s="22"/>
      <c r="AX178"/>
      <c r="AY178"/>
      <c r="AZ178"/>
      <c r="BA178"/>
    </row>
    <row r="179" spans="1:53" s="10" customFormat="1" ht="17.25" customHeight="1" x14ac:dyDescent="0.3">
      <c r="A179" s="197"/>
      <c r="B17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79" s="288" t="s">
        <v>14</v>
      </c>
      <c r="D179" s="236" t="s">
        <v>22</v>
      </c>
      <c r="E179" s="230" t="s">
        <v>298</v>
      </c>
      <c r="F179" s="230"/>
      <c r="G179" s="241" t="s">
        <v>213</v>
      </c>
      <c r="H179" s="246">
        <v>42441</v>
      </c>
      <c r="I179" s="242"/>
      <c r="J179" s="252">
        <v>157</v>
      </c>
      <c r="K179" s="242"/>
      <c r="L17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9" s="242" t="s">
        <v>582</v>
      </c>
      <c r="N179" s="337" t="s">
        <v>308</v>
      </c>
      <c r="O1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9" s="241" t="s">
        <v>212</v>
      </c>
      <c r="Q179" s="279" t="s">
        <v>10</v>
      </c>
      <c r="R179" s="241" t="s">
        <v>4</v>
      </c>
      <c r="S179" s="236" t="s">
        <v>184</v>
      </c>
      <c r="T179" s="241"/>
      <c r="U179" s="241"/>
      <c r="V179" s="241"/>
      <c r="W179" s="241"/>
      <c r="X179" s="241">
        <v>1</v>
      </c>
      <c r="Y179" s="241" t="s">
        <v>675</v>
      </c>
      <c r="Z179" s="241"/>
      <c r="AA179" s="241"/>
      <c r="AB179" s="241"/>
      <c r="AC179" s="241"/>
      <c r="AD179" s="241"/>
      <c r="AE179" s="241"/>
      <c r="AF179" s="241"/>
      <c r="AG179" s="241"/>
      <c r="AH179" s="241"/>
      <c r="AI179" s="241"/>
      <c r="AJ179" s="241"/>
      <c r="AK179" s="241"/>
      <c r="AL179" s="241"/>
      <c r="AM179" s="241"/>
      <c r="AN179" s="241"/>
      <c r="AO179" s="241"/>
      <c r="AP179" s="241"/>
      <c r="AQ179" s="230"/>
      <c r="AR179" s="241">
        <v>1</v>
      </c>
      <c r="AS179" s="241"/>
      <c r="AT179" s="241"/>
      <c r="AU179" s="241"/>
      <c r="AV179" s="241"/>
      <c r="AW179" s="22"/>
      <c r="AX179"/>
      <c r="AY179"/>
      <c r="AZ179"/>
      <c r="BA179"/>
    </row>
    <row r="180" spans="1:53" s="10" customFormat="1" ht="17.25" customHeight="1" x14ac:dyDescent="0.3">
      <c r="A180" s="79"/>
      <c r="B18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80" s="262" t="s">
        <v>14</v>
      </c>
      <c r="D180" s="230" t="s">
        <v>20</v>
      </c>
      <c r="E180" s="230" t="s">
        <v>44</v>
      </c>
      <c r="F180" s="241"/>
      <c r="G180" s="253"/>
      <c r="H180" s="357">
        <v>42491</v>
      </c>
      <c r="I180" s="242"/>
      <c r="J180" s="252">
        <v>158</v>
      </c>
      <c r="K180" s="242"/>
      <c r="L18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0" s="305"/>
      <c r="N180" s="253" t="s">
        <v>855</v>
      </c>
      <c r="O1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0" s="253" t="s">
        <v>856</v>
      </c>
      <c r="Q180" s="242" t="s">
        <v>10</v>
      </c>
      <c r="R180" s="241"/>
      <c r="S180" s="230" t="s">
        <v>371</v>
      </c>
      <c r="T180" s="241"/>
      <c r="U180" s="241"/>
      <c r="V180" s="241"/>
      <c r="W180" s="241"/>
      <c r="X180" s="241"/>
      <c r="Y180" s="241"/>
      <c r="Z180" s="241"/>
      <c r="AA180" s="241"/>
      <c r="AB180" s="241"/>
      <c r="AC180" s="241"/>
      <c r="AD180" s="241"/>
      <c r="AE180" s="241"/>
      <c r="AF180" s="241"/>
      <c r="AG180" s="241"/>
      <c r="AH180" s="241"/>
      <c r="AI180" s="241"/>
      <c r="AJ180" s="241"/>
      <c r="AK180" s="241"/>
      <c r="AL180" s="241"/>
      <c r="AM180" s="241"/>
      <c r="AN180" s="241"/>
      <c r="AO180" s="241"/>
      <c r="AP180" s="241"/>
      <c r="AQ180" s="230"/>
      <c r="AR180" s="241"/>
      <c r="AS180" s="241"/>
      <c r="AT180" s="241"/>
      <c r="AU180" s="241"/>
      <c r="AV180" s="241"/>
      <c r="AW180" s="21"/>
      <c r="AX180" s="330"/>
      <c r="AY180" s="330"/>
      <c r="AZ180" s="330"/>
      <c r="BA180" s="330"/>
    </row>
    <row r="181" spans="1:53" s="10" customFormat="1" ht="17.25" customHeight="1" x14ac:dyDescent="0.3">
      <c r="A181" s="79"/>
      <c r="B18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181" s="262" t="s">
        <v>14</v>
      </c>
      <c r="D181" s="230" t="s">
        <v>82</v>
      </c>
      <c r="E181" s="230" t="s">
        <v>110</v>
      </c>
      <c r="F181" s="241"/>
      <c r="G181" s="241" t="s">
        <v>803</v>
      </c>
      <c r="H181" s="246">
        <v>42443</v>
      </c>
      <c r="I181" s="242">
        <v>3</v>
      </c>
      <c r="J181" s="252">
        <v>159</v>
      </c>
      <c r="K181" s="242" t="s">
        <v>793</v>
      </c>
      <c r="L18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1" s="242" t="s">
        <v>580</v>
      </c>
      <c r="N181" s="351" t="s">
        <v>458</v>
      </c>
      <c r="O18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1" s="241" t="s">
        <v>459</v>
      </c>
      <c r="Q181" s="242" t="s">
        <v>10</v>
      </c>
      <c r="R181" s="241" t="s">
        <v>4</v>
      </c>
      <c r="S181" s="230" t="s">
        <v>371</v>
      </c>
      <c r="T181" s="241"/>
      <c r="U181" s="241"/>
      <c r="V181" s="241"/>
      <c r="W181" s="241"/>
      <c r="X181" s="241"/>
      <c r="Y181" s="230"/>
      <c r="Z181" s="241">
        <v>1</v>
      </c>
      <c r="AA181" s="241" t="s">
        <v>635</v>
      </c>
      <c r="AB181" s="241">
        <v>1</v>
      </c>
      <c r="AC181" s="241"/>
      <c r="AD181" s="241">
        <v>1</v>
      </c>
      <c r="AE181" s="241" t="s">
        <v>659</v>
      </c>
      <c r="AF181" s="241"/>
      <c r="AG181" s="241"/>
      <c r="AH181" s="241"/>
      <c r="AI181" s="241"/>
      <c r="AJ181" s="241"/>
      <c r="AK181" s="241"/>
      <c r="AL181" s="241"/>
      <c r="AM181" s="241"/>
      <c r="AN181" s="241"/>
      <c r="AO181" s="241"/>
      <c r="AP181" s="241"/>
      <c r="AQ181" s="230"/>
      <c r="AR181" s="241">
        <v>1</v>
      </c>
      <c r="AS181" s="241">
        <v>1</v>
      </c>
      <c r="AT181" s="241"/>
      <c r="AU181" s="241"/>
      <c r="AV181" s="241"/>
      <c r="AW181" s="21"/>
      <c r="AX181"/>
      <c r="AY181"/>
      <c r="AZ181"/>
      <c r="BA181"/>
    </row>
    <row r="182" spans="1:53" s="10" customFormat="1" ht="17.25" customHeight="1" x14ac:dyDescent="0.3">
      <c r="A182" s="79"/>
      <c r="B1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82" s="262" t="s">
        <v>13</v>
      </c>
      <c r="D182" s="230" t="s">
        <v>18</v>
      </c>
      <c r="E182" s="230"/>
      <c r="F182" s="241"/>
      <c r="G182" s="253" t="s">
        <v>682</v>
      </c>
      <c r="H182" s="246">
        <v>42491</v>
      </c>
      <c r="I182" s="242"/>
      <c r="J182" s="252">
        <v>160</v>
      </c>
      <c r="K182" s="242" t="s">
        <v>827</v>
      </c>
      <c r="L18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2" s="305" t="s">
        <v>580</v>
      </c>
      <c r="N182" s="253" t="s">
        <v>683</v>
      </c>
      <c r="O18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2" s="253" t="s">
        <v>684</v>
      </c>
      <c r="Q182" s="242" t="s">
        <v>10</v>
      </c>
      <c r="R182" s="241" t="s">
        <v>4</v>
      </c>
      <c r="S182" s="230" t="s">
        <v>314</v>
      </c>
      <c r="T182" s="241"/>
      <c r="U182" s="241"/>
      <c r="V182" s="241"/>
      <c r="W182" s="241"/>
      <c r="X182" s="241"/>
      <c r="Y182" s="241"/>
      <c r="Z182" s="241"/>
      <c r="AA182" s="241"/>
      <c r="AB182" s="241"/>
      <c r="AC182" s="241"/>
      <c r="AD182" s="241"/>
      <c r="AE182" s="241"/>
      <c r="AF182" s="241"/>
      <c r="AG182" s="241"/>
      <c r="AH182" s="241"/>
      <c r="AI182" s="241"/>
      <c r="AJ182" s="241"/>
      <c r="AK182" s="241"/>
      <c r="AL182" s="241"/>
      <c r="AM182" s="241"/>
      <c r="AN182" s="241"/>
      <c r="AO182" s="241"/>
      <c r="AP182" s="241"/>
      <c r="AQ182" s="230"/>
      <c r="AR182" s="241"/>
      <c r="AS182" s="241">
        <v>1</v>
      </c>
      <c r="AT182" s="241"/>
      <c r="AU182" s="241"/>
      <c r="AV182" s="241"/>
      <c r="AW182" s="21"/>
      <c r="AX182"/>
      <c r="AY182"/>
      <c r="AZ182"/>
      <c r="BA182"/>
    </row>
    <row r="183" spans="1:53" s="10" customFormat="1" ht="17.25" customHeight="1" x14ac:dyDescent="0.3">
      <c r="A183" s="79"/>
      <c r="B18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3" s="262" t="s">
        <v>13</v>
      </c>
      <c r="D183" s="230" t="s">
        <v>17</v>
      </c>
      <c r="E183" s="230" t="s">
        <v>23</v>
      </c>
      <c r="F183" s="241"/>
      <c r="G183" s="241" t="s">
        <v>748</v>
      </c>
      <c r="H183" s="246">
        <v>42430</v>
      </c>
      <c r="I183" s="242"/>
      <c r="J183" s="252">
        <v>161</v>
      </c>
      <c r="K183" s="242"/>
      <c r="L18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3" s="242" t="s">
        <v>580</v>
      </c>
      <c r="N183" s="243" t="s">
        <v>553</v>
      </c>
      <c r="O18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3" s="241" t="s">
        <v>554</v>
      </c>
      <c r="Q183" s="242" t="s">
        <v>10</v>
      </c>
      <c r="R183" s="241" t="s">
        <v>4</v>
      </c>
      <c r="S183" s="230" t="s">
        <v>371</v>
      </c>
      <c r="T183" s="241"/>
      <c r="U183" s="241"/>
      <c r="V183" s="241"/>
      <c r="W183" s="241"/>
      <c r="X183" s="241"/>
      <c r="Y183" s="241"/>
      <c r="Z183" s="241"/>
      <c r="AA183" s="241"/>
      <c r="AB183" s="241">
        <v>1</v>
      </c>
      <c r="AC183" s="241">
        <v>1</v>
      </c>
      <c r="AD183" s="241">
        <v>1</v>
      </c>
      <c r="AE183" s="241" t="s">
        <v>662</v>
      </c>
      <c r="AF183" s="241"/>
      <c r="AG183" s="241"/>
      <c r="AH183" s="241"/>
      <c r="AI183" s="241"/>
      <c r="AJ183" s="241"/>
      <c r="AK183" s="241"/>
      <c r="AL183" s="241"/>
      <c r="AM183" s="241"/>
      <c r="AN183" s="241"/>
      <c r="AO183" s="241"/>
      <c r="AP183" s="241"/>
      <c r="AQ183" s="241"/>
      <c r="AR183" s="241">
        <v>1</v>
      </c>
      <c r="AS183" s="241"/>
      <c r="AT183" s="241"/>
      <c r="AU183" s="241"/>
      <c r="AV183" s="241"/>
      <c r="AW183" s="21"/>
      <c r="AX183"/>
      <c r="AY183"/>
      <c r="AZ183"/>
      <c r="BA183"/>
    </row>
    <row r="184" spans="1:53" s="10" customFormat="1" ht="17.25" customHeight="1" x14ac:dyDescent="0.3">
      <c r="A184" s="79"/>
      <c r="B18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4" s="266" t="s">
        <v>13</v>
      </c>
      <c r="D184" s="241" t="s">
        <v>17</v>
      </c>
      <c r="E184" s="241" t="s">
        <v>23</v>
      </c>
      <c r="F184" s="241"/>
      <c r="G184" s="241" t="s">
        <v>749</v>
      </c>
      <c r="H184" s="246">
        <v>42430</v>
      </c>
      <c r="I184" s="242"/>
      <c r="J184" s="252">
        <v>162</v>
      </c>
      <c r="K184" s="242"/>
      <c r="L18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4" s="242" t="s">
        <v>580</v>
      </c>
      <c r="N184" s="243" t="s">
        <v>557</v>
      </c>
      <c r="O1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4" s="241" t="s">
        <v>557</v>
      </c>
      <c r="Q184" s="231" t="s">
        <v>10</v>
      </c>
      <c r="R184" s="241" t="s">
        <v>4</v>
      </c>
      <c r="S184" s="230" t="s">
        <v>371</v>
      </c>
      <c r="T184" s="241"/>
      <c r="U184" s="241"/>
      <c r="V184" s="241"/>
      <c r="W184" s="241"/>
      <c r="X184" s="241"/>
      <c r="Y184" s="241"/>
      <c r="Z184" s="241"/>
      <c r="AA184" s="241"/>
      <c r="AB184" s="241">
        <v>1</v>
      </c>
      <c r="AC184" s="241"/>
      <c r="AD184" s="241">
        <v>1</v>
      </c>
      <c r="AE184" s="241" t="s">
        <v>662</v>
      </c>
      <c r="AF184" s="241"/>
      <c r="AG184" s="241"/>
      <c r="AH184" s="241"/>
      <c r="AI184" s="241"/>
      <c r="AJ184" s="241"/>
      <c r="AK184" s="241"/>
      <c r="AL184" s="241"/>
      <c r="AM184" s="241"/>
      <c r="AN184" s="241"/>
      <c r="AO184" s="241"/>
      <c r="AP184" s="241"/>
      <c r="AQ184" s="241"/>
      <c r="AR184" s="241">
        <v>1</v>
      </c>
      <c r="AS184" s="241"/>
      <c r="AT184" s="241"/>
      <c r="AU184" s="241"/>
      <c r="AV184" s="241"/>
      <c r="AW184" s="21"/>
      <c r="AX184"/>
      <c r="AY184"/>
      <c r="AZ184"/>
      <c r="BA184"/>
    </row>
    <row r="185" spans="1:53" s="10" customFormat="1" ht="17.25" customHeight="1" x14ac:dyDescent="0.3">
      <c r="A185" s="150"/>
      <c r="B18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5" s="262" t="s">
        <v>13</v>
      </c>
      <c r="D185" s="230" t="s">
        <v>17</v>
      </c>
      <c r="E185" s="230" t="s">
        <v>23</v>
      </c>
      <c r="F185" s="230"/>
      <c r="G185" s="241" t="s">
        <v>750</v>
      </c>
      <c r="H185" s="246">
        <v>42430</v>
      </c>
      <c r="I185" s="242"/>
      <c r="J185" s="252">
        <v>163</v>
      </c>
      <c r="K185" s="242"/>
      <c r="L18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5" s="242" t="s">
        <v>580</v>
      </c>
      <c r="N185" s="243" t="s">
        <v>555</v>
      </c>
      <c r="O18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5" s="241" t="s">
        <v>556</v>
      </c>
      <c r="Q185" s="231" t="s">
        <v>10</v>
      </c>
      <c r="R185" s="241" t="s">
        <v>4</v>
      </c>
      <c r="S185" s="230" t="s">
        <v>371</v>
      </c>
      <c r="T185" s="241"/>
      <c r="U185" s="241"/>
      <c r="V185" s="241"/>
      <c r="W185" s="241"/>
      <c r="X185" s="241"/>
      <c r="Y185" s="241"/>
      <c r="Z185" s="241"/>
      <c r="AA185" s="241"/>
      <c r="AB185" s="241">
        <v>1</v>
      </c>
      <c r="AC185" s="241">
        <v>1</v>
      </c>
      <c r="AD185" s="241">
        <v>1</v>
      </c>
      <c r="AE185" s="241" t="s">
        <v>662</v>
      </c>
      <c r="AF185" s="241"/>
      <c r="AG185" s="241"/>
      <c r="AH185" s="241"/>
      <c r="AI185" s="241"/>
      <c r="AJ185" s="241"/>
      <c r="AK185" s="241"/>
      <c r="AL185" s="241"/>
      <c r="AM185" s="241"/>
      <c r="AN185" s="241"/>
      <c r="AO185" s="241"/>
      <c r="AP185" s="241"/>
      <c r="AQ185" s="241"/>
      <c r="AR185" s="241">
        <v>1</v>
      </c>
      <c r="AS185" s="241"/>
      <c r="AT185" s="241"/>
      <c r="AU185" s="241"/>
      <c r="AV185" s="241"/>
      <c r="AW185" s="21"/>
      <c r="AX185"/>
      <c r="AY185"/>
      <c r="AZ185"/>
      <c r="BA185"/>
    </row>
    <row r="186" spans="1:53" s="10" customFormat="1" ht="17.25" customHeight="1" x14ac:dyDescent="0.3">
      <c r="A186" s="150"/>
      <c r="B18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DOCUMENTAIRE\MANAGEMENT\RISQUE\PLAN BLANC\</v>
      </c>
      <c r="C186" s="266" t="s">
        <v>12</v>
      </c>
      <c r="D186" s="241" t="s">
        <v>16</v>
      </c>
      <c r="E186" s="241" t="s">
        <v>857</v>
      </c>
      <c r="F186" s="241"/>
      <c r="G186" s="249" t="s">
        <v>84</v>
      </c>
      <c r="H186" s="246">
        <v>42125</v>
      </c>
      <c r="I186" s="250">
        <v>4</v>
      </c>
      <c r="J186" s="252">
        <v>164</v>
      </c>
      <c r="K186" s="250" t="s">
        <v>797</v>
      </c>
      <c r="L18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6" s="242" t="s">
        <v>581</v>
      </c>
      <c r="N186" s="341" t="s">
        <v>858</v>
      </c>
      <c r="O1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6" s="241" t="s">
        <v>475</v>
      </c>
      <c r="Q186" s="242" t="s">
        <v>10</v>
      </c>
      <c r="R186" s="241" t="s">
        <v>4</v>
      </c>
      <c r="S186" s="230" t="s">
        <v>181</v>
      </c>
      <c r="T186" s="241">
        <v>1</v>
      </c>
      <c r="U186" s="241" t="s">
        <v>632</v>
      </c>
      <c r="V186" s="241"/>
      <c r="W186" s="241"/>
      <c r="X186" s="241"/>
      <c r="Y186" s="241"/>
      <c r="Z186" s="241"/>
      <c r="AA186" s="241"/>
      <c r="AB186" s="241"/>
      <c r="AC186" s="241"/>
      <c r="AD186" s="241"/>
      <c r="AE186" s="241"/>
      <c r="AF186" s="241"/>
      <c r="AG186" s="241"/>
      <c r="AH186" s="241"/>
      <c r="AI186" s="241"/>
      <c r="AJ186" s="241"/>
      <c r="AK186" s="241"/>
      <c r="AL186" s="241"/>
      <c r="AM186" s="241"/>
      <c r="AN186" s="241"/>
      <c r="AO186" s="241"/>
      <c r="AP186" s="241"/>
      <c r="AQ186" s="230"/>
      <c r="AR186" s="241"/>
      <c r="AS186" s="241"/>
      <c r="AT186" s="241"/>
      <c r="AU186" s="241"/>
      <c r="AV186" s="241"/>
      <c r="AW186" s="21"/>
      <c r="AX186"/>
      <c r="AY186"/>
      <c r="AZ186"/>
      <c r="BA186"/>
    </row>
    <row r="187" spans="1:53" s="10" customFormat="1" ht="17.25" customHeight="1" x14ac:dyDescent="0.3">
      <c r="A187" s="158"/>
      <c r="B1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87" s="289" t="s">
        <v>14</v>
      </c>
      <c r="D187" s="248" t="s">
        <v>22</v>
      </c>
      <c r="E187" s="241"/>
      <c r="F187" s="241"/>
      <c r="G187" s="241" t="s">
        <v>819</v>
      </c>
      <c r="H187" s="246">
        <v>42441</v>
      </c>
      <c r="I187" s="242"/>
      <c r="J187" s="252">
        <v>165</v>
      </c>
      <c r="K187" s="242"/>
      <c r="L18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7" s="242" t="s">
        <v>582</v>
      </c>
      <c r="N187" s="337" t="s">
        <v>310</v>
      </c>
      <c r="O1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7" s="241" t="s">
        <v>217</v>
      </c>
      <c r="Q187" s="278" t="s">
        <v>10</v>
      </c>
      <c r="R187" s="241" t="s">
        <v>4</v>
      </c>
      <c r="S187" s="248" t="s">
        <v>184</v>
      </c>
      <c r="T187" s="241"/>
      <c r="U187" s="241"/>
      <c r="V187" s="241"/>
      <c r="W187" s="241"/>
      <c r="X187" s="241">
        <v>1</v>
      </c>
      <c r="Y187" s="241" t="s">
        <v>675</v>
      </c>
      <c r="Z187" s="241"/>
      <c r="AA187" s="241"/>
      <c r="AB187" s="241"/>
      <c r="AC187" s="241"/>
      <c r="AD187" s="241"/>
      <c r="AE187" s="241"/>
      <c r="AF187" s="241"/>
      <c r="AG187" s="241"/>
      <c r="AH187" s="241"/>
      <c r="AI187" s="241"/>
      <c r="AJ187" s="241"/>
      <c r="AK187" s="241"/>
      <c r="AL187" s="241"/>
      <c r="AM187" s="241"/>
      <c r="AN187" s="241"/>
      <c r="AO187" s="241"/>
      <c r="AP187" s="241"/>
      <c r="AQ187" s="230"/>
      <c r="AR187" s="241">
        <v>1</v>
      </c>
      <c r="AS187" s="241"/>
      <c r="AT187" s="241"/>
      <c r="AU187" s="241"/>
      <c r="AV187" s="241"/>
      <c r="AW187" s="22"/>
      <c r="AX187"/>
      <c r="AY187"/>
      <c r="AZ187"/>
      <c r="BA187"/>
    </row>
    <row r="188" spans="1:53" s="10" customFormat="1" ht="17.25" customHeight="1" x14ac:dyDescent="0.3">
      <c r="A188" s="150"/>
      <c r="B1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DOCUMENTAIRE\SOUTIEN\PHARMA_DM\CAQUES\CAQUES\</v>
      </c>
      <c r="C188" s="289" t="s">
        <v>14</v>
      </c>
      <c r="D188" s="248" t="s">
        <v>82</v>
      </c>
      <c r="E188" s="241" t="s">
        <v>990</v>
      </c>
      <c r="F188" s="241" t="s">
        <v>990</v>
      </c>
      <c r="G188" s="253"/>
      <c r="H188" s="246">
        <v>42491</v>
      </c>
      <c r="I188" s="242"/>
      <c r="J188" s="252">
        <v>34</v>
      </c>
      <c r="K188" s="242"/>
      <c r="L18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8" s="305"/>
      <c r="N188" s="241" t="s">
        <v>993</v>
      </c>
      <c r="O1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188" s="241" t="s">
        <v>916</v>
      </c>
      <c r="Q188" s="242" t="s">
        <v>1003</v>
      </c>
      <c r="R188" s="241"/>
      <c r="S188" s="241" t="s">
        <v>700</v>
      </c>
      <c r="T188" s="241"/>
      <c r="U188" s="241"/>
      <c r="V188" s="241"/>
      <c r="W188" s="241"/>
      <c r="X188" s="241"/>
      <c r="Y188" s="241"/>
      <c r="Z188" s="241"/>
      <c r="AA188" s="241"/>
      <c r="AB188" s="241"/>
      <c r="AC188" s="241"/>
      <c r="AD188" s="241"/>
      <c r="AE188" s="241"/>
      <c r="AF188" s="241"/>
      <c r="AG188" s="241"/>
      <c r="AH188" s="241"/>
      <c r="AI188" s="241"/>
      <c r="AJ188" s="241"/>
      <c r="AK188" s="241"/>
      <c r="AL188" s="241"/>
      <c r="AM188" s="241"/>
      <c r="AN188" s="241"/>
      <c r="AO188" s="241"/>
      <c r="AP188" s="241"/>
      <c r="AQ188" s="230"/>
      <c r="AR188" s="241"/>
      <c r="AS188" s="241"/>
      <c r="AT188" s="241"/>
      <c r="AU188" s="241"/>
      <c r="AV188" s="241"/>
      <c r="AW188" s="21"/>
      <c r="AX188"/>
      <c r="AY188"/>
      <c r="AZ188"/>
      <c r="BA188"/>
    </row>
    <row r="189" spans="1:53" s="10" customFormat="1" ht="17.25" customHeight="1" x14ac:dyDescent="0.3">
      <c r="A189" s="150"/>
      <c r="B18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189" s="230" t="s">
        <v>12</v>
      </c>
      <c r="D189" s="230" t="s">
        <v>54</v>
      </c>
      <c r="E189" s="230" t="s">
        <v>41</v>
      </c>
      <c r="F189" s="230"/>
      <c r="G189" s="355" t="s">
        <v>84</v>
      </c>
      <c r="H189" s="246">
        <v>40589</v>
      </c>
      <c r="I189" s="259">
        <v>1</v>
      </c>
      <c r="J189" s="252">
        <v>166</v>
      </c>
      <c r="K189" s="259" t="s">
        <v>794</v>
      </c>
      <c r="L18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9" s="325" t="s">
        <v>578</v>
      </c>
      <c r="N189" s="396" t="s">
        <v>706</v>
      </c>
      <c r="O18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9" s="253" t="s">
        <v>790</v>
      </c>
      <c r="Q189" s="231" t="s">
        <v>10</v>
      </c>
      <c r="R189" s="230" t="s">
        <v>84</v>
      </c>
      <c r="S189" s="248" t="s">
        <v>698</v>
      </c>
      <c r="T189" s="230"/>
      <c r="U189" s="241"/>
      <c r="V189" s="230"/>
      <c r="W189" s="241"/>
      <c r="X189" s="230"/>
      <c r="Y189" s="241"/>
      <c r="Z189" s="230"/>
      <c r="AA189" s="241"/>
      <c r="AB189" s="241"/>
      <c r="AC189" s="230"/>
      <c r="AD189" s="241"/>
      <c r="AE189" s="241"/>
      <c r="AF189" s="241"/>
      <c r="AG189" s="241"/>
      <c r="AH189" s="241"/>
      <c r="AI189" s="241"/>
      <c r="AJ189" s="230"/>
      <c r="AK189" s="241"/>
      <c r="AL189" s="241"/>
      <c r="AM189" s="241"/>
      <c r="AN189" s="241"/>
      <c r="AO189" s="241"/>
      <c r="AP189" s="230"/>
      <c r="AQ189" s="230"/>
      <c r="AR189" s="241"/>
      <c r="AS189" s="241"/>
      <c r="AT189" s="241"/>
      <c r="AU189" s="241"/>
      <c r="AV189" s="241"/>
      <c r="AW189" s="65"/>
      <c r="AX189"/>
      <c r="AY189"/>
      <c r="AZ189"/>
      <c r="BA189"/>
    </row>
    <row r="190" spans="1:53" s="10" customFormat="1" ht="17.25" customHeight="1" x14ac:dyDescent="0.3">
      <c r="A190" s="158"/>
      <c r="B19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90" s="289" t="s">
        <v>14</v>
      </c>
      <c r="D190" s="248" t="s">
        <v>22</v>
      </c>
      <c r="E190" s="241" t="s">
        <v>298</v>
      </c>
      <c r="F190" s="241"/>
      <c r="G190" s="241" t="s">
        <v>192</v>
      </c>
      <c r="H190" s="246">
        <v>40624</v>
      </c>
      <c r="I190" s="242"/>
      <c r="J190" s="252">
        <v>167</v>
      </c>
      <c r="K190" s="242" t="s">
        <v>828</v>
      </c>
      <c r="L19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0" s="242" t="s">
        <v>582</v>
      </c>
      <c r="N190" s="337" t="s">
        <v>300</v>
      </c>
      <c r="O19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0" s="241" t="s">
        <v>191</v>
      </c>
      <c r="Q190" s="279" t="s">
        <v>10</v>
      </c>
      <c r="R190" s="241" t="s">
        <v>4</v>
      </c>
      <c r="S190" s="248" t="s">
        <v>184</v>
      </c>
      <c r="T190" s="241"/>
      <c r="U190" s="241"/>
      <c r="V190" s="241"/>
      <c r="W190" s="241"/>
      <c r="X190" s="241">
        <v>1</v>
      </c>
      <c r="Y190" s="241" t="s">
        <v>675</v>
      </c>
      <c r="Z190" s="241"/>
      <c r="AA190" s="241"/>
      <c r="AB190" s="241"/>
      <c r="AC190" s="241"/>
      <c r="AD190" s="241"/>
      <c r="AE190" s="241"/>
      <c r="AF190" s="241"/>
      <c r="AG190" s="241"/>
      <c r="AH190" s="241"/>
      <c r="AI190" s="241"/>
      <c r="AJ190" s="241"/>
      <c r="AK190" s="241"/>
      <c r="AL190" s="241"/>
      <c r="AM190" s="241"/>
      <c r="AN190" s="241"/>
      <c r="AO190" s="241"/>
      <c r="AP190" s="241"/>
      <c r="AQ190" s="230"/>
      <c r="AR190" s="241">
        <v>1</v>
      </c>
      <c r="AS190" s="241"/>
      <c r="AT190" s="241"/>
      <c r="AU190" s="241"/>
      <c r="AV190" s="241"/>
      <c r="AW190" s="22"/>
      <c r="AX190"/>
      <c r="AY190"/>
      <c r="AZ190"/>
      <c r="BA190"/>
    </row>
    <row r="191" spans="1:53" s="32" customFormat="1" ht="17.25" customHeight="1" x14ac:dyDescent="0.3">
      <c r="A191" s="158"/>
      <c r="B19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91" s="266" t="s">
        <v>12</v>
      </c>
      <c r="D191" s="241" t="s">
        <v>57</v>
      </c>
      <c r="E191" s="241" t="s">
        <v>37</v>
      </c>
      <c r="F191" s="230"/>
      <c r="G191" s="230"/>
      <c r="H191" s="255">
        <v>42520</v>
      </c>
      <c r="I191" s="242"/>
      <c r="J191" s="252">
        <v>244</v>
      </c>
      <c r="K191" s="242"/>
      <c r="L19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1" s="256" t="s">
        <v>580</v>
      </c>
      <c r="N191" s="380" t="s">
        <v>870</v>
      </c>
      <c r="O191" s="33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1" s="261" t="s">
        <v>869</v>
      </c>
      <c r="Q191" s="279" t="s">
        <v>10</v>
      </c>
      <c r="R191" s="241" t="s">
        <v>4</v>
      </c>
      <c r="S191" s="248" t="s">
        <v>699</v>
      </c>
      <c r="T191" s="241"/>
      <c r="U191" s="230"/>
      <c r="V191" s="230"/>
      <c r="W191" s="230"/>
      <c r="X191" s="230"/>
      <c r="Y191" s="230"/>
      <c r="Z191" s="230"/>
      <c r="AA191" s="230"/>
      <c r="AB191" s="241"/>
      <c r="AC191" s="230"/>
      <c r="AD191" s="230"/>
      <c r="AE191" s="230"/>
      <c r="AF191" s="230"/>
      <c r="AG191" s="230"/>
      <c r="AH191" s="230"/>
      <c r="AI191" s="230"/>
      <c r="AJ191" s="230"/>
      <c r="AK191" s="230"/>
      <c r="AL191" s="230">
        <v>1</v>
      </c>
      <c r="AM191" s="230" t="s">
        <v>538</v>
      </c>
      <c r="AN191" s="230"/>
      <c r="AO191" s="230"/>
      <c r="AP191" s="230"/>
      <c r="AQ191" s="230"/>
      <c r="AR191" s="230">
        <v>1</v>
      </c>
      <c r="AS191" s="230"/>
      <c r="AT191" s="241"/>
      <c r="AU191" s="230"/>
      <c r="AV191" s="230"/>
      <c r="AW191" s="22"/>
      <c r="AX191"/>
      <c r="AY191"/>
      <c r="AZ191"/>
      <c r="BA191"/>
    </row>
    <row r="192" spans="1:53" s="10" customFormat="1" ht="17.25" customHeight="1" x14ac:dyDescent="0.3">
      <c r="A192" s="385"/>
      <c r="B192" s="33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92" s="289" t="s">
        <v>12</v>
      </c>
      <c r="D192" s="248" t="s">
        <v>57</v>
      </c>
      <c r="E192" s="241" t="s">
        <v>39</v>
      </c>
      <c r="F192" s="230"/>
      <c r="G192" s="230" t="s">
        <v>315</v>
      </c>
      <c r="H192" s="246" t="s">
        <v>504</v>
      </c>
      <c r="I192" s="242"/>
      <c r="J192" s="252">
        <v>168</v>
      </c>
      <c r="K192" s="242"/>
      <c r="L19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2" s="242" t="s">
        <v>578</v>
      </c>
      <c r="N192" s="230" t="s">
        <v>1007</v>
      </c>
      <c r="O19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92" s="230" t="s">
        <v>1008</v>
      </c>
      <c r="Q192" s="279" t="s">
        <v>58</v>
      </c>
      <c r="R192" s="248" t="s">
        <v>84</v>
      </c>
      <c r="S192" s="236" t="s">
        <v>327</v>
      </c>
      <c r="T192" s="230"/>
      <c r="U192" s="230"/>
      <c r="V192" s="230"/>
      <c r="W192" s="230"/>
      <c r="X192" s="230"/>
      <c r="Y192" s="230"/>
      <c r="Z192" s="230"/>
      <c r="AA192" s="230"/>
      <c r="AB192" s="241"/>
      <c r="AC192" s="230"/>
      <c r="AD192" s="230"/>
      <c r="AE192" s="230"/>
      <c r="AF192" s="230"/>
      <c r="AG192" s="230"/>
      <c r="AH192" s="230"/>
      <c r="AI192" s="230"/>
      <c r="AJ192" s="230"/>
      <c r="AK192" s="230"/>
      <c r="AL192" s="230"/>
      <c r="AM192" s="230"/>
      <c r="AN192" s="230"/>
      <c r="AO192" s="230"/>
      <c r="AP192" s="230"/>
      <c r="AQ192" s="230"/>
      <c r="AR192" s="230"/>
      <c r="AS192" s="230"/>
      <c r="AT192" s="241"/>
      <c r="AU192" s="230"/>
      <c r="AV192" s="230"/>
      <c r="AW192" s="22"/>
      <c r="AX192"/>
      <c r="AY192"/>
      <c r="AZ192"/>
      <c r="BA192"/>
    </row>
    <row r="193" spans="1:53" s="10" customFormat="1" ht="17.25" customHeight="1" x14ac:dyDescent="0.3">
      <c r="A193" s="158"/>
      <c r="B193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93" s="230" t="s">
        <v>12</v>
      </c>
      <c r="D193" s="230" t="s">
        <v>57</v>
      </c>
      <c r="E193" s="230" t="s">
        <v>39</v>
      </c>
      <c r="F193" s="230"/>
      <c r="G193" s="369" t="s">
        <v>84</v>
      </c>
      <c r="H193" s="246" t="s">
        <v>504</v>
      </c>
      <c r="I193" s="329"/>
      <c r="J193" s="252">
        <v>169</v>
      </c>
      <c r="K193" s="329"/>
      <c r="L19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3" s="258" t="s">
        <v>578</v>
      </c>
      <c r="N193" s="263" t="s">
        <v>337</v>
      </c>
      <c r="O19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93" s="262" t="s">
        <v>338</v>
      </c>
      <c r="Q193" s="231" t="s">
        <v>84</v>
      </c>
      <c r="R193" s="230" t="s">
        <v>84</v>
      </c>
      <c r="S193" s="241" t="s">
        <v>175</v>
      </c>
      <c r="T193" s="230"/>
      <c r="U193" s="241"/>
      <c r="V193" s="230"/>
      <c r="W193" s="241"/>
      <c r="X193" s="230"/>
      <c r="Y193" s="241"/>
      <c r="Z193" s="230"/>
      <c r="AA193" s="241"/>
      <c r="AB193" s="241"/>
      <c r="AC193" s="230"/>
      <c r="AD193" s="241"/>
      <c r="AE193" s="241"/>
      <c r="AF193" s="241"/>
      <c r="AG193" s="241"/>
      <c r="AH193" s="241"/>
      <c r="AI193" s="241"/>
      <c r="AJ193" s="230"/>
      <c r="AK193" s="241"/>
      <c r="AL193" s="241"/>
      <c r="AM193" s="241"/>
      <c r="AN193" s="241"/>
      <c r="AO193" s="241"/>
      <c r="AP193" s="230"/>
      <c r="AQ193" s="230"/>
      <c r="AR193" s="241"/>
      <c r="AS193" s="241"/>
      <c r="AT193" s="241"/>
      <c r="AU193" s="241"/>
      <c r="AV193" s="241"/>
      <c r="AW193" s="407"/>
      <c r="AX193"/>
      <c r="AY193"/>
      <c r="AZ193"/>
      <c r="BA193"/>
    </row>
    <row r="194" spans="1:53" s="10" customFormat="1" ht="17.25" customHeight="1" x14ac:dyDescent="0.3">
      <c r="A194" s="158"/>
      <c r="B19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94" s="289" t="s">
        <v>14</v>
      </c>
      <c r="D194" s="248" t="s">
        <v>22</v>
      </c>
      <c r="E194" s="241" t="s">
        <v>298</v>
      </c>
      <c r="F194" s="230"/>
      <c r="G194" s="230" t="s">
        <v>194</v>
      </c>
      <c r="H194" s="246">
        <v>40624</v>
      </c>
      <c r="I194" s="242"/>
      <c r="J194" s="252">
        <v>170</v>
      </c>
      <c r="K194" s="242" t="s">
        <v>828</v>
      </c>
      <c r="L19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4" s="242" t="s">
        <v>582</v>
      </c>
      <c r="N194" s="338" t="s">
        <v>193</v>
      </c>
      <c r="O19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4" s="230" t="s">
        <v>193</v>
      </c>
      <c r="Q194" s="278" t="s">
        <v>10</v>
      </c>
      <c r="R194" s="230" t="s">
        <v>4</v>
      </c>
      <c r="S194" s="236" t="s">
        <v>184</v>
      </c>
      <c r="T194" s="230"/>
      <c r="U194" s="230"/>
      <c r="V194" s="230"/>
      <c r="W194" s="230"/>
      <c r="X194" s="230">
        <v>1</v>
      </c>
      <c r="Y194" s="230" t="s">
        <v>675</v>
      </c>
      <c r="Z194" s="230"/>
      <c r="AA194" s="230"/>
      <c r="AB194" s="241"/>
      <c r="AC194" s="230"/>
      <c r="AD194" s="230"/>
      <c r="AE194" s="230"/>
      <c r="AF194" s="230"/>
      <c r="AG194" s="230"/>
      <c r="AH194" s="230"/>
      <c r="AI194" s="230"/>
      <c r="AJ194" s="230"/>
      <c r="AK194" s="230"/>
      <c r="AL194" s="230"/>
      <c r="AM194" s="230"/>
      <c r="AN194" s="230"/>
      <c r="AO194" s="230"/>
      <c r="AP194" s="230"/>
      <c r="AQ194" s="230"/>
      <c r="AR194" s="230">
        <v>1</v>
      </c>
      <c r="AS194" s="230"/>
      <c r="AT194" s="241"/>
      <c r="AU194" s="230"/>
      <c r="AV194" s="230"/>
      <c r="AW194" s="22"/>
      <c r="AX194"/>
      <c r="AY194"/>
      <c r="AZ194"/>
      <c r="BA194"/>
    </row>
    <row r="195" spans="1:53" s="10" customFormat="1" ht="17.25" customHeight="1" x14ac:dyDescent="0.3">
      <c r="A195" s="158"/>
      <c r="B19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195" s="289" t="s">
        <v>13</v>
      </c>
      <c r="D195" s="248" t="s">
        <v>17</v>
      </c>
      <c r="E195" s="241" t="s">
        <v>42</v>
      </c>
      <c r="F195" s="230"/>
      <c r="G195" s="230"/>
      <c r="H195" s="254"/>
      <c r="I195" s="242"/>
      <c r="J195" s="252">
        <v>171</v>
      </c>
      <c r="K195" s="242" t="s">
        <v>794</v>
      </c>
      <c r="L19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5" s="242" t="s">
        <v>582</v>
      </c>
      <c r="N195" s="394" t="s">
        <v>283</v>
      </c>
      <c r="O19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5" s="230" t="s">
        <v>222</v>
      </c>
      <c r="Q195" s="278" t="s">
        <v>10</v>
      </c>
      <c r="R195" s="236" t="s">
        <v>4</v>
      </c>
      <c r="S195" s="236" t="s">
        <v>181</v>
      </c>
      <c r="T195" s="230">
        <v>1</v>
      </c>
      <c r="U195" s="230" t="s">
        <v>627</v>
      </c>
      <c r="V195" s="230"/>
      <c r="W195" s="230"/>
      <c r="X195" s="230"/>
      <c r="Y195" s="230"/>
      <c r="Z195" s="230"/>
      <c r="AA195" s="230"/>
      <c r="AB195" s="241"/>
      <c r="AC195" s="230"/>
      <c r="AD195" s="230"/>
      <c r="AE195" s="230"/>
      <c r="AF195" s="230"/>
      <c r="AG195" s="230"/>
      <c r="AH195" s="230"/>
      <c r="AI195" s="230"/>
      <c r="AJ195" s="230"/>
      <c r="AK195" s="230"/>
      <c r="AL195" s="230"/>
      <c r="AM195" s="230"/>
      <c r="AN195" s="230"/>
      <c r="AO195" s="230"/>
      <c r="AP195" s="230"/>
      <c r="AQ195" s="230"/>
      <c r="AR195" s="230">
        <v>1</v>
      </c>
      <c r="AS195" s="230"/>
      <c r="AT195" s="241"/>
      <c r="AU195" s="230"/>
      <c r="AV195" s="230"/>
      <c r="AW195" s="22"/>
      <c r="AX195"/>
      <c r="AY195"/>
      <c r="AZ195"/>
      <c r="BA195"/>
    </row>
    <row r="196" spans="1:53" s="10" customFormat="1" ht="17.25" customHeight="1" x14ac:dyDescent="0.3">
      <c r="A196" s="150"/>
      <c r="B19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</v>
      </c>
      <c r="C196" s="289" t="s">
        <v>12</v>
      </c>
      <c r="D196" s="248" t="s">
        <v>15</v>
      </c>
      <c r="E196" s="241"/>
      <c r="F196" s="230"/>
      <c r="G196" s="237"/>
      <c r="H196" s="254"/>
      <c r="I196" s="242"/>
      <c r="J196" s="252">
        <v>262</v>
      </c>
      <c r="K196" s="242"/>
      <c r="L19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6" s="305"/>
      <c r="N196" s="237" t="s">
        <v>978</v>
      </c>
      <c r="O19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6" s="237" t="s">
        <v>979</v>
      </c>
      <c r="Q196" s="278" t="s">
        <v>10</v>
      </c>
      <c r="R196" s="236"/>
      <c r="S196" s="236"/>
      <c r="T196" s="230"/>
      <c r="U196" s="230"/>
      <c r="V196" s="230"/>
      <c r="W196" s="241"/>
      <c r="X196" s="230"/>
      <c r="Y196" s="230"/>
      <c r="Z196" s="230"/>
      <c r="AA196" s="230"/>
      <c r="AB196" s="241"/>
      <c r="AC196" s="230"/>
      <c r="AD196" s="230"/>
      <c r="AE196" s="230"/>
      <c r="AF196" s="230"/>
      <c r="AG196" s="230"/>
      <c r="AH196" s="230"/>
      <c r="AI196" s="230"/>
      <c r="AJ196" s="230"/>
      <c r="AK196" s="230"/>
      <c r="AL196" s="230"/>
      <c r="AM196" s="230"/>
      <c r="AN196" s="230"/>
      <c r="AO196" s="230"/>
      <c r="AP196" s="230"/>
      <c r="AQ196" s="230"/>
      <c r="AR196" s="230"/>
      <c r="AS196" s="230"/>
      <c r="AT196" s="241"/>
      <c r="AU196" s="230"/>
      <c r="AV196" s="230"/>
      <c r="AW196" s="21"/>
      <c r="AX196"/>
      <c r="AY196"/>
      <c r="AZ196"/>
      <c r="BA196"/>
    </row>
    <row r="197" spans="1:53" s="10" customFormat="1" ht="17.25" customHeight="1" x14ac:dyDescent="0.3">
      <c r="A197" s="150"/>
      <c r="B19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7" s="230" t="s">
        <v>13</v>
      </c>
      <c r="D197" s="230" t="s">
        <v>17</v>
      </c>
      <c r="E197" s="230" t="s">
        <v>23</v>
      </c>
      <c r="F197" s="230"/>
      <c r="G197" s="263" t="s">
        <v>714</v>
      </c>
      <c r="H197" s="246">
        <v>42384</v>
      </c>
      <c r="I197" s="259"/>
      <c r="J197" s="252">
        <v>172</v>
      </c>
      <c r="K197" s="259"/>
      <c r="L19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7" s="258" t="s">
        <v>580</v>
      </c>
      <c r="N197" s="291" t="s">
        <v>558</v>
      </c>
      <c r="O19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7" s="230" t="s">
        <v>559</v>
      </c>
      <c r="Q197" s="231" t="s">
        <v>10</v>
      </c>
      <c r="R197" s="230" t="s">
        <v>4</v>
      </c>
      <c r="S197" s="241" t="s">
        <v>371</v>
      </c>
      <c r="T197" s="230"/>
      <c r="U197" s="241"/>
      <c r="V197" s="230"/>
      <c r="W197" s="241"/>
      <c r="X197" s="230"/>
      <c r="Y197" s="241"/>
      <c r="Z197" s="230"/>
      <c r="AA197" s="241"/>
      <c r="AB197" s="241">
        <v>1</v>
      </c>
      <c r="AC197" s="230">
        <v>1</v>
      </c>
      <c r="AD197" s="241"/>
      <c r="AE197" s="241" t="s">
        <v>658</v>
      </c>
      <c r="AF197" s="241"/>
      <c r="AG197" s="241"/>
      <c r="AH197" s="241"/>
      <c r="AI197" s="241"/>
      <c r="AJ197" s="230"/>
      <c r="AK197" s="241"/>
      <c r="AL197" s="241"/>
      <c r="AM197" s="241"/>
      <c r="AN197" s="241"/>
      <c r="AO197" s="241"/>
      <c r="AP197" s="230"/>
      <c r="AQ197" s="230"/>
      <c r="AR197" s="241">
        <v>1</v>
      </c>
      <c r="AS197" s="241"/>
      <c r="AT197" s="241"/>
      <c r="AU197" s="241"/>
      <c r="AV197" s="241"/>
      <c r="AW197" s="65"/>
      <c r="AX197"/>
      <c r="AY197"/>
      <c r="AZ197"/>
      <c r="BA197"/>
    </row>
    <row r="198" spans="1:53" s="10" customFormat="1" ht="17.25" customHeight="1" x14ac:dyDescent="0.3">
      <c r="A198" s="158"/>
      <c r="B19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8" s="230" t="s">
        <v>13</v>
      </c>
      <c r="D198" s="230" t="s">
        <v>17</v>
      </c>
      <c r="E198" s="230" t="s">
        <v>23</v>
      </c>
      <c r="F198" s="230"/>
      <c r="G198" s="263" t="s">
        <v>707</v>
      </c>
      <c r="H198" s="246">
        <v>42384</v>
      </c>
      <c r="I198" s="259"/>
      <c r="J198" s="252">
        <v>173</v>
      </c>
      <c r="K198" s="259"/>
      <c r="L19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8" s="258" t="s">
        <v>580</v>
      </c>
      <c r="N198" s="291" t="s">
        <v>245</v>
      </c>
      <c r="O19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8" s="230" t="s">
        <v>489</v>
      </c>
      <c r="Q198" s="231" t="s">
        <v>10</v>
      </c>
      <c r="R198" s="230" t="s">
        <v>4</v>
      </c>
      <c r="S198" s="241" t="s">
        <v>371</v>
      </c>
      <c r="T198" s="230"/>
      <c r="U198" s="241"/>
      <c r="V198" s="230"/>
      <c r="W198" s="241"/>
      <c r="X198" s="230"/>
      <c r="Y198" s="241"/>
      <c r="Z198" s="230"/>
      <c r="AA198" s="241"/>
      <c r="AB198" s="241">
        <v>1</v>
      </c>
      <c r="AC198" s="230"/>
      <c r="AD198" s="241"/>
      <c r="AE198" s="241" t="s">
        <v>652</v>
      </c>
      <c r="AF198" s="241"/>
      <c r="AG198" s="241"/>
      <c r="AH198" s="241"/>
      <c r="AI198" s="241"/>
      <c r="AJ198" s="230"/>
      <c r="AK198" s="241"/>
      <c r="AL198" s="241"/>
      <c r="AM198" s="241"/>
      <c r="AN198" s="241"/>
      <c r="AO198" s="241"/>
      <c r="AP198" s="230"/>
      <c r="AQ198" s="230"/>
      <c r="AR198" s="241">
        <v>1</v>
      </c>
      <c r="AS198" s="241"/>
      <c r="AT198" s="241"/>
      <c r="AU198" s="241"/>
      <c r="AV198" s="241"/>
      <c r="AW198" s="65"/>
      <c r="AX198"/>
      <c r="AY198"/>
      <c r="AZ198"/>
      <c r="BA198"/>
    </row>
    <row r="199" spans="1:53" s="10" customFormat="1" ht="17.25" customHeight="1" x14ac:dyDescent="0.3">
      <c r="A199" s="150"/>
      <c r="B1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9" s="266" t="s">
        <v>13</v>
      </c>
      <c r="D199" s="241" t="s">
        <v>17</v>
      </c>
      <c r="E199" s="241" t="s">
        <v>23</v>
      </c>
      <c r="F199" s="230"/>
      <c r="G199" s="230" t="s">
        <v>712</v>
      </c>
      <c r="H199" s="246">
        <v>42384</v>
      </c>
      <c r="I199" s="242"/>
      <c r="J199" s="252">
        <v>174</v>
      </c>
      <c r="K199" s="242"/>
      <c r="L19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9" s="242" t="s">
        <v>580</v>
      </c>
      <c r="N199" s="234" t="s">
        <v>571</v>
      </c>
      <c r="O19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9" s="230" t="s">
        <v>572</v>
      </c>
      <c r="Q199" s="231" t="s">
        <v>10</v>
      </c>
      <c r="R199" s="230" t="s">
        <v>4</v>
      </c>
      <c r="S199" s="230" t="s">
        <v>371</v>
      </c>
      <c r="T199" s="230"/>
      <c r="U199" s="230"/>
      <c r="V199" s="230"/>
      <c r="W199" s="230"/>
      <c r="X199" s="230"/>
      <c r="Y199" s="230"/>
      <c r="Z199" s="230"/>
      <c r="AA199" s="230"/>
      <c r="AB199" s="241">
        <v>1</v>
      </c>
      <c r="AC199" s="230"/>
      <c r="AD199" s="230">
        <v>1</v>
      </c>
      <c r="AE199" s="230" t="s">
        <v>651</v>
      </c>
      <c r="AF199" s="230"/>
      <c r="AG199" s="230"/>
      <c r="AH199" s="230"/>
      <c r="AI199" s="230"/>
      <c r="AJ199" s="230"/>
      <c r="AK199" s="230"/>
      <c r="AL199" s="230"/>
      <c r="AM199" s="230"/>
      <c r="AN199" s="230"/>
      <c r="AO199" s="230"/>
      <c r="AP199" s="230"/>
      <c r="AQ199" s="230"/>
      <c r="AR199" s="230">
        <v>1</v>
      </c>
      <c r="AS199" s="230"/>
      <c r="AT199" s="241"/>
      <c r="AU199" s="230"/>
      <c r="AV199" s="230"/>
      <c r="AW199" s="21"/>
      <c r="AX199"/>
      <c r="AY199"/>
      <c r="AZ199"/>
      <c r="BA199"/>
    </row>
    <row r="200" spans="1:53" s="10" customFormat="1" ht="17.25" customHeight="1" x14ac:dyDescent="0.3">
      <c r="A200" s="158"/>
      <c r="B20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0" s="289" t="s">
        <v>14</v>
      </c>
      <c r="D200" s="248" t="s">
        <v>20</v>
      </c>
      <c r="E200" s="248" t="s">
        <v>42</v>
      </c>
      <c r="F200" s="230"/>
      <c r="G200" s="230" t="s">
        <v>761</v>
      </c>
      <c r="H200" s="246">
        <v>42444</v>
      </c>
      <c r="I200" s="242"/>
      <c r="J200" s="252">
        <v>175</v>
      </c>
      <c r="K200" s="242"/>
      <c r="L20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0" s="242" t="s">
        <v>580</v>
      </c>
      <c r="N200" s="234" t="s">
        <v>703</v>
      </c>
      <c r="O20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0" s="230" t="s">
        <v>602</v>
      </c>
      <c r="Q200" s="278" t="s">
        <v>10</v>
      </c>
      <c r="R200" s="230" t="s">
        <v>4</v>
      </c>
      <c r="S200" s="236" t="s">
        <v>371</v>
      </c>
      <c r="T200" s="230"/>
      <c r="U200" s="230"/>
      <c r="V200" s="230"/>
      <c r="W200" s="230"/>
      <c r="X200" s="230"/>
      <c r="Y200" s="230"/>
      <c r="Z200" s="230"/>
      <c r="AA200" s="230"/>
      <c r="AB200" s="241">
        <v>1</v>
      </c>
      <c r="AC200" s="230">
        <v>1</v>
      </c>
      <c r="AD200" s="230">
        <v>1</v>
      </c>
      <c r="AE200" s="230" t="s">
        <v>661</v>
      </c>
      <c r="AF200" s="230">
        <v>1</v>
      </c>
      <c r="AG200" s="230" t="s">
        <v>368</v>
      </c>
      <c r="AH200" s="230"/>
      <c r="AI200" s="230"/>
      <c r="AJ200" s="230"/>
      <c r="AK200" s="230"/>
      <c r="AL200" s="230"/>
      <c r="AM200" s="230"/>
      <c r="AN200" s="230"/>
      <c r="AO200" s="230"/>
      <c r="AP200" s="230"/>
      <c r="AQ200" s="230"/>
      <c r="AR200" s="230">
        <v>1</v>
      </c>
      <c r="AS200" s="230"/>
      <c r="AT200" s="241"/>
      <c r="AU200" s="230"/>
      <c r="AV200" s="230"/>
      <c r="AW200" s="146"/>
      <c r="AX200"/>
      <c r="AY200"/>
      <c r="AZ200"/>
      <c r="BA200"/>
    </row>
    <row r="201" spans="1:53" s="10" customFormat="1" ht="17.25" customHeight="1" x14ac:dyDescent="0.3">
      <c r="A201" s="150"/>
      <c r="B20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1" s="289" t="s">
        <v>14</v>
      </c>
      <c r="D201" s="248" t="s">
        <v>20</v>
      </c>
      <c r="E201" s="241" t="s">
        <v>42</v>
      </c>
      <c r="F201" s="230"/>
      <c r="G201" s="237" t="s">
        <v>893</v>
      </c>
      <c r="H201" s="246">
        <v>42423</v>
      </c>
      <c r="I201" s="242"/>
      <c r="J201" s="252">
        <v>263</v>
      </c>
      <c r="K201" s="242"/>
      <c r="L20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1" s="305" t="s">
        <v>580</v>
      </c>
      <c r="N201" s="237" t="s">
        <v>892</v>
      </c>
      <c r="O20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1" s="237" t="s">
        <v>894</v>
      </c>
      <c r="Q201" s="278" t="s">
        <v>10</v>
      </c>
      <c r="R201" s="230"/>
      <c r="S201" s="236"/>
      <c r="T201" s="230"/>
      <c r="U201" s="230"/>
      <c r="V201" s="230"/>
      <c r="W201" s="230"/>
      <c r="X201" s="230"/>
      <c r="Y201" s="230"/>
      <c r="Z201" s="230"/>
      <c r="AA201" s="230"/>
      <c r="AB201" s="241"/>
      <c r="AC201" s="230"/>
      <c r="AD201" s="230"/>
      <c r="AE201" s="230"/>
      <c r="AF201" s="230"/>
      <c r="AG201" s="230"/>
      <c r="AH201" s="230"/>
      <c r="AI201" s="230"/>
      <c r="AJ201" s="230"/>
      <c r="AK201" s="230"/>
      <c r="AL201" s="230"/>
      <c r="AM201" s="230"/>
      <c r="AN201" s="230"/>
      <c r="AO201" s="230"/>
      <c r="AP201" s="230"/>
      <c r="AQ201" s="230"/>
      <c r="AR201" s="230"/>
      <c r="AS201" s="230"/>
      <c r="AT201" s="241"/>
      <c r="AU201" s="230"/>
      <c r="AV201" s="230"/>
      <c r="AW201" s="21"/>
      <c r="AX201"/>
      <c r="AY201"/>
      <c r="AZ201"/>
      <c r="BA201"/>
    </row>
    <row r="202" spans="1:53" s="10" customFormat="1" ht="17.25" customHeight="1" x14ac:dyDescent="0.3">
      <c r="A202" s="150"/>
      <c r="B2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2" s="230" t="s">
        <v>14</v>
      </c>
      <c r="D202" s="230" t="s">
        <v>20</v>
      </c>
      <c r="E202" s="230" t="s">
        <v>42</v>
      </c>
      <c r="F202" s="230"/>
      <c r="G202" s="237"/>
      <c r="H202" s="246">
        <v>42384</v>
      </c>
      <c r="I202" s="231"/>
      <c r="J202" s="252">
        <v>264</v>
      </c>
      <c r="K202" s="231"/>
      <c r="L20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2" s="247"/>
      <c r="N202" s="237" t="s">
        <v>892</v>
      </c>
      <c r="O20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2" s="230" t="s">
        <v>602</v>
      </c>
      <c r="Q202" s="278" t="s">
        <v>10</v>
      </c>
      <c r="R202" s="230"/>
      <c r="S202" s="236"/>
      <c r="T202" s="230"/>
      <c r="U202" s="230"/>
      <c r="V202" s="230"/>
      <c r="W202" s="230"/>
      <c r="X202" s="230"/>
      <c r="Y202" s="230"/>
      <c r="Z202" s="230"/>
      <c r="AA202" s="230"/>
      <c r="AB202" s="241"/>
      <c r="AC202" s="230"/>
      <c r="AD202" s="230"/>
      <c r="AE202" s="230"/>
      <c r="AF202" s="230"/>
      <c r="AG202" s="230"/>
      <c r="AH202" s="230"/>
      <c r="AI202" s="230"/>
      <c r="AJ202" s="230"/>
      <c r="AK202" s="230"/>
      <c r="AL202" s="230"/>
      <c r="AM202" s="230"/>
      <c r="AN202" s="230"/>
      <c r="AO202" s="230"/>
      <c r="AP202" s="230"/>
      <c r="AQ202" s="230"/>
      <c r="AR202" s="230"/>
      <c r="AS202" s="230"/>
      <c r="AT202" s="241"/>
      <c r="AU202" s="230"/>
      <c r="AV202" s="230"/>
      <c r="AW202" s="21"/>
      <c r="AX202"/>
      <c r="AY202"/>
      <c r="AZ202"/>
      <c r="BA202"/>
    </row>
    <row r="203" spans="1:53" s="10" customFormat="1" ht="17.25" customHeight="1" x14ac:dyDescent="0.3">
      <c r="A203" s="158"/>
      <c r="B2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03" s="230" t="s">
        <v>13</v>
      </c>
      <c r="D203" s="230" t="s">
        <v>17</v>
      </c>
      <c r="E203" s="230" t="s">
        <v>23</v>
      </c>
      <c r="F203" s="230"/>
      <c r="G203" s="263" t="s">
        <v>708</v>
      </c>
      <c r="H203" s="246">
        <v>42384</v>
      </c>
      <c r="I203" s="259"/>
      <c r="J203" s="252">
        <v>176</v>
      </c>
      <c r="K203" s="259"/>
      <c r="L20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3" s="258" t="s">
        <v>580</v>
      </c>
      <c r="N203" s="291" t="s">
        <v>709</v>
      </c>
      <c r="O20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3" s="262" t="s">
        <v>463</v>
      </c>
      <c r="Q203" s="231" t="s">
        <v>10</v>
      </c>
      <c r="R203" s="230" t="s">
        <v>4</v>
      </c>
      <c r="S203" s="241" t="s">
        <v>371</v>
      </c>
      <c r="T203" s="230"/>
      <c r="U203" s="241"/>
      <c r="V203" s="230"/>
      <c r="W203" s="241"/>
      <c r="X203" s="230"/>
      <c r="Y203" s="241"/>
      <c r="Z203" s="230"/>
      <c r="AA203" s="241"/>
      <c r="AB203" s="241">
        <v>1</v>
      </c>
      <c r="AC203" s="230">
        <v>1</v>
      </c>
      <c r="AD203" s="241"/>
      <c r="AE203" s="241" t="s">
        <v>652</v>
      </c>
      <c r="AF203" s="241"/>
      <c r="AG203" s="241"/>
      <c r="AH203" s="241"/>
      <c r="AI203" s="241"/>
      <c r="AJ203" s="230"/>
      <c r="AK203" s="241"/>
      <c r="AL203" s="241"/>
      <c r="AM203" s="241"/>
      <c r="AN203" s="241"/>
      <c r="AO203" s="241"/>
      <c r="AP203" s="230"/>
      <c r="AQ203" s="230"/>
      <c r="AR203" s="241">
        <v>1</v>
      </c>
      <c r="AS203" s="241"/>
      <c r="AT203" s="241"/>
      <c r="AU203" s="241"/>
      <c r="AV203" s="241"/>
      <c r="AW203" s="65"/>
      <c r="AX203"/>
      <c r="AY203"/>
      <c r="AZ203"/>
      <c r="BA203"/>
    </row>
    <row r="204" spans="1:53" s="10" customFormat="1" ht="17.25" customHeight="1" x14ac:dyDescent="0.3">
      <c r="A204" s="158"/>
      <c r="B2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204" s="236" t="s">
        <v>14</v>
      </c>
      <c r="D204" s="236" t="s">
        <v>20</v>
      </c>
      <c r="E204" s="236" t="s">
        <v>44</v>
      </c>
      <c r="F204" s="230"/>
      <c r="G204" s="230" t="s">
        <v>741</v>
      </c>
      <c r="H204" s="246">
        <v>42430</v>
      </c>
      <c r="I204" s="231"/>
      <c r="J204" s="252">
        <v>177</v>
      </c>
      <c r="K204" s="231"/>
      <c r="L20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4" s="231" t="s">
        <v>580</v>
      </c>
      <c r="N204" s="234" t="s">
        <v>252</v>
      </c>
      <c r="O20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4" s="230" t="s">
        <v>105</v>
      </c>
      <c r="Q204" s="278" t="s">
        <v>10</v>
      </c>
      <c r="R204" s="230" t="s">
        <v>4</v>
      </c>
      <c r="S204" s="236" t="s">
        <v>371</v>
      </c>
      <c r="T204" s="230"/>
      <c r="U204" s="230"/>
      <c r="V204" s="230"/>
      <c r="W204" s="230"/>
      <c r="X204" s="230"/>
      <c r="Y204" s="230"/>
      <c r="Z204" s="230"/>
      <c r="AA204" s="230"/>
      <c r="AB204" s="241"/>
      <c r="AC204" s="230"/>
      <c r="AD204" s="230"/>
      <c r="AE204" s="230"/>
      <c r="AF204" s="230"/>
      <c r="AG204" s="230"/>
      <c r="AH204" s="230"/>
      <c r="AI204" s="230"/>
      <c r="AJ204" s="230"/>
      <c r="AK204" s="230"/>
      <c r="AL204" s="230">
        <v>1</v>
      </c>
      <c r="AM204" s="230" t="s">
        <v>666</v>
      </c>
      <c r="AN204" s="230"/>
      <c r="AO204" s="230"/>
      <c r="AP204" s="230"/>
      <c r="AQ204" s="230"/>
      <c r="AR204" s="230">
        <v>1</v>
      </c>
      <c r="AS204" s="230"/>
      <c r="AT204" s="241"/>
      <c r="AU204" s="230"/>
      <c r="AV204" s="230"/>
      <c r="AW204" s="146"/>
      <c r="AX204"/>
      <c r="AY204"/>
      <c r="AZ204"/>
      <c r="BA204"/>
    </row>
    <row r="205" spans="1:53" s="10" customFormat="1" ht="17.25" customHeight="1" x14ac:dyDescent="0.3">
      <c r="A205" s="158"/>
      <c r="B2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205" s="236" t="s">
        <v>14</v>
      </c>
      <c r="D205" s="236" t="s">
        <v>82</v>
      </c>
      <c r="E205" s="236" t="s">
        <v>111</v>
      </c>
      <c r="F205" s="230"/>
      <c r="G205" s="230" t="s">
        <v>778</v>
      </c>
      <c r="H205" s="246">
        <v>42395</v>
      </c>
      <c r="I205" s="231"/>
      <c r="J205" s="252">
        <v>178</v>
      </c>
      <c r="K205" s="231"/>
      <c r="L20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5" s="233" t="s">
        <v>580</v>
      </c>
      <c r="N205" s="230" t="s">
        <v>265</v>
      </c>
      <c r="O20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5" s="230" t="s">
        <v>117</v>
      </c>
      <c r="Q205" s="278" t="s">
        <v>10</v>
      </c>
      <c r="R205" s="230" t="s">
        <v>4</v>
      </c>
      <c r="S205" s="236" t="s">
        <v>700</v>
      </c>
      <c r="T205" s="230"/>
      <c r="U205" s="230"/>
      <c r="V205" s="230"/>
      <c r="W205" s="230"/>
      <c r="X205" s="230"/>
      <c r="Y205" s="230"/>
      <c r="Z205" s="230"/>
      <c r="AA205" s="230"/>
      <c r="AB205" s="241">
        <v>1</v>
      </c>
      <c r="AC205" s="230">
        <v>1</v>
      </c>
      <c r="AD205" s="230">
        <v>1</v>
      </c>
      <c r="AE205" s="230" t="s">
        <v>659</v>
      </c>
      <c r="AF205" s="241"/>
      <c r="AG205" s="241"/>
      <c r="AH205" s="230"/>
      <c r="AI205" s="230"/>
      <c r="AJ205" s="230">
        <v>1</v>
      </c>
      <c r="AK205" s="230" t="s">
        <v>646</v>
      </c>
      <c r="AL205" s="230"/>
      <c r="AM205" s="230"/>
      <c r="AN205" s="230"/>
      <c r="AO205" s="230"/>
      <c r="AP205" s="230"/>
      <c r="AQ205" s="230"/>
      <c r="AR205" s="230">
        <v>1</v>
      </c>
      <c r="AS205" s="230"/>
      <c r="AT205" s="241"/>
      <c r="AU205" s="230"/>
      <c r="AV205" s="230"/>
      <c r="AW205" s="21"/>
      <c r="AX205"/>
      <c r="AY205"/>
      <c r="AZ205"/>
      <c r="BA205"/>
    </row>
    <row r="206" spans="1:53" s="10" customFormat="1" ht="17.25" customHeight="1" x14ac:dyDescent="0.3">
      <c r="A206" s="150"/>
      <c r="B20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6" s="230" t="s">
        <v>13</v>
      </c>
      <c r="D206" s="230" t="s">
        <v>17</v>
      </c>
      <c r="E206" s="230" t="s">
        <v>52</v>
      </c>
      <c r="F206" s="230"/>
      <c r="G206" s="237"/>
      <c r="H206" s="246">
        <v>42527</v>
      </c>
      <c r="I206" s="231"/>
      <c r="J206" s="252">
        <v>265</v>
      </c>
      <c r="K206" s="231"/>
      <c r="L20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6" s="247"/>
      <c r="N206" s="237" t="s">
        <v>895</v>
      </c>
      <c r="O20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6" s="237" t="s">
        <v>896</v>
      </c>
      <c r="Q206" s="278" t="s">
        <v>10</v>
      </c>
      <c r="R206" s="230"/>
      <c r="S206" s="236"/>
      <c r="T206" s="230"/>
      <c r="U206" s="230"/>
      <c r="V206" s="230"/>
      <c r="W206" s="230"/>
      <c r="X206" s="230"/>
      <c r="Y206" s="230"/>
      <c r="Z206" s="230"/>
      <c r="AA206" s="230"/>
      <c r="AB206" s="241"/>
      <c r="AC206" s="230"/>
      <c r="AD206" s="230"/>
      <c r="AE206" s="230"/>
      <c r="AF206" s="230"/>
      <c r="AG206" s="230"/>
      <c r="AH206" s="241"/>
      <c r="AI206" s="241"/>
      <c r="AJ206" s="230"/>
      <c r="AK206" s="230"/>
      <c r="AL206" s="230"/>
      <c r="AM206" s="230"/>
      <c r="AN206" s="230"/>
      <c r="AO206" s="230"/>
      <c r="AP206" s="230"/>
      <c r="AQ206" s="230"/>
      <c r="AR206" s="230"/>
      <c r="AS206" s="230"/>
      <c r="AT206" s="241"/>
      <c r="AU206" s="230"/>
      <c r="AV206" s="230"/>
      <c r="AW206" s="21"/>
      <c r="AX206"/>
      <c r="AY206"/>
      <c r="AZ206"/>
      <c r="BA206"/>
    </row>
    <row r="207" spans="1:53" s="10" customFormat="1" ht="17.25" customHeight="1" x14ac:dyDescent="0.3">
      <c r="A207" s="158"/>
      <c r="B20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7" s="230" t="s">
        <v>13</v>
      </c>
      <c r="D207" s="230" t="s">
        <v>17</v>
      </c>
      <c r="E207" s="230" t="s">
        <v>52</v>
      </c>
      <c r="F207" s="230"/>
      <c r="G207" s="230"/>
      <c r="H207" s="246">
        <v>42521</v>
      </c>
      <c r="I207" s="242">
        <v>2</v>
      </c>
      <c r="J207" s="252">
        <v>180</v>
      </c>
      <c r="K207" s="242" t="s">
        <v>795</v>
      </c>
      <c r="L20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7" s="233" t="s">
        <v>580</v>
      </c>
      <c r="N207" s="234" t="s">
        <v>501</v>
      </c>
      <c r="O20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7" s="230" t="s">
        <v>502</v>
      </c>
      <c r="Q207" s="278" t="s">
        <v>10</v>
      </c>
      <c r="R207" s="230" t="s">
        <v>4</v>
      </c>
      <c r="S207" s="236" t="s">
        <v>152</v>
      </c>
      <c r="T207" s="230"/>
      <c r="U207" s="230"/>
      <c r="V207" s="230"/>
      <c r="W207" s="230"/>
      <c r="X207" s="230"/>
      <c r="Y207" s="230"/>
      <c r="Z207" s="230"/>
      <c r="AA207" s="230"/>
      <c r="AB207" s="241">
        <v>1</v>
      </c>
      <c r="AC207" s="230">
        <v>1</v>
      </c>
      <c r="AD207" s="230">
        <v>1</v>
      </c>
      <c r="AE207" s="230" t="s">
        <v>658</v>
      </c>
      <c r="AF207" s="230"/>
      <c r="AG207" s="230"/>
      <c r="AH207" s="230"/>
      <c r="AI207" s="230"/>
      <c r="AJ207" s="230">
        <v>1</v>
      </c>
      <c r="AK207" s="230" t="s">
        <v>516</v>
      </c>
      <c r="AL207" s="230"/>
      <c r="AM207" s="230"/>
      <c r="AN207" s="230"/>
      <c r="AO207" s="230"/>
      <c r="AP207" s="230"/>
      <c r="AQ207" s="230"/>
      <c r="AR207" s="230">
        <v>1</v>
      </c>
      <c r="AS207" s="230"/>
      <c r="AT207" s="241"/>
      <c r="AU207" s="230"/>
      <c r="AV207" s="230"/>
      <c r="AW207" s="22"/>
      <c r="AX207"/>
      <c r="AY207"/>
      <c r="AZ207"/>
      <c r="BA207"/>
    </row>
    <row r="208" spans="1:53" s="10" customFormat="1" ht="17.25" customHeight="1" x14ac:dyDescent="0.3">
      <c r="A208" s="150"/>
      <c r="B20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08" s="230" t="s">
        <v>13</v>
      </c>
      <c r="D208" s="230" t="s">
        <v>17</v>
      </c>
      <c r="E208" s="230" t="s">
        <v>23</v>
      </c>
      <c r="F208" s="230"/>
      <c r="G208" s="263" t="s">
        <v>751</v>
      </c>
      <c r="H208" s="246">
        <v>42430</v>
      </c>
      <c r="I208" s="259"/>
      <c r="J208" s="252">
        <v>181</v>
      </c>
      <c r="K208" s="259"/>
      <c r="L20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8" s="258" t="s">
        <v>580</v>
      </c>
      <c r="N208" s="234" t="s">
        <v>561</v>
      </c>
      <c r="O20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8" s="230" t="s">
        <v>560</v>
      </c>
      <c r="Q208" s="231" t="s">
        <v>10</v>
      </c>
      <c r="R208" s="230" t="s">
        <v>4</v>
      </c>
      <c r="S208" s="241" t="s">
        <v>371</v>
      </c>
      <c r="T208" s="230"/>
      <c r="U208" s="241"/>
      <c r="V208" s="230"/>
      <c r="W208" s="241"/>
      <c r="X208" s="230"/>
      <c r="Y208" s="241"/>
      <c r="Z208" s="230"/>
      <c r="AA208" s="241"/>
      <c r="AB208" s="241">
        <v>1</v>
      </c>
      <c r="AC208" s="230"/>
      <c r="AD208" s="241"/>
      <c r="AE208" s="241" t="s">
        <v>662</v>
      </c>
      <c r="AF208" s="241"/>
      <c r="AG208" s="241"/>
      <c r="AH208" s="241"/>
      <c r="AI208" s="241"/>
      <c r="AJ208" s="230"/>
      <c r="AK208" s="241"/>
      <c r="AL208" s="241"/>
      <c r="AM208" s="241"/>
      <c r="AN208" s="241"/>
      <c r="AO208" s="241"/>
      <c r="AP208" s="230"/>
      <c r="AQ208" s="230"/>
      <c r="AR208" s="241">
        <v>1</v>
      </c>
      <c r="AS208" s="241"/>
      <c r="AT208" s="241"/>
      <c r="AU208" s="241"/>
      <c r="AV208" s="241"/>
      <c r="AW208" s="65"/>
      <c r="AX208"/>
      <c r="AY208"/>
      <c r="AZ208"/>
      <c r="BA208"/>
    </row>
    <row r="209" spans="1:66" s="10" customFormat="1" ht="17.25" customHeight="1" x14ac:dyDescent="0.3">
      <c r="A209" s="158"/>
      <c r="B2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09" s="236" t="s">
        <v>14</v>
      </c>
      <c r="D209" s="236" t="s">
        <v>22</v>
      </c>
      <c r="E209" s="230" t="s">
        <v>298</v>
      </c>
      <c r="F209" s="230"/>
      <c r="G209" s="230" t="s">
        <v>201</v>
      </c>
      <c r="H209" s="246">
        <v>42441</v>
      </c>
      <c r="I209" s="242"/>
      <c r="J209" s="252">
        <v>182</v>
      </c>
      <c r="K209" s="242"/>
      <c r="L20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9" s="242" t="s">
        <v>582</v>
      </c>
      <c r="N209" s="338" t="s">
        <v>342</v>
      </c>
      <c r="O20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9" s="230" t="s">
        <v>200</v>
      </c>
      <c r="Q209" s="278" t="s">
        <v>10</v>
      </c>
      <c r="R209" s="230" t="s">
        <v>4</v>
      </c>
      <c r="S209" s="236" t="s">
        <v>184</v>
      </c>
      <c r="T209" s="230"/>
      <c r="U209" s="230"/>
      <c r="V209" s="230"/>
      <c r="W209" s="230"/>
      <c r="X209" s="230">
        <v>1</v>
      </c>
      <c r="Y209" s="230" t="s">
        <v>675</v>
      </c>
      <c r="Z209" s="230"/>
      <c r="AA209" s="230"/>
      <c r="AB209" s="241"/>
      <c r="AC209" s="230"/>
      <c r="AD209" s="230"/>
      <c r="AE209" s="230"/>
      <c r="AF209" s="230"/>
      <c r="AG209" s="230"/>
      <c r="AH209" s="230"/>
      <c r="AI209" s="230"/>
      <c r="AJ209" s="230"/>
      <c r="AK209" s="230"/>
      <c r="AL209" s="230"/>
      <c r="AM209" s="230"/>
      <c r="AN209" s="230"/>
      <c r="AO209" s="230"/>
      <c r="AP209" s="230"/>
      <c r="AQ209" s="230"/>
      <c r="AR209" s="230">
        <v>1</v>
      </c>
      <c r="AS209" s="230"/>
      <c r="AT209" s="241"/>
      <c r="AU209" s="230"/>
      <c r="AV209" s="230"/>
      <c r="AW209" s="22"/>
      <c r="AX209"/>
      <c r="AY209"/>
      <c r="AZ209"/>
      <c r="BA209"/>
    </row>
    <row r="210" spans="1:66" s="10" customFormat="1" ht="17.25" customHeight="1" x14ac:dyDescent="0.3">
      <c r="A210" s="214"/>
      <c r="B210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210" s="230" t="s">
        <v>12</v>
      </c>
      <c r="D210" s="230" t="s">
        <v>15</v>
      </c>
      <c r="E210" s="230" t="s">
        <v>78</v>
      </c>
      <c r="F210" s="230"/>
      <c r="G210" s="263" t="s">
        <v>783</v>
      </c>
      <c r="H210" s="246">
        <v>42454</v>
      </c>
      <c r="I210" s="259"/>
      <c r="J210" s="252">
        <v>183</v>
      </c>
      <c r="K210" s="259"/>
      <c r="L21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0" s="258" t="s">
        <v>582</v>
      </c>
      <c r="N210" s="263" t="s">
        <v>618</v>
      </c>
      <c r="O21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0" s="262" t="s">
        <v>415</v>
      </c>
      <c r="Q210" s="231" t="s">
        <v>10</v>
      </c>
      <c r="R210" s="230" t="s">
        <v>4</v>
      </c>
      <c r="S210" s="241" t="s">
        <v>181</v>
      </c>
      <c r="T210" s="230">
        <v>1</v>
      </c>
      <c r="U210" s="241" t="s">
        <v>630</v>
      </c>
      <c r="V210" s="230">
        <v>1</v>
      </c>
      <c r="W210" s="241" t="s">
        <v>538</v>
      </c>
      <c r="X210" s="230">
        <v>1</v>
      </c>
      <c r="Y210" s="241" t="s">
        <v>673</v>
      </c>
      <c r="Z210" s="230">
        <v>1</v>
      </c>
      <c r="AA210" s="241" t="s">
        <v>538</v>
      </c>
      <c r="AB210" s="241">
        <v>1</v>
      </c>
      <c r="AC210" s="230">
        <v>1</v>
      </c>
      <c r="AD210" s="241">
        <v>1</v>
      </c>
      <c r="AE210" s="241" t="s">
        <v>657</v>
      </c>
      <c r="AF210" s="241"/>
      <c r="AG210" s="241"/>
      <c r="AH210" s="241"/>
      <c r="AI210" s="241"/>
      <c r="AJ210" s="230">
        <v>1</v>
      </c>
      <c r="AK210" s="241" t="s">
        <v>538</v>
      </c>
      <c r="AL210" s="241"/>
      <c r="AM210" s="241"/>
      <c r="AN210" s="241">
        <v>1</v>
      </c>
      <c r="AO210" s="241" t="s">
        <v>538</v>
      </c>
      <c r="AP210" s="230"/>
      <c r="AQ210" s="230"/>
      <c r="AR210" s="241">
        <v>1</v>
      </c>
      <c r="AS210" s="241">
        <v>1</v>
      </c>
      <c r="AT210" s="241"/>
      <c r="AU210" s="241">
        <v>1</v>
      </c>
      <c r="AV210" s="241"/>
      <c r="AW210" s="65"/>
      <c r="AX210"/>
      <c r="AY210"/>
      <c r="AZ210"/>
      <c r="BA210"/>
    </row>
    <row r="211" spans="1:66" s="10" customFormat="1" ht="17.25" customHeight="1" x14ac:dyDescent="0.3">
      <c r="A211" s="150"/>
      <c r="B21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1" s="230" t="s">
        <v>12</v>
      </c>
      <c r="D211" s="230" t="s">
        <v>15</v>
      </c>
      <c r="E211" s="230" t="s">
        <v>980</v>
      </c>
      <c r="F211" s="230"/>
      <c r="G211" s="390" t="s">
        <v>84</v>
      </c>
      <c r="H211" s="246">
        <v>42036</v>
      </c>
      <c r="I211" s="259">
        <v>1</v>
      </c>
      <c r="J211" s="252">
        <v>185</v>
      </c>
      <c r="K211" s="259"/>
      <c r="L211" s="260" t="s">
        <v>504</v>
      </c>
      <c r="M211" s="325" t="s">
        <v>580</v>
      </c>
      <c r="N211" s="263" t="s">
        <v>974</v>
      </c>
      <c r="O21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1" s="262" t="s">
        <v>973</v>
      </c>
      <c r="Q211" s="231" t="s">
        <v>58</v>
      </c>
      <c r="R211" s="230" t="s">
        <v>4</v>
      </c>
      <c r="S211" s="241" t="s">
        <v>181</v>
      </c>
      <c r="T211" s="230"/>
      <c r="U211" s="241"/>
      <c r="V211" s="230"/>
      <c r="W211" s="241"/>
      <c r="X211" s="230"/>
      <c r="Y211" s="241"/>
      <c r="Z211" s="230"/>
      <c r="AA211" s="241"/>
      <c r="AB211" s="241"/>
      <c r="AC211" s="230"/>
      <c r="AD211" s="241"/>
      <c r="AE211" s="241"/>
      <c r="AF211" s="241"/>
      <c r="AG211" s="241"/>
      <c r="AH211" s="241"/>
      <c r="AI211" s="241"/>
      <c r="AJ211" s="230"/>
      <c r="AK211" s="241"/>
      <c r="AL211" s="241"/>
      <c r="AM211" s="241"/>
      <c r="AN211" s="241"/>
      <c r="AO211" s="241"/>
      <c r="AP211" s="230"/>
      <c r="AQ211" s="230"/>
      <c r="AR211" s="241">
        <v>1</v>
      </c>
      <c r="AS211" s="241"/>
      <c r="AT211" s="241"/>
      <c r="AU211" s="241"/>
      <c r="AV211" s="241"/>
      <c r="AW211" s="65"/>
      <c r="AX211"/>
      <c r="AY211"/>
      <c r="AZ211"/>
      <c r="BA211"/>
    </row>
    <row r="212" spans="1:66" s="10" customFormat="1" ht="17.25" customHeight="1" x14ac:dyDescent="0.3">
      <c r="A212" s="150"/>
      <c r="B2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2" s="230" t="s">
        <v>12</v>
      </c>
      <c r="D212" s="230" t="s">
        <v>15</v>
      </c>
      <c r="E212" s="230" t="s">
        <v>980</v>
      </c>
      <c r="F212" s="230"/>
      <c r="G212" s="324"/>
      <c r="H212" s="357"/>
      <c r="I212" s="259"/>
      <c r="J212" s="252">
        <v>266</v>
      </c>
      <c r="K212" s="259"/>
      <c r="L212" s="260" t="s">
        <v>504</v>
      </c>
      <c r="M212" s="325"/>
      <c r="N212" s="324" t="s">
        <v>1011</v>
      </c>
      <c r="O21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2" s="326" t="s">
        <v>972</v>
      </c>
      <c r="Q212" s="231" t="s">
        <v>58</v>
      </c>
      <c r="R212" s="230"/>
      <c r="S212" s="241"/>
      <c r="T212" s="230"/>
      <c r="U212" s="241"/>
      <c r="V212" s="230"/>
      <c r="W212" s="241"/>
      <c r="X212" s="230"/>
      <c r="Y212" s="241"/>
      <c r="Z212" s="230"/>
      <c r="AA212" s="241"/>
      <c r="AB212" s="241"/>
      <c r="AC212" s="230"/>
      <c r="AD212" s="241"/>
      <c r="AE212" s="241"/>
      <c r="AF212" s="241"/>
      <c r="AG212" s="241"/>
      <c r="AH212" s="241"/>
      <c r="AI212" s="241"/>
      <c r="AJ212" s="230"/>
      <c r="AK212" s="241"/>
      <c r="AL212" s="241"/>
      <c r="AM212" s="241"/>
      <c r="AN212" s="241"/>
      <c r="AO212" s="241"/>
      <c r="AP212" s="230"/>
      <c r="AQ212" s="230"/>
      <c r="AR212" s="241"/>
      <c r="AS212" s="241"/>
      <c r="AT212" s="241"/>
      <c r="AU212" s="241"/>
      <c r="AV212" s="241"/>
      <c r="AW212" s="65"/>
      <c r="AX212"/>
      <c r="AY212"/>
      <c r="AZ212"/>
      <c r="BA212"/>
    </row>
    <row r="213" spans="1:66" s="10" customFormat="1" ht="17.25" customHeight="1" x14ac:dyDescent="0.3">
      <c r="A213" s="150"/>
      <c r="B21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3" s="230" t="s">
        <v>12</v>
      </c>
      <c r="D213" s="230" t="s">
        <v>15</v>
      </c>
      <c r="E213" s="230" t="s">
        <v>980</v>
      </c>
      <c r="F213" s="230"/>
      <c r="G213" s="324"/>
      <c r="H213" s="246">
        <v>42401</v>
      </c>
      <c r="I213" s="259">
        <v>1</v>
      </c>
      <c r="J213" s="252">
        <v>267</v>
      </c>
      <c r="K213" s="259"/>
      <c r="L213" s="260" t="s">
        <v>504</v>
      </c>
      <c r="M213" s="325"/>
      <c r="N213" s="263" t="s">
        <v>975</v>
      </c>
      <c r="O21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3" s="262" t="s">
        <v>977</v>
      </c>
      <c r="Q213" s="231" t="s">
        <v>58</v>
      </c>
      <c r="R213" s="230"/>
      <c r="S213" s="241"/>
      <c r="T213" s="230"/>
      <c r="U213" s="241"/>
      <c r="V213" s="230"/>
      <c r="W213" s="241"/>
      <c r="X213" s="230"/>
      <c r="Y213" s="241"/>
      <c r="Z213" s="230"/>
      <c r="AA213" s="241"/>
      <c r="AB213" s="241"/>
      <c r="AC213" s="230"/>
      <c r="AD213" s="241"/>
      <c r="AE213" s="241"/>
      <c r="AF213" s="241"/>
      <c r="AG213" s="241"/>
      <c r="AH213" s="241"/>
      <c r="AI213" s="241"/>
      <c r="AJ213" s="230"/>
      <c r="AK213" s="241"/>
      <c r="AL213" s="241"/>
      <c r="AM213" s="241"/>
      <c r="AN213" s="241"/>
      <c r="AO213" s="241"/>
      <c r="AP213" s="230"/>
      <c r="AQ213" s="230"/>
      <c r="AR213" s="241"/>
      <c r="AS213" s="241"/>
      <c r="AT213" s="241"/>
      <c r="AU213" s="241"/>
      <c r="AV213" s="241"/>
      <c r="AW213" s="65"/>
      <c r="AX213"/>
      <c r="AY213"/>
      <c r="AZ213"/>
      <c r="BA213"/>
    </row>
    <row r="214" spans="1:66" s="10" customFormat="1" ht="17.25" customHeight="1" x14ac:dyDescent="0.3">
      <c r="A214" s="150"/>
      <c r="B21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4" s="230" t="s">
        <v>12</v>
      </c>
      <c r="D214" s="230" t="s">
        <v>15</v>
      </c>
      <c r="E214" s="230" t="s">
        <v>980</v>
      </c>
      <c r="F214" s="230"/>
      <c r="G214" s="324"/>
      <c r="H214" s="357"/>
      <c r="I214" s="259"/>
      <c r="J214" s="252">
        <v>269</v>
      </c>
      <c r="K214" s="259"/>
      <c r="L21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4" s="325"/>
      <c r="N214" s="324" t="s">
        <v>981</v>
      </c>
      <c r="O21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4" s="326" t="s">
        <v>976</v>
      </c>
      <c r="Q214" s="231" t="s">
        <v>58</v>
      </c>
      <c r="R214" s="230"/>
      <c r="S214" s="241"/>
      <c r="T214" s="230"/>
      <c r="U214" s="241"/>
      <c r="V214" s="230"/>
      <c r="W214" s="241"/>
      <c r="X214" s="230"/>
      <c r="Y214" s="241"/>
      <c r="Z214" s="230"/>
      <c r="AA214" s="241"/>
      <c r="AB214" s="241"/>
      <c r="AC214" s="230"/>
      <c r="AD214" s="241"/>
      <c r="AE214" s="241"/>
      <c r="AF214" s="241"/>
      <c r="AG214" s="241"/>
      <c r="AH214" s="241"/>
      <c r="AI214" s="241"/>
      <c r="AJ214" s="230"/>
      <c r="AK214" s="241"/>
      <c r="AL214" s="241"/>
      <c r="AM214" s="241"/>
      <c r="AN214" s="241"/>
      <c r="AO214" s="241"/>
      <c r="AP214" s="230"/>
      <c r="AQ214" s="230"/>
      <c r="AR214" s="241"/>
      <c r="AS214" s="241"/>
      <c r="AT214" s="241"/>
      <c r="AU214" s="241"/>
      <c r="AV214" s="241"/>
      <c r="AW214" s="65"/>
      <c r="AX214"/>
      <c r="AY214"/>
      <c r="AZ214"/>
      <c r="BA214"/>
    </row>
    <row r="215" spans="1:66" s="10" customFormat="1" ht="17.25" customHeight="1" x14ac:dyDescent="0.3">
      <c r="A215" s="150"/>
      <c r="B21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5" s="230" t="s">
        <v>12</v>
      </c>
      <c r="D215" s="230" t="s">
        <v>15</v>
      </c>
      <c r="E215" s="230" t="s">
        <v>980</v>
      </c>
      <c r="F215" s="230"/>
      <c r="G215" s="237"/>
      <c r="H215" s="357"/>
      <c r="I215" s="242"/>
      <c r="J215" s="252">
        <v>268</v>
      </c>
      <c r="K215" s="242"/>
      <c r="L215" s="232" t="s">
        <v>504</v>
      </c>
      <c r="M215" s="305"/>
      <c r="N215" s="237" t="s">
        <v>997</v>
      </c>
      <c r="O2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5" s="237" t="s">
        <v>996</v>
      </c>
      <c r="Q215" s="231" t="s">
        <v>58</v>
      </c>
      <c r="R215" s="230"/>
      <c r="S215" s="230"/>
      <c r="T215" s="230"/>
      <c r="U215" s="230"/>
      <c r="V215" s="230"/>
      <c r="W215" s="230"/>
      <c r="X215" s="230"/>
      <c r="Y215" s="230"/>
      <c r="Z215" s="230"/>
      <c r="AA215" s="230"/>
      <c r="AB215" s="241"/>
      <c r="AC215" s="230"/>
      <c r="AD215" s="230"/>
      <c r="AE215" s="230"/>
      <c r="AF215" s="230"/>
      <c r="AG215" s="230"/>
      <c r="AH215" s="230"/>
      <c r="AI215" s="230"/>
      <c r="AJ215" s="230"/>
      <c r="AK215" s="230"/>
      <c r="AL215" s="230"/>
      <c r="AM215" s="230"/>
      <c r="AN215" s="230"/>
      <c r="AO215" s="230"/>
      <c r="AP215" s="230"/>
      <c r="AQ215" s="230"/>
      <c r="AR215" s="230"/>
      <c r="AS215" s="230"/>
      <c r="AT215" s="241"/>
      <c r="AU215" s="230"/>
      <c r="AV215" s="230"/>
      <c r="AW215" s="21"/>
      <c r="AX215"/>
      <c r="AY215"/>
      <c r="AZ215"/>
      <c r="BA215"/>
    </row>
    <row r="216" spans="1:66" s="10" customFormat="1" ht="17.25" customHeight="1" x14ac:dyDescent="0.3">
      <c r="A216" s="150"/>
      <c r="B21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16" s="230" t="s">
        <v>12</v>
      </c>
      <c r="D216" s="230" t="s">
        <v>57</v>
      </c>
      <c r="E216" s="230" t="s">
        <v>38</v>
      </c>
      <c r="F216" s="230" t="s">
        <v>68</v>
      </c>
      <c r="G216" s="332"/>
      <c r="H216" s="246">
        <v>42036</v>
      </c>
      <c r="I216" s="242">
        <v>1</v>
      </c>
      <c r="J216" s="252">
        <v>270</v>
      </c>
      <c r="K216" s="242"/>
      <c r="L2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6" s="305"/>
      <c r="N216" s="237" t="s">
        <v>901</v>
      </c>
      <c r="O2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6" s="237" t="s">
        <v>904</v>
      </c>
      <c r="Q216" s="231" t="s">
        <v>58</v>
      </c>
      <c r="R216" s="230"/>
      <c r="S216" s="230"/>
      <c r="T216" s="230"/>
      <c r="U216" s="230"/>
      <c r="V216" s="230"/>
      <c r="W216" s="230"/>
      <c r="X216" s="230"/>
      <c r="Y216" s="230"/>
      <c r="Z216" s="230"/>
      <c r="AA216" s="230"/>
      <c r="AB216" s="241"/>
      <c r="AC216" s="230"/>
      <c r="AD216" s="230"/>
      <c r="AE216" s="230"/>
      <c r="AF216" s="230"/>
      <c r="AG216" s="230"/>
      <c r="AH216" s="230"/>
      <c r="AI216" s="230"/>
      <c r="AJ216" s="230"/>
      <c r="AK216" s="230"/>
      <c r="AL216" s="230"/>
      <c r="AM216" s="230"/>
      <c r="AN216" s="230"/>
      <c r="AO216" s="230"/>
      <c r="AP216" s="230"/>
      <c r="AQ216" s="230"/>
      <c r="AR216" s="230"/>
      <c r="AS216" s="230"/>
      <c r="AT216" s="241"/>
      <c r="AU216" s="230"/>
      <c r="AV216" s="230"/>
      <c r="AW216" s="21"/>
      <c r="AX216"/>
      <c r="AY216"/>
      <c r="AZ216"/>
      <c r="BA216"/>
    </row>
    <row r="217" spans="1:66" s="10" customFormat="1" ht="17.25" customHeight="1" x14ac:dyDescent="0.3">
      <c r="A217" s="150"/>
      <c r="B21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17" s="230" t="s">
        <v>12</v>
      </c>
      <c r="D217" s="230" t="s">
        <v>57</v>
      </c>
      <c r="E217" s="230" t="s">
        <v>38</v>
      </c>
      <c r="F217" s="230" t="s">
        <v>68</v>
      </c>
      <c r="G217" s="332"/>
      <c r="H217" s="246">
        <v>42401</v>
      </c>
      <c r="I217" s="242">
        <v>1</v>
      </c>
      <c r="J217" s="252">
        <v>271</v>
      </c>
      <c r="K217" s="242"/>
      <c r="L2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7" s="305"/>
      <c r="N217" s="237" t="s">
        <v>902</v>
      </c>
      <c r="O2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7" s="237" t="s">
        <v>903</v>
      </c>
      <c r="Q217" s="231" t="s">
        <v>10</v>
      </c>
      <c r="R217" s="230"/>
      <c r="S217" s="230"/>
      <c r="T217" s="230"/>
      <c r="U217" s="230"/>
      <c r="V217" s="230"/>
      <c r="W217" s="230"/>
      <c r="X217" s="230"/>
      <c r="Y217" s="230"/>
      <c r="Z217" s="230"/>
      <c r="AA217" s="230"/>
      <c r="AB217" s="241"/>
      <c r="AC217" s="230"/>
      <c r="AD217" s="230"/>
      <c r="AE217" s="241"/>
      <c r="AF217" s="230"/>
      <c r="AG217" s="230"/>
      <c r="AH217" s="230"/>
      <c r="AI217" s="230"/>
      <c r="AJ217" s="230"/>
      <c r="AK217" s="230"/>
      <c r="AL217" s="230"/>
      <c r="AM217" s="230"/>
      <c r="AN217" s="230"/>
      <c r="AO217" s="230"/>
      <c r="AP217" s="230"/>
      <c r="AQ217" s="230"/>
      <c r="AR217" s="230"/>
      <c r="AS217" s="230"/>
      <c r="AT217" s="241"/>
      <c r="AU217" s="230"/>
      <c r="AV217" s="230"/>
      <c r="AW217" s="21"/>
      <c r="AX217"/>
      <c r="AY217"/>
      <c r="AZ217"/>
      <c r="BA217"/>
    </row>
    <row r="218" spans="1:66" s="10" customFormat="1" ht="17.25" customHeight="1" x14ac:dyDescent="0.3">
      <c r="A218" s="218"/>
      <c r="B21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18" s="230" t="s">
        <v>14</v>
      </c>
      <c r="D218" s="230" t="s">
        <v>82</v>
      </c>
      <c r="E218" s="230" t="s">
        <v>110</v>
      </c>
      <c r="F218" s="230"/>
      <c r="G218" s="230" t="s">
        <v>153</v>
      </c>
      <c r="H218" s="246" t="s">
        <v>504</v>
      </c>
      <c r="I218" s="242"/>
      <c r="J218" s="252">
        <v>184</v>
      </c>
      <c r="K218" s="242"/>
      <c r="L2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18" s="242" t="s">
        <v>578</v>
      </c>
      <c r="N218" s="230" t="s">
        <v>457</v>
      </c>
      <c r="O2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8" s="404" t="s">
        <v>693</v>
      </c>
      <c r="Q218" s="231" t="s">
        <v>58</v>
      </c>
      <c r="R218" s="230" t="s">
        <v>84</v>
      </c>
      <c r="S218" s="230" t="s">
        <v>371</v>
      </c>
      <c r="T218" s="230"/>
      <c r="U218" s="230"/>
      <c r="V218" s="230"/>
      <c r="W218" s="230"/>
      <c r="X218" s="230"/>
      <c r="Y218" s="230"/>
      <c r="Z218" s="230"/>
      <c r="AA218" s="230"/>
      <c r="AB218" s="241"/>
      <c r="AC218" s="230"/>
      <c r="AD218" s="230"/>
      <c r="AE218" s="230"/>
      <c r="AF218" s="230"/>
      <c r="AG218" s="230"/>
      <c r="AH218" s="230"/>
      <c r="AI218" s="230"/>
      <c r="AJ218" s="230"/>
      <c r="AK218" s="230"/>
      <c r="AL218" s="230"/>
      <c r="AM218" s="230"/>
      <c r="AN218" s="230"/>
      <c r="AO218" s="230"/>
      <c r="AP218" s="230"/>
      <c r="AQ218" s="230"/>
      <c r="AR218" s="230"/>
      <c r="AS218" s="230"/>
      <c r="AT218" s="241"/>
      <c r="AU218" s="230"/>
      <c r="AV218" s="230"/>
      <c r="AW218" s="22"/>
      <c r="AX218"/>
      <c r="AY218"/>
      <c r="AZ218"/>
      <c r="BA218"/>
    </row>
    <row r="219" spans="1:66" s="10" customFormat="1" ht="17.25" customHeight="1" x14ac:dyDescent="0.3">
      <c r="A219" s="158"/>
      <c r="B21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DOCUMENTAIRE\MANAGEMENT\DIRECTION\POLITIQUE\PROJET D'ETABLISSEMENT\</v>
      </c>
      <c r="C219" s="230" t="s">
        <v>12</v>
      </c>
      <c r="D219" s="230" t="s">
        <v>73</v>
      </c>
      <c r="E219" s="230" t="s">
        <v>87</v>
      </c>
      <c r="F219" s="230" t="s">
        <v>325</v>
      </c>
      <c r="G219" s="239" t="s">
        <v>84</v>
      </c>
      <c r="H219" s="246">
        <v>41275</v>
      </c>
      <c r="I219" s="250">
        <v>4</v>
      </c>
      <c r="J219" s="252">
        <v>186</v>
      </c>
      <c r="K219" s="250"/>
      <c r="L2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9" s="242" t="s">
        <v>581</v>
      </c>
      <c r="N219" s="230" t="s">
        <v>791</v>
      </c>
      <c r="O2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19" s="230" t="s">
        <v>346</v>
      </c>
      <c r="Q219" s="231" t="s">
        <v>11</v>
      </c>
      <c r="R219" s="230" t="s">
        <v>4</v>
      </c>
      <c r="S219" s="236" t="s">
        <v>699</v>
      </c>
      <c r="T219" s="230">
        <v>1</v>
      </c>
      <c r="U219" s="230" t="s">
        <v>627</v>
      </c>
      <c r="V219" s="230"/>
      <c r="W219" s="230"/>
      <c r="X219" s="230"/>
      <c r="Y219" s="230"/>
      <c r="Z219" s="230"/>
      <c r="AA219" s="230"/>
      <c r="AB219" s="241"/>
      <c r="AC219" s="230"/>
      <c r="AD219" s="230"/>
      <c r="AE219" s="230"/>
      <c r="AF219" s="230"/>
      <c r="AG219" s="230"/>
      <c r="AH219" s="230"/>
      <c r="AI219" s="230"/>
      <c r="AJ219" s="230"/>
      <c r="AK219" s="230"/>
      <c r="AL219" s="230"/>
      <c r="AM219" s="230"/>
      <c r="AN219" s="230"/>
      <c r="AO219" s="230"/>
      <c r="AP219" s="230"/>
      <c r="AQ219" s="230"/>
      <c r="AR219" s="230"/>
      <c r="AS219" s="230"/>
      <c r="AT219" s="241"/>
      <c r="AU219" s="230"/>
      <c r="AV219" s="230"/>
      <c r="AW219" s="21"/>
      <c r="AX219"/>
      <c r="AY219"/>
      <c r="AZ219"/>
      <c r="BA219"/>
    </row>
    <row r="220" spans="1:66" s="10" customFormat="1" ht="17.25" customHeight="1" x14ac:dyDescent="0.3">
      <c r="A220" s="293"/>
      <c r="B22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DOCUMENTAIRE\MANAGEMENT\RISQUE\AEV\</v>
      </c>
      <c r="C220" s="230" t="s">
        <v>12</v>
      </c>
      <c r="D220" s="230" t="s">
        <v>16</v>
      </c>
      <c r="E220" s="230" t="s">
        <v>381</v>
      </c>
      <c r="F220" s="230"/>
      <c r="G220" s="230" t="s">
        <v>861</v>
      </c>
      <c r="H220" s="246">
        <v>42488</v>
      </c>
      <c r="I220" s="242"/>
      <c r="J220" s="252">
        <v>187</v>
      </c>
      <c r="K220" s="242" t="s">
        <v>793</v>
      </c>
      <c r="L2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0" s="256" t="s">
        <v>580</v>
      </c>
      <c r="N220" s="234" t="s">
        <v>340</v>
      </c>
      <c r="O2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0" s="230" t="s">
        <v>379</v>
      </c>
      <c r="Q220" s="231" t="s">
        <v>10</v>
      </c>
      <c r="R220" s="230" t="s">
        <v>4</v>
      </c>
      <c r="S220" s="230" t="s">
        <v>152</v>
      </c>
      <c r="T220" s="230">
        <v>1</v>
      </c>
      <c r="U220" s="230" t="s">
        <v>631</v>
      </c>
      <c r="V220" s="230">
        <v>1</v>
      </c>
      <c r="W220" s="230" t="s">
        <v>538</v>
      </c>
      <c r="X220" s="230">
        <v>1</v>
      </c>
      <c r="Y220" s="230" t="s">
        <v>674</v>
      </c>
      <c r="Z220" s="230">
        <v>1</v>
      </c>
      <c r="AA220" s="230" t="s">
        <v>634</v>
      </c>
      <c r="AB220" s="241">
        <v>1</v>
      </c>
      <c r="AC220" s="230">
        <v>1</v>
      </c>
      <c r="AD220" s="230">
        <v>1</v>
      </c>
      <c r="AE220" s="230" t="s">
        <v>583</v>
      </c>
      <c r="AF220" s="230">
        <v>1</v>
      </c>
      <c r="AG220" s="230" t="s">
        <v>645</v>
      </c>
      <c r="AH220" s="230"/>
      <c r="AI220" s="230"/>
      <c r="AJ220" s="230"/>
      <c r="AK220" s="230"/>
      <c r="AL220" s="230">
        <v>1</v>
      </c>
      <c r="AM220" s="230" t="s">
        <v>672</v>
      </c>
      <c r="AN220" s="230"/>
      <c r="AO220" s="230"/>
      <c r="AP220" s="230"/>
      <c r="AQ220" s="230"/>
      <c r="AR220" s="230">
        <v>1</v>
      </c>
      <c r="AS220" s="230">
        <v>1</v>
      </c>
      <c r="AT220" s="241"/>
      <c r="AU220" s="230">
        <v>1</v>
      </c>
      <c r="AV220" s="230"/>
      <c r="AW220" s="21"/>
      <c r="AX220"/>
      <c r="AY220"/>
      <c r="AZ220"/>
      <c r="BA220"/>
    </row>
    <row r="221" spans="1:66" s="10" customFormat="1" ht="17.25" customHeight="1" x14ac:dyDescent="0.3">
      <c r="A221" s="150"/>
      <c r="B22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1" s="230" t="s">
        <v>13</v>
      </c>
      <c r="D221" s="230" t="s">
        <v>17</v>
      </c>
      <c r="E221" s="230" t="s">
        <v>23</v>
      </c>
      <c r="F221" s="230"/>
      <c r="G221" s="230" t="s">
        <v>754</v>
      </c>
      <c r="H221" s="246">
        <v>42430</v>
      </c>
      <c r="I221" s="242"/>
      <c r="J221" s="252">
        <v>188</v>
      </c>
      <c r="K221" s="242"/>
      <c r="L2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1" s="305" t="s">
        <v>580</v>
      </c>
      <c r="N221" s="234" t="s">
        <v>752</v>
      </c>
      <c r="O2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1" s="230" t="s">
        <v>753</v>
      </c>
      <c r="Q221" s="231" t="s">
        <v>10</v>
      </c>
      <c r="R221" s="230" t="s">
        <v>4</v>
      </c>
      <c r="S221" s="230" t="s">
        <v>371</v>
      </c>
      <c r="T221" s="230"/>
      <c r="U221" s="230"/>
      <c r="V221" s="230"/>
      <c r="W221" s="230"/>
      <c r="X221" s="230"/>
      <c r="Y221" s="230"/>
      <c r="Z221" s="230"/>
      <c r="AA221" s="230"/>
      <c r="AB221" s="241"/>
      <c r="AC221" s="230"/>
      <c r="AD221" s="230"/>
      <c r="AE221" s="230"/>
      <c r="AF221" s="230"/>
      <c r="AG221" s="230"/>
      <c r="AH221" s="230"/>
      <c r="AI221" s="230"/>
      <c r="AJ221" s="230"/>
      <c r="AK221" s="230"/>
      <c r="AL221" s="230"/>
      <c r="AM221" s="230"/>
      <c r="AN221" s="230"/>
      <c r="AO221" s="230"/>
      <c r="AP221" s="230"/>
      <c r="AQ221" s="230"/>
      <c r="AR221" s="230"/>
      <c r="AS221" s="230"/>
      <c r="AT221" s="241"/>
      <c r="AU221" s="230"/>
      <c r="AV221" s="230"/>
      <c r="AW221" s="21"/>
      <c r="AX221" s="14"/>
      <c r="AY221" s="14"/>
      <c r="AZ221" s="14"/>
      <c r="BA221" s="14"/>
    </row>
    <row r="222" spans="1:66" s="10" customFormat="1" ht="17.25" customHeight="1" x14ac:dyDescent="0.3">
      <c r="A222" s="158"/>
      <c r="B22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22" s="236" t="s">
        <v>12</v>
      </c>
      <c r="D222" s="236" t="s">
        <v>54</v>
      </c>
      <c r="E222" s="230" t="s">
        <v>41</v>
      </c>
      <c r="F222" s="230"/>
      <c r="G222" s="230" t="s">
        <v>817</v>
      </c>
      <c r="H222" s="246">
        <v>42440</v>
      </c>
      <c r="I222" s="242"/>
      <c r="J222" s="252">
        <v>193</v>
      </c>
      <c r="K222" s="242"/>
      <c r="L2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2" s="242" t="s">
        <v>582</v>
      </c>
      <c r="N222" s="394" t="s">
        <v>288</v>
      </c>
      <c r="O22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2" s="404" t="s">
        <v>818</v>
      </c>
      <c r="Q222" s="278" t="s">
        <v>10</v>
      </c>
      <c r="R222" s="230" t="s">
        <v>4</v>
      </c>
      <c r="S222" s="236" t="s">
        <v>699</v>
      </c>
      <c r="T222" s="230">
        <v>1</v>
      </c>
      <c r="U222" s="230" t="s">
        <v>628</v>
      </c>
      <c r="V222" s="230"/>
      <c r="W222" s="230"/>
      <c r="X222" s="230"/>
      <c r="Y222" s="230"/>
      <c r="Z222" s="230"/>
      <c r="AA222" s="230"/>
      <c r="AB222" s="241"/>
      <c r="AC222" s="230"/>
      <c r="AD222" s="230"/>
      <c r="AE222" s="230"/>
      <c r="AF222" s="230"/>
      <c r="AG222" s="230"/>
      <c r="AH222" s="230"/>
      <c r="AI222" s="230"/>
      <c r="AJ222" s="230"/>
      <c r="AK222" s="230"/>
      <c r="AL222" s="230"/>
      <c r="AM222" s="230"/>
      <c r="AN222" s="230"/>
      <c r="AO222" s="230"/>
      <c r="AP222" s="230"/>
      <c r="AQ222" s="230"/>
      <c r="AR222" s="230">
        <v>1</v>
      </c>
      <c r="AS222" s="230"/>
      <c r="AT222" s="241"/>
      <c r="AU222" s="230"/>
      <c r="AV222" s="230"/>
      <c r="AW222" s="22"/>
      <c r="AX222"/>
      <c r="AY222"/>
      <c r="AZ222"/>
      <c r="BA222"/>
    </row>
    <row r="223" spans="1:66" ht="17.25" customHeight="1" x14ac:dyDescent="0.3">
      <c r="A223" s="158"/>
      <c r="B22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223" s="230" t="s">
        <v>14</v>
      </c>
      <c r="D223" s="230" t="s">
        <v>21</v>
      </c>
      <c r="E223" s="230" t="s">
        <v>356</v>
      </c>
      <c r="F223" s="230"/>
      <c r="G223" s="263" t="s">
        <v>160</v>
      </c>
      <c r="H223" s="246" t="s">
        <v>504</v>
      </c>
      <c r="I223" s="242"/>
      <c r="J223" s="252">
        <v>194</v>
      </c>
      <c r="K223" s="242"/>
      <c r="L2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3" s="242" t="s">
        <v>581</v>
      </c>
      <c r="N223" s="230" t="s">
        <v>409</v>
      </c>
      <c r="O22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23" s="230" t="s">
        <v>410</v>
      </c>
      <c r="Q223" s="231" t="s">
        <v>84</v>
      </c>
      <c r="R223" s="230" t="s">
        <v>4</v>
      </c>
      <c r="S223" s="230" t="s">
        <v>159</v>
      </c>
      <c r="T223" s="230">
        <v>1</v>
      </c>
      <c r="U223" s="230" t="s">
        <v>632</v>
      </c>
      <c r="V223" s="230"/>
      <c r="W223" s="230"/>
      <c r="X223" s="230"/>
      <c r="Y223" s="230"/>
      <c r="Z223" s="230"/>
      <c r="AA223" s="230"/>
      <c r="AB223" s="241"/>
      <c r="AC223" s="230"/>
      <c r="AD223" s="230"/>
      <c r="AE223" s="230"/>
      <c r="AF223" s="230"/>
      <c r="AG223" s="230"/>
      <c r="AH223" s="230"/>
      <c r="AI223" s="230"/>
      <c r="AJ223" s="230"/>
      <c r="AK223" s="230"/>
      <c r="AL223" s="230"/>
      <c r="AM223" s="230"/>
      <c r="AN223" s="230"/>
      <c r="AO223" s="230"/>
      <c r="AP223" s="230"/>
      <c r="AQ223" s="230"/>
      <c r="AR223" s="230"/>
      <c r="AS223" s="230"/>
      <c r="AT223" s="241"/>
      <c r="AU223" s="230"/>
      <c r="AV223" s="230"/>
      <c r="AW223" s="22"/>
      <c r="BB223" s="5"/>
      <c r="BC223" s="5"/>
      <c r="BD223" s="5"/>
      <c r="BE223" s="5"/>
      <c r="BF223" s="5"/>
      <c r="BG223" s="5"/>
      <c r="BH223" s="5"/>
      <c r="BI223" s="5"/>
      <c r="BJ223" s="5"/>
      <c r="BL223" s="5"/>
      <c r="BM223" s="5"/>
      <c r="BN223" s="5"/>
    </row>
    <row r="224" spans="1:66" ht="17.25" customHeight="1" x14ac:dyDescent="0.3">
      <c r="A224" s="158"/>
      <c r="B22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24" s="236" t="s">
        <v>12</v>
      </c>
      <c r="D224" s="236" t="s">
        <v>57</v>
      </c>
      <c r="E224" s="230" t="s">
        <v>37</v>
      </c>
      <c r="F224" s="230"/>
      <c r="G224" s="230" t="s">
        <v>859</v>
      </c>
      <c r="H224" s="246">
        <v>42458</v>
      </c>
      <c r="I224" s="242"/>
      <c r="J224" s="252">
        <v>195</v>
      </c>
      <c r="K224" s="242" t="s">
        <v>794</v>
      </c>
      <c r="L2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4" s="256" t="s">
        <v>580</v>
      </c>
      <c r="N224" s="372" t="s">
        <v>947</v>
      </c>
      <c r="O22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24" s="230" t="s">
        <v>169</v>
      </c>
      <c r="Q224" s="278" t="s">
        <v>9</v>
      </c>
      <c r="R224" s="230" t="s">
        <v>4</v>
      </c>
      <c r="S224" s="236" t="s">
        <v>698</v>
      </c>
      <c r="T224" s="230">
        <v>1</v>
      </c>
      <c r="U224" s="230" t="s">
        <v>627</v>
      </c>
      <c r="V224" s="230"/>
      <c r="W224" s="230"/>
      <c r="X224" s="230"/>
      <c r="Y224" s="230"/>
      <c r="Z224" s="230"/>
      <c r="AA224" s="230"/>
      <c r="AB224" s="241"/>
      <c r="AC224" s="230"/>
      <c r="AD224" s="230"/>
      <c r="AE224" s="230"/>
      <c r="AF224" s="230"/>
      <c r="AG224" s="230"/>
      <c r="AH224" s="230"/>
      <c r="AI224" s="230"/>
      <c r="AJ224" s="230"/>
      <c r="AK224" s="230"/>
      <c r="AL224" s="230"/>
      <c r="AM224" s="230"/>
      <c r="AN224" s="230"/>
      <c r="AO224" s="230"/>
      <c r="AP224" s="230"/>
      <c r="AQ224" s="230"/>
      <c r="AR224" s="230">
        <v>1</v>
      </c>
      <c r="AS224" s="230"/>
      <c r="AT224" s="241"/>
      <c r="AU224" s="230"/>
      <c r="AV224" s="230"/>
      <c r="AW224" s="22"/>
      <c r="BB224" s="5"/>
      <c r="BC224" s="5"/>
      <c r="BD224" s="5"/>
      <c r="BE224" s="5"/>
      <c r="BF224" s="5"/>
      <c r="BG224" s="5"/>
      <c r="BH224" s="5"/>
      <c r="BI224" s="5"/>
      <c r="BJ224" s="5"/>
      <c r="BL224" s="5"/>
      <c r="BM224" s="5"/>
      <c r="BN224" s="5"/>
    </row>
    <row r="225" spans="1:66" s="10" customFormat="1" ht="17.25" customHeight="1" x14ac:dyDescent="0.3">
      <c r="A225" s="150"/>
      <c r="B22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25" s="241" t="s">
        <v>12</v>
      </c>
      <c r="D225" s="241" t="s">
        <v>57</v>
      </c>
      <c r="E225" s="241" t="s">
        <v>38</v>
      </c>
      <c r="F225" s="241" t="s">
        <v>68</v>
      </c>
      <c r="G225" s="241" t="s">
        <v>367</v>
      </c>
      <c r="H225" s="246">
        <v>42370</v>
      </c>
      <c r="I225" s="242"/>
      <c r="J225" s="252">
        <v>197</v>
      </c>
      <c r="K225" s="242" t="s">
        <v>793</v>
      </c>
      <c r="L2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5" s="256" t="s">
        <v>580</v>
      </c>
      <c r="N225" s="351" t="s">
        <v>366</v>
      </c>
      <c r="O2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5" s="241" t="s">
        <v>366</v>
      </c>
      <c r="Q225" s="242" t="s">
        <v>10</v>
      </c>
      <c r="R225" s="241" t="s">
        <v>4</v>
      </c>
      <c r="S225" s="241" t="s">
        <v>152</v>
      </c>
      <c r="T225" s="241"/>
      <c r="U225" s="241"/>
      <c r="V225" s="241"/>
      <c r="W225" s="241"/>
      <c r="X225" s="241"/>
      <c r="Y225" s="241"/>
      <c r="Z225" s="241"/>
      <c r="AA225" s="241"/>
      <c r="AB225" s="241"/>
      <c r="AC225" s="241"/>
      <c r="AD225" s="241"/>
      <c r="AE225" s="241"/>
      <c r="AF225" s="241">
        <v>1</v>
      </c>
      <c r="AG225" s="241" t="s">
        <v>368</v>
      </c>
      <c r="AH225" s="241"/>
      <c r="AI225" s="241"/>
      <c r="AJ225" s="230"/>
      <c r="AK225" s="241"/>
      <c r="AL225" s="241"/>
      <c r="AM225" s="241"/>
      <c r="AN225" s="241"/>
      <c r="AO225" s="241"/>
      <c r="AP225" s="241"/>
      <c r="AQ225" s="241"/>
      <c r="AR225" s="241"/>
      <c r="AS225" s="241"/>
      <c r="AT225" s="241"/>
      <c r="AU225" s="241"/>
      <c r="AV225" s="241"/>
      <c r="AW225" s="21"/>
      <c r="AX225"/>
      <c r="AY225"/>
      <c r="AZ225"/>
      <c r="BA225"/>
    </row>
    <row r="226" spans="1:66" s="172" customFormat="1" ht="17.25" customHeight="1" x14ac:dyDescent="0.3">
      <c r="A226" s="158"/>
      <c r="B22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DOCUMENTAIRE\MANAGEMENT\ORGANISATION\INSTANCE\COMEDIM\</v>
      </c>
      <c r="C226" s="248" t="s">
        <v>12</v>
      </c>
      <c r="D226" s="248" t="s">
        <v>57</v>
      </c>
      <c r="E226" s="241" t="s">
        <v>38</v>
      </c>
      <c r="F226" s="241" t="s">
        <v>79</v>
      </c>
      <c r="G226" s="230" t="s">
        <v>860</v>
      </c>
      <c r="H226" s="246">
        <v>42458</v>
      </c>
      <c r="I226" s="242"/>
      <c r="J226" s="252">
        <v>198</v>
      </c>
      <c r="K226" s="242" t="s">
        <v>797</v>
      </c>
      <c r="L2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6" s="256" t="s">
        <v>580</v>
      </c>
      <c r="N226" s="334" t="s">
        <v>400</v>
      </c>
      <c r="O2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6" s="230" t="s">
        <v>350</v>
      </c>
      <c r="Q226" s="278" t="s">
        <v>10</v>
      </c>
      <c r="R226" s="236" t="s">
        <v>4</v>
      </c>
      <c r="S226" s="248" t="s">
        <v>181</v>
      </c>
      <c r="T226" s="230"/>
      <c r="U226" s="230"/>
      <c r="V226" s="230"/>
      <c r="W226" s="230"/>
      <c r="X226" s="230"/>
      <c r="Y226" s="230"/>
      <c r="Z226" s="230"/>
      <c r="AA226" s="230"/>
      <c r="AB226" s="241"/>
      <c r="AC226" s="230"/>
      <c r="AD226" s="230"/>
      <c r="AE226" s="230"/>
      <c r="AF226" s="230"/>
      <c r="AG226" s="230"/>
      <c r="AH226" s="230">
        <v>1</v>
      </c>
      <c r="AI226" s="230"/>
      <c r="AJ226" s="230"/>
      <c r="AK226" s="230"/>
      <c r="AL226" s="230"/>
      <c r="AM226" s="230"/>
      <c r="AN226" s="230"/>
      <c r="AO226" s="230"/>
      <c r="AP226" s="230"/>
      <c r="AQ226" s="230"/>
      <c r="AR226" s="230">
        <v>1</v>
      </c>
      <c r="AS226" s="230"/>
      <c r="AT226" s="241"/>
      <c r="AU226" s="230"/>
      <c r="AV226" s="230"/>
      <c r="AW226" s="22"/>
      <c r="AX226"/>
      <c r="AY226"/>
      <c r="AZ226"/>
      <c r="BA226"/>
    </row>
    <row r="227" spans="1:66" s="172" customFormat="1" ht="17.25" customHeight="1" x14ac:dyDescent="0.3">
      <c r="A227" s="158"/>
      <c r="B2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DOCUMENTAIRE\MANAGEMENT\ORGANISATION\INSTANCE\REVUE_DIRECTION\</v>
      </c>
      <c r="C227" s="248" t="s">
        <v>12</v>
      </c>
      <c r="D227" s="248" t="s">
        <v>57</v>
      </c>
      <c r="E227" s="241" t="s">
        <v>38</v>
      </c>
      <c r="F227" s="241" t="s">
        <v>67</v>
      </c>
      <c r="G227" s="230" t="s">
        <v>180</v>
      </c>
      <c r="H227" s="246">
        <v>42382</v>
      </c>
      <c r="I227" s="259"/>
      <c r="J227" s="252">
        <v>199</v>
      </c>
      <c r="K227" s="259" t="s">
        <v>794</v>
      </c>
      <c r="L22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7" s="257" t="s">
        <v>580</v>
      </c>
      <c r="N227" s="395" t="s">
        <v>404</v>
      </c>
      <c r="O22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7" s="262" t="s">
        <v>352</v>
      </c>
      <c r="Q227" s="278" t="s">
        <v>10</v>
      </c>
      <c r="R227" s="236" t="s">
        <v>4</v>
      </c>
      <c r="S227" s="248" t="s">
        <v>698</v>
      </c>
      <c r="T227" s="230">
        <v>1</v>
      </c>
      <c r="U227" s="230" t="s">
        <v>605</v>
      </c>
      <c r="V227" s="230"/>
      <c r="W227" s="241"/>
      <c r="X227" s="230"/>
      <c r="Y227" s="241"/>
      <c r="Z227" s="230"/>
      <c r="AA227" s="241"/>
      <c r="AB227" s="241"/>
      <c r="AC227" s="230"/>
      <c r="AD227" s="241"/>
      <c r="AE227" s="241"/>
      <c r="AF227" s="241"/>
      <c r="AG227" s="241"/>
      <c r="AH227" s="241"/>
      <c r="AI227" s="241"/>
      <c r="AJ227" s="230"/>
      <c r="AK227" s="241"/>
      <c r="AL227" s="241"/>
      <c r="AM227" s="241"/>
      <c r="AN227" s="241"/>
      <c r="AO227" s="241"/>
      <c r="AP227" s="230"/>
      <c r="AQ227" s="230"/>
      <c r="AR227" s="241">
        <v>1</v>
      </c>
      <c r="AS227" s="241"/>
      <c r="AT227" s="241"/>
      <c r="AU227" s="241"/>
      <c r="AV227" s="241"/>
      <c r="AW227" s="22"/>
      <c r="AX227"/>
      <c r="AY227"/>
      <c r="AZ227"/>
      <c r="BA227"/>
      <c r="BM227" s="174"/>
      <c r="BN227" s="175"/>
    </row>
    <row r="228" spans="1:66" s="172" customFormat="1" ht="17.25" customHeight="1" x14ac:dyDescent="0.3">
      <c r="A228" s="158"/>
      <c r="B22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228" s="248" t="s">
        <v>13</v>
      </c>
      <c r="D228" s="248" t="s">
        <v>17</v>
      </c>
      <c r="E228" s="241" t="s">
        <v>42</v>
      </c>
      <c r="F228" s="241"/>
      <c r="G228" s="263" t="s">
        <v>140</v>
      </c>
      <c r="H228" s="246">
        <v>42502</v>
      </c>
      <c r="I228" s="259"/>
      <c r="J228" s="252">
        <v>200</v>
      </c>
      <c r="K228" s="259"/>
      <c r="L22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8" s="258" t="s">
        <v>582</v>
      </c>
      <c r="N228" s="261" t="s">
        <v>282</v>
      </c>
      <c r="O22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8" s="262" t="s">
        <v>139</v>
      </c>
      <c r="Q228" s="278" t="s">
        <v>10</v>
      </c>
      <c r="R228" s="230" t="s">
        <v>4</v>
      </c>
      <c r="S228" s="248" t="s">
        <v>181</v>
      </c>
      <c r="T228" s="230"/>
      <c r="U228" s="241"/>
      <c r="V228" s="230">
        <v>1</v>
      </c>
      <c r="W228" s="241" t="s">
        <v>538</v>
      </c>
      <c r="X228" s="230"/>
      <c r="Y228" s="241"/>
      <c r="Z228" s="230"/>
      <c r="AA228" s="241"/>
      <c r="AB228" s="241">
        <v>1</v>
      </c>
      <c r="AC228" s="230">
        <v>1</v>
      </c>
      <c r="AD228" s="241">
        <v>1</v>
      </c>
      <c r="AE228" s="241" t="s">
        <v>657</v>
      </c>
      <c r="AF228" s="241"/>
      <c r="AG228" s="241"/>
      <c r="AH228" s="241"/>
      <c r="AI228" s="241"/>
      <c r="AJ228" s="230"/>
      <c r="AK228" s="241"/>
      <c r="AL228" s="241"/>
      <c r="AM228" s="241"/>
      <c r="AN228" s="241"/>
      <c r="AO228" s="241"/>
      <c r="AP228" s="230"/>
      <c r="AQ228" s="230"/>
      <c r="AR228" s="241">
        <v>1</v>
      </c>
      <c r="AS228" s="241"/>
      <c r="AT228" s="241"/>
      <c r="AU228" s="241"/>
      <c r="AV228" s="241"/>
      <c r="AW228" s="22"/>
      <c r="AX228"/>
      <c r="AY228"/>
      <c r="AZ228"/>
      <c r="BA228"/>
      <c r="BM228" s="174"/>
      <c r="BN228" s="175"/>
    </row>
    <row r="229" spans="1:66" s="172" customFormat="1" ht="17.25" customHeight="1" x14ac:dyDescent="0.3">
      <c r="A229" s="150"/>
      <c r="B2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29" s="241" t="s">
        <v>12</v>
      </c>
      <c r="D229" s="241" t="s">
        <v>54</v>
      </c>
      <c r="E229" s="241" t="s">
        <v>41</v>
      </c>
      <c r="F229" s="230"/>
      <c r="G229" s="355" t="s">
        <v>84</v>
      </c>
      <c r="H229" s="246" t="s">
        <v>504</v>
      </c>
      <c r="I229" s="259"/>
      <c r="J229" s="252">
        <v>201</v>
      </c>
      <c r="K229" s="259"/>
      <c r="L22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9" s="325" t="s">
        <v>580</v>
      </c>
      <c r="N229" s="324" t="s">
        <v>691</v>
      </c>
      <c r="O2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9" s="326" t="s">
        <v>690</v>
      </c>
      <c r="Q229" s="231" t="s">
        <v>10</v>
      </c>
      <c r="R229" s="230" t="s">
        <v>84</v>
      </c>
      <c r="S229" s="241" t="s">
        <v>371</v>
      </c>
      <c r="T229" s="230"/>
      <c r="U229" s="241"/>
      <c r="V229" s="230"/>
      <c r="W229" s="241"/>
      <c r="X229" s="230"/>
      <c r="Y229" s="241"/>
      <c r="Z229" s="230"/>
      <c r="AA229" s="241"/>
      <c r="AB229" s="241"/>
      <c r="AC229" s="230"/>
      <c r="AD229" s="241"/>
      <c r="AE229" s="241"/>
      <c r="AF229" s="241"/>
      <c r="AG229" s="241"/>
      <c r="AH229" s="241"/>
      <c r="AI229" s="241"/>
      <c r="AJ229" s="230"/>
      <c r="AK229" s="241"/>
      <c r="AL229" s="241"/>
      <c r="AM229" s="241"/>
      <c r="AN229" s="241"/>
      <c r="AO229" s="241"/>
      <c r="AP229" s="230"/>
      <c r="AQ229" s="230"/>
      <c r="AR229" s="241"/>
      <c r="AS229" s="241"/>
      <c r="AT229" s="241"/>
      <c r="AU229" s="241"/>
      <c r="AV229" s="241"/>
      <c r="AW229" s="21"/>
      <c r="AX229" s="14"/>
      <c r="AY229" s="14"/>
      <c r="AZ229" s="14"/>
      <c r="BA229" s="14"/>
      <c r="BM229" s="174"/>
      <c r="BN229" s="175"/>
    </row>
    <row r="230" spans="1:66" s="172" customFormat="1" ht="17.25" customHeight="1" x14ac:dyDescent="0.3">
      <c r="A230" s="150"/>
      <c r="B23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230" s="241" t="s">
        <v>14</v>
      </c>
      <c r="D230" s="241" t="s">
        <v>20</v>
      </c>
      <c r="E230" s="241" t="s">
        <v>44</v>
      </c>
      <c r="F230" s="230"/>
      <c r="G230" s="324"/>
      <c r="H230" s="357">
        <v>42491</v>
      </c>
      <c r="I230" s="259"/>
      <c r="J230" s="252">
        <v>202</v>
      </c>
      <c r="K230" s="259"/>
      <c r="L23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0" s="325"/>
      <c r="N230" s="324" t="s">
        <v>853</v>
      </c>
      <c r="O23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0" s="326" t="s">
        <v>854</v>
      </c>
      <c r="Q230" s="231" t="s">
        <v>10</v>
      </c>
      <c r="R230" s="230"/>
      <c r="S230" s="241" t="s">
        <v>371</v>
      </c>
      <c r="T230" s="230"/>
      <c r="U230" s="241"/>
      <c r="V230" s="230"/>
      <c r="W230" s="241"/>
      <c r="X230" s="230"/>
      <c r="Y230" s="241"/>
      <c r="Z230" s="230"/>
      <c r="AA230" s="241"/>
      <c r="AB230" s="241"/>
      <c r="AC230" s="230"/>
      <c r="AD230" s="241"/>
      <c r="AE230" s="241"/>
      <c r="AF230" s="241"/>
      <c r="AG230" s="241"/>
      <c r="AH230" s="241"/>
      <c r="AI230" s="241"/>
      <c r="AJ230" s="230"/>
      <c r="AK230" s="241"/>
      <c r="AL230" s="241"/>
      <c r="AM230" s="241"/>
      <c r="AN230" s="241"/>
      <c r="AO230" s="241"/>
      <c r="AP230" s="230"/>
      <c r="AQ230" s="230"/>
      <c r="AR230" s="241"/>
      <c r="AS230" s="241"/>
      <c r="AT230" s="241"/>
      <c r="AU230" s="241"/>
      <c r="AV230" s="241"/>
      <c r="AW230" s="21"/>
      <c r="AX230" s="330"/>
      <c r="AY230" s="330"/>
      <c r="AZ230" s="330"/>
      <c r="BA230" s="330"/>
      <c r="BM230" s="174"/>
      <c r="BN230" s="175"/>
    </row>
    <row r="231" spans="1:66" s="172" customFormat="1" ht="17.25" customHeight="1" x14ac:dyDescent="0.3">
      <c r="A231" s="218"/>
      <c r="B2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DOCUMENTAIRE\MANAGEMENT\RISQUE\VIGILANCE\PHARMACOVIGILANCE\</v>
      </c>
      <c r="C231" s="248" t="s">
        <v>12</v>
      </c>
      <c r="D231" s="248" t="s">
        <v>16</v>
      </c>
      <c r="E231" s="241" t="s">
        <v>77</v>
      </c>
      <c r="F231" s="230" t="s">
        <v>150</v>
      </c>
      <c r="G231" s="263" t="s">
        <v>151</v>
      </c>
      <c r="H231" s="246" t="s">
        <v>504</v>
      </c>
      <c r="I231" s="259"/>
      <c r="J231" s="252">
        <v>203</v>
      </c>
      <c r="K231" s="259"/>
      <c r="L23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1" s="257" t="s">
        <v>581</v>
      </c>
      <c r="N231" s="263" t="s">
        <v>421</v>
      </c>
      <c r="O2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31" s="262" t="s">
        <v>432</v>
      </c>
      <c r="Q231" s="278" t="s">
        <v>9</v>
      </c>
      <c r="R231" s="230" t="s">
        <v>4</v>
      </c>
      <c r="S231" s="248" t="s">
        <v>700</v>
      </c>
      <c r="T231" s="230"/>
      <c r="U231" s="241"/>
      <c r="V231" s="230"/>
      <c r="W231" s="241"/>
      <c r="X231" s="230"/>
      <c r="Y231" s="241"/>
      <c r="Z231" s="230"/>
      <c r="AA231" s="241"/>
      <c r="AB231" s="241"/>
      <c r="AC231" s="230"/>
      <c r="AD231" s="241"/>
      <c r="AE231" s="241"/>
      <c r="AF231" s="241"/>
      <c r="AG231" s="241"/>
      <c r="AH231" s="241"/>
      <c r="AI231" s="241"/>
      <c r="AJ231" s="230">
        <v>1</v>
      </c>
      <c r="AK231" s="241" t="s">
        <v>648</v>
      </c>
      <c r="AL231" s="241"/>
      <c r="AM231" s="241"/>
      <c r="AN231" s="241"/>
      <c r="AO231" s="241"/>
      <c r="AP231" s="230"/>
      <c r="AQ231" s="230"/>
      <c r="AR231" s="241"/>
      <c r="AS231" s="241"/>
      <c r="AT231" s="241"/>
      <c r="AU231" s="241"/>
      <c r="AV231" s="241"/>
      <c r="AW231" s="21"/>
      <c r="AX231"/>
      <c r="AY231"/>
      <c r="AZ231"/>
      <c r="BA231"/>
      <c r="BM231" s="174"/>
      <c r="BN231" s="175"/>
    </row>
    <row r="232" spans="1:66" s="172" customFormat="1" ht="17.25" customHeight="1" x14ac:dyDescent="0.3">
      <c r="A232" s="218"/>
      <c r="B232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232" s="248" t="s">
        <v>12</v>
      </c>
      <c r="D232" s="248" t="s">
        <v>16</v>
      </c>
      <c r="E232" s="241" t="s">
        <v>77</v>
      </c>
      <c r="F232" s="230" t="s">
        <v>148</v>
      </c>
      <c r="G232" s="263" t="s">
        <v>145</v>
      </c>
      <c r="H232" s="246">
        <v>42461</v>
      </c>
      <c r="I232" s="259"/>
      <c r="J232" s="252">
        <v>204</v>
      </c>
      <c r="K232" s="259" t="s">
        <v>793</v>
      </c>
      <c r="L23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2" s="258" t="s">
        <v>580</v>
      </c>
      <c r="N232" s="291" t="s">
        <v>422</v>
      </c>
      <c r="O2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2" s="262" t="s">
        <v>428</v>
      </c>
      <c r="Q232" s="278" t="s">
        <v>10</v>
      </c>
      <c r="R232" s="230" t="s">
        <v>4</v>
      </c>
      <c r="S232" s="248" t="s">
        <v>700</v>
      </c>
      <c r="T232" s="230"/>
      <c r="U232" s="241"/>
      <c r="V232" s="230"/>
      <c r="W232" s="241"/>
      <c r="X232" s="230"/>
      <c r="Y232" s="241"/>
      <c r="Z232" s="230"/>
      <c r="AA232" s="241"/>
      <c r="AB232" s="241">
        <v>1</v>
      </c>
      <c r="AC232" s="230">
        <v>1</v>
      </c>
      <c r="AD232" s="241">
        <v>1</v>
      </c>
      <c r="AE232" s="241" t="s">
        <v>583</v>
      </c>
      <c r="AF232" s="241"/>
      <c r="AG232" s="241"/>
      <c r="AH232" s="241"/>
      <c r="AI232" s="241"/>
      <c r="AJ232" s="230">
        <v>1</v>
      </c>
      <c r="AK232" s="241" t="s">
        <v>441</v>
      </c>
      <c r="AL232" s="241"/>
      <c r="AM232" s="241"/>
      <c r="AN232" s="241"/>
      <c r="AO232" s="241"/>
      <c r="AP232" s="230"/>
      <c r="AQ232" s="230"/>
      <c r="AR232" s="230">
        <v>1</v>
      </c>
      <c r="AS232" s="241"/>
      <c r="AT232" s="241"/>
      <c r="AU232" s="241"/>
      <c r="AV232" s="241"/>
      <c r="AW232" s="22"/>
      <c r="AX232"/>
      <c r="AY232"/>
      <c r="AZ232"/>
      <c r="BA232"/>
      <c r="BM232" s="174"/>
      <c r="BN232" s="175"/>
    </row>
    <row r="233" spans="1:66" s="172" customFormat="1" ht="17.25" customHeight="1" x14ac:dyDescent="0.3">
      <c r="A233" s="158"/>
      <c r="B2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33" s="241" t="s">
        <v>13</v>
      </c>
      <c r="D233" s="241" t="s">
        <v>17</v>
      </c>
      <c r="E233" s="241" t="s">
        <v>52</v>
      </c>
      <c r="F233" s="230"/>
      <c r="G233" s="263" t="s">
        <v>604</v>
      </c>
      <c r="H233" s="246">
        <v>42491</v>
      </c>
      <c r="I233" s="259"/>
      <c r="J233" s="252">
        <v>205</v>
      </c>
      <c r="K233" s="259" t="s">
        <v>795</v>
      </c>
      <c r="L23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3" s="258" t="s">
        <v>582</v>
      </c>
      <c r="N233" s="264" t="s">
        <v>248</v>
      </c>
      <c r="O2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3" s="262" t="s">
        <v>96</v>
      </c>
      <c r="Q233" s="231" t="s">
        <v>10</v>
      </c>
      <c r="R233" s="230" t="s">
        <v>4</v>
      </c>
      <c r="S233" s="241" t="s">
        <v>371</v>
      </c>
      <c r="T233" s="230"/>
      <c r="U233" s="241"/>
      <c r="V233" s="230"/>
      <c r="W233" s="241"/>
      <c r="X233" s="230"/>
      <c r="Y233" s="241"/>
      <c r="Z233" s="230"/>
      <c r="AA233" s="241"/>
      <c r="AB233" s="241">
        <v>1</v>
      </c>
      <c r="AC233" s="230">
        <v>1</v>
      </c>
      <c r="AD233" s="241">
        <v>1</v>
      </c>
      <c r="AE233" s="241" t="s">
        <v>658</v>
      </c>
      <c r="AF233" s="241"/>
      <c r="AG233" s="241"/>
      <c r="AH233" s="241"/>
      <c r="AI233" s="241"/>
      <c r="AJ233" s="230">
        <v>1</v>
      </c>
      <c r="AK233" s="241" t="s">
        <v>647</v>
      </c>
      <c r="AL233" s="241"/>
      <c r="AM233" s="241"/>
      <c r="AN233" s="241"/>
      <c r="AO233" s="241"/>
      <c r="AP233" s="230"/>
      <c r="AQ233" s="230"/>
      <c r="AR233" s="230">
        <v>1</v>
      </c>
      <c r="AS233" s="241"/>
      <c r="AT233" s="241"/>
      <c r="AU233" s="241"/>
      <c r="AV233" s="241"/>
      <c r="AW233" s="21"/>
      <c r="AX233"/>
      <c r="AY233"/>
      <c r="AZ233"/>
      <c r="BA233"/>
      <c r="BM233" s="174"/>
      <c r="BN233" s="175"/>
    </row>
    <row r="234" spans="1:66" s="10" customFormat="1" ht="17.25" customHeight="1" x14ac:dyDescent="0.3">
      <c r="A234" s="150"/>
      <c r="B2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4" s="241" t="s">
        <v>13</v>
      </c>
      <c r="D234" s="241" t="s">
        <v>17</v>
      </c>
      <c r="E234" s="241" t="s">
        <v>23</v>
      </c>
      <c r="F234" s="230"/>
      <c r="G234" s="263" t="s">
        <v>711</v>
      </c>
      <c r="H234" s="246">
        <v>42432</v>
      </c>
      <c r="I234" s="259"/>
      <c r="J234" s="252">
        <v>206</v>
      </c>
      <c r="K234" s="259"/>
      <c r="L23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4" s="258" t="s">
        <v>580</v>
      </c>
      <c r="N234" s="291" t="s">
        <v>609</v>
      </c>
      <c r="O2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4" s="262" t="s">
        <v>611</v>
      </c>
      <c r="Q234" s="231" t="s">
        <v>10</v>
      </c>
      <c r="R234" s="230" t="s">
        <v>4</v>
      </c>
      <c r="S234" s="230" t="s">
        <v>371</v>
      </c>
      <c r="T234" s="230"/>
      <c r="U234" s="241"/>
      <c r="V234" s="230"/>
      <c r="W234" s="241"/>
      <c r="X234" s="230"/>
      <c r="Y234" s="241"/>
      <c r="Z234" s="230"/>
      <c r="AA234" s="241"/>
      <c r="AB234" s="241">
        <v>1</v>
      </c>
      <c r="AC234" s="230"/>
      <c r="AD234" s="241"/>
      <c r="AE234" s="241" t="s">
        <v>653</v>
      </c>
      <c r="AF234" s="241"/>
      <c r="AG234" s="241"/>
      <c r="AH234" s="241"/>
      <c r="AI234" s="241"/>
      <c r="AJ234" s="230"/>
      <c r="AK234" s="241"/>
      <c r="AL234" s="241"/>
      <c r="AM234" s="241"/>
      <c r="AN234" s="241"/>
      <c r="AO234" s="241"/>
      <c r="AP234" s="230"/>
      <c r="AQ234" s="230"/>
      <c r="AR234" s="230">
        <v>1</v>
      </c>
      <c r="AS234" s="241"/>
      <c r="AT234" s="241"/>
      <c r="AU234" s="241"/>
      <c r="AV234" s="241"/>
      <c r="AW234" s="21"/>
      <c r="AX234" s="14"/>
      <c r="AY234" s="14"/>
      <c r="AZ234" s="14"/>
      <c r="BA234" s="14"/>
      <c r="BB234" s="172"/>
      <c r="BC234" s="172"/>
      <c r="BD234" s="172"/>
      <c r="BE234" s="14"/>
      <c r="BF234" s="172"/>
      <c r="BG234" s="172"/>
      <c r="BH234" s="172"/>
      <c r="BI234" s="172"/>
      <c r="BJ234" s="172"/>
      <c r="BK234" s="172"/>
      <c r="BL234" s="172"/>
      <c r="BM234" s="174"/>
      <c r="BN234" s="175"/>
    </row>
    <row r="235" spans="1:66" s="10" customFormat="1" ht="17.25" customHeight="1" x14ac:dyDescent="0.3">
      <c r="A235" s="158"/>
      <c r="B2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5" s="248" t="s">
        <v>13</v>
      </c>
      <c r="D235" s="248" t="s">
        <v>17</v>
      </c>
      <c r="E235" s="241" t="s">
        <v>23</v>
      </c>
      <c r="F235" s="230"/>
      <c r="G235" s="263" t="s">
        <v>754</v>
      </c>
      <c r="H235" s="246">
        <v>42430</v>
      </c>
      <c r="I235" s="259"/>
      <c r="J235" s="252">
        <v>207</v>
      </c>
      <c r="K235" s="259"/>
      <c r="L23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5" s="258" t="s">
        <v>580</v>
      </c>
      <c r="N235" s="291" t="s">
        <v>589</v>
      </c>
      <c r="O2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5" s="262" t="s">
        <v>132</v>
      </c>
      <c r="Q235" s="278" t="s">
        <v>10</v>
      </c>
      <c r="R235" s="230" t="s">
        <v>4</v>
      </c>
      <c r="S235" s="248" t="s">
        <v>371</v>
      </c>
      <c r="T235" s="230"/>
      <c r="U235" s="241"/>
      <c r="V235" s="230"/>
      <c r="W235" s="241"/>
      <c r="X235" s="230"/>
      <c r="Y235" s="241"/>
      <c r="Z235" s="230"/>
      <c r="AA235" s="241"/>
      <c r="AB235" s="241">
        <v>1</v>
      </c>
      <c r="AC235" s="230"/>
      <c r="AD235" s="241">
        <v>1</v>
      </c>
      <c r="AE235" s="241" t="s">
        <v>651</v>
      </c>
      <c r="AF235" s="241"/>
      <c r="AG235" s="241"/>
      <c r="AH235" s="241"/>
      <c r="AI235" s="241"/>
      <c r="AJ235" s="230"/>
      <c r="AK235" s="241"/>
      <c r="AL235" s="241"/>
      <c r="AM235" s="241"/>
      <c r="AN235" s="241"/>
      <c r="AO235" s="241"/>
      <c r="AP235" s="230"/>
      <c r="AQ235" s="230"/>
      <c r="AR235" s="230">
        <v>1</v>
      </c>
      <c r="AS235" s="241"/>
      <c r="AT235" s="241"/>
      <c r="AU235" s="241"/>
      <c r="AV235" s="241"/>
      <c r="AW235" s="21"/>
      <c r="AX235"/>
      <c r="AY235"/>
      <c r="AZ235"/>
      <c r="BA235"/>
      <c r="BE235" s="14"/>
      <c r="BM235" s="85"/>
      <c r="BN235" s="213"/>
    </row>
    <row r="236" spans="1:66" s="10" customFormat="1" ht="17.25" customHeight="1" x14ac:dyDescent="0.3">
      <c r="A236" s="150"/>
      <c r="B23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6" s="241" t="s">
        <v>13</v>
      </c>
      <c r="D236" s="241" t="s">
        <v>17</v>
      </c>
      <c r="E236" s="241" t="s">
        <v>23</v>
      </c>
      <c r="F236" s="230"/>
      <c r="G236" s="241" t="s">
        <v>569</v>
      </c>
      <c r="H236" s="246">
        <v>42384</v>
      </c>
      <c r="I236" s="259"/>
      <c r="J236" s="252">
        <v>208</v>
      </c>
      <c r="K236" s="259"/>
      <c r="L23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6" s="258" t="s">
        <v>580</v>
      </c>
      <c r="N236" s="403" t="s">
        <v>568</v>
      </c>
      <c r="O2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6" s="262" t="s">
        <v>570</v>
      </c>
      <c r="Q236" s="231" t="s">
        <v>10</v>
      </c>
      <c r="R236" s="230" t="s">
        <v>4</v>
      </c>
      <c r="S236" s="241" t="s">
        <v>371</v>
      </c>
      <c r="T236" s="230"/>
      <c r="U236" s="241"/>
      <c r="V236" s="230"/>
      <c r="W236" s="241"/>
      <c r="X236" s="230"/>
      <c r="Y236" s="241"/>
      <c r="Z236" s="230"/>
      <c r="AA236" s="241"/>
      <c r="AB236" s="241">
        <v>1</v>
      </c>
      <c r="AC236" s="230"/>
      <c r="AD236" s="241"/>
      <c r="AE236" s="241" t="s">
        <v>649</v>
      </c>
      <c r="AF236" s="241"/>
      <c r="AG236" s="241"/>
      <c r="AH236" s="241"/>
      <c r="AI236" s="241"/>
      <c r="AJ236" s="230"/>
      <c r="AK236" s="241"/>
      <c r="AL236" s="241"/>
      <c r="AM236" s="241"/>
      <c r="AN236" s="241"/>
      <c r="AO236" s="241"/>
      <c r="AP236" s="230"/>
      <c r="AQ236" s="230"/>
      <c r="AR236" s="230">
        <v>1</v>
      </c>
      <c r="AS236" s="241"/>
      <c r="AT236" s="241"/>
      <c r="AU236" s="241"/>
      <c r="AV236" s="241"/>
      <c r="AW236" s="21"/>
      <c r="AX236"/>
      <c r="AY236"/>
      <c r="AZ236"/>
      <c r="BA236"/>
      <c r="BE236" s="14"/>
      <c r="BM236" s="85"/>
      <c r="BN236" s="213"/>
    </row>
    <row r="237" spans="1:66" s="10" customFormat="1" ht="17.25" customHeight="1" x14ac:dyDescent="0.3">
      <c r="A237" s="158"/>
      <c r="B2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7" s="236" t="s">
        <v>13</v>
      </c>
      <c r="D237" s="236" t="s">
        <v>17</v>
      </c>
      <c r="E237" s="230" t="s">
        <v>23</v>
      </c>
      <c r="F237" s="230"/>
      <c r="G237" s="263" t="s">
        <v>755</v>
      </c>
      <c r="H237" s="246">
        <v>42430</v>
      </c>
      <c r="I237" s="259"/>
      <c r="J237" s="252">
        <v>209</v>
      </c>
      <c r="K237" s="259"/>
      <c r="L23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7" s="258" t="s">
        <v>580</v>
      </c>
      <c r="N237" s="291" t="s">
        <v>587</v>
      </c>
      <c r="O2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7" s="262" t="s">
        <v>130</v>
      </c>
      <c r="Q237" s="278" t="s">
        <v>10</v>
      </c>
      <c r="R237" s="230" t="s">
        <v>4</v>
      </c>
      <c r="S237" s="248" t="s">
        <v>371</v>
      </c>
      <c r="T237" s="230"/>
      <c r="U237" s="241"/>
      <c r="V237" s="230"/>
      <c r="W237" s="241"/>
      <c r="X237" s="230"/>
      <c r="Y237" s="241"/>
      <c r="Z237" s="230"/>
      <c r="AA237" s="241"/>
      <c r="AB237" s="241">
        <v>1</v>
      </c>
      <c r="AC237" s="230">
        <v>1</v>
      </c>
      <c r="AD237" s="241">
        <v>1</v>
      </c>
      <c r="AE237" s="241" t="s">
        <v>649</v>
      </c>
      <c r="AF237" s="241"/>
      <c r="AG237" s="241"/>
      <c r="AH237" s="241"/>
      <c r="AI237" s="241"/>
      <c r="AJ237" s="230"/>
      <c r="AK237" s="241"/>
      <c r="AL237" s="241"/>
      <c r="AM237" s="241"/>
      <c r="AN237" s="241"/>
      <c r="AO237" s="241"/>
      <c r="AP237" s="230"/>
      <c r="AQ237" s="230"/>
      <c r="AR237" s="241">
        <v>1</v>
      </c>
      <c r="AS237" s="241"/>
      <c r="AT237" s="241"/>
      <c r="AU237" s="241"/>
      <c r="AV237" s="241"/>
      <c r="AW237" s="223"/>
      <c r="AX237"/>
      <c r="AY237"/>
      <c r="AZ237"/>
      <c r="BA237"/>
      <c r="BE237" s="14"/>
      <c r="BM237" s="85"/>
      <c r="BN237" s="213"/>
    </row>
    <row r="238" spans="1:66" s="10" customFormat="1" ht="17.25" customHeight="1" x14ac:dyDescent="0.3">
      <c r="A238" s="158"/>
      <c r="B2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8" s="248" t="s">
        <v>13</v>
      </c>
      <c r="D238" s="248" t="s">
        <v>17</v>
      </c>
      <c r="E238" s="241" t="s">
        <v>23</v>
      </c>
      <c r="F238" s="230"/>
      <c r="G238" s="263" t="s">
        <v>756</v>
      </c>
      <c r="H238" s="246">
        <v>42430</v>
      </c>
      <c r="I238" s="259"/>
      <c r="J238" s="252">
        <v>210</v>
      </c>
      <c r="K238" s="259"/>
      <c r="L23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8" s="258" t="s">
        <v>580</v>
      </c>
      <c r="N238" s="291" t="s">
        <v>588</v>
      </c>
      <c r="O2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8" s="263" t="s">
        <v>131</v>
      </c>
      <c r="Q238" s="278" t="s">
        <v>10</v>
      </c>
      <c r="R238" s="230" t="s">
        <v>4</v>
      </c>
      <c r="S238" s="248" t="s">
        <v>371</v>
      </c>
      <c r="T238" s="230"/>
      <c r="U238" s="241"/>
      <c r="V238" s="230"/>
      <c r="W238" s="241"/>
      <c r="X238" s="230"/>
      <c r="Y238" s="241"/>
      <c r="Z238" s="230"/>
      <c r="AA238" s="241"/>
      <c r="AB238" s="241">
        <v>1</v>
      </c>
      <c r="AC238" s="230">
        <v>1</v>
      </c>
      <c r="AD238" s="241">
        <v>1</v>
      </c>
      <c r="AE238" s="241" t="s">
        <v>649</v>
      </c>
      <c r="AF238" s="241"/>
      <c r="AG238" s="241"/>
      <c r="AH238" s="241"/>
      <c r="AI238" s="241"/>
      <c r="AJ238" s="230"/>
      <c r="AK238" s="241"/>
      <c r="AL238" s="241"/>
      <c r="AM238" s="241"/>
      <c r="AN238" s="241"/>
      <c r="AO238" s="241"/>
      <c r="AP238" s="230"/>
      <c r="AQ238" s="230"/>
      <c r="AR238" s="230">
        <v>1</v>
      </c>
      <c r="AS238" s="241"/>
      <c r="AT238" s="241"/>
      <c r="AU238" s="241"/>
      <c r="AV238" s="241"/>
      <c r="AW238" s="146"/>
      <c r="AX238"/>
      <c r="AY238"/>
      <c r="AZ238"/>
      <c r="BA238"/>
      <c r="BE238" s="14"/>
      <c r="BM238" s="85"/>
      <c r="BN238" s="213"/>
    </row>
    <row r="239" spans="1:66" s="10" customFormat="1" ht="17.25" customHeight="1" x14ac:dyDescent="0.3">
      <c r="A239" s="158"/>
      <c r="B2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DOCUMENTAIRE\MANAGEMENT\DIRECTION\ASSOCIATION_LA_MAISON\STATUTS\</v>
      </c>
      <c r="C239" s="248" t="s">
        <v>12</v>
      </c>
      <c r="D239" s="248" t="s">
        <v>73</v>
      </c>
      <c r="E239" s="241" t="s">
        <v>389</v>
      </c>
      <c r="F239" s="230" t="s">
        <v>326</v>
      </c>
      <c r="G239" s="263"/>
      <c r="H239" s="246" t="s">
        <v>504</v>
      </c>
      <c r="I239" s="259"/>
      <c r="J239" s="252">
        <v>211</v>
      </c>
      <c r="K239" s="259"/>
      <c r="L23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9" s="258" t="s">
        <v>581</v>
      </c>
      <c r="N239" s="263" t="s">
        <v>313</v>
      </c>
      <c r="O2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39" s="262" t="s">
        <v>390</v>
      </c>
      <c r="Q239" s="278" t="s">
        <v>11</v>
      </c>
      <c r="R239" s="230" t="s">
        <v>4</v>
      </c>
      <c r="S239" s="248" t="s">
        <v>698</v>
      </c>
      <c r="T239" s="230">
        <v>1</v>
      </c>
      <c r="U239" s="241" t="s">
        <v>627</v>
      </c>
      <c r="V239" s="230"/>
      <c r="W239" s="241"/>
      <c r="X239" s="230"/>
      <c r="Y239" s="241"/>
      <c r="Z239" s="230"/>
      <c r="AA239" s="241"/>
      <c r="AB239" s="241"/>
      <c r="AC239" s="230"/>
      <c r="AD239" s="241"/>
      <c r="AE239" s="241"/>
      <c r="AF239" s="241"/>
      <c r="AG239" s="241"/>
      <c r="AH239" s="241"/>
      <c r="AI239" s="241"/>
      <c r="AJ239" s="230"/>
      <c r="AK239" s="241"/>
      <c r="AL239" s="241"/>
      <c r="AM239" s="241"/>
      <c r="AN239" s="241"/>
      <c r="AO239" s="241"/>
      <c r="AP239" s="230"/>
      <c r="AQ239" s="230"/>
      <c r="AR239" s="230"/>
      <c r="AS239" s="241"/>
      <c r="AT239" s="241"/>
      <c r="AU239" s="241"/>
      <c r="AV239" s="241"/>
      <c r="AW239" s="22"/>
      <c r="AX239"/>
      <c r="AY239"/>
      <c r="AZ239"/>
      <c r="BA239"/>
      <c r="BE239" s="14"/>
      <c r="BM239" s="85"/>
      <c r="BN239" s="213"/>
    </row>
    <row r="240" spans="1:66" s="10" customFormat="1" ht="17.25" customHeight="1" x14ac:dyDescent="0.3">
      <c r="A240" s="150"/>
      <c r="B2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40" s="241" t="s">
        <v>14</v>
      </c>
      <c r="D240" s="241" t="s">
        <v>20</v>
      </c>
      <c r="E240" s="230" t="s">
        <v>43</v>
      </c>
      <c r="F240" s="230"/>
      <c r="G240" s="263" t="s">
        <v>727</v>
      </c>
      <c r="H240" s="246">
        <v>42439</v>
      </c>
      <c r="I240" s="259"/>
      <c r="J240" s="252">
        <v>212</v>
      </c>
      <c r="K240" s="259"/>
      <c r="L24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0" s="325" t="s">
        <v>580</v>
      </c>
      <c r="N240" s="291" t="s">
        <v>726</v>
      </c>
      <c r="O2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0" s="262" t="s">
        <v>592</v>
      </c>
      <c r="Q240" s="231" t="s">
        <v>10</v>
      </c>
      <c r="R240" s="230" t="s">
        <v>4</v>
      </c>
      <c r="S240" s="241" t="s">
        <v>371</v>
      </c>
      <c r="T240" s="230"/>
      <c r="U240" s="241"/>
      <c r="V240" s="230"/>
      <c r="W240" s="241"/>
      <c r="X240" s="230"/>
      <c r="Y240" s="241"/>
      <c r="Z240" s="230"/>
      <c r="AA240" s="241"/>
      <c r="AB240" s="241"/>
      <c r="AC240" s="230"/>
      <c r="AD240" s="245"/>
      <c r="AE240" s="241"/>
      <c r="AF240" s="241"/>
      <c r="AG240" s="241"/>
      <c r="AH240" s="241"/>
      <c r="AI240" s="241"/>
      <c r="AJ240" s="230"/>
      <c r="AK240" s="241"/>
      <c r="AL240" s="241">
        <v>1</v>
      </c>
      <c r="AM240" s="241" t="s">
        <v>585</v>
      </c>
      <c r="AN240" s="241"/>
      <c r="AO240" s="241"/>
      <c r="AP240" s="230"/>
      <c r="AQ240" s="230"/>
      <c r="AR240" s="230">
        <v>1</v>
      </c>
      <c r="AS240" s="241"/>
      <c r="AT240" s="241"/>
      <c r="AU240" s="241"/>
      <c r="AV240" s="241"/>
      <c r="AW240" s="21"/>
      <c r="AX240"/>
      <c r="AY240"/>
      <c r="AZ240"/>
      <c r="BA240"/>
      <c r="BE240" s="14"/>
      <c r="BM240" s="85"/>
      <c r="BN240" s="213"/>
    </row>
    <row r="241" spans="1:66" s="10" customFormat="1" ht="17.25" customHeight="1" x14ac:dyDescent="0.3">
      <c r="A241" s="150"/>
      <c r="B2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241" s="241" t="s">
        <v>14</v>
      </c>
      <c r="D241" s="241" t="s">
        <v>21</v>
      </c>
      <c r="E241" s="230" t="s">
        <v>356</v>
      </c>
      <c r="F241" s="230"/>
      <c r="G241" s="263" t="s">
        <v>455</v>
      </c>
      <c r="H241" s="246" t="s">
        <v>504</v>
      </c>
      <c r="I241" s="259"/>
      <c r="J241" s="252">
        <v>213</v>
      </c>
      <c r="K241" s="259"/>
      <c r="L24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1" s="258" t="s">
        <v>578</v>
      </c>
      <c r="N241" s="382" t="s">
        <v>454</v>
      </c>
      <c r="O2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1" s="262" t="s">
        <v>456</v>
      </c>
      <c r="Q241" s="231" t="s">
        <v>58</v>
      </c>
      <c r="R241" s="230" t="s">
        <v>84</v>
      </c>
      <c r="S241" s="241" t="s">
        <v>159</v>
      </c>
      <c r="T241" s="230"/>
      <c r="U241" s="241"/>
      <c r="V241" s="230"/>
      <c r="W241" s="241"/>
      <c r="X241" s="230"/>
      <c r="Y241" s="241"/>
      <c r="Z241" s="230"/>
      <c r="AA241" s="241"/>
      <c r="AB241" s="241"/>
      <c r="AC241" s="230"/>
      <c r="AD241" s="241"/>
      <c r="AE241" s="241"/>
      <c r="AF241" s="241"/>
      <c r="AG241" s="241"/>
      <c r="AH241" s="241"/>
      <c r="AI241" s="241"/>
      <c r="AJ241" s="230"/>
      <c r="AK241" s="241"/>
      <c r="AL241" s="241"/>
      <c r="AM241" s="241"/>
      <c r="AN241" s="241"/>
      <c r="AO241" s="241"/>
      <c r="AP241" s="230"/>
      <c r="AQ241" s="230"/>
      <c r="AR241" s="230"/>
      <c r="AS241" s="241"/>
      <c r="AT241" s="241"/>
      <c r="AU241" s="241"/>
      <c r="AV241" s="241"/>
      <c r="AW241" s="21"/>
      <c r="AX241"/>
      <c r="AY241"/>
      <c r="AZ241"/>
      <c r="BA241"/>
      <c r="BE241" s="14"/>
      <c r="BM241" s="85"/>
      <c r="BN241" s="213"/>
    </row>
    <row r="242" spans="1:66" s="10" customFormat="1" ht="17.25" customHeight="1" x14ac:dyDescent="0.3">
      <c r="A242" s="158"/>
      <c r="B242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42" s="241" t="s">
        <v>13</v>
      </c>
      <c r="D242" s="241" t="s">
        <v>17</v>
      </c>
      <c r="E242" s="230" t="s">
        <v>52</v>
      </c>
      <c r="F242" s="230"/>
      <c r="G242" s="263" t="s">
        <v>121</v>
      </c>
      <c r="H242" s="246">
        <v>42450</v>
      </c>
      <c r="I242" s="259"/>
      <c r="J242" s="252">
        <v>214</v>
      </c>
      <c r="K242" s="259"/>
      <c r="L24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2" s="258" t="s">
        <v>582</v>
      </c>
      <c r="N242" s="263" t="s">
        <v>271</v>
      </c>
      <c r="O24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2" s="262" t="s">
        <v>120</v>
      </c>
      <c r="Q242" s="231" t="s">
        <v>10</v>
      </c>
      <c r="R242" s="230" t="s">
        <v>4</v>
      </c>
      <c r="S242" s="241" t="s">
        <v>419</v>
      </c>
      <c r="T242" s="230"/>
      <c r="U242" s="241"/>
      <c r="V242" s="230"/>
      <c r="W242" s="241"/>
      <c r="X242" s="230"/>
      <c r="Y242" s="230"/>
      <c r="Z242" s="230"/>
      <c r="AA242" s="241"/>
      <c r="AB242" s="241">
        <v>1</v>
      </c>
      <c r="AC242" s="230"/>
      <c r="AD242" s="241"/>
      <c r="AE242" s="241" t="s">
        <v>663</v>
      </c>
      <c r="AF242" s="241"/>
      <c r="AG242" s="241"/>
      <c r="AH242" s="241"/>
      <c r="AI242" s="241"/>
      <c r="AJ242" s="230"/>
      <c r="AK242" s="241"/>
      <c r="AL242" s="241"/>
      <c r="AM242" s="241"/>
      <c r="AN242" s="241"/>
      <c r="AO242" s="241"/>
      <c r="AP242" s="230"/>
      <c r="AQ242" s="230"/>
      <c r="AR242" s="230">
        <v>1</v>
      </c>
      <c r="AS242" s="241"/>
      <c r="AT242" s="241"/>
      <c r="AU242" s="241"/>
      <c r="AV242" s="241"/>
      <c r="AW242" s="21"/>
      <c r="AX242"/>
      <c r="AY242"/>
      <c r="AZ242"/>
      <c r="BA242"/>
      <c r="BE242" s="14"/>
      <c r="BM242" s="85"/>
      <c r="BN242" s="213"/>
    </row>
    <row r="243" spans="1:66" s="10" customFormat="1" ht="17.25" customHeight="1" x14ac:dyDescent="0.3">
      <c r="A243" s="150"/>
      <c r="B2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243" s="241" t="s">
        <v>12</v>
      </c>
      <c r="D243" s="241" t="s">
        <v>16</v>
      </c>
      <c r="E243" s="230" t="s">
        <v>392</v>
      </c>
      <c r="F243" s="230"/>
      <c r="G243" s="324"/>
      <c r="H243" s="246">
        <v>42444</v>
      </c>
      <c r="I243" s="329"/>
      <c r="J243" s="252">
        <v>215</v>
      </c>
      <c r="K243" s="329"/>
      <c r="L243" s="39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3" s="393" t="s">
        <v>581</v>
      </c>
      <c r="N243" s="382" t="s">
        <v>823</v>
      </c>
      <c r="O2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3" s="262" t="s">
        <v>824</v>
      </c>
      <c r="Q243" s="231" t="s">
        <v>58</v>
      </c>
      <c r="R243" s="230" t="s">
        <v>84</v>
      </c>
      <c r="S243" s="241" t="s">
        <v>700</v>
      </c>
      <c r="T243" s="230"/>
      <c r="U243" s="241"/>
      <c r="V243" s="230"/>
      <c r="W243" s="241"/>
      <c r="X243" s="230"/>
      <c r="Y243" s="230"/>
      <c r="Z243" s="230"/>
      <c r="AA243" s="241"/>
      <c r="AB243" s="241"/>
      <c r="AC243" s="230"/>
      <c r="AD243" s="241"/>
      <c r="AE243" s="241"/>
      <c r="AF243" s="241"/>
      <c r="AG243" s="241"/>
      <c r="AH243" s="241"/>
      <c r="AI243" s="241"/>
      <c r="AJ243" s="230"/>
      <c r="AK243" s="241"/>
      <c r="AL243" s="241"/>
      <c r="AM243" s="241"/>
      <c r="AN243" s="241"/>
      <c r="AO243" s="241"/>
      <c r="AP243" s="230"/>
      <c r="AQ243" s="230"/>
      <c r="AR243" s="230"/>
      <c r="AS243" s="241"/>
      <c r="AT243" s="241"/>
      <c r="AU243" s="241"/>
      <c r="AV243" s="241"/>
      <c r="AW243" s="21"/>
      <c r="AX243"/>
      <c r="AY243"/>
      <c r="AZ243"/>
      <c r="BA243"/>
      <c r="BE243" s="14"/>
      <c r="BM243" s="85"/>
      <c r="BN243" s="213"/>
    </row>
    <row r="244" spans="1:66" s="10" customFormat="1" ht="17.25" customHeight="1" x14ac:dyDescent="0.3">
      <c r="A244" s="150"/>
      <c r="B2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44" s="241" t="s">
        <v>12</v>
      </c>
      <c r="D244" s="241" t="s">
        <v>16</v>
      </c>
      <c r="E244" s="230" t="s">
        <v>77</v>
      </c>
      <c r="F244" s="230" t="s">
        <v>149</v>
      </c>
      <c r="G244" s="263" t="s">
        <v>448</v>
      </c>
      <c r="H244" s="246" t="s">
        <v>504</v>
      </c>
      <c r="I244" s="259"/>
      <c r="J244" s="252">
        <v>216</v>
      </c>
      <c r="K244" s="259"/>
      <c r="L24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4" s="258" t="s">
        <v>578</v>
      </c>
      <c r="N244" s="263" t="s">
        <v>446</v>
      </c>
      <c r="O2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4" s="262" t="s">
        <v>694</v>
      </c>
      <c r="Q244" s="231" t="s">
        <v>58</v>
      </c>
      <c r="R244" s="230" t="s">
        <v>84</v>
      </c>
      <c r="S244" s="230" t="s">
        <v>371</v>
      </c>
      <c r="T244" s="230"/>
      <c r="U244" s="241"/>
      <c r="V244" s="230"/>
      <c r="W244" s="241"/>
      <c r="X244" s="230"/>
      <c r="Y244" s="241"/>
      <c r="Z244" s="230"/>
      <c r="AA244" s="241"/>
      <c r="AB244" s="241"/>
      <c r="AC244" s="230"/>
      <c r="AD244" s="241"/>
      <c r="AE244" s="241"/>
      <c r="AF244" s="241"/>
      <c r="AG244" s="241"/>
      <c r="AH244" s="241"/>
      <c r="AI244" s="241"/>
      <c r="AJ244" s="230"/>
      <c r="AK244" s="241"/>
      <c r="AL244" s="241"/>
      <c r="AM244" s="241"/>
      <c r="AN244" s="241"/>
      <c r="AO244" s="241"/>
      <c r="AP244" s="230"/>
      <c r="AQ244" s="230"/>
      <c r="AR244" s="230"/>
      <c r="AS244" s="241"/>
      <c r="AT244" s="241"/>
      <c r="AU244" s="241"/>
      <c r="AV244" s="241"/>
      <c r="AW244" s="21"/>
      <c r="AX244"/>
      <c r="AY244"/>
      <c r="AZ244"/>
      <c r="BA244"/>
      <c r="BE244" s="14"/>
      <c r="BM244" s="85"/>
      <c r="BN244" s="213"/>
    </row>
    <row r="245" spans="1:66" ht="17.25" customHeight="1" x14ac:dyDescent="0.3">
      <c r="A245" s="217"/>
      <c r="B24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DOCUMENTAIRE\MANAGEMENT\QUALITE\EPP\</v>
      </c>
      <c r="C245" s="241" t="s">
        <v>12</v>
      </c>
      <c r="D245" s="241" t="s">
        <v>15</v>
      </c>
      <c r="E245" s="230" t="s">
        <v>955</v>
      </c>
      <c r="F245" s="230"/>
      <c r="G245" s="263"/>
      <c r="H245" s="246" t="s">
        <v>504</v>
      </c>
      <c r="I245" s="259"/>
      <c r="J245" s="252">
        <v>217</v>
      </c>
      <c r="K245" s="259"/>
      <c r="L24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5" s="258" t="s">
        <v>578</v>
      </c>
      <c r="N245" s="382" t="s">
        <v>954</v>
      </c>
      <c r="O24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5" s="262" t="s">
        <v>956</v>
      </c>
      <c r="Q245" s="231" t="s">
        <v>58</v>
      </c>
      <c r="R245" s="230" t="s">
        <v>84</v>
      </c>
      <c r="S245" s="241" t="s">
        <v>181</v>
      </c>
      <c r="T245" s="230"/>
      <c r="U245" s="241"/>
      <c r="V245" s="230"/>
      <c r="W245" s="241"/>
      <c r="X245" s="230"/>
      <c r="Y245" s="241"/>
      <c r="Z245" s="230"/>
      <c r="AA245" s="241"/>
      <c r="AB245" s="241"/>
      <c r="AC245" s="230"/>
      <c r="AD245" s="241"/>
      <c r="AE245" s="241"/>
      <c r="AF245" s="241"/>
      <c r="AG245" s="241"/>
      <c r="AH245" s="241"/>
      <c r="AI245" s="241"/>
      <c r="AJ245" s="230"/>
      <c r="AK245" s="241"/>
      <c r="AL245" s="241"/>
      <c r="AM245" s="241"/>
      <c r="AN245" s="241"/>
      <c r="AO245" s="241"/>
      <c r="AP245" s="230"/>
      <c r="AQ245" s="230"/>
      <c r="AR245" s="230"/>
      <c r="AS245" s="241"/>
      <c r="AT245" s="241"/>
      <c r="AU245" s="241"/>
      <c r="AV245" s="241"/>
      <c r="AW245" s="161"/>
    </row>
    <row r="246" spans="1:66" ht="17.25" customHeight="1" x14ac:dyDescent="0.3">
      <c r="A246" s="214"/>
      <c r="B246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246" s="241" t="s">
        <v>12</v>
      </c>
      <c r="D246" s="241" t="s">
        <v>16</v>
      </c>
      <c r="E246" s="230" t="s">
        <v>392</v>
      </c>
      <c r="F246" s="230"/>
      <c r="G246" s="263" t="s">
        <v>472</v>
      </c>
      <c r="H246" s="246" t="s">
        <v>504</v>
      </c>
      <c r="I246" s="259"/>
      <c r="J246" s="252">
        <v>218</v>
      </c>
      <c r="K246" s="259"/>
      <c r="L24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6" s="258" t="s">
        <v>578</v>
      </c>
      <c r="N246" s="263" t="s">
        <v>822</v>
      </c>
      <c r="O24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6" s="262" t="s">
        <v>474</v>
      </c>
      <c r="Q246" s="231" t="s">
        <v>58</v>
      </c>
      <c r="R246" s="230" t="s">
        <v>84</v>
      </c>
      <c r="S246" s="241" t="s">
        <v>181</v>
      </c>
      <c r="T246" s="230"/>
      <c r="U246" s="241"/>
      <c r="V246" s="230"/>
      <c r="W246" s="241"/>
      <c r="X246" s="230"/>
      <c r="Y246" s="241"/>
      <c r="Z246" s="230"/>
      <c r="AA246" s="241"/>
      <c r="AB246" s="261"/>
      <c r="AC246" s="261"/>
      <c r="AD246" s="261"/>
      <c r="AE246" s="241"/>
      <c r="AF246" s="261"/>
      <c r="AG246" s="261"/>
      <c r="AH246" s="261"/>
      <c r="AI246" s="261"/>
      <c r="AJ246" s="261"/>
      <c r="AK246" s="230"/>
      <c r="AL246" s="261"/>
      <c r="AM246" s="241"/>
      <c r="AN246" s="241"/>
      <c r="AO246" s="241"/>
      <c r="AP246" s="230"/>
      <c r="AQ246" s="230"/>
      <c r="AR246" s="230"/>
      <c r="AS246" s="241"/>
      <c r="AT246" s="241"/>
      <c r="AU246" s="241"/>
      <c r="AV246" s="241"/>
      <c r="AW246" s="113"/>
    </row>
    <row r="247" spans="1:66" s="10" customFormat="1" ht="17.25" customHeight="1" x14ac:dyDescent="0.3">
      <c r="A247" s="217"/>
      <c r="B2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247" s="241" t="s">
        <v>12</v>
      </c>
      <c r="D247" s="241" t="s">
        <v>16</v>
      </c>
      <c r="E247" s="230" t="s">
        <v>77</v>
      </c>
      <c r="F247" s="230"/>
      <c r="G247" s="263" t="s">
        <v>453</v>
      </c>
      <c r="H247" s="246" t="s">
        <v>504</v>
      </c>
      <c r="I247" s="259"/>
      <c r="J247" s="252">
        <v>219</v>
      </c>
      <c r="K247" s="259"/>
      <c r="L24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7" s="258" t="s">
        <v>578</v>
      </c>
      <c r="N247" s="382" t="s">
        <v>461</v>
      </c>
      <c r="O24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7" s="262" t="s">
        <v>462</v>
      </c>
      <c r="Q247" s="231" t="s">
        <v>58</v>
      </c>
      <c r="R247" s="230" t="s">
        <v>84</v>
      </c>
      <c r="S247" s="248" t="s">
        <v>700</v>
      </c>
      <c r="T247" s="230"/>
      <c r="U247" s="230"/>
      <c r="V247" s="230"/>
      <c r="W247" s="241"/>
      <c r="X247" s="230"/>
      <c r="Y247" s="241"/>
      <c r="Z247" s="230"/>
      <c r="AA247" s="241"/>
      <c r="AB247" s="241"/>
      <c r="AC247" s="230"/>
      <c r="AD247" s="241"/>
      <c r="AE247" s="241"/>
      <c r="AF247" s="241"/>
      <c r="AG247" s="241"/>
      <c r="AH247" s="241"/>
      <c r="AI247" s="241"/>
      <c r="AJ247" s="230"/>
      <c r="AK247" s="241"/>
      <c r="AL247" s="241"/>
      <c r="AM247" s="241"/>
      <c r="AN247" s="241"/>
      <c r="AO247" s="241"/>
      <c r="AP247" s="230"/>
      <c r="AQ247" s="230"/>
      <c r="AR247" s="230"/>
      <c r="AS247" s="241"/>
      <c r="AT247" s="241"/>
      <c r="AU247" s="241"/>
      <c r="AV247" s="241"/>
      <c r="AW247" s="161"/>
      <c r="AX247"/>
      <c r="AY247"/>
      <c r="AZ247"/>
      <c r="BA247"/>
      <c r="BE247" s="14"/>
      <c r="BM247" s="85"/>
      <c r="BN247" s="213"/>
    </row>
    <row r="248" spans="1:66" ht="17.25" customHeight="1" x14ac:dyDescent="0.3">
      <c r="A248" s="158"/>
      <c r="B24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8" s="241" t="s">
        <v>12</v>
      </c>
      <c r="D248" s="241" t="s">
        <v>57</v>
      </c>
      <c r="E248" s="241" t="s">
        <v>318</v>
      </c>
      <c r="F248" s="241"/>
      <c r="G248" s="265" t="s">
        <v>171</v>
      </c>
      <c r="H248" s="246" t="s">
        <v>1009</v>
      </c>
      <c r="I248" s="259"/>
      <c r="J248" s="252">
        <v>220</v>
      </c>
      <c r="K248" s="259"/>
      <c r="L24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8" s="258" t="s">
        <v>578</v>
      </c>
      <c r="N248" s="400" t="s">
        <v>319</v>
      </c>
      <c r="O2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8" s="266" t="s">
        <v>911</v>
      </c>
      <c r="Q248" s="242" t="s">
        <v>58</v>
      </c>
      <c r="R248" s="241" t="s">
        <v>84</v>
      </c>
      <c r="S248" s="241" t="s">
        <v>316</v>
      </c>
      <c r="T248" s="241"/>
      <c r="U248" s="241"/>
      <c r="V248" s="241"/>
      <c r="W248" s="241"/>
      <c r="X248" s="241"/>
      <c r="Y248" s="241"/>
      <c r="Z248" s="241"/>
      <c r="AA248" s="241"/>
      <c r="AB248" s="241"/>
      <c r="AC248" s="241"/>
      <c r="AD248" s="241"/>
      <c r="AE248" s="241"/>
      <c r="AF248" s="241"/>
      <c r="AG248" s="241"/>
      <c r="AH248" s="241"/>
      <c r="AI248" s="241"/>
      <c r="AJ248" s="241"/>
      <c r="AK248" s="241"/>
      <c r="AL248" s="241"/>
      <c r="AM248" s="241"/>
      <c r="AN248" s="241"/>
      <c r="AO248" s="241"/>
      <c r="AP248" s="241"/>
      <c r="AQ248" s="241"/>
      <c r="AR248" s="241"/>
      <c r="AS248" s="241"/>
      <c r="AT248" s="241"/>
      <c r="AU248" s="241"/>
      <c r="AV248" s="241"/>
      <c r="AW248" s="22"/>
    </row>
    <row r="249" spans="1:66" s="172" customFormat="1" ht="17.25" customHeight="1" x14ac:dyDescent="0.3">
      <c r="A249" s="158"/>
      <c r="B24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9" s="241" t="s">
        <v>12</v>
      </c>
      <c r="D249" s="241" t="s">
        <v>57</v>
      </c>
      <c r="E249" s="241" t="s">
        <v>318</v>
      </c>
      <c r="F249" s="230"/>
      <c r="G249" s="263" t="s">
        <v>176</v>
      </c>
      <c r="H249" s="246">
        <v>41730</v>
      </c>
      <c r="I249" s="259"/>
      <c r="J249" s="252">
        <v>221</v>
      </c>
      <c r="K249" s="259"/>
      <c r="L24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9" s="258" t="s">
        <v>578</v>
      </c>
      <c r="N249" s="382" t="s">
        <v>408</v>
      </c>
      <c r="O2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9" s="262" t="s">
        <v>333</v>
      </c>
      <c r="Q249" s="242" t="s">
        <v>58</v>
      </c>
      <c r="R249" s="241" t="s">
        <v>84</v>
      </c>
      <c r="S249" s="241" t="s">
        <v>314</v>
      </c>
      <c r="T249" s="230"/>
      <c r="U249" s="241"/>
      <c r="V249" s="230"/>
      <c r="W249" s="230"/>
      <c r="X249" s="230"/>
      <c r="Y249" s="241"/>
      <c r="Z249" s="230"/>
      <c r="AA249" s="241"/>
      <c r="AB249" s="241"/>
      <c r="AC249" s="230"/>
      <c r="AD249" s="241"/>
      <c r="AE249" s="241"/>
      <c r="AF249" s="241"/>
      <c r="AG249" s="241"/>
      <c r="AH249" s="241"/>
      <c r="AI249" s="241"/>
      <c r="AJ249" s="230"/>
      <c r="AK249" s="241"/>
      <c r="AL249" s="241"/>
      <c r="AM249" s="241"/>
      <c r="AN249" s="241"/>
      <c r="AO249" s="241"/>
      <c r="AP249" s="230"/>
      <c r="AQ249" s="230"/>
      <c r="AR249" s="241"/>
      <c r="AS249" s="241"/>
      <c r="AT249" s="241"/>
      <c r="AU249" s="241"/>
      <c r="AV249" s="241"/>
      <c r="AW249" s="333"/>
      <c r="AX249"/>
      <c r="AY249"/>
      <c r="AZ249"/>
      <c r="BA249"/>
      <c r="BE249" s="176"/>
      <c r="BM249" s="174"/>
      <c r="BN249" s="175"/>
    </row>
    <row r="250" spans="1:66" s="172" customFormat="1" ht="17.25" customHeight="1" x14ac:dyDescent="0.3">
      <c r="A250" s="158"/>
      <c r="B2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50" s="241" t="s">
        <v>12</v>
      </c>
      <c r="D250" s="241" t="s">
        <v>57</v>
      </c>
      <c r="E250" s="241" t="s">
        <v>318</v>
      </c>
      <c r="F250" s="230"/>
      <c r="G250" s="263" t="s">
        <v>317</v>
      </c>
      <c r="H250" s="246" t="s">
        <v>504</v>
      </c>
      <c r="I250" s="259"/>
      <c r="J250" s="252">
        <v>222</v>
      </c>
      <c r="K250" s="259"/>
      <c r="L25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0" s="258" t="s">
        <v>578</v>
      </c>
      <c r="N250" s="263" t="s">
        <v>407</v>
      </c>
      <c r="O25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50" s="262" t="s">
        <v>321</v>
      </c>
      <c r="Q250" s="242" t="s">
        <v>9</v>
      </c>
      <c r="R250" s="241" t="s">
        <v>84</v>
      </c>
      <c r="S250" s="241" t="s">
        <v>316</v>
      </c>
      <c r="T250" s="230"/>
      <c r="U250" s="241"/>
      <c r="V250" s="230"/>
      <c r="W250" s="230"/>
      <c r="X250" s="230"/>
      <c r="Y250" s="241"/>
      <c r="Z250" s="230"/>
      <c r="AA250" s="241"/>
      <c r="AB250" s="241"/>
      <c r="AC250" s="230"/>
      <c r="AD250" s="241"/>
      <c r="AE250" s="241"/>
      <c r="AF250" s="241"/>
      <c r="AG250" s="241"/>
      <c r="AH250" s="241"/>
      <c r="AI250" s="241"/>
      <c r="AJ250" s="230"/>
      <c r="AK250" s="230"/>
      <c r="AL250" s="241"/>
      <c r="AM250" s="241"/>
      <c r="AN250" s="241"/>
      <c r="AO250" s="241"/>
      <c r="AP250" s="230"/>
      <c r="AQ250" s="230"/>
      <c r="AR250" s="241"/>
      <c r="AS250" s="241"/>
      <c r="AT250" s="241"/>
      <c r="AU250" s="241"/>
      <c r="AV250" s="241"/>
      <c r="AW250" s="333"/>
      <c r="AX250"/>
      <c r="AY250"/>
      <c r="AZ250"/>
      <c r="BA250"/>
      <c r="BE250" s="176"/>
      <c r="BM250" s="174"/>
      <c r="BN250" s="175"/>
    </row>
    <row r="251" spans="1:66" s="172" customFormat="1" ht="17.25" customHeight="1" x14ac:dyDescent="0.3">
      <c r="A251" s="339"/>
      <c r="B251" s="34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51" s="248" t="s">
        <v>12</v>
      </c>
      <c r="D251" s="248" t="s">
        <v>57</v>
      </c>
      <c r="E251" s="241" t="s">
        <v>318</v>
      </c>
      <c r="F251" s="230"/>
      <c r="G251" s="263"/>
      <c r="H251" s="246" t="s">
        <v>504</v>
      </c>
      <c r="I251" s="259"/>
      <c r="J251" s="252">
        <v>196</v>
      </c>
      <c r="K251" s="259"/>
      <c r="L25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1" s="258" t="s">
        <v>578</v>
      </c>
      <c r="N251" s="263" t="s">
        <v>320</v>
      </c>
      <c r="O2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51" s="263" t="s">
        <v>910</v>
      </c>
      <c r="Q251" s="279" t="s">
        <v>58</v>
      </c>
      <c r="R251" s="241" t="s">
        <v>84</v>
      </c>
      <c r="S251" s="248" t="s">
        <v>316</v>
      </c>
      <c r="T251" s="230"/>
      <c r="U251" s="241"/>
      <c r="V251" s="230"/>
      <c r="W251" s="241"/>
      <c r="X251" s="230"/>
      <c r="Y251" s="241"/>
      <c r="Z251" s="230"/>
      <c r="AA251" s="241"/>
      <c r="AB251" s="241"/>
      <c r="AC251" s="230"/>
      <c r="AD251" s="241"/>
      <c r="AE251" s="241"/>
      <c r="AF251" s="241"/>
      <c r="AG251" s="241"/>
      <c r="AH251" s="241"/>
      <c r="AI251" s="241"/>
      <c r="AJ251" s="230"/>
      <c r="AK251" s="230"/>
      <c r="AL251" s="241"/>
      <c r="AM251" s="241"/>
      <c r="AN251" s="241"/>
      <c r="AO251" s="241"/>
      <c r="AP251" s="230"/>
      <c r="AQ251" s="230"/>
      <c r="AR251" s="241"/>
      <c r="AS251" s="241"/>
      <c r="AT251" s="241"/>
      <c r="AU251" s="241"/>
      <c r="AV251" s="241"/>
      <c r="AW251" s="333"/>
      <c r="AX251"/>
      <c r="AY251"/>
      <c r="AZ251"/>
      <c r="BA251"/>
      <c r="BE251" s="176"/>
      <c r="BM251" s="174"/>
      <c r="BN251" s="175"/>
    </row>
    <row r="252" spans="1:66" s="172" customFormat="1" ht="17.25" customHeight="1" x14ac:dyDescent="0.3">
      <c r="A252" s="158"/>
      <c r="B2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52" s="248" t="s">
        <v>14</v>
      </c>
      <c r="D252" s="248" t="s">
        <v>22</v>
      </c>
      <c r="E252" s="241" t="s">
        <v>298</v>
      </c>
      <c r="F252" s="230"/>
      <c r="G252" s="263" t="s">
        <v>197</v>
      </c>
      <c r="H252" s="246">
        <v>42441</v>
      </c>
      <c r="I252" s="259"/>
      <c r="J252" s="252">
        <v>223</v>
      </c>
      <c r="K252" s="259"/>
      <c r="L25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2" s="258" t="s">
        <v>582</v>
      </c>
      <c r="N252" s="402" t="s">
        <v>303</v>
      </c>
      <c r="O2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2" s="262" t="s">
        <v>198</v>
      </c>
      <c r="Q252" s="279" t="s">
        <v>10</v>
      </c>
      <c r="R252" s="241" t="s">
        <v>4</v>
      </c>
      <c r="S252" s="248" t="s">
        <v>184</v>
      </c>
      <c r="T252" s="230"/>
      <c r="U252" s="241"/>
      <c r="V252" s="230"/>
      <c r="W252" s="241"/>
      <c r="X252" s="230">
        <v>1</v>
      </c>
      <c r="Y252" s="241" t="s">
        <v>675</v>
      </c>
      <c r="Z252" s="230"/>
      <c r="AA252" s="241"/>
      <c r="AB252" s="241"/>
      <c r="AC252" s="230"/>
      <c r="AD252" s="241"/>
      <c r="AE252" s="241"/>
      <c r="AF252" s="241"/>
      <c r="AG252" s="241"/>
      <c r="AH252" s="241"/>
      <c r="AI252" s="241"/>
      <c r="AJ252" s="230"/>
      <c r="AK252" s="230"/>
      <c r="AL252" s="241"/>
      <c r="AM252" s="241"/>
      <c r="AN252" s="241"/>
      <c r="AO252" s="241"/>
      <c r="AP252" s="230"/>
      <c r="AQ252" s="230"/>
      <c r="AR252" s="241">
        <v>1</v>
      </c>
      <c r="AS252" s="241"/>
      <c r="AT252" s="241"/>
      <c r="AU252" s="241"/>
      <c r="AV252" s="241"/>
      <c r="AW252" s="333"/>
      <c r="AX252"/>
      <c r="AY252"/>
      <c r="AZ252"/>
      <c r="BA252"/>
      <c r="BE252" s="176"/>
      <c r="BM252" s="174"/>
      <c r="BN252" s="175"/>
    </row>
    <row r="253" spans="1:66" s="172" customFormat="1" ht="17.25" customHeight="1" x14ac:dyDescent="0.3">
      <c r="A253" s="150"/>
      <c r="B25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53" s="241" t="s">
        <v>13</v>
      </c>
      <c r="D253" s="241" t="s">
        <v>18</v>
      </c>
      <c r="E253" s="241"/>
      <c r="F253" s="230"/>
      <c r="G253" s="324" t="s">
        <v>679</v>
      </c>
      <c r="H253" s="246">
        <v>42491</v>
      </c>
      <c r="I253" s="259">
        <v>2</v>
      </c>
      <c r="J253" s="252">
        <v>224</v>
      </c>
      <c r="K253" s="259" t="s">
        <v>827</v>
      </c>
      <c r="L25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3" s="325" t="s">
        <v>580</v>
      </c>
      <c r="N253" s="324" t="s">
        <v>850</v>
      </c>
      <c r="O25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3" s="326" t="s">
        <v>851</v>
      </c>
      <c r="Q253" s="231" t="s">
        <v>10</v>
      </c>
      <c r="R253" s="230" t="s">
        <v>4</v>
      </c>
      <c r="S253" s="241" t="s">
        <v>314</v>
      </c>
      <c r="T253" s="230"/>
      <c r="U253" s="241"/>
      <c r="V253" s="230"/>
      <c r="W253" s="241"/>
      <c r="X253" s="230"/>
      <c r="Y253" s="241"/>
      <c r="Z253" s="230"/>
      <c r="AA253" s="241"/>
      <c r="AB253" s="241"/>
      <c r="AC253" s="230"/>
      <c r="AD253" s="241"/>
      <c r="AE253" s="241"/>
      <c r="AF253" s="241"/>
      <c r="AG253" s="241"/>
      <c r="AH253" s="241"/>
      <c r="AI253" s="241"/>
      <c r="AJ253" s="230"/>
      <c r="AK253" s="241"/>
      <c r="AL253" s="241"/>
      <c r="AM253" s="241"/>
      <c r="AN253" s="241"/>
      <c r="AO253" s="241"/>
      <c r="AP253" s="230"/>
      <c r="AQ253" s="230"/>
      <c r="AR253" s="241"/>
      <c r="AS253" s="241">
        <v>1</v>
      </c>
      <c r="AT253" s="241"/>
      <c r="AU253" s="241"/>
      <c r="AV253" s="241"/>
      <c r="AW253" s="65"/>
      <c r="AX253"/>
      <c r="AY253"/>
      <c r="AZ253"/>
      <c r="BA253"/>
      <c r="BE253" s="176"/>
      <c r="BM253" s="174"/>
      <c r="BN253" s="175"/>
    </row>
    <row r="254" spans="1:66" s="172" customFormat="1" ht="17.25" customHeight="1" x14ac:dyDescent="0.3">
      <c r="A254" s="158"/>
      <c r="B25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54" s="248" t="s">
        <v>14</v>
      </c>
      <c r="D254" s="248" t="s">
        <v>22</v>
      </c>
      <c r="E254" s="241" t="s">
        <v>298</v>
      </c>
      <c r="F254" s="230"/>
      <c r="G254" s="263" t="s">
        <v>203</v>
      </c>
      <c r="H254" s="246">
        <v>42441</v>
      </c>
      <c r="I254" s="259"/>
      <c r="J254" s="252">
        <v>225</v>
      </c>
      <c r="K254" s="259"/>
      <c r="L25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4" s="258" t="s">
        <v>582</v>
      </c>
      <c r="N254" s="402" t="s">
        <v>343</v>
      </c>
      <c r="O2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4" s="262" t="s">
        <v>202</v>
      </c>
      <c r="Q254" s="278" t="s">
        <v>10</v>
      </c>
      <c r="R254" s="230" t="s">
        <v>4</v>
      </c>
      <c r="S254" s="248" t="s">
        <v>184</v>
      </c>
      <c r="T254" s="230"/>
      <c r="U254" s="267"/>
      <c r="V254" s="230"/>
      <c r="W254" s="267"/>
      <c r="X254" s="230">
        <v>1</v>
      </c>
      <c r="Y254" s="267" t="s">
        <v>675</v>
      </c>
      <c r="Z254" s="230"/>
      <c r="AA254" s="267"/>
      <c r="AB254" s="241"/>
      <c r="AC254" s="230"/>
      <c r="AD254" s="267"/>
      <c r="AE254" s="267"/>
      <c r="AF254" s="267"/>
      <c r="AG254" s="267"/>
      <c r="AH254" s="267"/>
      <c r="AI254" s="267"/>
      <c r="AJ254" s="230"/>
      <c r="AK254" s="267"/>
      <c r="AL254" s="267"/>
      <c r="AM254" s="267"/>
      <c r="AN254" s="267"/>
      <c r="AO254" s="267"/>
      <c r="AP254" s="230"/>
      <c r="AQ254" s="230"/>
      <c r="AR254" s="267">
        <v>1</v>
      </c>
      <c r="AS254" s="267"/>
      <c r="AT254" s="267"/>
      <c r="AU254" s="267"/>
      <c r="AV254" s="267"/>
      <c r="AW254" s="333"/>
      <c r="AX254"/>
      <c r="AY254"/>
      <c r="AZ254"/>
      <c r="BA254"/>
      <c r="BE254" s="176"/>
      <c r="BM254" s="174"/>
      <c r="BN254" s="175"/>
    </row>
    <row r="255" spans="1:66" s="172" customFormat="1" ht="17.25" customHeight="1" x14ac:dyDescent="0.3">
      <c r="A255" s="158"/>
      <c r="B25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5" s="248" t="s">
        <v>14</v>
      </c>
      <c r="D255" s="248" t="s">
        <v>20</v>
      </c>
      <c r="E255" s="248" t="s">
        <v>43</v>
      </c>
      <c r="F255" s="230"/>
      <c r="G255" s="263" t="s">
        <v>728</v>
      </c>
      <c r="H255" s="246">
        <v>42430</v>
      </c>
      <c r="I255" s="259"/>
      <c r="J255" s="252">
        <v>226</v>
      </c>
      <c r="K255" s="259"/>
      <c r="L25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5" s="257" t="s">
        <v>580</v>
      </c>
      <c r="N255" s="291" t="s">
        <v>249</v>
      </c>
      <c r="O2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5" s="262" t="s">
        <v>98</v>
      </c>
      <c r="Q255" s="278" t="s">
        <v>10</v>
      </c>
      <c r="R255" s="230" t="s">
        <v>4</v>
      </c>
      <c r="S255" s="248" t="s">
        <v>371</v>
      </c>
      <c r="T255" s="230"/>
      <c r="U255" s="267"/>
      <c r="V255" s="230"/>
      <c r="W255" s="267"/>
      <c r="X255" s="230"/>
      <c r="Y255" s="267"/>
      <c r="Z255" s="230"/>
      <c r="AA255" s="267"/>
      <c r="AB255" s="245"/>
      <c r="AC255" s="238"/>
      <c r="AD255" s="406"/>
      <c r="AE255" s="406"/>
      <c r="AF255" s="267"/>
      <c r="AG255" s="267"/>
      <c r="AH255" s="267"/>
      <c r="AI255" s="267"/>
      <c r="AJ255" s="230"/>
      <c r="AK255" s="267"/>
      <c r="AL255" s="267">
        <v>1</v>
      </c>
      <c r="AM255" s="267" t="s">
        <v>585</v>
      </c>
      <c r="AN255" s="267"/>
      <c r="AO255" s="267"/>
      <c r="AP255" s="230"/>
      <c r="AQ255" s="230"/>
      <c r="AR255" s="267">
        <v>1</v>
      </c>
      <c r="AS255" s="267"/>
      <c r="AT255" s="267"/>
      <c r="AU255" s="267"/>
      <c r="AV255" s="267"/>
      <c r="AW255" s="223"/>
      <c r="AX255"/>
      <c r="AY255"/>
      <c r="AZ255"/>
      <c r="BA255"/>
      <c r="BE255" s="176"/>
      <c r="BM255" s="174"/>
      <c r="BN255" s="175"/>
    </row>
    <row r="256" spans="1:66" s="172" customFormat="1" ht="17.25" customHeight="1" x14ac:dyDescent="0.3">
      <c r="A256" s="158"/>
      <c r="B25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6" s="248" t="s">
        <v>14</v>
      </c>
      <c r="D256" s="248" t="s">
        <v>20</v>
      </c>
      <c r="E256" s="248" t="s">
        <v>43</v>
      </c>
      <c r="F256" s="230"/>
      <c r="G256" s="263" t="s">
        <v>729</v>
      </c>
      <c r="H256" s="246">
        <v>42430</v>
      </c>
      <c r="I256" s="259"/>
      <c r="J256" s="252">
        <v>227</v>
      </c>
      <c r="K256" s="259"/>
      <c r="L25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6" s="257" t="s">
        <v>580</v>
      </c>
      <c r="N256" s="291" t="s">
        <v>250</v>
      </c>
      <c r="O25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6" s="262" t="s">
        <v>334</v>
      </c>
      <c r="Q256" s="278" t="s">
        <v>10</v>
      </c>
      <c r="R256" s="230" t="s">
        <v>4</v>
      </c>
      <c r="S256" s="290" t="s">
        <v>371</v>
      </c>
      <c r="T256" s="230"/>
      <c r="U256" s="230"/>
      <c r="V256" s="230"/>
      <c r="W256" s="267"/>
      <c r="X256" s="230"/>
      <c r="Y256" s="267"/>
      <c r="Z256" s="230"/>
      <c r="AA256" s="267"/>
      <c r="AB256" s="245"/>
      <c r="AC256" s="238"/>
      <c r="AD256" s="406"/>
      <c r="AE256" s="406"/>
      <c r="AF256" s="267"/>
      <c r="AG256" s="267"/>
      <c r="AH256" s="267"/>
      <c r="AI256" s="267"/>
      <c r="AJ256" s="230"/>
      <c r="AK256" s="230"/>
      <c r="AL256" s="267">
        <v>1</v>
      </c>
      <c r="AM256" s="267" t="s">
        <v>585</v>
      </c>
      <c r="AN256" s="267"/>
      <c r="AO256" s="267"/>
      <c r="AP256" s="230"/>
      <c r="AQ256" s="230"/>
      <c r="AR256" s="267">
        <v>1</v>
      </c>
      <c r="AS256" s="267"/>
      <c r="AT256" s="267"/>
      <c r="AU256" s="267"/>
      <c r="AV256" s="267"/>
      <c r="AW256" s="223"/>
      <c r="AX256"/>
      <c r="AY256"/>
      <c r="AZ256"/>
      <c r="BA256"/>
      <c r="BE256" s="176"/>
      <c r="BM256" s="174"/>
      <c r="BN256" s="175"/>
    </row>
    <row r="257" spans="1:66" s="172" customFormat="1" ht="27.6" customHeight="1" x14ac:dyDescent="0.3">
      <c r="A257" s="158"/>
      <c r="B2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7" s="248" t="s">
        <v>14</v>
      </c>
      <c r="D257" s="248" t="s">
        <v>20</v>
      </c>
      <c r="E257" s="248" t="s">
        <v>43</v>
      </c>
      <c r="F257" s="230"/>
      <c r="G257" s="263"/>
      <c r="H257" s="246">
        <v>42442</v>
      </c>
      <c r="I257" s="259"/>
      <c r="J257" s="252">
        <v>228</v>
      </c>
      <c r="K257" s="259"/>
      <c r="L25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7" s="242" t="s">
        <v>580</v>
      </c>
      <c r="N257" s="356" t="s">
        <v>805</v>
      </c>
      <c r="O2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7" s="342" t="s">
        <v>806</v>
      </c>
      <c r="Q257" s="278" t="s">
        <v>10</v>
      </c>
      <c r="R257" s="230"/>
      <c r="S257" s="248" t="s">
        <v>371</v>
      </c>
      <c r="T257" s="230"/>
      <c r="U257" s="241"/>
      <c r="V257" s="230"/>
      <c r="W257" s="241"/>
      <c r="X257" s="230"/>
      <c r="Y257" s="241"/>
      <c r="Z257" s="230"/>
      <c r="AA257" s="241"/>
      <c r="AB257" s="241"/>
      <c r="AC257" s="230"/>
      <c r="AD257" s="241"/>
      <c r="AE257" s="241"/>
      <c r="AF257" s="241"/>
      <c r="AG257" s="241"/>
      <c r="AH257" s="241"/>
      <c r="AI257" s="241"/>
      <c r="AJ257" s="230"/>
      <c r="AK257" s="230"/>
      <c r="AL257" s="241"/>
      <c r="AM257" s="241"/>
      <c r="AN257" s="241"/>
      <c r="AO257" s="241"/>
      <c r="AP257" s="230"/>
      <c r="AQ257" s="230"/>
      <c r="AR257" s="241"/>
      <c r="AS257" s="241"/>
      <c r="AT257" s="241"/>
      <c r="AU257" s="241"/>
      <c r="AV257" s="241"/>
      <c r="AW257" s="223"/>
      <c r="AX257"/>
      <c r="AY257"/>
      <c r="AZ257"/>
      <c r="BA257"/>
      <c r="BE257" s="176"/>
      <c r="BM257" s="174"/>
      <c r="BN257" s="175"/>
    </row>
    <row r="258" spans="1:66" s="172" customFormat="1" ht="19.95" customHeight="1" x14ac:dyDescent="0.3">
      <c r="A258" s="158"/>
      <c r="B25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58" s="248" t="s">
        <v>14</v>
      </c>
      <c r="D258" s="248" t="s">
        <v>20</v>
      </c>
      <c r="E258" s="248" t="s">
        <v>42</v>
      </c>
      <c r="F258" s="230"/>
      <c r="G258" s="263" t="s">
        <v>715</v>
      </c>
      <c r="H258" s="246">
        <v>42444</v>
      </c>
      <c r="I258" s="259">
        <v>3</v>
      </c>
      <c r="J258" s="252">
        <v>229</v>
      </c>
      <c r="K258" s="259"/>
      <c r="L25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8" s="256" t="s">
        <v>580</v>
      </c>
      <c r="N258" s="291" t="s">
        <v>254</v>
      </c>
      <c r="O25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8" s="262" t="s">
        <v>488</v>
      </c>
      <c r="Q258" s="278" t="s">
        <v>10</v>
      </c>
      <c r="R258" s="230" t="s">
        <v>4</v>
      </c>
      <c r="S258" s="236" t="s">
        <v>371</v>
      </c>
      <c r="T258" s="230">
        <v>1</v>
      </c>
      <c r="U258" s="241" t="s">
        <v>631</v>
      </c>
      <c r="V258" s="230">
        <v>1</v>
      </c>
      <c r="W258" s="241" t="s">
        <v>636</v>
      </c>
      <c r="X258" s="230">
        <v>1</v>
      </c>
      <c r="Y258" s="241" t="s">
        <v>674</v>
      </c>
      <c r="Z258" s="230">
        <v>1</v>
      </c>
      <c r="AA258" s="241" t="s">
        <v>634</v>
      </c>
      <c r="AB258" s="241">
        <v>1</v>
      </c>
      <c r="AC258" s="230">
        <v>1</v>
      </c>
      <c r="AD258" s="241">
        <v>1</v>
      </c>
      <c r="AE258" s="241" t="s">
        <v>661</v>
      </c>
      <c r="AF258" s="241">
        <v>1</v>
      </c>
      <c r="AG258" s="241" t="s">
        <v>368</v>
      </c>
      <c r="AH258" s="241"/>
      <c r="AI258" s="241"/>
      <c r="AJ258" s="230"/>
      <c r="AK258" s="241"/>
      <c r="AL258" s="241">
        <v>1</v>
      </c>
      <c r="AM258" s="241" t="s">
        <v>542</v>
      </c>
      <c r="AN258" s="241"/>
      <c r="AO258" s="241"/>
      <c r="AP258" s="230"/>
      <c r="AQ258" s="230"/>
      <c r="AR258" s="241">
        <v>1</v>
      </c>
      <c r="AS258" s="241">
        <v>1</v>
      </c>
      <c r="AT258" s="241"/>
      <c r="AU258" s="241"/>
      <c r="AV258" s="241"/>
      <c r="AW258" s="223"/>
      <c r="AX258"/>
      <c r="AY258"/>
      <c r="AZ258"/>
      <c r="BA258"/>
      <c r="BE258" s="176"/>
      <c r="BM258" s="174"/>
      <c r="BN258" s="175"/>
    </row>
    <row r="259" spans="1:66" s="172" customFormat="1" ht="24.6" customHeight="1" x14ac:dyDescent="0.3">
      <c r="A259" s="158"/>
      <c r="B25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9" s="236" t="s">
        <v>14</v>
      </c>
      <c r="D259" s="236" t="s">
        <v>20</v>
      </c>
      <c r="E259" s="236" t="s">
        <v>43</v>
      </c>
      <c r="F259" s="230"/>
      <c r="G259" s="263" t="s">
        <v>730</v>
      </c>
      <c r="H259" s="246">
        <v>42430</v>
      </c>
      <c r="I259" s="259"/>
      <c r="J259" s="252">
        <v>230</v>
      </c>
      <c r="K259" s="259"/>
      <c r="L25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9" s="258" t="s">
        <v>580</v>
      </c>
      <c r="N259" s="291" t="s">
        <v>256</v>
      </c>
      <c r="O2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9" s="342" t="s">
        <v>99</v>
      </c>
      <c r="Q259" s="278" t="s">
        <v>10</v>
      </c>
      <c r="R259" s="230" t="s">
        <v>4</v>
      </c>
      <c r="S259" s="236" t="s">
        <v>371</v>
      </c>
      <c r="T259" s="230"/>
      <c r="U259" s="241"/>
      <c r="V259" s="230"/>
      <c r="W259" s="241"/>
      <c r="X259" s="230"/>
      <c r="Y259" s="241"/>
      <c r="Z259" s="230"/>
      <c r="AA259" s="241"/>
      <c r="AB259" s="241">
        <v>1</v>
      </c>
      <c r="AC259" s="230"/>
      <c r="AD259" s="241"/>
      <c r="AE259" s="241" t="s">
        <v>656</v>
      </c>
      <c r="AF259" s="241"/>
      <c r="AG259" s="241"/>
      <c r="AH259" s="241"/>
      <c r="AI259" s="241"/>
      <c r="AJ259" s="230"/>
      <c r="AK259" s="241"/>
      <c r="AL259" s="241">
        <v>1</v>
      </c>
      <c r="AM259" s="241" t="s">
        <v>585</v>
      </c>
      <c r="AN259" s="241"/>
      <c r="AO259" s="241"/>
      <c r="AP259" s="230"/>
      <c r="AQ259" s="230"/>
      <c r="AR259" s="241">
        <v>1</v>
      </c>
      <c r="AS259" s="241"/>
      <c r="AT259" s="241"/>
      <c r="AU259" s="241"/>
      <c r="AV259" s="241"/>
      <c r="AW259" s="223"/>
      <c r="AX259"/>
      <c r="AY259"/>
      <c r="AZ259"/>
      <c r="BA259"/>
      <c r="BE259" s="176"/>
      <c r="BM259" s="174"/>
      <c r="BN259" s="175"/>
    </row>
    <row r="260" spans="1:66" s="172" customFormat="1" x14ac:dyDescent="0.3">
      <c r="A260" s="150"/>
      <c r="B26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60" s="230" t="s">
        <v>14</v>
      </c>
      <c r="D260" s="230" t="s">
        <v>20</v>
      </c>
      <c r="E260" s="230" t="s">
        <v>42</v>
      </c>
      <c r="F260" s="230"/>
      <c r="G260" s="263" t="s">
        <v>591</v>
      </c>
      <c r="H260" s="246">
        <v>42430</v>
      </c>
      <c r="I260" s="259"/>
      <c r="J260" s="252">
        <v>231</v>
      </c>
      <c r="K260" s="259"/>
      <c r="L26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0" s="257" t="s">
        <v>580</v>
      </c>
      <c r="N260" s="291" t="s">
        <v>576</v>
      </c>
      <c r="O2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0" s="262" t="s">
        <v>575</v>
      </c>
      <c r="Q260" s="231" t="s">
        <v>10</v>
      </c>
      <c r="R260" s="230" t="s">
        <v>4</v>
      </c>
      <c r="S260" s="241" t="s">
        <v>371</v>
      </c>
      <c r="T260" s="230"/>
      <c r="U260" s="241"/>
      <c r="V260" s="230">
        <v>1</v>
      </c>
      <c r="W260" s="241" t="s">
        <v>538</v>
      </c>
      <c r="X260" s="230"/>
      <c r="Y260" s="241"/>
      <c r="Z260" s="230"/>
      <c r="AA260" s="241"/>
      <c r="AB260" s="241">
        <v>1</v>
      </c>
      <c r="AC260" s="230"/>
      <c r="AD260" s="241"/>
      <c r="AE260" s="241" t="s">
        <v>657</v>
      </c>
      <c r="AF260" s="241"/>
      <c r="AG260" s="241"/>
      <c r="AH260" s="241"/>
      <c r="AI260" s="241"/>
      <c r="AJ260" s="230"/>
      <c r="AK260" s="241"/>
      <c r="AL260" s="241"/>
      <c r="AM260" s="241"/>
      <c r="AN260" s="241"/>
      <c r="AO260" s="241"/>
      <c r="AP260" s="230"/>
      <c r="AQ260" s="230"/>
      <c r="AR260" s="241">
        <v>1</v>
      </c>
      <c r="AS260" s="241"/>
      <c r="AT260" s="241"/>
      <c r="AU260" s="241"/>
      <c r="AV260" s="241"/>
      <c r="AW260" s="65"/>
      <c r="AX260"/>
      <c r="AY260"/>
      <c r="AZ260"/>
      <c r="BA260"/>
      <c r="BE260" s="176"/>
      <c r="BM260" s="174"/>
      <c r="BN260" s="175"/>
    </row>
    <row r="261" spans="1:66" s="172" customFormat="1" x14ac:dyDescent="0.3">
      <c r="A261" s="158"/>
      <c r="B26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261" s="230" t="s">
        <v>14</v>
      </c>
      <c r="D261" s="230" t="s">
        <v>20</v>
      </c>
      <c r="E261" s="230" t="s">
        <v>24</v>
      </c>
      <c r="F261" s="230"/>
      <c r="G261" s="263" t="s">
        <v>734</v>
      </c>
      <c r="H261" s="246">
        <v>42430</v>
      </c>
      <c r="I261" s="259"/>
      <c r="J261" s="252">
        <v>232</v>
      </c>
      <c r="K261" s="259"/>
      <c r="L26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1" s="257" t="s">
        <v>580</v>
      </c>
      <c r="N261" s="291" t="s">
        <v>251</v>
      </c>
      <c r="O2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1" s="262" t="s">
        <v>101</v>
      </c>
      <c r="Q261" s="231" t="s">
        <v>10</v>
      </c>
      <c r="R261" s="230" t="s">
        <v>4</v>
      </c>
      <c r="S261" s="241" t="s">
        <v>371</v>
      </c>
      <c r="T261" s="230"/>
      <c r="U261" s="241"/>
      <c r="V261" s="238">
        <v>1</v>
      </c>
      <c r="W261" s="241" t="s">
        <v>636</v>
      </c>
      <c r="X261" s="238"/>
      <c r="Y261" s="245"/>
      <c r="Z261" s="238"/>
      <c r="AA261" s="245"/>
      <c r="AB261" s="241">
        <v>1</v>
      </c>
      <c r="AC261" s="230">
        <v>1</v>
      </c>
      <c r="AD261" s="241">
        <v>1</v>
      </c>
      <c r="AE261" s="241" t="s">
        <v>654</v>
      </c>
      <c r="AF261" s="245"/>
      <c r="AG261" s="241"/>
      <c r="AH261" s="245"/>
      <c r="AI261" s="245"/>
      <c r="AJ261" s="238"/>
      <c r="AK261" s="245"/>
      <c r="AL261" s="241">
        <v>1</v>
      </c>
      <c r="AM261" s="241" t="s">
        <v>665</v>
      </c>
      <c r="AN261" s="241"/>
      <c r="AO261" s="241"/>
      <c r="AP261" s="230"/>
      <c r="AQ261" s="230"/>
      <c r="AR261" s="241">
        <v>1</v>
      </c>
      <c r="AS261" s="241"/>
      <c r="AT261" s="241"/>
      <c r="AU261" s="241"/>
      <c r="AV261" s="241"/>
      <c r="AW261" s="65"/>
      <c r="AX261"/>
      <c r="AY261"/>
      <c r="AZ261"/>
      <c r="BA261"/>
      <c r="BE261" s="176"/>
      <c r="BM261" s="174"/>
      <c r="BN261" s="175"/>
    </row>
    <row r="262" spans="1:66" s="172" customFormat="1" ht="19.95" customHeight="1" x14ac:dyDescent="0.3">
      <c r="A262" s="158"/>
      <c r="B26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62" s="230" t="s">
        <v>13</v>
      </c>
      <c r="D262" s="230" t="s">
        <v>17</v>
      </c>
      <c r="E262" s="230" t="s">
        <v>52</v>
      </c>
      <c r="F262" s="230"/>
      <c r="G262" s="263" t="s">
        <v>825</v>
      </c>
      <c r="H262" s="246">
        <v>42422</v>
      </c>
      <c r="I262" s="259"/>
      <c r="J262" s="252">
        <v>233</v>
      </c>
      <c r="K262" s="259"/>
      <c r="L26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2" s="258" t="s">
        <v>580</v>
      </c>
      <c r="N262" s="354" t="s">
        <v>277</v>
      </c>
      <c r="O2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2" s="262" t="s">
        <v>344</v>
      </c>
      <c r="Q262" s="231" t="s">
        <v>10</v>
      </c>
      <c r="R262" s="230" t="s">
        <v>4</v>
      </c>
      <c r="S262" s="248" t="s">
        <v>700</v>
      </c>
      <c r="T262" s="230"/>
      <c r="U262" s="241"/>
      <c r="V262" s="230"/>
      <c r="W262" s="241"/>
      <c r="X262" s="230"/>
      <c r="Y262" s="241"/>
      <c r="Z262" s="230"/>
      <c r="AA262" s="241"/>
      <c r="AB262" s="241">
        <v>1</v>
      </c>
      <c r="AC262" s="230">
        <v>1</v>
      </c>
      <c r="AD262" s="241">
        <v>1</v>
      </c>
      <c r="AE262" s="241" t="s">
        <v>650</v>
      </c>
      <c r="AF262" s="241"/>
      <c r="AG262" s="241"/>
      <c r="AH262" s="241"/>
      <c r="AI262" s="241"/>
      <c r="AJ262" s="230">
        <v>1</v>
      </c>
      <c r="AK262" s="241" t="s">
        <v>647</v>
      </c>
      <c r="AL262" s="241"/>
      <c r="AM262" s="241"/>
      <c r="AN262" s="241"/>
      <c r="AO262" s="241"/>
      <c r="AP262" s="230"/>
      <c r="AQ262" s="230"/>
      <c r="AR262" s="241">
        <v>1</v>
      </c>
      <c r="AS262" s="241"/>
      <c r="AT262" s="241"/>
      <c r="AU262" s="241"/>
      <c r="AV262" s="241"/>
      <c r="AW262" s="65"/>
      <c r="AX262"/>
      <c r="AY262"/>
      <c r="AZ262"/>
      <c r="BA262"/>
      <c r="BE262" s="176"/>
      <c r="BM262" s="174"/>
      <c r="BN262" s="175"/>
    </row>
    <row r="263" spans="1:66" s="172" customFormat="1" x14ac:dyDescent="0.3">
      <c r="A263" s="150"/>
      <c r="B26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263" s="230" t="s">
        <v>14</v>
      </c>
      <c r="D263" s="230" t="s">
        <v>82</v>
      </c>
      <c r="E263" s="230" t="s">
        <v>111</v>
      </c>
      <c r="F263" s="230"/>
      <c r="G263" s="263" t="s">
        <v>792</v>
      </c>
      <c r="H263" s="246">
        <v>42450</v>
      </c>
      <c r="I263" s="259">
        <v>1</v>
      </c>
      <c r="J263" s="252">
        <v>234</v>
      </c>
      <c r="K263" s="259"/>
      <c r="L26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3" s="258" t="s">
        <v>580</v>
      </c>
      <c r="N263" s="263" t="s">
        <v>439</v>
      </c>
      <c r="O2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3" s="262" t="s">
        <v>440</v>
      </c>
      <c r="Q263" s="231" t="s">
        <v>10</v>
      </c>
      <c r="R263" s="230" t="s">
        <v>4</v>
      </c>
      <c r="S263" s="248" t="s">
        <v>700</v>
      </c>
      <c r="T263" s="230"/>
      <c r="U263" s="241"/>
      <c r="V263" s="230"/>
      <c r="W263" s="241"/>
      <c r="X263" s="230"/>
      <c r="Y263" s="241"/>
      <c r="Z263" s="230"/>
      <c r="AA263" s="241"/>
      <c r="AB263" s="241">
        <v>1</v>
      </c>
      <c r="AC263" s="230">
        <v>1</v>
      </c>
      <c r="AD263" s="241">
        <v>1</v>
      </c>
      <c r="AE263" s="241" t="s">
        <v>650</v>
      </c>
      <c r="AF263" s="241"/>
      <c r="AG263" s="241"/>
      <c r="AH263" s="241"/>
      <c r="AI263" s="241"/>
      <c r="AJ263" s="230">
        <v>1</v>
      </c>
      <c r="AK263" s="241" t="s">
        <v>647</v>
      </c>
      <c r="AL263" s="241"/>
      <c r="AM263" s="241"/>
      <c r="AN263" s="241"/>
      <c r="AO263" s="241"/>
      <c r="AP263" s="230"/>
      <c r="AQ263" s="230"/>
      <c r="AR263" s="241">
        <v>1</v>
      </c>
      <c r="AS263" s="241">
        <v>1</v>
      </c>
      <c r="AT263" s="241"/>
      <c r="AU263" s="241"/>
      <c r="AV263" s="241"/>
      <c r="AW263" s="65"/>
      <c r="AX263"/>
      <c r="AY263"/>
      <c r="AZ263"/>
      <c r="BA263"/>
      <c r="BE263" s="176"/>
      <c r="BM263" s="174"/>
      <c r="BN263" s="175"/>
    </row>
    <row r="264" spans="1:66" s="172" customFormat="1" ht="22.95" customHeight="1" x14ac:dyDescent="0.3">
      <c r="A264" s="150"/>
      <c r="B2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264" s="230" t="s">
        <v>13</v>
      </c>
      <c r="D264" s="230" t="s">
        <v>17</v>
      </c>
      <c r="E264" s="230" t="s">
        <v>42</v>
      </c>
      <c r="F264" s="230"/>
      <c r="G264" s="261" t="s">
        <v>710</v>
      </c>
      <c r="H264" s="246">
        <v>42384</v>
      </c>
      <c r="I264" s="259"/>
      <c r="J264" s="252">
        <v>235</v>
      </c>
      <c r="K264" s="259"/>
      <c r="L26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4" s="258" t="s">
        <v>580</v>
      </c>
      <c r="N264" s="291" t="s">
        <v>608</v>
      </c>
      <c r="O2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4" s="262" t="s">
        <v>610</v>
      </c>
      <c r="Q264" s="231" t="s">
        <v>10</v>
      </c>
      <c r="R264" s="230" t="s">
        <v>4</v>
      </c>
      <c r="S264" s="241" t="s">
        <v>371</v>
      </c>
      <c r="T264" s="230"/>
      <c r="U264" s="241"/>
      <c r="V264" s="230"/>
      <c r="W264" s="241"/>
      <c r="X264" s="230"/>
      <c r="Y264" s="241"/>
      <c r="Z264" s="230"/>
      <c r="AA264" s="241"/>
      <c r="AB264" s="241">
        <v>1</v>
      </c>
      <c r="AC264" s="230"/>
      <c r="AD264" s="241"/>
      <c r="AE264" s="241" t="s">
        <v>660</v>
      </c>
      <c r="AF264" s="241"/>
      <c r="AG264" s="241"/>
      <c r="AH264" s="241"/>
      <c r="AI264" s="241"/>
      <c r="AJ264" s="230"/>
      <c r="AK264" s="241"/>
      <c r="AL264" s="241"/>
      <c r="AM264" s="241"/>
      <c r="AN264" s="241"/>
      <c r="AO264" s="241"/>
      <c r="AP264" s="230"/>
      <c r="AQ264" s="230"/>
      <c r="AR264" s="241">
        <v>1</v>
      </c>
      <c r="AS264" s="241"/>
      <c r="AT264" s="241"/>
      <c r="AU264" s="241"/>
      <c r="AV264" s="241"/>
      <c r="AW264" s="65"/>
      <c r="AX264" s="14"/>
      <c r="AY264" s="14"/>
      <c r="AZ264" s="14"/>
      <c r="BA264" s="14"/>
      <c r="BE264" s="176"/>
      <c r="BM264" s="174"/>
      <c r="BN264" s="175"/>
    </row>
    <row r="265" spans="1:66" s="172" customFormat="1" ht="20.399999999999999" customHeight="1" x14ac:dyDescent="0.3">
      <c r="A265" s="150"/>
      <c r="B26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5" s="241" t="s">
        <v>13</v>
      </c>
      <c r="D265" s="241" t="s">
        <v>18</v>
      </c>
      <c r="E265" s="241"/>
      <c r="F265" s="230"/>
      <c r="G265" s="324" t="s">
        <v>852</v>
      </c>
      <c r="H265" s="246">
        <v>42491</v>
      </c>
      <c r="I265" s="259">
        <v>2</v>
      </c>
      <c r="J265" s="252">
        <v>236</v>
      </c>
      <c r="K265" s="259" t="s">
        <v>827</v>
      </c>
      <c r="L26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5" s="325" t="s">
        <v>580</v>
      </c>
      <c r="N265" s="324" t="s">
        <v>680</v>
      </c>
      <c r="O2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5" s="324" t="s">
        <v>681</v>
      </c>
      <c r="Q265" s="231" t="s">
        <v>10</v>
      </c>
      <c r="R265" s="230" t="s">
        <v>4</v>
      </c>
      <c r="S265" s="230" t="s">
        <v>314</v>
      </c>
      <c r="T265" s="230"/>
      <c r="U265" s="241"/>
      <c r="V265" s="230"/>
      <c r="W265" s="241"/>
      <c r="X265" s="230"/>
      <c r="Y265" s="241"/>
      <c r="Z265" s="230"/>
      <c r="AA265" s="241"/>
      <c r="AB265" s="241"/>
      <c r="AC265" s="230"/>
      <c r="AD265" s="241"/>
      <c r="AE265" s="241"/>
      <c r="AF265" s="241"/>
      <c r="AG265" s="241"/>
      <c r="AH265" s="241"/>
      <c r="AI265" s="241"/>
      <c r="AJ265" s="230"/>
      <c r="AK265" s="241"/>
      <c r="AL265" s="241"/>
      <c r="AM265" s="241"/>
      <c r="AN265" s="241"/>
      <c r="AO265" s="241"/>
      <c r="AP265" s="230"/>
      <c r="AQ265" s="230"/>
      <c r="AR265" s="241"/>
      <c r="AS265" s="241">
        <v>1</v>
      </c>
      <c r="AT265" s="241"/>
      <c r="AU265" s="241"/>
      <c r="AV265" s="241"/>
      <c r="AW265" s="65"/>
      <c r="AX265"/>
      <c r="AY265"/>
      <c r="AZ265"/>
      <c r="BA265"/>
      <c r="BE265" s="176"/>
      <c r="BM265" s="174"/>
      <c r="BN265" s="175"/>
    </row>
    <row r="266" spans="1:66" s="172" customFormat="1" ht="179.4" x14ac:dyDescent="0.3">
      <c r="A266" s="158"/>
      <c r="B26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66" s="236" t="s">
        <v>14</v>
      </c>
      <c r="D266" s="236" t="s">
        <v>82</v>
      </c>
      <c r="E266" s="230" t="s">
        <v>110</v>
      </c>
      <c r="F266" s="230"/>
      <c r="G266" s="263" t="s">
        <v>804</v>
      </c>
      <c r="H266" s="246">
        <v>42429</v>
      </c>
      <c r="I266" s="259"/>
      <c r="J266" s="252">
        <v>237</v>
      </c>
      <c r="K266" s="259"/>
      <c r="L26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6" s="258" t="s">
        <v>580</v>
      </c>
      <c r="N266" s="354" t="s">
        <v>616</v>
      </c>
      <c r="O26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6" s="405" t="s">
        <v>617</v>
      </c>
      <c r="Q266" s="231" t="s">
        <v>10</v>
      </c>
      <c r="R266" s="230" t="s">
        <v>4</v>
      </c>
      <c r="S266" s="241" t="s">
        <v>371</v>
      </c>
      <c r="T266" s="230"/>
      <c r="U266" s="241"/>
      <c r="V266" s="230"/>
      <c r="W266" s="241"/>
      <c r="X266" s="230"/>
      <c r="Y266" s="241"/>
      <c r="Z266" s="230"/>
      <c r="AA266" s="241"/>
      <c r="AB266" s="241">
        <v>1</v>
      </c>
      <c r="AC266" s="230"/>
      <c r="AD266" s="241"/>
      <c r="AE266" s="241" t="s">
        <v>649</v>
      </c>
      <c r="AF266" s="241"/>
      <c r="AG266" s="241"/>
      <c r="AH266" s="241"/>
      <c r="AI266" s="241"/>
      <c r="AJ266" s="230"/>
      <c r="AK266" s="241"/>
      <c r="AL266" s="241"/>
      <c r="AM266" s="241"/>
      <c r="AN266" s="241"/>
      <c r="AO266" s="241"/>
      <c r="AP266" s="230"/>
      <c r="AQ266" s="230"/>
      <c r="AR266" s="241">
        <v>1</v>
      </c>
      <c r="AS266" s="241"/>
      <c r="AT266" s="241"/>
      <c r="AU266" s="241"/>
      <c r="AV266" s="241"/>
      <c r="AW266" s="223"/>
      <c r="AX266"/>
      <c r="AY266"/>
      <c r="AZ266"/>
      <c r="BA266"/>
      <c r="BE266" s="176"/>
      <c r="BM266" s="174"/>
      <c r="BN266" s="175"/>
    </row>
    <row r="267" spans="1:66" s="172" customFormat="1" x14ac:dyDescent="0.3">
      <c r="A267" s="158"/>
      <c r="B26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67" s="236" t="s">
        <v>14</v>
      </c>
      <c r="D267" s="236" t="s">
        <v>82</v>
      </c>
      <c r="E267" s="230" t="s">
        <v>110</v>
      </c>
      <c r="F267" s="230"/>
      <c r="G267" s="263" t="s">
        <v>155</v>
      </c>
      <c r="H267" s="246">
        <v>42491</v>
      </c>
      <c r="I267" s="259"/>
      <c r="J267" s="252">
        <v>238</v>
      </c>
      <c r="K267" s="259" t="s">
        <v>793</v>
      </c>
      <c r="L26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7" s="258" t="s">
        <v>580</v>
      </c>
      <c r="N267" s="354" t="s">
        <v>269</v>
      </c>
      <c r="O2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7" s="262" t="s">
        <v>154</v>
      </c>
      <c r="Q267" s="278" t="s">
        <v>10</v>
      </c>
      <c r="R267" s="230" t="s">
        <v>4</v>
      </c>
      <c r="S267" s="248" t="s">
        <v>371</v>
      </c>
      <c r="T267" s="230"/>
      <c r="U267" s="241"/>
      <c r="V267" s="230"/>
      <c r="W267" s="241"/>
      <c r="X267" s="230"/>
      <c r="Y267" s="241"/>
      <c r="Z267" s="230"/>
      <c r="AA267" s="241"/>
      <c r="AB267" s="241">
        <v>1</v>
      </c>
      <c r="AC267" s="230">
        <v>1</v>
      </c>
      <c r="AD267" s="241">
        <v>1</v>
      </c>
      <c r="AE267" s="241" t="s">
        <v>663</v>
      </c>
      <c r="AF267" s="241"/>
      <c r="AG267" s="241"/>
      <c r="AH267" s="241"/>
      <c r="AI267" s="241"/>
      <c r="AJ267" s="230"/>
      <c r="AK267" s="241"/>
      <c r="AL267" s="241"/>
      <c r="AM267" s="241"/>
      <c r="AN267" s="241"/>
      <c r="AO267" s="241"/>
      <c r="AP267" s="230"/>
      <c r="AQ267" s="230"/>
      <c r="AR267" s="241">
        <v>1</v>
      </c>
      <c r="AS267" s="241"/>
      <c r="AT267" s="241"/>
      <c r="AU267" s="241"/>
      <c r="AV267" s="241"/>
      <c r="AW267" s="223"/>
      <c r="AX267"/>
      <c r="AY267"/>
      <c r="AZ267"/>
      <c r="BA267"/>
      <c r="BE267" s="176"/>
      <c r="BM267" s="174"/>
      <c r="BN267" s="175"/>
    </row>
    <row r="268" spans="1:66" s="172" customFormat="1" ht="16.95" customHeight="1" x14ac:dyDescent="0.3">
      <c r="A268" s="217"/>
      <c r="B26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DOCUMENTAIRE\MANAGEMENT\QUALITE\SYSTEME_INFORMATION\</v>
      </c>
      <c r="C268" s="230" t="s">
        <v>12</v>
      </c>
      <c r="D268" s="230" t="s">
        <v>15</v>
      </c>
      <c r="E268" s="230" t="s">
        <v>414</v>
      </c>
      <c r="F268" s="230"/>
      <c r="G268" s="389" t="s">
        <v>777</v>
      </c>
      <c r="H268" s="246">
        <v>42442</v>
      </c>
      <c r="I268" s="259">
        <v>2</v>
      </c>
      <c r="J268" s="252">
        <v>239</v>
      </c>
      <c r="K268" s="259"/>
      <c r="L26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8" s="258" t="s">
        <v>582</v>
      </c>
      <c r="N268" s="264" t="s">
        <v>482</v>
      </c>
      <c r="O2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8" s="262" t="s">
        <v>484</v>
      </c>
      <c r="Q268" s="231" t="s">
        <v>10</v>
      </c>
      <c r="R268" s="230" t="s">
        <v>4</v>
      </c>
      <c r="S268" s="241" t="s">
        <v>181</v>
      </c>
      <c r="T268" s="230">
        <v>1</v>
      </c>
      <c r="U268" s="241" t="s">
        <v>629</v>
      </c>
      <c r="V268" s="240"/>
      <c r="W268" s="241"/>
      <c r="X268" s="230"/>
      <c r="Y268" s="241"/>
      <c r="Z268" s="230"/>
      <c r="AA268" s="241"/>
      <c r="AB268" s="241"/>
      <c r="AC268" s="230"/>
      <c r="AD268" s="241"/>
      <c r="AE268" s="241"/>
      <c r="AF268" s="241"/>
      <c r="AG268" s="241"/>
      <c r="AH268" s="241"/>
      <c r="AI268" s="241"/>
      <c r="AJ268" s="230"/>
      <c r="AK268" s="241"/>
      <c r="AL268" s="241"/>
      <c r="AM268" s="241"/>
      <c r="AN268" s="241"/>
      <c r="AO268" s="241"/>
      <c r="AP268" s="230"/>
      <c r="AQ268" s="230"/>
      <c r="AR268" s="241">
        <v>1</v>
      </c>
      <c r="AS268" s="251"/>
      <c r="AT268" s="241"/>
      <c r="AU268" s="241"/>
      <c r="AV268" s="241"/>
      <c r="AW268" s="220"/>
      <c r="AX268"/>
      <c r="AY268"/>
      <c r="AZ268"/>
      <c r="BA268"/>
      <c r="BE268" s="176"/>
      <c r="BM268" s="174"/>
      <c r="BN268" s="175"/>
    </row>
    <row r="269" spans="1:66" s="172" customFormat="1" x14ac:dyDescent="0.3">
      <c r="A269" s="217"/>
      <c r="B26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DOCUMENTAIRE\MANAGEMENT\QUALITE\SYSTEME_INFORMATION\</v>
      </c>
      <c r="C269" s="230" t="s">
        <v>12</v>
      </c>
      <c r="D269" s="230" t="s">
        <v>15</v>
      </c>
      <c r="E269" s="230" t="s">
        <v>414</v>
      </c>
      <c r="F269" s="230"/>
      <c r="G269" s="263"/>
      <c r="H269" s="246">
        <v>42430</v>
      </c>
      <c r="I269" s="259"/>
      <c r="J269" s="252">
        <v>240</v>
      </c>
      <c r="K269" s="259"/>
      <c r="L26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9" s="258" t="s">
        <v>579</v>
      </c>
      <c r="N269" s="264" t="s">
        <v>830</v>
      </c>
      <c r="O2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69" s="262" t="s">
        <v>485</v>
      </c>
      <c r="Q269" s="231" t="s">
        <v>58</v>
      </c>
      <c r="R269" s="230" t="s">
        <v>84</v>
      </c>
      <c r="S269" s="241" t="s">
        <v>181</v>
      </c>
      <c r="T269" s="230"/>
      <c r="U269" s="241"/>
      <c r="V269" s="230"/>
      <c r="W269" s="241"/>
      <c r="X269" s="230"/>
      <c r="Y269" s="241"/>
      <c r="Z269" s="230"/>
      <c r="AA269" s="241"/>
      <c r="AB269" s="241"/>
      <c r="AC269" s="230"/>
      <c r="AD269" s="241"/>
      <c r="AE269" s="241"/>
      <c r="AF269" s="241"/>
      <c r="AG269" s="241"/>
      <c r="AH269" s="241"/>
      <c r="AI269" s="241"/>
      <c r="AJ269" s="230"/>
      <c r="AK269" s="241"/>
      <c r="AL269" s="241"/>
      <c r="AM269" s="241"/>
      <c r="AN269" s="241"/>
      <c r="AO269" s="241"/>
      <c r="AP269" s="230"/>
      <c r="AQ269" s="230"/>
      <c r="AR269" s="241"/>
      <c r="AS269" s="241"/>
      <c r="AT269" s="241"/>
      <c r="AU269" s="241"/>
      <c r="AV269" s="241"/>
      <c r="AW269" s="220"/>
      <c r="AX269"/>
      <c r="AY269"/>
      <c r="AZ269"/>
      <c r="BA269"/>
      <c r="BE269" s="176"/>
      <c r="BM269" s="174"/>
      <c r="BN269" s="175"/>
    </row>
    <row r="270" spans="1:66" s="172" customFormat="1" ht="55.2" x14ac:dyDescent="0.3">
      <c r="A270" s="158"/>
      <c r="B27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70" s="230" t="s">
        <v>13</v>
      </c>
      <c r="D270" s="230" t="s">
        <v>17</v>
      </c>
      <c r="E270" s="230" t="s">
        <v>52</v>
      </c>
      <c r="F270" s="230"/>
      <c r="G270" s="263" t="s">
        <v>810</v>
      </c>
      <c r="H270" s="246">
        <v>42459</v>
      </c>
      <c r="I270" s="259"/>
      <c r="J270" s="252">
        <v>241</v>
      </c>
      <c r="K270" s="259" t="s">
        <v>793</v>
      </c>
      <c r="L27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0" s="258" t="s">
        <v>580</v>
      </c>
      <c r="N270" s="354" t="s">
        <v>612</v>
      </c>
      <c r="O2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0" s="342" t="s">
        <v>687</v>
      </c>
      <c r="Q270" s="231" t="s">
        <v>10</v>
      </c>
      <c r="R270" s="230" t="s">
        <v>4</v>
      </c>
      <c r="S270" s="248" t="s">
        <v>700</v>
      </c>
      <c r="T270" s="230"/>
      <c r="U270" s="241"/>
      <c r="V270" s="230"/>
      <c r="W270" s="241"/>
      <c r="X270" s="230"/>
      <c r="Y270" s="241"/>
      <c r="Z270" s="230"/>
      <c r="AA270" s="241"/>
      <c r="AB270" s="241">
        <v>1</v>
      </c>
      <c r="AC270" s="230">
        <v>1</v>
      </c>
      <c r="AD270" s="241">
        <v>1</v>
      </c>
      <c r="AE270" s="241" t="s">
        <v>650</v>
      </c>
      <c r="AF270" s="267"/>
      <c r="AG270" s="241"/>
      <c r="AH270" s="267"/>
      <c r="AI270" s="267"/>
      <c r="AJ270" s="230">
        <v>1</v>
      </c>
      <c r="AK270" s="241" t="s">
        <v>647</v>
      </c>
      <c r="AL270" s="241"/>
      <c r="AM270" s="241"/>
      <c r="AN270" s="241"/>
      <c r="AO270" s="241"/>
      <c r="AP270" s="230"/>
      <c r="AQ270" s="230"/>
      <c r="AR270" s="241">
        <v>1</v>
      </c>
      <c r="AS270" s="241"/>
      <c r="AT270" s="241"/>
      <c r="AU270" s="241"/>
      <c r="AV270" s="241"/>
      <c r="AW270" s="65"/>
      <c r="AX270"/>
      <c r="AY270"/>
      <c r="AZ270"/>
      <c r="BA270"/>
      <c r="BE270" s="176"/>
      <c r="BM270" s="174"/>
      <c r="BN270" s="175"/>
    </row>
    <row r="271" spans="1:66" s="172" customFormat="1" x14ac:dyDescent="0.3">
      <c r="A271" s="158"/>
      <c r="B27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71" s="230" t="s">
        <v>13</v>
      </c>
      <c r="D271" s="230" t="s">
        <v>17</v>
      </c>
      <c r="E271" s="230" t="s">
        <v>23</v>
      </c>
      <c r="F271" s="230"/>
      <c r="G271" s="263" t="s">
        <v>94</v>
      </c>
      <c r="H271" s="246">
        <v>42430</v>
      </c>
      <c r="I271" s="259"/>
      <c r="J271" s="252">
        <v>242</v>
      </c>
      <c r="K271" s="259"/>
      <c r="L27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1" s="258" t="s">
        <v>580</v>
      </c>
      <c r="N271" s="291" t="s">
        <v>246</v>
      </c>
      <c r="O2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1" s="262" t="s">
        <v>95</v>
      </c>
      <c r="Q271" s="231" t="s">
        <v>10</v>
      </c>
      <c r="R271" s="230" t="s">
        <v>4</v>
      </c>
      <c r="S271" s="241" t="s">
        <v>371</v>
      </c>
      <c r="T271" s="230"/>
      <c r="U271" s="241"/>
      <c r="V271" s="230"/>
      <c r="W271" s="241"/>
      <c r="X271" s="230"/>
      <c r="Y271" s="241"/>
      <c r="Z271" s="230"/>
      <c r="AA271" s="241"/>
      <c r="AB271" s="241">
        <v>1</v>
      </c>
      <c r="AC271" s="230"/>
      <c r="AD271" s="241"/>
      <c r="AE271" s="241" t="s">
        <v>652</v>
      </c>
      <c r="AF271" s="267"/>
      <c r="AG271" s="241"/>
      <c r="AH271" s="267"/>
      <c r="AI271" s="267"/>
      <c r="AJ271" s="230"/>
      <c r="AK271" s="241"/>
      <c r="AL271" s="241"/>
      <c r="AM271" s="241"/>
      <c r="AN271" s="241"/>
      <c r="AO271" s="241"/>
      <c r="AP271" s="230"/>
      <c r="AQ271" s="230"/>
      <c r="AR271" s="241">
        <v>1</v>
      </c>
      <c r="AS271" s="241"/>
      <c r="AT271" s="241"/>
      <c r="AU271" s="241"/>
      <c r="AV271" s="241"/>
      <c r="AW271" s="65"/>
      <c r="AX271"/>
      <c r="AY271"/>
      <c r="AZ271"/>
      <c r="BA271"/>
      <c r="BE271" s="176"/>
      <c r="BM271" s="174"/>
      <c r="BN271" s="175"/>
    </row>
    <row r="272" spans="1:66" s="172" customFormat="1" x14ac:dyDescent="0.3">
      <c r="A272" s="150"/>
      <c r="B27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72" s="230" t="s">
        <v>13</v>
      </c>
      <c r="D272" s="230" t="s">
        <v>17</v>
      </c>
      <c r="E272" s="230" t="s">
        <v>23</v>
      </c>
      <c r="F272" s="230"/>
      <c r="G272" s="263" t="s">
        <v>719</v>
      </c>
      <c r="H272" s="246">
        <v>42384</v>
      </c>
      <c r="I272" s="259"/>
      <c r="J272" s="252">
        <v>243</v>
      </c>
      <c r="K272" s="259"/>
      <c r="L27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2" s="258" t="s">
        <v>580</v>
      </c>
      <c r="N272" s="291" t="s">
        <v>696</v>
      </c>
      <c r="O2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2" s="262" t="s">
        <v>695</v>
      </c>
      <c r="Q272" s="231" t="s">
        <v>10</v>
      </c>
      <c r="R272" s="230" t="s">
        <v>4</v>
      </c>
      <c r="S272" s="241" t="s">
        <v>371</v>
      </c>
      <c r="T272" s="230"/>
      <c r="U272" s="241"/>
      <c r="V272" s="230"/>
      <c r="W272" s="241"/>
      <c r="X272" s="230"/>
      <c r="Y272" s="241"/>
      <c r="Z272" s="230"/>
      <c r="AA272" s="241"/>
      <c r="AB272" s="241">
        <v>1</v>
      </c>
      <c r="AC272" s="230">
        <v>1</v>
      </c>
      <c r="AD272" s="241"/>
      <c r="AE272" s="241" t="s">
        <v>651</v>
      </c>
      <c r="AF272" s="267"/>
      <c r="AG272" s="241"/>
      <c r="AH272" s="267"/>
      <c r="AI272" s="267"/>
      <c r="AJ272" s="230"/>
      <c r="AK272" s="241"/>
      <c r="AL272" s="241"/>
      <c r="AM272" s="241"/>
      <c r="AN272" s="241"/>
      <c r="AO272" s="241"/>
      <c r="AP272" s="230"/>
      <c r="AQ272" s="230"/>
      <c r="AR272" s="241">
        <v>1</v>
      </c>
      <c r="AS272" s="241"/>
      <c r="AT272" s="241"/>
      <c r="AU272" s="241"/>
      <c r="AV272" s="241"/>
      <c r="AW272" s="65"/>
      <c r="AX272" s="14"/>
      <c r="AY272" s="14"/>
      <c r="AZ272" s="14"/>
      <c r="BA272" s="14"/>
      <c r="BE272" s="176"/>
      <c r="BM272" s="174"/>
      <c r="BN272" s="175"/>
    </row>
    <row r="273" spans="1:66" s="172" customFormat="1" x14ac:dyDescent="0.3">
      <c r="A273" s="368"/>
      <c r="B2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273" s="230" t="s">
        <v>12</v>
      </c>
      <c r="D273" s="230" t="s">
        <v>57</v>
      </c>
      <c r="E273" s="230" t="s">
        <v>39</v>
      </c>
      <c r="F273" s="230"/>
      <c r="G273" s="369" t="s">
        <v>84</v>
      </c>
      <c r="H273" s="246">
        <v>43553</v>
      </c>
      <c r="I273" s="329"/>
      <c r="J273" s="252"/>
      <c r="K273" s="329"/>
      <c r="L273" s="260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73" s="258" t="s">
        <v>580</v>
      </c>
      <c r="N273" s="366" t="s">
        <v>1012</v>
      </c>
      <c r="O2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3" s="262" t="s">
        <v>1013</v>
      </c>
      <c r="Q273" s="231" t="s">
        <v>10</v>
      </c>
      <c r="R273" s="230" t="s">
        <v>84</v>
      </c>
      <c r="S273" s="241"/>
      <c r="T273" s="230"/>
      <c r="U273" s="241"/>
      <c r="V273" s="230"/>
      <c r="W273" s="241"/>
      <c r="X273" s="230"/>
      <c r="Y273" s="241"/>
      <c r="Z273" s="230"/>
      <c r="AA273" s="241"/>
      <c r="AB273" s="241"/>
      <c r="AC273" s="230"/>
      <c r="AD273" s="241"/>
      <c r="AE273" s="241"/>
      <c r="AF273" s="267"/>
      <c r="AG273" s="241"/>
      <c r="AH273" s="267"/>
      <c r="AI273" s="267"/>
      <c r="AJ273" s="230"/>
      <c r="AK273" s="241"/>
      <c r="AL273" s="241"/>
      <c r="AM273" s="241"/>
      <c r="AN273" s="241"/>
      <c r="AO273" s="241"/>
      <c r="AP273" s="230"/>
      <c r="AQ273" s="230"/>
      <c r="AR273" s="241"/>
      <c r="AS273" s="241"/>
      <c r="AT273" s="241"/>
      <c r="AU273" s="241"/>
      <c r="AV273" s="241"/>
      <c r="AW273" s="371"/>
      <c r="AX273"/>
      <c r="AY273"/>
      <c r="AZ273"/>
      <c r="BA273"/>
      <c r="BE273" s="176"/>
      <c r="BM273" s="174"/>
      <c r="BN273" s="175"/>
    </row>
    <row r="274" spans="1:66" s="172" customFormat="1" x14ac:dyDescent="0.3">
      <c r="A274" s="158"/>
      <c r="B2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4" s="236"/>
      <c r="D274" s="236"/>
      <c r="E274" s="236"/>
      <c r="F274" s="230"/>
      <c r="G274" s="263"/>
      <c r="H274" s="246"/>
      <c r="I274" s="259"/>
      <c r="J274" s="252"/>
      <c r="K274" s="259" t="s">
        <v>793</v>
      </c>
      <c r="L27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4" s="257" t="s">
        <v>580</v>
      </c>
      <c r="N274" s="370"/>
      <c r="O2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4" s="262"/>
      <c r="Q274" s="278" t="s">
        <v>84</v>
      </c>
      <c r="R274" s="230" t="s">
        <v>84</v>
      </c>
      <c r="S274" s="248"/>
      <c r="T274" s="230"/>
      <c r="U274" s="241"/>
      <c r="V274" s="230"/>
      <c r="W274" s="241"/>
      <c r="X274" s="230"/>
      <c r="Y274" s="241"/>
      <c r="Z274" s="230"/>
      <c r="AA274" s="241"/>
      <c r="AB274" s="241"/>
      <c r="AC274" s="230"/>
      <c r="AD274" s="241"/>
      <c r="AE274" s="241"/>
      <c r="AF274" s="267"/>
      <c r="AG274" s="241"/>
      <c r="AH274" s="267"/>
      <c r="AI274" s="267"/>
      <c r="AJ274" s="230"/>
      <c r="AK274" s="241"/>
      <c r="AL274" s="241"/>
      <c r="AM274" s="241"/>
      <c r="AN274" s="241"/>
      <c r="AO274" s="241"/>
      <c r="AP274" s="230"/>
      <c r="AQ274" s="230"/>
      <c r="AR274" s="241"/>
      <c r="AS274" s="241"/>
      <c r="AT274" s="241"/>
      <c r="AU274" s="241"/>
      <c r="AV274" s="241"/>
      <c r="AW274" s="223"/>
      <c r="AX274"/>
      <c r="AY274"/>
      <c r="AZ274"/>
      <c r="BA274"/>
      <c r="BE274" s="176"/>
      <c r="BM274" s="174"/>
      <c r="BN274" s="175"/>
    </row>
    <row r="275" spans="1:66" s="172" customFormat="1" x14ac:dyDescent="0.3">
      <c r="A275" s="221"/>
      <c r="B275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5" s="230"/>
      <c r="D275" s="230"/>
      <c r="E275" s="230"/>
      <c r="F275" s="241"/>
      <c r="G275" s="373" t="s">
        <v>84</v>
      </c>
      <c r="H275" s="246"/>
      <c r="I275" s="259"/>
      <c r="J275" s="252"/>
      <c r="K275" s="259"/>
      <c r="L27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5" s="258" t="s">
        <v>580</v>
      </c>
      <c r="N275" s="265"/>
      <c r="O27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5" s="266"/>
      <c r="Q275" s="242" t="s">
        <v>84</v>
      </c>
      <c r="R275" s="241" t="s">
        <v>84</v>
      </c>
      <c r="S275" s="241"/>
      <c r="T275" s="241"/>
      <c r="U275" s="241"/>
      <c r="V275" s="241"/>
      <c r="W275" s="241"/>
      <c r="X275" s="241"/>
      <c r="Y275" s="241"/>
      <c r="Z275" s="241"/>
      <c r="AA275" s="241"/>
      <c r="AB275" s="241"/>
      <c r="AC275" s="241"/>
      <c r="AD275" s="241"/>
      <c r="AE275" s="241"/>
      <c r="AF275" s="267"/>
      <c r="AG275" s="241"/>
      <c r="AH275" s="267"/>
      <c r="AI275" s="267"/>
      <c r="AJ275" s="241"/>
      <c r="AK275" s="241"/>
      <c r="AL275" s="241"/>
      <c r="AM275" s="241"/>
      <c r="AN275" s="241"/>
      <c r="AO275" s="241"/>
      <c r="AP275" s="241"/>
      <c r="AQ275" s="241">
        <v>1</v>
      </c>
      <c r="AR275" s="241"/>
      <c r="AS275" s="241"/>
      <c r="AT275" s="241"/>
      <c r="AU275" s="241"/>
      <c r="AV275" s="241"/>
      <c r="AW275" s="376"/>
      <c r="AX275" s="14"/>
      <c r="AY275" s="14"/>
      <c r="AZ275" s="14"/>
      <c r="BA275" s="14"/>
      <c r="BE275" s="176"/>
      <c r="BM275" s="174"/>
      <c r="BN275" s="175"/>
    </row>
    <row r="276" spans="1:66" s="172" customFormat="1" x14ac:dyDescent="0.3">
      <c r="A276" s="221"/>
      <c r="B276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6" s="266"/>
      <c r="D276" s="241"/>
      <c r="E276" s="241"/>
      <c r="F276" s="230"/>
      <c r="G276" s="249" t="s">
        <v>84</v>
      </c>
      <c r="H276" s="246"/>
      <c r="I276" s="259"/>
      <c r="J276" s="252"/>
      <c r="K276" s="259"/>
      <c r="L27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6" s="258" t="s">
        <v>580</v>
      </c>
      <c r="N276" s="263"/>
      <c r="O27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6" s="262"/>
      <c r="Q276" s="231" t="s">
        <v>84</v>
      </c>
      <c r="R276" s="230" t="s">
        <v>84</v>
      </c>
      <c r="S276" s="241"/>
      <c r="T276" s="230"/>
      <c r="U276" s="241"/>
      <c r="V276" s="230"/>
      <c r="W276" s="241"/>
      <c r="X276" s="230"/>
      <c r="Y276" s="241"/>
      <c r="Z276" s="230"/>
      <c r="AA276" s="241"/>
      <c r="AB276" s="241"/>
      <c r="AC276" s="230"/>
      <c r="AD276" s="241"/>
      <c r="AE276" s="241"/>
      <c r="AF276" s="241"/>
      <c r="AG276" s="241"/>
      <c r="AH276" s="241"/>
      <c r="AI276" s="241"/>
      <c r="AJ276" s="230"/>
      <c r="AK276" s="241"/>
      <c r="AL276" s="241"/>
      <c r="AM276" s="241"/>
      <c r="AN276" s="241"/>
      <c r="AO276" s="241"/>
      <c r="AP276" s="230"/>
      <c r="AQ276" s="230">
        <v>1</v>
      </c>
      <c r="AR276" s="241"/>
      <c r="AS276" s="241"/>
      <c r="AT276" s="241"/>
      <c r="AU276" s="241"/>
      <c r="AV276" s="241"/>
      <c r="AW276" s="376"/>
      <c r="AX276" s="14"/>
      <c r="AY276" s="14"/>
      <c r="AZ276" s="14"/>
      <c r="BA276" s="14"/>
      <c r="BE276" s="176"/>
      <c r="BM276" s="174"/>
      <c r="BN276" s="175"/>
    </row>
    <row r="277" spans="1:66" s="172" customFormat="1" x14ac:dyDescent="0.3">
      <c r="A277" s="150"/>
      <c r="B277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7" s="266"/>
      <c r="D277" s="241"/>
      <c r="E277" s="241"/>
      <c r="F277" s="230"/>
      <c r="G277" s="369" t="s">
        <v>84</v>
      </c>
      <c r="H277" s="246"/>
      <c r="I277" s="259"/>
      <c r="J277" s="252"/>
      <c r="K277" s="259"/>
      <c r="L27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7" s="325" t="s">
        <v>580</v>
      </c>
      <c r="N277" s="263"/>
      <c r="O27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7" s="262"/>
      <c r="Q277" s="231" t="s">
        <v>84</v>
      </c>
      <c r="R277" s="230" t="s">
        <v>84</v>
      </c>
      <c r="S277" s="241"/>
      <c r="T277" s="230"/>
      <c r="U277" s="241"/>
      <c r="V277" s="230"/>
      <c r="W277" s="241"/>
      <c r="X277" s="230"/>
      <c r="Y277" s="241"/>
      <c r="Z277" s="230"/>
      <c r="AA277" s="241"/>
      <c r="AB277" s="241"/>
      <c r="AC277" s="230"/>
      <c r="AD277" s="241"/>
      <c r="AE277" s="241"/>
      <c r="AF277" s="267"/>
      <c r="AG277" s="241"/>
      <c r="AH277" s="267"/>
      <c r="AI277" s="267"/>
      <c r="AJ277" s="230"/>
      <c r="AK277" s="241"/>
      <c r="AL277" s="241"/>
      <c r="AM277" s="241"/>
      <c r="AN277" s="241"/>
      <c r="AO277" s="241"/>
      <c r="AP277" s="230"/>
      <c r="AQ277" s="230">
        <v>1</v>
      </c>
      <c r="AR277" s="241"/>
      <c r="AS277" s="241"/>
      <c r="AT277" s="241"/>
      <c r="AU277" s="241"/>
      <c r="AV277" s="241"/>
      <c r="AW277" s="65"/>
      <c r="AX277" s="14"/>
      <c r="AY277" s="14"/>
      <c r="AZ277" s="14"/>
      <c r="BA277" s="14"/>
      <c r="BE277" s="176"/>
      <c r="BM277" s="174"/>
      <c r="BN277" s="175"/>
    </row>
    <row r="278" spans="1:66" s="172" customFormat="1" x14ac:dyDescent="0.3">
      <c r="A278" s="221"/>
      <c r="B278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8" s="266"/>
      <c r="D278" s="241"/>
      <c r="E278" s="241"/>
      <c r="F278" s="230"/>
      <c r="G278" s="369" t="s">
        <v>84</v>
      </c>
      <c r="H278" s="246"/>
      <c r="I278" s="259"/>
      <c r="J278" s="252"/>
      <c r="K278" s="259"/>
      <c r="L27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8" s="258" t="s">
        <v>580</v>
      </c>
      <c r="N278" s="263"/>
      <c r="O27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8" s="262"/>
      <c r="Q278" s="231" t="s">
        <v>84</v>
      </c>
      <c r="R278" s="230" t="s">
        <v>84</v>
      </c>
      <c r="S278" s="241"/>
      <c r="T278" s="230"/>
      <c r="U278" s="241"/>
      <c r="V278" s="230"/>
      <c r="W278" s="241"/>
      <c r="X278" s="230"/>
      <c r="Y278" s="241"/>
      <c r="Z278" s="230"/>
      <c r="AA278" s="241"/>
      <c r="AB278" s="241"/>
      <c r="AC278" s="230"/>
      <c r="AD278" s="241"/>
      <c r="AE278" s="241"/>
      <c r="AF278" s="267"/>
      <c r="AG278" s="241"/>
      <c r="AH278" s="267"/>
      <c r="AI278" s="267"/>
      <c r="AJ278" s="230"/>
      <c r="AK278" s="241"/>
      <c r="AL278" s="241"/>
      <c r="AM278" s="241"/>
      <c r="AN278" s="241"/>
      <c r="AO278" s="241"/>
      <c r="AP278" s="230"/>
      <c r="AQ278" s="230">
        <v>1</v>
      </c>
      <c r="AR278" s="241"/>
      <c r="AS278" s="241"/>
      <c r="AT278" s="241"/>
      <c r="AU278" s="241"/>
      <c r="AV278" s="241"/>
      <c r="AW278" s="376"/>
      <c r="AX278" s="14"/>
      <c r="AY278" s="14"/>
      <c r="AZ278" s="14"/>
      <c r="BA278" s="14"/>
      <c r="BE278" s="176"/>
      <c r="BM278" s="174"/>
      <c r="BN278" s="175"/>
    </row>
    <row r="279" spans="1:66" s="172" customFormat="1" x14ac:dyDescent="0.3">
      <c r="A279" s="150"/>
      <c r="B279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9" s="266"/>
      <c r="D279" s="241"/>
      <c r="E279" s="241"/>
      <c r="F279" s="230"/>
      <c r="G279" s="379" t="s">
        <v>692</v>
      </c>
      <c r="H279" s="246"/>
      <c r="I279" s="259"/>
      <c r="J279" s="252"/>
      <c r="K279" s="259"/>
      <c r="L27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9" s="325" t="s">
        <v>580</v>
      </c>
      <c r="N279" s="356"/>
      <c r="O2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9" s="262"/>
      <c r="Q279" s="231" t="s">
        <v>84</v>
      </c>
      <c r="R279" s="230" t="s">
        <v>84</v>
      </c>
      <c r="S279" s="241"/>
      <c r="T279" s="230"/>
      <c r="U279" s="241"/>
      <c r="V279" s="230"/>
      <c r="W279" s="241"/>
      <c r="X279" s="230"/>
      <c r="Y279" s="241"/>
      <c r="Z279" s="230"/>
      <c r="AA279" s="241"/>
      <c r="AB279" s="241"/>
      <c r="AC279" s="230"/>
      <c r="AD279" s="241"/>
      <c r="AE279" s="241"/>
      <c r="AF279" s="267"/>
      <c r="AG279" s="241"/>
      <c r="AH279" s="267"/>
      <c r="AI279" s="267"/>
      <c r="AJ279" s="230"/>
      <c r="AK279" s="241"/>
      <c r="AL279" s="241"/>
      <c r="AM279" s="241"/>
      <c r="AN279" s="241"/>
      <c r="AO279" s="241"/>
      <c r="AP279" s="230"/>
      <c r="AQ279" s="230">
        <v>1</v>
      </c>
      <c r="AR279" s="241"/>
      <c r="AS279" s="241"/>
      <c r="AT279" s="241"/>
      <c r="AU279" s="241"/>
      <c r="AV279" s="241"/>
      <c r="AW279" s="65"/>
      <c r="AX279" s="14"/>
      <c r="AY279" s="14"/>
      <c r="AZ279" s="14"/>
      <c r="BA279" s="14"/>
      <c r="BE279" s="176"/>
      <c r="BM279" s="174"/>
      <c r="BN279" s="175"/>
    </row>
    <row r="280" spans="1:66" s="172" customFormat="1" x14ac:dyDescent="0.3">
      <c r="A280" s="219"/>
      <c r="B280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0" s="230"/>
      <c r="D280" s="230"/>
      <c r="E280" s="230"/>
      <c r="F280" s="230"/>
      <c r="G280" s="263"/>
      <c r="H280" s="246"/>
      <c r="I280" s="259"/>
      <c r="J280" s="252"/>
      <c r="K280" s="259"/>
      <c r="L28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0" s="258" t="s">
        <v>578</v>
      </c>
      <c r="N280" s="263"/>
      <c r="O2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0" s="262"/>
      <c r="Q280" s="231" t="s">
        <v>84</v>
      </c>
      <c r="R280" s="230" t="s">
        <v>84</v>
      </c>
      <c r="S280" s="241"/>
      <c r="T280" s="230"/>
      <c r="U280" s="241"/>
      <c r="V280" s="230"/>
      <c r="W280" s="241"/>
      <c r="X280" s="230"/>
      <c r="Y280" s="241"/>
      <c r="Z280" s="230"/>
      <c r="AA280" s="241"/>
      <c r="AB280" s="241"/>
      <c r="AC280" s="230"/>
      <c r="AD280" s="241"/>
      <c r="AE280" s="241"/>
      <c r="AF280" s="241"/>
      <c r="AG280" s="241"/>
      <c r="AH280" s="241"/>
      <c r="AI280" s="241"/>
      <c r="AJ280" s="230"/>
      <c r="AK280" s="241"/>
      <c r="AL280" s="241"/>
      <c r="AM280" s="241"/>
      <c r="AN280" s="241"/>
      <c r="AO280" s="241"/>
      <c r="AP280" s="230"/>
      <c r="AQ280" s="230"/>
      <c r="AR280" s="241"/>
      <c r="AS280" s="241"/>
      <c r="AT280" s="241"/>
      <c r="AU280" s="241"/>
      <c r="AV280" s="241"/>
      <c r="AW280" s="375"/>
      <c r="AX280"/>
      <c r="AY280"/>
      <c r="AZ280"/>
      <c r="BA280"/>
      <c r="BE280" s="176"/>
      <c r="BM280" s="174"/>
      <c r="BN280" s="175"/>
    </row>
    <row r="281" spans="1:66" s="172" customFormat="1" x14ac:dyDescent="0.3">
      <c r="A281" s="219"/>
      <c r="B281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1" s="266"/>
      <c r="D281" s="241"/>
      <c r="E281" s="241"/>
      <c r="F281" s="230"/>
      <c r="G281" s="263"/>
      <c r="H281" s="246"/>
      <c r="I281" s="259"/>
      <c r="J281" s="252"/>
      <c r="K281" s="280"/>
      <c r="L28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1" s="258" t="s">
        <v>578</v>
      </c>
      <c r="N281" s="263"/>
      <c r="O281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1" s="262"/>
      <c r="Q281" s="231" t="s">
        <v>84</v>
      </c>
      <c r="R281" s="230" t="s">
        <v>84</v>
      </c>
      <c r="S281" s="241"/>
      <c r="T281" s="230"/>
      <c r="U281" s="241"/>
      <c r="V281" s="230"/>
      <c r="W281" s="241"/>
      <c r="X281" s="230"/>
      <c r="Y281" s="241"/>
      <c r="Z281" s="230"/>
      <c r="AA281" s="241"/>
      <c r="AB281" s="241"/>
      <c r="AC281" s="230"/>
      <c r="AD281" s="241"/>
      <c r="AE281" s="241"/>
      <c r="AF281" s="267"/>
      <c r="AG281" s="241"/>
      <c r="AH281" s="267"/>
      <c r="AI281" s="267"/>
      <c r="AJ281" s="230"/>
      <c r="AK281" s="241"/>
      <c r="AL281" s="241"/>
      <c r="AM281" s="241"/>
      <c r="AN281" s="241"/>
      <c r="AO281" s="241"/>
      <c r="AP281" s="230"/>
      <c r="AQ281" s="230"/>
      <c r="AR281" s="241"/>
      <c r="AS281" s="241"/>
      <c r="AT281" s="241"/>
      <c r="AU281" s="241"/>
      <c r="AV281" s="241"/>
      <c r="AW281" s="375"/>
      <c r="AX281"/>
      <c r="AY281"/>
      <c r="AZ281"/>
      <c r="BA281"/>
      <c r="BE281" s="176"/>
      <c r="BM281" s="174"/>
      <c r="BN281" s="175"/>
    </row>
    <row r="282" spans="1:66" s="172" customFormat="1" x14ac:dyDescent="0.3">
      <c r="A282" s="219"/>
      <c r="B282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2" s="266"/>
      <c r="D282" s="241"/>
      <c r="E282" s="241"/>
      <c r="F282" s="230"/>
      <c r="G282" s="263"/>
      <c r="H282" s="246"/>
      <c r="I282" s="259"/>
      <c r="J282" s="252"/>
      <c r="K282" s="280"/>
      <c r="L28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2" s="258" t="s">
        <v>578</v>
      </c>
      <c r="N282" s="263"/>
      <c r="O282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2" s="262"/>
      <c r="Q282" s="231" t="s">
        <v>84</v>
      </c>
      <c r="R282" s="230" t="s">
        <v>84</v>
      </c>
      <c r="S282" s="241"/>
      <c r="T282" s="230"/>
      <c r="U282" s="241"/>
      <c r="V282" s="230"/>
      <c r="W282" s="241"/>
      <c r="X282" s="230"/>
      <c r="Y282" s="241"/>
      <c r="Z282" s="230"/>
      <c r="AA282" s="241"/>
      <c r="AB282" s="241"/>
      <c r="AC282" s="230"/>
      <c r="AD282" s="241"/>
      <c r="AE282" s="241"/>
      <c r="AF282" s="267"/>
      <c r="AG282" s="241"/>
      <c r="AH282" s="267"/>
      <c r="AI282" s="267"/>
      <c r="AJ282" s="230"/>
      <c r="AK282" s="241"/>
      <c r="AL282" s="241"/>
      <c r="AM282" s="241"/>
      <c r="AN282" s="241"/>
      <c r="AO282" s="241"/>
      <c r="AP282" s="230"/>
      <c r="AQ282" s="230"/>
      <c r="AR282" s="241"/>
      <c r="AS282" s="241"/>
      <c r="AT282" s="241"/>
      <c r="AU282" s="241"/>
      <c r="AV282" s="241"/>
      <c r="AW282" s="375"/>
      <c r="AX282"/>
      <c r="AY282"/>
      <c r="AZ282"/>
      <c r="BA282"/>
      <c r="BE282" s="176"/>
      <c r="BM282" s="174"/>
      <c r="BN282" s="175"/>
    </row>
    <row r="283" spans="1:66" s="172" customFormat="1" x14ac:dyDescent="0.3">
      <c r="A283" s="158"/>
      <c r="B2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3" s="266"/>
      <c r="D283" s="241"/>
      <c r="E283" s="241"/>
      <c r="F283" s="230"/>
      <c r="G283" s="263"/>
      <c r="H283" s="246"/>
      <c r="I283" s="259"/>
      <c r="J283" s="252"/>
      <c r="K283" s="280"/>
      <c r="L28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3" s="258" t="s">
        <v>578</v>
      </c>
      <c r="N283" s="263"/>
      <c r="O283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3" s="262"/>
      <c r="Q283" s="231" t="s">
        <v>84</v>
      </c>
      <c r="R283" s="230" t="s">
        <v>84</v>
      </c>
      <c r="S283" s="241"/>
      <c r="T283" s="230"/>
      <c r="U283" s="241"/>
      <c r="V283" s="230"/>
      <c r="W283" s="241"/>
      <c r="X283" s="230"/>
      <c r="Y283" s="241"/>
      <c r="Z283" s="230"/>
      <c r="AA283" s="241"/>
      <c r="AB283" s="241"/>
      <c r="AC283" s="230"/>
      <c r="AD283" s="241"/>
      <c r="AE283" s="241"/>
      <c r="AF283" s="267"/>
      <c r="AG283" s="241"/>
      <c r="AH283" s="267"/>
      <c r="AI283" s="267"/>
      <c r="AJ283" s="230"/>
      <c r="AK283" s="241"/>
      <c r="AL283" s="241"/>
      <c r="AM283" s="241"/>
      <c r="AN283" s="241"/>
      <c r="AO283" s="241"/>
      <c r="AP283" s="230"/>
      <c r="AQ283" s="230"/>
      <c r="AR283" s="241"/>
      <c r="AS283" s="241"/>
      <c r="AT283" s="241"/>
      <c r="AU283" s="241"/>
      <c r="AV283" s="241"/>
      <c r="AW283" s="333"/>
      <c r="AX283"/>
      <c r="AY283"/>
      <c r="AZ283"/>
      <c r="BA283"/>
      <c r="BE283" s="176"/>
      <c r="BM283" s="174"/>
      <c r="BN283" s="175"/>
    </row>
    <row r="284" spans="1:66" s="172" customFormat="1" x14ac:dyDescent="0.3">
      <c r="A284" s="158"/>
      <c r="B284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4" s="266"/>
      <c r="D284" s="241"/>
      <c r="E284" s="241"/>
      <c r="F284" s="230"/>
      <c r="G284" s="263"/>
      <c r="H284" s="246"/>
      <c r="I284" s="259"/>
      <c r="J284" s="329"/>
      <c r="K284" s="259"/>
      <c r="L28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4" s="258" t="s">
        <v>578</v>
      </c>
      <c r="N284" s="263"/>
      <c r="O2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4" s="262"/>
      <c r="Q284" s="231" t="s">
        <v>84</v>
      </c>
      <c r="R284" s="230" t="s">
        <v>84</v>
      </c>
      <c r="S284" s="241"/>
      <c r="T284" s="230"/>
      <c r="U284" s="241"/>
      <c r="V284" s="230"/>
      <c r="W284" s="241"/>
      <c r="X284" s="230"/>
      <c r="Y284" s="241"/>
      <c r="Z284" s="230"/>
      <c r="AA284" s="241"/>
      <c r="AB284" s="241"/>
      <c r="AC284" s="230"/>
      <c r="AD284" s="241"/>
      <c r="AE284" s="241"/>
      <c r="AF284" s="241"/>
      <c r="AG284" s="241"/>
      <c r="AH284" s="241"/>
      <c r="AI284" s="241"/>
      <c r="AJ284" s="230"/>
      <c r="AK284" s="241"/>
      <c r="AL284" s="241"/>
      <c r="AM284" s="241"/>
      <c r="AN284" s="241"/>
      <c r="AO284" s="241"/>
      <c r="AP284" s="230"/>
      <c r="AQ284" s="230"/>
      <c r="AR284" s="241"/>
      <c r="AS284" s="241"/>
      <c r="AT284" s="241"/>
      <c r="AU284" s="241"/>
      <c r="AV284" s="241"/>
      <c r="AW284" s="65"/>
      <c r="AX284"/>
      <c r="AY284"/>
      <c r="AZ284"/>
      <c r="BA284"/>
      <c r="BE284" s="176"/>
      <c r="BM284" s="174"/>
      <c r="BN284" s="175"/>
    </row>
    <row r="285" spans="1:66" s="172" customFormat="1" x14ac:dyDescent="0.3">
      <c r="A285" s="339"/>
      <c r="B285" s="34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5" s="289"/>
      <c r="D285" s="248"/>
      <c r="E285" s="241"/>
      <c r="F285" s="230"/>
      <c r="G285" s="263"/>
      <c r="H285" s="246"/>
      <c r="I285" s="259"/>
      <c r="J285" s="252"/>
      <c r="K285" s="280"/>
      <c r="L28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5" s="258" t="s">
        <v>578</v>
      </c>
      <c r="N285" s="263"/>
      <c r="O285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5" s="230"/>
      <c r="Q285" s="278" t="s">
        <v>84</v>
      </c>
      <c r="R285" s="230" t="s">
        <v>84</v>
      </c>
      <c r="S285" s="248"/>
      <c r="T285" s="230"/>
      <c r="U285" s="241"/>
      <c r="V285" s="230"/>
      <c r="W285" s="241"/>
      <c r="X285" s="230"/>
      <c r="Y285" s="241"/>
      <c r="Z285" s="230"/>
      <c r="AA285" s="241"/>
      <c r="AB285" s="241"/>
      <c r="AC285" s="230"/>
      <c r="AD285" s="241"/>
      <c r="AE285" s="241"/>
      <c r="AF285" s="267"/>
      <c r="AG285" s="241"/>
      <c r="AH285" s="267"/>
      <c r="AI285" s="267"/>
      <c r="AJ285" s="230"/>
      <c r="AK285" s="241"/>
      <c r="AL285" s="241"/>
      <c r="AM285" s="241"/>
      <c r="AN285" s="241"/>
      <c r="AO285" s="241"/>
      <c r="AP285" s="230"/>
      <c r="AQ285" s="230"/>
      <c r="AR285" s="241"/>
      <c r="AS285" s="241"/>
      <c r="AT285" s="241"/>
      <c r="AU285" s="241"/>
      <c r="AV285" s="241"/>
      <c r="AW285" s="333"/>
      <c r="AX285"/>
      <c r="AY285"/>
      <c r="AZ285"/>
      <c r="BA285"/>
      <c r="BE285" s="176"/>
      <c r="BM285" s="174"/>
      <c r="BN285" s="175"/>
    </row>
    <row r="286" spans="1:66" s="172" customFormat="1" x14ac:dyDescent="0.3">
      <c r="A286" s="150"/>
      <c r="B28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6" s="236"/>
      <c r="D286" s="236"/>
      <c r="E286" s="230"/>
      <c r="F286" s="230"/>
      <c r="G286" s="324"/>
      <c r="H286" s="357"/>
      <c r="I286" s="259"/>
      <c r="J286" s="329"/>
      <c r="K286" s="259"/>
      <c r="L28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6" s="325"/>
      <c r="N286" s="324"/>
      <c r="O2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6" s="326"/>
      <c r="Q286" s="278"/>
      <c r="R286" s="230"/>
      <c r="S286" s="248"/>
      <c r="T286" s="230"/>
      <c r="U286" s="241"/>
      <c r="V286" s="230"/>
      <c r="W286" s="241"/>
      <c r="X286" s="230"/>
      <c r="Y286" s="241"/>
      <c r="Z286" s="230"/>
      <c r="AA286" s="241"/>
      <c r="AB286" s="241"/>
      <c r="AC286" s="230"/>
      <c r="AD286" s="241"/>
      <c r="AE286" s="241"/>
      <c r="AF286" s="241"/>
      <c r="AG286" s="241"/>
      <c r="AH286" s="241"/>
      <c r="AI286" s="241"/>
      <c r="AJ286" s="230"/>
      <c r="AK286" s="241"/>
      <c r="AL286" s="241"/>
      <c r="AM286" s="241"/>
      <c r="AN286" s="241"/>
      <c r="AO286" s="241"/>
      <c r="AP286" s="230"/>
      <c r="AQ286" s="230"/>
      <c r="AR286" s="241"/>
      <c r="AS286" s="241"/>
      <c r="AT286" s="241"/>
      <c r="AU286" s="241"/>
      <c r="AV286" s="241"/>
      <c r="AW286" s="65"/>
      <c r="AX286"/>
      <c r="AY286"/>
      <c r="AZ286"/>
      <c r="BA286"/>
      <c r="BE286" s="176"/>
      <c r="BM286" s="174"/>
      <c r="BN286" s="175"/>
    </row>
    <row r="287" spans="1:66" s="172" customFormat="1" x14ac:dyDescent="0.3">
      <c r="A287" s="150"/>
      <c r="B2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7" s="236"/>
      <c r="D287" s="236"/>
      <c r="E287" s="230"/>
      <c r="F287" s="230"/>
      <c r="G287" s="324"/>
      <c r="H287" s="357"/>
      <c r="I287" s="259"/>
      <c r="J287" s="329"/>
      <c r="K287" s="259"/>
      <c r="L28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7" s="325"/>
      <c r="N287" s="324"/>
      <c r="O2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7" s="326"/>
      <c r="Q287" s="278"/>
      <c r="R287" s="230"/>
      <c r="S287" s="248"/>
      <c r="T287" s="230"/>
      <c r="U287" s="241"/>
      <c r="V287" s="230"/>
      <c r="W287" s="241"/>
      <c r="X287" s="230"/>
      <c r="Y287" s="241"/>
      <c r="Z287" s="230"/>
      <c r="AA287" s="241"/>
      <c r="AB287" s="241"/>
      <c r="AC287" s="230"/>
      <c r="AD287" s="241"/>
      <c r="AE287" s="241"/>
      <c r="AF287" s="241"/>
      <c r="AG287" s="241"/>
      <c r="AH287" s="241"/>
      <c r="AI287" s="241"/>
      <c r="AJ287" s="230"/>
      <c r="AK287" s="241"/>
      <c r="AL287" s="241"/>
      <c r="AM287" s="241"/>
      <c r="AN287" s="241"/>
      <c r="AO287" s="241"/>
      <c r="AP287" s="230"/>
      <c r="AQ287" s="230"/>
      <c r="AR287" s="241"/>
      <c r="AS287" s="241"/>
      <c r="AT287" s="241"/>
      <c r="AU287" s="241"/>
      <c r="AV287" s="241"/>
      <c r="AW287" s="65"/>
      <c r="AX287"/>
      <c r="AY287"/>
      <c r="AZ287"/>
      <c r="BA287"/>
      <c r="BE287" s="176"/>
      <c r="BM287" s="174"/>
      <c r="BN287" s="175"/>
    </row>
    <row r="288" spans="1:66" s="172" customFormat="1" x14ac:dyDescent="0.3">
      <c r="A288" s="150"/>
      <c r="B2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8" s="236"/>
      <c r="D288" s="236"/>
      <c r="E288" s="230"/>
      <c r="F288" s="230"/>
      <c r="G288" s="324"/>
      <c r="H288" s="357"/>
      <c r="I288" s="259"/>
      <c r="J288" s="329"/>
      <c r="K288" s="259"/>
      <c r="L28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8" s="325"/>
      <c r="N288" s="324"/>
      <c r="O2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8" s="326"/>
      <c r="Q288" s="278"/>
      <c r="R288" s="230"/>
      <c r="S288" s="248"/>
      <c r="T288" s="230"/>
      <c r="U288" s="241"/>
      <c r="V288" s="230"/>
      <c r="W288" s="241"/>
      <c r="X288" s="230"/>
      <c r="Y288" s="241"/>
      <c r="Z288" s="230"/>
      <c r="AA288" s="241"/>
      <c r="AB288" s="241"/>
      <c r="AC288" s="230"/>
      <c r="AD288" s="241"/>
      <c r="AE288" s="241"/>
      <c r="AF288" s="241"/>
      <c r="AG288" s="241"/>
      <c r="AH288" s="241"/>
      <c r="AI288" s="241"/>
      <c r="AJ288" s="230"/>
      <c r="AK288" s="241"/>
      <c r="AL288" s="241"/>
      <c r="AM288" s="241"/>
      <c r="AN288" s="241"/>
      <c r="AO288" s="241"/>
      <c r="AP288" s="230"/>
      <c r="AQ288" s="230"/>
      <c r="AR288" s="241"/>
      <c r="AS288" s="241"/>
      <c r="AT288" s="241"/>
      <c r="AU288" s="241"/>
      <c r="AV288" s="241"/>
      <c r="AW288" s="65"/>
      <c r="AX288"/>
      <c r="AY288"/>
      <c r="AZ288"/>
      <c r="BA288"/>
      <c r="BE288" s="176"/>
      <c r="BM288" s="174"/>
      <c r="BN288" s="175"/>
    </row>
    <row r="289" spans="1:66" s="172" customFormat="1" x14ac:dyDescent="0.3">
      <c r="A289" s="150"/>
      <c r="B28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9" s="236"/>
      <c r="D289" s="236"/>
      <c r="E289" s="230"/>
      <c r="F289" s="230"/>
      <c r="G289" s="324"/>
      <c r="H289" s="357"/>
      <c r="I289" s="259"/>
      <c r="J289" s="367"/>
      <c r="K289" s="280"/>
      <c r="L28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9" s="325"/>
      <c r="N289" s="324"/>
      <c r="O289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9" s="326"/>
      <c r="Q289" s="278"/>
      <c r="R289" s="230"/>
      <c r="S289" s="248"/>
      <c r="T289" s="230"/>
      <c r="U289" s="241"/>
      <c r="V289" s="230"/>
      <c r="W289" s="241"/>
      <c r="X289" s="230"/>
      <c r="Y289" s="241"/>
      <c r="Z289" s="230"/>
      <c r="AA289" s="241"/>
      <c r="AB289" s="241"/>
      <c r="AC289" s="230"/>
      <c r="AD289" s="241"/>
      <c r="AE289" s="241"/>
      <c r="AF289" s="267"/>
      <c r="AG289" s="241"/>
      <c r="AH289" s="267"/>
      <c r="AI289" s="267"/>
      <c r="AJ289" s="230"/>
      <c r="AK289" s="241"/>
      <c r="AL289" s="241"/>
      <c r="AM289" s="241"/>
      <c r="AN289" s="241"/>
      <c r="AO289" s="241"/>
      <c r="AP289" s="230"/>
      <c r="AQ289" s="230"/>
      <c r="AR289" s="241"/>
      <c r="AS289" s="241"/>
      <c r="AT289" s="241"/>
      <c r="AU289" s="241"/>
      <c r="AV289" s="241"/>
      <c r="AW289" s="65"/>
      <c r="AX289"/>
      <c r="AY289"/>
      <c r="AZ289"/>
      <c r="BA289"/>
      <c r="BE289" s="176"/>
      <c r="BM289" s="174"/>
      <c r="BN289" s="175"/>
    </row>
    <row r="290" spans="1:66" s="172" customFormat="1" x14ac:dyDescent="0.3">
      <c r="A290" s="150"/>
      <c r="B29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90" s="236"/>
      <c r="D290" s="236"/>
      <c r="E290" s="230"/>
      <c r="F290" s="230"/>
      <c r="G290" s="324"/>
      <c r="H290" s="357"/>
      <c r="I290" s="259"/>
      <c r="J290" s="367"/>
      <c r="K290" s="280"/>
      <c r="L29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0" s="325"/>
      <c r="N290" s="324"/>
      <c r="O290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0" s="326"/>
      <c r="Q290" s="278"/>
      <c r="R290" s="230"/>
      <c r="S290" s="248"/>
      <c r="T290" s="230"/>
      <c r="U290" s="241"/>
      <c r="V290" s="230"/>
      <c r="W290" s="241"/>
      <c r="X290" s="230"/>
      <c r="Y290" s="241"/>
      <c r="Z290" s="230"/>
      <c r="AA290" s="241"/>
      <c r="AB290" s="241"/>
      <c r="AC290" s="230"/>
      <c r="AD290" s="241"/>
      <c r="AE290" s="241"/>
      <c r="AF290" s="267"/>
      <c r="AG290" s="241"/>
      <c r="AH290" s="267"/>
      <c r="AI290" s="267"/>
      <c r="AJ290" s="230"/>
      <c r="AK290" s="241"/>
      <c r="AL290" s="241"/>
      <c r="AM290" s="241"/>
      <c r="AN290" s="241"/>
      <c r="AO290" s="241"/>
      <c r="AP290" s="230"/>
      <c r="AQ290" s="230"/>
      <c r="AR290" s="241"/>
      <c r="AS290" s="241"/>
      <c r="AT290" s="241"/>
      <c r="AU290" s="241"/>
      <c r="AV290" s="241"/>
      <c r="AW290" s="65"/>
      <c r="AX290"/>
      <c r="AY290"/>
      <c r="AZ290"/>
      <c r="BA290"/>
      <c r="BE290" s="176"/>
      <c r="BM290" s="174"/>
      <c r="BN290" s="175"/>
    </row>
    <row r="291" spans="1:66" s="172" customFormat="1" x14ac:dyDescent="0.3">
      <c r="A291" s="79"/>
      <c r="C291" s="261"/>
      <c r="D291" s="261"/>
      <c r="E291" s="261"/>
      <c r="F291" s="261"/>
      <c r="G291" s="268"/>
      <c r="H291" s="269"/>
      <c r="I291" s="270"/>
      <c r="J291" s="270"/>
      <c r="K291" s="270"/>
      <c r="L291" s="271"/>
      <c r="M291" s="270"/>
      <c r="N291" s="261"/>
      <c r="O291" s="261"/>
      <c r="P291" s="261"/>
      <c r="Q291" s="280"/>
      <c r="R291" s="261"/>
      <c r="S291" s="261"/>
      <c r="T291" s="261"/>
      <c r="U291" s="261"/>
      <c r="V291" s="268"/>
      <c r="W291" s="261"/>
      <c r="X291" s="261"/>
      <c r="Y291" s="261"/>
      <c r="Z291" s="268"/>
      <c r="AA291" s="268"/>
      <c r="AB291" s="268"/>
      <c r="AC291" s="268"/>
      <c r="AD291" s="261"/>
      <c r="AE291" s="261"/>
      <c r="AF291" s="268"/>
      <c r="AG291" s="268"/>
      <c r="AH291" s="268"/>
      <c r="AI291" s="268"/>
      <c r="AJ291" s="268"/>
      <c r="AK291" s="268"/>
      <c r="AL291" s="261"/>
      <c r="AM291" s="261"/>
      <c r="AN291" s="261"/>
      <c r="AO291" s="268"/>
      <c r="AP291" s="268"/>
      <c r="AQ291" s="268"/>
      <c r="AR291" s="268"/>
      <c r="AS291" s="268"/>
      <c r="AT291" s="261"/>
      <c r="AU291" s="261"/>
      <c r="AV291" s="261"/>
      <c r="AW291" s="173"/>
      <c r="AX291"/>
      <c r="AY291"/>
      <c r="AZ291"/>
      <c r="BA291"/>
      <c r="BE291" s="176"/>
      <c r="BM291" s="174"/>
      <c r="BN291" s="175"/>
    </row>
    <row r="292" spans="1:66" s="172" customFormat="1" x14ac:dyDescent="0.3">
      <c r="A292" s="79"/>
      <c r="C292" s="261"/>
      <c r="D292" s="261"/>
      <c r="E292" s="261"/>
      <c r="F292" s="261"/>
      <c r="G292" s="268"/>
      <c r="H292" s="269"/>
      <c r="I292" s="270"/>
      <c r="J292" s="270"/>
      <c r="K292" s="270"/>
      <c r="L292" s="271"/>
      <c r="M292" s="270"/>
      <c r="N292" s="261"/>
      <c r="O292" s="261"/>
      <c r="P292" s="261"/>
      <c r="Q292" s="280"/>
      <c r="R292" s="261"/>
      <c r="S292" s="261"/>
      <c r="T292" s="261"/>
      <c r="U292" s="261"/>
      <c r="V292" s="268"/>
      <c r="W292" s="261"/>
      <c r="X292" s="261"/>
      <c r="Y292" s="261"/>
      <c r="Z292" s="268"/>
      <c r="AA292" s="268"/>
      <c r="AB292" s="268"/>
      <c r="AC292" s="268"/>
      <c r="AD292" s="261"/>
      <c r="AE292" s="261"/>
      <c r="AF292" s="268"/>
      <c r="AG292" s="268"/>
      <c r="AH292" s="268"/>
      <c r="AI292" s="268"/>
      <c r="AJ292" s="268"/>
      <c r="AK292" s="268"/>
      <c r="AL292" s="261"/>
      <c r="AM292" s="261"/>
      <c r="AN292" s="261"/>
      <c r="AO292" s="268"/>
      <c r="AP292" s="268"/>
      <c r="AQ292" s="268"/>
      <c r="AR292" s="268"/>
      <c r="AS292" s="268"/>
      <c r="AT292" s="261"/>
      <c r="AU292" s="261"/>
      <c r="AV292" s="261"/>
      <c r="AW292" s="173"/>
      <c r="AX292"/>
      <c r="AY292"/>
      <c r="AZ292"/>
      <c r="BA292"/>
      <c r="BE292" s="176"/>
      <c r="BM292" s="174"/>
      <c r="BN292" s="175"/>
    </row>
    <row r="293" spans="1:66" s="172" customFormat="1" x14ac:dyDescent="0.3">
      <c r="A293" s="79"/>
      <c r="C293" s="261"/>
      <c r="D293" s="261"/>
      <c r="E293" s="261"/>
      <c r="F293" s="261"/>
      <c r="G293" s="268"/>
      <c r="H293" s="269"/>
      <c r="I293" s="270"/>
      <c r="J293" s="270"/>
      <c r="K293" s="270"/>
      <c r="L293" s="271"/>
      <c r="M293" s="270"/>
      <c r="N293" s="261"/>
      <c r="O293" s="261"/>
      <c r="P293" s="261"/>
      <c r="Q293" s="280"/>
      <c r="R293" s="261"/>
      <c r="S293" s="261"/>
      <c r="T293" s="261"/>
      <c r="U293" s="261"/>
      <c r="V293" s="268"/>
      <c r="W293" s="261"/>
      <c r="X293" s="261"/>
      <c r="Y293" s="261"/>
      <c r="Z293" s="268"/>
      <c r="AA293" s="268"/>
      <c r="AB293" s="268"/>
      <c r="AC293" s="268"/>
      <c r="AD293" s="261"/>
      <c r="AE293" s="261"/>
      <c r="AF293" s="268"/>
      <c r="AG293" s="268"/>
      <c r="AH293" s="268"/>
      <c r="AI293" s="268"/>
      <c r="AJ293" s="268"/>
      <c r="AK293" s="268"/>
      <c r="AL293" s="261"/>
      <c r="AM293" s="261"/>
      <c r="AN293" s="261"/>
      <c r="AO293" s="268"/>
      <c r="AP293" s="268"/>
      <c r="AQ293" s="268"/>
      <c r="AR293" s="268"/>
      <c r="AS293" s="268"/>
      <c r="AT293" s="261"/>
      <c r="AU293" s="261"/>
      <c r="AV293" s="261"/>
      <c r="AW293" s="173"/>
      <c r="AX293"/>
      <c r="AY293"/>
      <c r="AZ293"/>
      <c r="BA293"/>
      <c r="BE293" s="176"/>
      <c r="BM293" s="174"/>
      <c r="BN293" s="175"/>
    </row>
    <row r="294" spans="1:66" s="172" customFormat="1" x14ac:dyDescent="0.3">
      <c r="A294" s="79"/>
      <c r="C294" s="261"/>
      <c r="D294" s="261"/>
      <c r="E294" s="261"/>
      <c r="F294" s="261"/>
      <c r="G294" s="268"/>
      <c r="H294" s="269"/>
      <c r="I294" s="270"/>
      <c r="J294" s="270"/>
      <c r="K294" s="270"/>
      <c r="L294" s="271"/>
      <c r="M294" s="270"/>
      <c r="N294" s="261"/>
      <c r="O294" s="261"/>
      <c r="P294" s="261"/>
      <c r="Q294" s="280"/>
      <c r="R294" s="261"/>
      <c r="S294" s="261"/>
      <c r="T294" s="261"/>
      <c r="U294" s="261"/>
      <c r="V294" s="268"/>
      <c r="W294" s="261"/>
      <c r="X294" s="261"/>
      <c r="Y294" s="261"/>
      <c r="Z294" s="268"/>
      <c r="AA294" s="268"/>
      <c r="AB294" s="268"/>
      <c r="AC294" s="268"/>
      <c r="AD294" s="261"/>
      <c r="AE294" s="261"/>
      <c r="AF294" s="268"/>
      <c r="AG294" s="268"/>
      <c r="AH294" s="268"/>
      <c r="AI294" s="268"/>
      <c r="AJ294" s="268"/>
      <c r="AK294" s="268"/>
      <c r="AL294" s="261"/>
      <c r="AM294" s="261"/>
      <c r="AN294" s="261"/>
      <c r="AO294" s="268"/>
      <c r="AP294" s="268"/>
      <c r="AQ294" s="268"/>
      <c r="AR294" s="268"/>
      <c r="AS294" s="268"/>
      <c r="AT294" s="261"/>
      <c r="AU294" s="261"/>
      <c r="AV294" s="261"/>
      <c r="AW294" s="173"/>
      <c r="AX294"/>
      <c r="AY294"/>
      <c r="AZ294"/>
      <c r="BA294"/>
      <c r="BE294" s="176"/>
      <c r="BM294" s="174"/>
      <c r="BN294" s="175"/>
    </row>
    <row r="295" spans="1:66" s="172" customFormat="1" x14ac:dyDescent="0.3">
      <c r="A295" s="79"/>
      <c r="C295" s="261"/>
      <c r="D295" s="261"/>
      <c r="E295" s="261"/>
      <c r="F295" s="261"/>
      <c r="G295" s="268"/>
      <c r="H295" s="269"/>
      <c r="I295" s="270"/>
      <c r="J295" s="270"/>
      <c r="K295" s="270"/>
      <c r="L295" s="271"/>
      <c r="M295" s="270"/>
      <c r="N295" s="261"/>
      <c r="O295" s="261"/>
      <c r="P295" s="261"/>
      <c r="Q295" s="280"/>
      <c r="R295" s="261"/>
      <c r="S295" s="261"/>
      <c r="T295" s="261"/>
      <c r="U295" s="261"/>
      <c r="V295" s="268"/>
      <c r="W295" s="261"/>
      <c r="X295" s="261"/>
      <c r="Y295" s="261"/>
      <c r="Z295" s="268"/>
      <c r="AA295" s="268"/>
      <c r="AB295" s="268"/>
      <c r="AC295" s="268"/>
      <c r="AD295" s="261"/>
      <c r="AE295" s="261"/>
      <c r="AF295" s="268"/>
      <c r="AG295" s="268"/>
      <c r="AH295" s="268"/>
      <c r="AI295" s="268"/>
      <c r="AJ295" s="268"/>
      <c r="AK295" s="268"/>
      <c r="AL295" s="261"/>
      <c r="AM295" s="261"/>
      <c r="AN295" s="261"/>
      <c r="AO295" s="268"/>
      <c r="AP295" s="268"/>
      <c r="AQ295" s="268"/>
      <c r="AR295" s="268"/>
      <c r="AS295" s="268"/>
      <c r="AT295" s="261"/>
      <c r="AU295" s="261"/>
      <c r="AV295" s="261"/>
      <c r="AW295" s="173"/>
      <c r="AX295"/>
      <c r="AY295"/>
      <c r="AZ295"/>
      <c r="BA295"/>
      <c r="BE295" s="176"/>
      <c r="BM295" s="174"/>
      <c r="BN295" s="175"/>
    </row>
    <row r="296" spans="1:66" s="172" customFormat="1" x14ac:dyDescent="0.3">
      <c r="A296" s="79"/>
      <c r="C296" s="261"/>
      <c r="D296" s="261"/>
      <c r="E296" s="261"/>
      <c r="F296" s="261"/>
      <c r="G296" s="268"/>
      <c r="H296" s="269"/>
      <c r="I296" s="270"/>
      <c r="J296" s="270"/>
      <c r="K296" s="270"/>
      <c r="L296" s="271"/>
      <c r="M296" s="270"/>
      <c r="N296" s="261"/>
      <c r="O296" s="261"/>
      <c r="P296" s="261"/>
      <c r="Q296" s="280"/>
      <c r="R296" s="261"/>
      <c r="S296" s="261"/>
      <c r="T296" s="261"/>
      <c r="U296" s="261"/>
      <c r="V296" s="268"/>
      <c r="W296" s="261"/>
      <c r="X296" s="261"/>
      <c r="Y296" s="261"/>
      <c r="Z296" s="268"/>
      <c r="AA296" s="268"/>
      <c r="AB296" s="268"/>
      <c r="AC296" s="268"/>
      <c r="AD296" s="261"/>
      <c r="AE296" s="261"/>
      <c r="AF296" s="268"/>
      <c r="AG296" s="268"/>
      <c r="AH296" s="268"/>
      <c r="AI296" s="268"/>
      <c r="AJ296" s="268"/>
      <c r="AK296" s="268"/>
      <c r="AL296" s="261"/>
      <c r="AM296" s="261"/>
      <c r="AN296" s="261"/>
      <c r="AO296" s="268"/>
      <c r="AP296" s="268"/>
      <c r="AQ296" s="268"/>
      <c r="AR296" s="268"/>
      <c r="AS296" s="268"/>
      <c r="AT296" s="261"/>
      <c r="AU296" s="261"/>
      <c r="AV296" s="261"/>
      <c r="AW296" s="173"/>
      <c r="AX296"/>
      <c r="AY296"/>
      <c r="AZ296"/>
      <c r="BA296"/>
      <c r="BE296" s="176"/>
      <c r="BM296" s="174"/>
      <c r="BN296" s="175"/>
    </row>
    <row r="297" spans="1:66" s="172" customFormat="1" x14ac:dyDescent="0.3">
      <c r="A297" s="79"/>
      <c r="C297" s="261"/>
      <c r="D297" s="261"/>
      <c r="E297" s="261"/>
      <c r="F297" s="261"/>
      <c r="G297" s="268"/>
      <c r="H297" s="269"/>
      <c r="I297" s="270"/>
      <c r="J297" s="270"/>
      <c r="K297" s="270"/>
      <c r="L297" s="271"/>
      <c r="M297" s="270"/>
      <c r="N297" s="261"/>
      <c r="O297" s="261"/>
      <c r="P297" s="261"/>
      <c r="Q297" s="280"/>
      <c r="R297" s="261"/>
      <c r="S297" s="261"/>
      <c r="T297" s="261"/>
      <c r="U297" s="261"/>
      <c r="V297" s="268"/>
      <c r="W297" s="261"/>
      <c r="X297" s="261"/>
      <c r="Y297" s="261"/>
      <c r="Z297" s="268"/>
      <c r="AA297" s="268"/>
      <c r="AB297" s="268"/>
      <c r="AC297" s="268"/>
      <c r="AD297" s="261"/>
      <c r="AE297" s="261"/>
      <c r="AF297" s="268"/>
      <c r="AG297" s="268"/>
      <c r="AH297" s="268"/>
      <c r="AI297" s="268"/>
      <c r="AJ297" s="268"/>
      <c r="AK297" s="268"/>
      <c r="AL297" s="261"/>
      <c r="AM297" s="261"/>
      <c r="AN297" s="261"/>
      <c r="AO297" s="268"/>
      <c r="AP297" s="268"/>
      <c r="AQ297" s="268"/>
      <c r="AR297" s="268"/>
      <c r="AS297" s="268"/>
      <c r="AT297" s="261"/>
      <c r="AU297" s="261"/>
      <c r="AV297" s="261"/>
      <c r="AW297" s="173"/>
      <c r="AX297"/>
      <c r="AY297"/>
      <c r="AZ297"/>
      <c r="BA297"/>
      <c r="BE297" s="176"/>
      <c r="BM297" s="174"/>
      <c r="BN297" s="175"/>
    </row>
    <row r="298" spans="1:66" s="172" customFormat="1" x14ac:dyDescent="0.3">
      <c r="A298" s="79"/>
      <c r="C298" s="261"/>
      <c r="D298" s="261"/>
      <c r="E298" s="261"/>
      <c r="F298" s="261"/>
      <c r="G298" s="268"/>
      <c r="H298" s="269"/>
      <c r="I298" s="270"/>
      <c r="J298" s="270"/>
      <c r="K298" s="270"/>
      <c r="L298" s="271"/>
      <c r="M298" s="270"/>
      <c r="N298" s="261"/>
      <c r="O298" s="261"/>
      <c r="P298" s="261"/>
      <c r="Q298" s="280"/>
      <c r="R298" s="261"/>
      <c r="S298" s="261"/>
      <c r="T298" s="261"/>
      <c r="U298" s="261"/>
      <c r="V298" s="268"/>
      <c r="W298" s="261"/>
      <c r="X298" s="261"/>
      <c r="Y298" s="261"/>
      <c r="Z298" s="268"/>
      <c r="AA298" s="268"/>
      <c r="AB298" s="268"/>
      <c r="AC298" s="268"/>
      <c r="AD298" s="261"/>
      <c r="AE298" s="261"/>
      <c r="AF298" s="268"/>
      <c r="AG298" s="268"/>
      <c r="AH298" s="268"/>
      <c r="AI298" s="268"/>
      <c r="AJ298" s="268"/>
      <c r="AK298" s="268"/>
      <c r="AL298" s="261"/>
      <c r="AM298" s="261"/>
      <c r="AN298" s="261"/>
      <c r="AO298" s="268"/>
      <c r="AP298" s="268"/>
      <c r="AQ298" s="268"/>
      <c r="AR298" s="268"/>
      <c r="AS298" s="268"/>
      <c r="AT298" s="261"/>
      <c r="AU298" s="261"/>
      <c r="AV298" s="261"/>
      <c r="AW298" s="173"/>
      <c r="AX298"/>
      <c r="AY298"/>
      <c r="AZ298"/>
      <c r="BA298"/>
      <c r="BE298" s="176"/>
      <c r="BM298" s="174"/>
      <c r="BN298" s="175"/>
    </row>
    <row r="299" spans="1:66" s="172" customFormat="1" x14ac:dyDescent="0.3">
      <c r="A299" s="79"/>
      <c r="C299" s="261"/>
      <c r="D299" s="261"/>
      <c r="E299" s="261"/>
      <c r="F299" s="261"/>
      <c r="G299" s="268"/>
      <c r="H299" s="269"/>
      <c r="I299" s="270"/>
      <c r="J299" s="270"/>
      <c r="K299" s="270"/>
      <c r="L299" s="271"/>
      <c r="M299" s="270"/>
      <c r="N299" s="261"/>
      <c r="O299" s="261"/>
      <c r="P299" s="261"/>
      <c r="Q299" s="280"/>
      <c r="R299" s="261"/>
      <c r="S299" s="261"/>
      <c r="T299" s="261"/>
      <c r="U299" s="261"/>
      <c r="V299" s="268"/>
      <c r="W299" s="261"/>
      <c r="X299" s="261"/>
      <c r="Y299" s="261"/>
      <c r="Z299" s="268"/>
      <c r="AA299" s="268"/>
      <c r="AB299" s="268"/>
      <c r="AC299" s="268"/>
      <c r="AD299" s="261"/>
      <c r="AE299" s="261"/>
      <c r="AF299" s="268"/>
      <c r="AG299" s="268"/>
      <c r="AH299" s="268"/>
      <c r="AI299" s="268"/>
      <c r="AJ299" s="268"/>
      <c r="AK299" s="268"/>
      <c r="AL299" s="261"/>
      <c r="AM299" s="261"/>
      <c r="AN299" s="261"/>
      <c r="AO299" s="268"/>
      <c r="AP299" s="268"/>
      <c r="AQ299" s="268"/>
      <c r="AR299" s="268"/>
      <c r="AS299" s="268"/>
      <c r="AT299" s="261"/>
      <c r="AU299" s="261"/>
      <c r="AV299" s="261"/>
      <c r="AW299" s="173"/>
      <c r="AX299"/>
      <c r="AY299"/>
      <c r="AZ299"/>
      <c r="BA299"/>
      <c r="BE299" s="176"/>
      <c r="BM299" s="174"/>
      <c r="BN299" s="175"/>
    </row>
    <row r="300" spans="1:66" s="172" customFormat="1" x14ac:dyDescent="0.3">
      <c r="A300" s="79"/>
      <c r="C300" s="261"/>
      <c r="D300" s="261"/>
      <c r="E300" s="261"/>
      <c r="F300" s="261"/>
      <c r="G300" s="268"/>
      <c r="H300" s="269"/>
      <c r="I300" s="270"/>
      <c r="J300" s="270"/>
      <c r="K300" s="270"/>
      <c r="L300" s="271"/>
      <c r="M300" s="270"/>
      <c r="N300" s="261"/>
      <c r="O300" s="261"/>
      <c r="P300" s="261"/>
      <c r="Q300" s="280"/>
      <c r="R300" s="261"/>
      <c r="S300" s="261"/>
      <c r="T300" s="261"/>
      <c r="U300" s="261"/>
      <c r="V300" s="268"/>
      <c r="W300" s="261"/>
      <c r="X300" s="261"/>
      <c r="Y300" s="261"/>
      <c r="Z300" s="268"/>
      <c r="AA300" s="268"/>
      <c r="AB300" s="268"/>
      <c r="AC300" s="268"/>
      <c r="AD300" s="261"/>
      <c r="AE300" s="261"/>
      <c r="AF300" s="268"/>
      <c r="AG300" s="268"/>
      <c r="AH300" s="268"/>
      <c r="AI300" s="268"/>
      <c r="AJ300" s="268"/>
      <c r="AK300" s="268"/>
      <c r="AL300" s="261"/>
      <c r="AM300" s="261"/>
      <c r="AN300" s="261"/>
      <c r="AO300" s="268"/>
      <c r="AP300" s="268"/>
      <c r="AQ300" s="268"/>
      <c r="AR300" s="268"/>
      <c r="AS300" s="268"/>
      <c r="AT300" s="261"/>
      <c r="AU300" s="261"/>
      <c r="AV300" s="261"/>
      <c r="AW300" s="173"/>
      <c r="AX300"/>
      <c r="AY300"/>
      <c r="AZ300"/>
      <c r="BA300"/>
      <c r="BE300" s="176"/>
      <c r="BM300" s="174"/>
      <c r="BN300" s="175"/>
    </row>
    <row r="301" spans="1:66" s="172" customFormat="1" x14ac:dyDescent="0.3">
      <c r="A301" s="79"/>
      <c r="C301" s="261"/>
      <c r="D301" s="261"/>
      <c r="E301" s="261"/>
      <c r="F301" s="261"/>
      <c r="G301" s="268"/>
      <c r="H301" s="269"/>
      <c r="I301" s="270"/>
      <c r="J301" s="270"/>
      <c r="K301" s="270"/>
      <c r="L301" s="271"/>
      <c r="M301" s="270"/>
      <c r="N301" s="261"/>
      <c r="O301" s="261"/>
      <c r="P301" s="261"/>
      <c r="Q301" s="280"/>
      <c r="R301" s="261"/>
      <c r="S301" s="261"/>
      <c r="T301" s="261"/>
      <c r="U301" s="261"/>
      <c r="V301" s="268"/>
      <c r="W301" s="261"/>
      <c r="X301" s="261"/>
      <c r="Y301" s="261"/>
      <c r="Z301" s="268"/>
      <c r="AA301" s="268"/>
      <c r="AB301" s="268"/>
      <c r="AC301" s="268"/>
      <c r="AD301" s="261"/>
      <c r="AE301" s="261"/>
      <c r="AF301" s="268"/>
      <c r="AG301" s="268"/>
      <c r="AH301" s="268"/>
      <c r="AI301" s="268"/>
      <c r="AJ301" s="268"/>
      <c r="AK301" s="268"/>
      <c r="AL301" s="261"/>
      <c r="AM301" s="261"/>
      <c r="AN301" s="261"/>
      <c r="AO301" s="268"/>
      <c r="AP301" s="268"/>
      <c r="AQ301" s="268"/>
      <c r="AR301" s="268"/>
      <c r="AS301" s="268"/>
      <c r="AT301" s="261"/>
      <c r="AU301" s="261"/>
      <c r="AV301" s="261"/>
      <c r="AW301" s="173"/>
      <c r="AX301"/>
      <c r="AY301"/>
      <c r="AZ301"/>
      <c r="BA301"/>
      <c r="BE301" s="176"/>
      <c r="BM301" s="174"/>
      <c r="BN301" s="175"/>
    </row>
    <row r="302" spans="1:66" s="172" customFormat="1" x14ac:dyDescent="0.3">
      <c r="A302" s="79"/>
      <c r="C302" s="261"/>
      <c r="D302" s="261"/>
      <c r="E302" s="261"/>
      <c r="F302" s="261"/>
      <c r="G302" s="268"/>
      <c r="H302" s="269"/>
      <c r="I302" s="270"/>
      <c r="J302" s="270"/>
      <c r="K302" s="270"/>
      <c r="L302" s="271"/>
      <c r="M302" s="270"/>
      <c r="N302" s="261"/>
      <c r="O302" s="261"/>
      <c r="P302" s="261"/>
      <c r="Q302" s="280"/>
      <c r="R302" s="261"/>
      <c r="S302" s="261"/>
      <c r="T302" s="261"/>
      <c r="U302" s="261"/>
      <c r="V302" s="268"/>
      <c r="W302" s="261"/>
      <c r="X302" s="261"/>
      <c r="Y302" s="261"/>
      <c r="Z302" s="268"/>
      <c r="AA302" s="268"/>
      <c r="AB302" s="268"/>
      <c r="AC302" s="268"/>
      <c r="AD302" s="261"/>
      <c r="AE302" s="261"/>
      <c r="AF302" s="268"/>
      <c r="AG302" s="268"/>
      <c r="AH302" s="268"/>
      <c r="AI302" s="268"/>
      <c r="AJ302" s="268"/>
      <c r="AK302" s="268"/>
      <c r="AL302" s="261"/>
      <c r="AM302" s="261"/>
      <c r="AN302" s="261"/>
      <c r="AO302" s="268"/>
      <c r="AP302" s="268"/>
      <c r="AQ302" s="268"/>
      <c r="AR302" s="268"/>
      <c r="AS302" s="268"/>
      <c r="AT302" s="261"/>
      <c r="AU302" s="261"/>
      <c r="AV302" s="261"/>
      <c r="AW302" s="173"/>
      <c r="AX302"/>
      <c r="AY302"/>
      <c r="AZ302"/>
      <c r="BA302"/>
      <c r="BE302" s="176"/>
      <c r="BM302" s="174"/>
      <c r="BN302" s="175"/>
    </row>
    <row r="303" spans="1:66" s="172" customFormat="1" x14ac:dyDescent="0.3">
      <c r="A303" s="79"/>
      <c r="C303" s="261"/>
      <c r="D303" s="261"/>
      <c r="E303" s="261"/>
      <c r="F303" s="261"/>
      <c r="G303" s="268"/>
      <c r="H303" s="269"/>
      <c r="I303" s="270"/>
      <c r="J303" s="270"/>
      <c r="K303" s="270"/>
      <c r="L303" s="271"/>
      <c r="M303" s="270"/>
      <c r="N303" s="261"/>
      <c r="O303" s="261"/>
      <c r="P303" s="261"/>
      <c r="Q303" s="280"/>
      <c r="R303" s="261"/>
      <c r="S303" s="261"/>
      <c r="T303" s="261"/>
      <c r="U303" s="261"/>
      <c r="V303" s="268"/>
      <c r="W303" s="261"/>
      <c r="X303" s="261"/>
      <c r="Y303" s="261"/>
      <c r="Z303" s="268"/>
      <c r="AA303" s="268"/>
      <c r="AB303" s="268"/>
      <c r="AC303" s="268"/>
      <c r="AD303" s="261"/>
      <c r="AE303" s="261"/>
      <c r="AF303" s="268"/>
      <c r="AG303" s="268"/>
      <c r="AH303" s="268"/>
      <c r="AI303" s="268"/>
      <c r="AJ303" s="268"/>
      <c r="AK303" s="268"/>
      <c r="AL303" s="261"/>
      <c r="AM303" s="261"/>
      <c r="AN303" s="261"/>
      <c r="AO303" s="268"/>
      <c r="AP303" s="268"/>
      <c r="AQ303" s="268"/>
      <c r="AR303" s="268"/>
      <c r="AS303" s="268"/>
      <c r="AT303" s="261"/>
      <c r="AU303" s="261"/>
      <c r="AV303" s="261"/>
      <c r="AW303" s="173"/>
      <c r="AX303"/>
      <c r="AY303"/>
      <c r="AZ303"/>
      <c r="BA303"/>
      <c r="BE303" s="176"/>
      <c r="BM303" s="174"/>
      <c r="BN303" s="175"/>
    </row>
    <row r="304" spans="1:66" s="172" customFormat="1" x14ac:dyDescent="0.3">
      <c r="A304" s="79"/>
      <c r="C304" s="261"/>
      <c r="D304" s="261"/>
      <c r="E304" s="261"/>
      <c r="F304" s="261"/>
      <c r="G304" s="268"/>
      <c r="H304" s="269"/>
      <c r="I304" s="270"/>
      <c r="J304" s="270"/>
      <c r="K304" s="270"/>
      <c r="L304" s="271"/>
      <c r="M304" s="270"/>
      <c r="N304" s="261"/>
      <c r="O304" s="261"/>
      <c r="P304" s="261"/>
      <c r="Q304" s="280"/>
      <c r="R304" s="261"/>
      <c r="S304" s="261"/>
      <c r="T304" s="261"/>
      <c r="U304" s="261"/>
      <c r="V304" s="268"/>
      <c r="W304" s="261"/>
      <c r="X304" s="261"/>
      <c r="Y304" s="261"/>
      <c r="Z304" s="268"/>
      <c r="AA304" s="268"/>
      <c r="AB304" s="268"/>
      <c r="AC304" s="268"/>
      <c r="AD304" s="261"/>
      <c r="AE304" s="261"/>
      <c r="AF304" s="268"/>
      <c r="AG304" s="268"/>
      <c r="AH304" s="268"/>
      <c r="AI304" s="268"/>
      <c r="AJ304" s="268"/>
      <c r="AK304" s="268"/>
      <c r="AL304" s="261"/>
      <c r="AM304" s="261"/>
      <c r="AN304" s="261"/>
      <c r="AO304" s="268"/>
      <c r="AP304" s="268"/>
      <c r="AQ304" s="268"/>
      <c r="AR304" s="268"/>
      <c r="AS304" s="268"/>
      <c r="AT304" s="261"/>
      <c r="AU304" s="261"/>
      <c r="AV304" s="261"/>
      <c r="AW304" s="173"/>
      <c r="AX304"/>
      <c r="AY304"/>
      <c r="AZ304"/>
      <c r="BA304"/>
      <c r="BE304" s="176"/>
      <c r="BM304" s="174"/>
      <c r="BN304" s="175"/>
    </row>
    <row r="305" spans="1:66" s="172" customFormat="1" x14ac:dyDescent="0.3">
      <c r="A305" s="79"/>
      <c r="C305" s="261"/>
      <c r="D305" s="261"/>
      <c r="E305" s="261"/>
      <c r="F305" s="261"/>
      <c r="G305" s="268"/>
      <c r="H305" s="269"/>
      <c r="I305" s="270"/>
      <c r="J305" s="270"/>
      <c r="K305" s="270"/>
      <c r="L305" s="271"/>
      <c r="M305" s="270"/>
      <c r="N305" s="261"/>
      <c r="O305" s="261"/>
      <c r="P305" s="261"/>
      <c r="Q305" s="280"/>
      <c r="R305" s="261"/>
      <c r="S305" s="261"/>
      <c r="T305" s="261"/>
      <c r="U305" s="261"/>
      <c r="V305" s="268"/>
      <c r="W305" s="261"/>
      <c r="X305" s="261"/>
      <c r="Y305" s="261"/>
      <c r="Z305" s="268"/>
      <c r="AA305" s="268"/>
      <c r="AB305" s="268"/>
      <c r="AC305" s="268"/>
      <c r="AD305" s="261"/>
      <c r="AE305" s="261"/>
      <c r="AF305" s="268"/>
      <c r="AG305" s="268"/>
      <c r="AH305" s="268"/>
      <c r="AI305" s="268"/>
      <c r="AJ305" s="268"/>
      <c r="AK305" s="268"/>
      <c r="AL305" s="261"/>
      <c r="AM305" s="261"/>
      <c r="AN305" s="261"/>
      <c r="AO305" s="268"/>
      <c r="AP305" s="268"/>
      <c r="AQ305" s="268"/>
      <c r="AR305" s="268"/>
      <c r="AS305" s="268"/>
      <c r="AT305" s="261"/>
      <c r="AU305" s="261"/>
      <c r="AV305" s="261"/>
      <c r="AW305" s="173"/>
      <c r="AX305"/>
      <c r="AY305"/>
      <c r="AZ305"/>
      <c r="BA305"/>
      <c r="BE305" s="176"/>
      <c r="BM305" s="174"/>
      <c r="BN305" s="175"/>
    </row>
    <row r="306" spans="1:66" s="172" customFormat="1" x14ac:dyDescent="0.3">
      <c r="A306" s="79"/>
      <c r="C306" s="261"/>
      <c r="D306" s="261"/>
      <c r="E306" s="261"/>
      <c r="F306" s="261"/>
      <c r="G306" s="268"/>
      <c r="H306" s="269"/>
      <c r="I306" s="270"/>
      <c r="J306" s="270"/>
      <c r="K306" s="270"/>
      <c r="L306" s="271"/>
      <c r="M306" s="270"/>
      <c r="N306" s="261"/>
      <c r="O306" s="261"/>
      <c r="P306" s="261"/>
      <c r="Q306" s="280"/>
      <c r="R306" s="261"/>
      <c r="S306" s="261"/>
      <c r="T306" s="261"/>
      <c r="U306" s="261"/>
      <c r="V306" s="268"/>
      <c r="W306" s="261"/>
      <c r="X306" s="261"/>
      <c r="Y306" s="261"/>
      <c r="Z306" s="268"/>
      <c r="AA306" s="268"/>
      <c r="AB306" s="268"/>
      <c r="AC306" s="268"/>
      <c r="AD306" s="261"/>
      <c r="AE306" s="261"/>
      <c r="AF306" s="268"/>
      <c r="AG306" s="268"/>
      <c r="AH306" s="268"/>
      <c r="AI306" s="268"/>
      <c r="AJ306" s="268"/>
      <c r="AK306" s="268"/>
      <c r="AL306" s="261"/>
      <c r="AM306" s="261"/>
      <c r="AN306" s="261"/>
      <c r="AO306" s="268"/>
      <c r="AP306" s="268"/>
      <c r="AQ306" s="268"/>
      <c r="AR306" s="268"/>
      <c r="AS306" s="268"/>
      <c r="AT306" s="261"/>
      <c r="AU306" s="261"/>
      <c r="AV306" s="261"/>
      <c r="AW306" s="173"/>
      <c r="AX306"/>
      <c r="AY306"/>
      <c r="AZ306"/>
      <c r="BA306"/>
      <c r="BE306" s="176"/>
      <c r="BM306" s="174"/>
      <c r="BN306" s="175"/>
    </row>
    <row r="307" spans="1:66" s="172" customFormat="1" x14ac:dyDescent="0.3">
      <c r="A307" s="79"/>
      <c r="C307" s="261"/>
      <c r="D307" s="261"/>
      <c r="E307" s="261"/>
      <c r="F307" s="261"/>
      <c r="G307" s="268"/>
      <c r="H307" s="269"/>
      <c r="I307" s="270"/>
      <c r="J307" s="270"/>
      <c r="K307" s="270"/>
      <c r="L307" s="271"/>
      <c r="M307" s="270"/>
      <c r="N307" s="261"/>
      <c r="O307" s="261"/>
      <c r="P307" s="261"/>
      <c r="Q307" s="280"/>
      <c r="R307" s="261"/>
      <c r="S307" s="261"/>
      <c r="T307" s="261"/>
      <c r="U307" s="261"/>
      <c r="V307" s="268"/>
      <c r="W307" s="261"/>
      <c r="X307" s="261"/>
      <c r="Y307" s="261"/>
      <c r="Z307" s="268"/>
      <c r="AA307" s="268"/>
      <c r="AB307" s="268"/>
      <c r="AC307" s="268"/>
      <c r="AD307" s="261"/>
      <c r="AE307" s="261"/>
      <c r="AF307" s="268"/>
      <c r="AG307" s="268"/>
      <c r="AH307" s="268"/>
      <c r="AI307" s="268"/>
      <c r="AJ307" s="268"/>
      <c r="AK307" s="268"/>
      <c r="AL307" s="261"/>
      <c r="AM307" s="261"/>
      <c r="AN307" s="261"/>
      <c r="AO307" s="268"/>
      <c r="AP307" s="268"/>
      <c r="AQ307" s="268"/>
      <c r="AR307" s="268"/>
      <c r="AS307" s="268"/>
      <c r="AT307" s="261"/>
      <c r="AU307" s="261"/>
      <c r="AV307" s="261"/>
      <c r="AW307" s="173"/>
      <c r="AX307"/>
      <c r="AY307"/>
      <c r="AZ307"/>
      <c r="BA307"/>
      <c r="BE307" s="176"/>
      <c r="BM307" s="174"/>
      <c r="BN307" s="175"/>
    </row>
    <row r="308" spans="1:66" s="172" customFormat="1" x14ac:dyDescent="0.3">
      <c r="A308" s="79"/>
      <c r="C308" s="261"/>
      <c r="D308" s="261"/>
      <c r="E308" s="261"/>
      <c r="F308" s="261"/>
      <c r="G308" s="268"/>
      <c r="H308" s="269"/>
      <c r="I308" s="270"/>
      <c r="J308" s="270"/>
      <c r="K308" s="270"/>
      <c r="L308" s="271"/>
      <c r="M308" s="270"/>
      <c r="N308" s="261"/>
      <c r="O308" s="261"/>
      <c r="P308" s="261"/>
      <c r="Q308" s="280"/>
      <c r="R308" s="261"/>
      <c r="S308" s="261"/>
      <c r="T308" s="261"/>
      <c r="U308" s="261"/>
      <c r="V308" s="268"/>
      <c r="W308" s="261"/>
      <c r="X308" s="261"/>
      <c r="Y308" s="261"/>
      <c r="Z308" s="268"/>
      <c r="AA308" s="268"/>
      <c r="AB308" s="268"/>
      <c r="AC308" s="268"/>
      <c r="AD308" s="261"/>
      <c r="AE308" s="261"/>
      <c r="AF308" s="268"/>
      <c r="AG308" s="268"/>
      <c r="AH308" s="268"/>
      <c r="AI308" s="268"/>
      <c r="AJ308" s="268"/>
      <c r="AK308" s="268"/>
      <c r="AL308" s="261"/>
      <c r="AM308" s="261"/>
      <c r="AN308" s="261"/>
      <c r="AO308" s="268"/>
      <c r="AP308" s="268"/>
      <c r="AQ308" s="268"/>
      <c r="AR308" s="268"/>
      <c r="AS308" s="268"/>
      <c r="AT308" s="261"/>
      <c r="AU308" s="261"/>
      <c r="AV308" s="261"/>
      <c r="AW308" s="173"/>
      <c r="AX308"/>
      <c r="AY308"/>
      <c r="AZ308"/>
      <c r="BA308"/>
      <c r="BE308" s="176"/>
      <c r="BM308" s="174"/>
      <c r="BN308" s="175"/>
    </row>
    <row r="309" spans="1:66" s="172" customFormat="1" x14ac:dyDescent="0.3">
      <c r="A309" s="79"/>
      <c r="C309" s="261"/>
      <c r="D309" s="261"/>
      <c r="E309" s="261"/>
      <c r="F309" s="261"/>
      <c r="G309" s="268"/>
      <c r="H309" s="269"/>
      <c r="I309" s="270"/>
      <c r="J309" s="270"/>
      <c r="K309" s="270"/>
      <c r="L309" s="271"/>
      <c r="M309" s="270"/>
      <c r="N309" s="261"/>
      <c r="O309" s="261"/>
      <c r="P309" s="261"/>
      <c r="Q309" s="280"/>
      <c r="R309" s="261"/>
      <c r="S309" s="261"/>
      <c r="T309" s="261"/>
      <c r="U309" s="261"/>
      <c r="V309" s="268"/>
      <c r="W309" s="261"/>
      <c r="X309" s="261"/>
      <c r="Y309" s="261"/>
      <c r="Z309" s="268"/>
      <c r="AA309" s="268"/>
      <c r="AB309" s="268"/>
      <c r="AC309" s="268"/>
      <c r="AD309" s="261"/>
      <c r="AE309" s="261"/>
      <c r="AF309" s="268"/>
      <c r="AG309" s="268"/>
      <c r="AH309" s="268"/>
      <c r="AI309" s="268"/>
      <c r="AJ309" s="268"/>
      <c r="AK309" s="268"/>
      <c r="AL309" s="261"/>
      <c r="AM309" s="261"/>
      <c r="AN309" s="261"/>
      <c r="AO309" s="268"/>
      <c r="AP309" s="268"/>
      <c r="AQ309" s="268"/>
      <c r="AR309" s="268"/>
      <c r="AS309" s="268"/>
      <c r="AT309" s="261"/>
      <c r="AU309" s="261"/>
      <c r="AV309" s="261"/>
      <c r="AW309" s="173"/>
      <c r="AX309"/>
      <c r="AY309"/>
      <c r="AZ309"/>
      <c r="BA309"/>
      <c r="BE309" s="176"/>
      <c r="BM309" s="174"/>
      <c r="BN309" s="175"/>
    </row>
    <row r="310" spans="1:66" s="172" customFormat="1" x14ac:dyDescent="0.3">
      <c r="A310" s="79"/>
      <c r="C310" s="261"/>
      <c r="D310" s="261"/>
      <c r="E310" s="261"/>
      <c r="F310" s="261"/>
      <c r="G310" s="268"/>
      <c r="H310" s="269"/>
      <c r="I310" s="270"/>
      <c r="J310" s="270"/>
      <c r="K310" s="270"/>
      <c r="L310" s="271"/>
      <c r="M310" s="270"/>
      <c r="N310" s="261"/>
      <c r="O310" s="261"/>
      <c r="P310" s="261"/>
      <c r="Q310" s="280"/>
      <c r="R310" s="261"/>
      <c r="S310" s="261"/>
      <c r="T310" s="261"/>
      <c r="U310" s="261"/>
      <c r="V310" s="268"/>
      <c r="W310" s="261"/>
      <c r="X310" s="261"/>
      <c r="Y310" s="261"/>
      <c r="Z310" s="268"/>
      <c r="AA310" s="268"/>
      <c r="AB310" s="268"/>
      <c r="AC310" s="268"/>
      <c r="AD310" s="261"/>
      <c r="AE310" s="261"/>
      <c r="AF310" s="268"/>
      <c r="AG310" s="268"/>
      <c r="AH310" s="268"/>
      <c r="AI310" s="268"/>
      <c r="AJ310" s="268"/>
      <c r="AK310" s="268"/>
      <c r="AL310" s="261"/>
      <c r="AM310" s="261"/>
      <c r="AN310" s="261"/>
      <c r="AO310" s="268"/>
      <c r="AP310" s="268"/>
      <c r="AQ310" s="268"/>
      <c r="AR310" s="268"/>
      <c r="AS310" s="268"/>
      <c r="AT310" s="261"/>
      <c r="AU310" s="261"/>
      <c r="AV310" s="261"/>
      <c r="AW310" s="173"/>
      <c r="AX310"/>
      <c r="AY310"/>
      <c r="AZ310"/>
      <c r="BA310"/>
      <c r="BE310" s="176"/>
      <c r="BM310" s="174"/>
      <c r="BN310" s="175"/>
    </row>
    <row r="311" spans="1:66" s="172" customFormat="1" x14ac:dyDescent="0.3">
      <c r="A311" s="79"/>
      <c r="C311" s="261"/>
      <c r="D311" s="261"/>
      <c r="E311" s="261"/>
      <c r="F311" s="261"/>
      <c r="G311" s="268"/>
      <c r="H311" s="269"/>
      <c r="I311" s="270"/>
      <c r="J311" s="270"/>
      <c r="K311" s="270"/>
      <c r="L311" s="271"/>
      <c r="M311" s="270"/>
      <c r="N311" s="261"/>
      <c r="O311" s="261"/>
      <c r="P311" s="261"/>
      <c r="Q311" s="280"/>
      <c r="R311" s="261"/>
      <c r="S311" s="261"/>
      <c r="T311" s="261"/>
      <c r="U311" s="261"/>
      <c r="V311" s="268"/>
      <c r="W311" s="261"/>
      <c r="X311" s="261"/>
      <c r="Y311" s="261"/>
      <c r="Z311" s="268"/>
      <c r="AA311" s="268"/>
      <c r="AB311" s="268"/>
      <c r="AC311" s="268"/>
      <c r="AD311" s="261"/>
      <c r="AE311" s="261"/>
      <c r="AF311" s="268"/>
      <c r="AG311" s="268"/>
      <c r="AH311" s="268"/>
      <c r="AI311" s="268"/>
      <c r="AJ311" s="268"/>
      <c r="AK311" s="268"/>
      <c r="AL311" s="261"/>
      <c r="AM311" s="261"/>
      <c r="AN311" s="261"/>
      <c r="AO311" s="268"/>
      <c r="AP311" s="268"/>
      <c r="AQ311" s="268"/>
      <c r="AR311" s="268"/>
      <c r="AS311" s="268"/>
      <c r="AT311" s="261"/>
      <c r="AU311" s="261"/>
      <c r="AV311" s="261"/>
      <c r="AW311" s="173"/>
      <c r="AX311"/>
      <c r="AY311"/>
      <c r="AZ311"/>
      <c r="BA311"/>
      <c r="BE311" s="176"/>
      <c r="BM311" s="174"/>
      <c r="BN311" s="175"/>
    </row>
    <row r="312" spans="1:66" s="172" customFormat="1" x14ac:dyDescent="0.3">
      <c r="A312" s="79"/>
      <c r="C312" s="261"/>
      <c r="D312" s="261"/>
      <c r="E312" s="261"/>
      <c r="F312" s="261"/>
      <c r="G312" s="268"/>
      <c r="H312" s="269"/>
      <c r="I312" s="270"/>
      <c r="J312" s="270"/>
      <c r="K312" s="270"/>
      <c r="L312" s="271"/>
      <c r="M312" s="270"/>
      <c r="N312" s="261"/>
      <c r="O312" s="261"/>
      <c r="P312" s="261"/>
      <c r="Q312" s="280"/>
      <c r="R312" s="261"/>
      <c r="S312" s="261"/>
      <c r="T312" s="261"/>
      <c r="U312" s="261"/>
      <c r="V312" s="268"/>
      <c r="W312" s="261"/>
      <c r="X312" s="261"/>
      <c r="Y312" s="261"/>
      <c r="Z312" s="268"/>
      <c r="AA312" s="268"/>
      <c r="AB312" s="268"/>
      <c r="AC312" s="268"/>
      <c r="AD312" s="261"/>
      <c r="AE312" s="261"/>
      <c r="AF312" s="268"/>
      <c r="AG312" s="268"/>
      <c r="AH312" s="268"/>
      <c r="AI312" s="268"/>
      <c r="AJ312" s="268"/>
      <c r="AK312" s="268"/>
      <c r="AL312" s="261"/>
      <c r="AM312" s="261"/>
      <c r="AN312" s="261"/>
      <c r="AO312" s="268"/>
      <c r="AP312" s="268"/>
      <c r="AQ312" s="268"/>
      <c r="AR312" s="268"/>
      <c r="AS312" s="268"/>
      <c r="AT312" s="261"/>
      <c r="AU312" s="261"/>
      <c r="AV312" s="261"/>
      <c r="AW312" s="173"/>
      <c r="AX312"/>
      <c r="AY312"/>
      <c r="AZ312"/>
      <c r="BA312"/>
      <c r="BE312" s="176"/>
      <c r="BM312" s="174"/>
      <c r="BN312" s="175"/>
    </row>
    <row r="313" spans="1:66" s="172" customFormat="1" x14ac:dyDescent="0.3">
      <c r="A313" s="79"/>
      <c r="C313" s="261"/>
      <c r="D313" s="261"/>
      <c r="E313" s="261"/>
      <c r="F313" s="261"/>
      <c r="G313" s="268"/>
      <c r="H313" s="269"/>
      <c r="I313" s="270"/>
      <c r="J313" s="270"/>
      <c r="K313" s="270"/>
      <c r="L313" s="271"/>
      <c r="M313" s="270"/>
      <c r="N313" s="261"/>
      <c r="O313" s="261"/>
      <c r="P313" s="261"/>
      <c r="Q313" s="280"/>
      <c r="R313" s="261"/>
      <c r="S313" s="261"/>
      <c r="T313" s="261"/>
      <c r="U313" s="261"/>
      <c r="V313" s="268"/>
      <c r="W313" s="261"/>
      <c r="X313" s="261"/>
      <c r="Y313" s="261"/>
      <c r="Z313" s="268"/>
      <c r="AA313" s="268"/>
      <c r="AB313" s="268"/>
      <c r="AC313" s="268"/>
      <c r="AD313" s="261"/>
      <c r="AE313" s="261"/>
      <c r="AF313" s="268"/>
      <c r="AG313" s="268"/>
      <c r="AH313" s="268"/>
      <c r="AI313" s="268"/>
      <c r="AJ313" s="268"/>
      <c r="AK313" s="268"/>
      <c r="AL313" s="261"/>
      <c r="AM313" s="261"/>
      <c r="AN313" s="261"/>
      <c r="AO313" s="268"/>
      <c r="AP313" s="268"/>
      <c r="AQ313" s="268"/>
      <c r="AR313" s="268"/>
      <c r="AS313" s="268"/>
      <c r="AT313" s="261"/>
      <c r="AU313" s="261"/>
      <c r="AV313" s="261"/>
      <c r="AW313" s="173"/>
      <c r="AX313"/>
      <c r="AY313"/>
      <c r="AZ313"/>
      <c r="BA313"/>
      <c r="BE313" s="176"/>
      <c r="BM313" s="174"/>
      <c r="BN313" s="175"/>
    </row>
    <row r="314" spans="1:66" s="172" customFormat="1" x14ac:dyDescent="0.3">
      <c r="A314" s="79"/>
      <c r="C314" s="261"/>
      <c r="D314" s="261"/>
      <c r="E314" s="261"/>
      <c r="F314" s="261"/>
      <c r="G314" s="268"/>
      <c r="H314" s="269"/>
      <c r="I314" s="270"/>
      <c r="J314" s="270"/>
      <c r="K314" s="270"/>
      <c r="L314" s="271"/>
      <c r="M314" s="270"/>
      <c r="N314" s="261"/>
      <c r="O314" s="261"/>
      <c r="P314" s="261"/>
      <c r="Q314" s="280"/>
      <c r="R314" s="261"/>
      <c r="S314" s="261"/>
      <c r="T314" s="261"/>
      <c r="U314" s="261"/>
      <c r="V314" s="268"/>
      <c r="W314" s="261"/>
      <c r="X314" s="261"/>
      <c r="Y314" s="261"/>
      <c r="Z314" s="268"/>
      <c r="AA314" s="268"/>
      <c r="AB314" s="268"/>
      <c r="AC314" s="268"/>
      <c r="AD314" s="261"/>
      <c r="AE314" s="261"/>
      <c r="AF314" s="268"/>
      <c r="AG314" s="268"/>
      <c r="AH314" s="268"/>
      <c r="AI314" s="268"/>
      <c r="AJ314" s="268"/>
      <c r="AK314" s="268"/>
      <c r="AL314" s="261"/>
      <c r="AM314" s="261"/>
      <c r="AN314" s="261"/>
      <c r="AO314" s="268"/>
      <c r="AP314" s="268"/>
      <c r="AQ314" s="268"/>
      <c r="AR314" s="268"/>
      <c r="AS314" s="268"/>
      <c r="AT314" s="261"/>
      <c r="AU314" s="261"/>
      <c r="AV314" s="261"/>
      <c r="AW314" s="173"/>
      <c r="AX314"/>
      <c r="AY314"/>
      <c r="AZ314"/>
      <c r="BA314"/>
      <c r="BE314" s="176"/>
      <c r="BM314" s="174"/>
      <c r="BN314" s="175"/>
    </row>
    <row r="315" spans="1:66" s="172" customFormat="1" x14ac:dyDescent="0.3">
      <c r="A315" s="79"/>
      <c r="C315" s="261"/>
      <c r="D315" s="261"/>
      <c r="E315" s="261"/>
      <c r="F315" s="261"/>
      <c r="G315" s="268"/>
      <c r="H315" s="269"/>
      <c r="I315" s="270"/>
      <c r="J315" s="270"/>
      <c r="K315" s="270"/>
      <c r="L315" s="271"/>
      <c r="M315" s="270"/>
      <c r="N315" s="261"/>
      <c r="O315" s="261"/>
      <c r="P315" s="261"/>
      <c r="Q315" s="280"/>
      <c r="R315" s="261"/>
      <c r="S315" s="261"/>
      <c r="T315" s="261"/>
      <c r="U315" s="261"/>
      <c r="V315" s="268"/>
      <c r="W315" s="261"/>
      <c r="X315" s="261"/>
      <c r="Y315" s="261"/>
      <c r="Z315" s="268"/>
      <c r="AA315" s="268"/>
      <c r="AB315" s="268"/>
      <c r="AC315" s="268"/>
      <c r="AD315" s="261"/>
      <c r="AE315" s="261"/>
      <c r="AF315" s="268"/>
      <c r="AG315" s="268"/>
      <c r="AH315" s="268"/>
      <c r="AI315" s="268"/>
      <c r="AJ315" s="268"/>
      <c r="AK315" s="268"/>
      <c r="AL315" s="261"/>
      <c r="AM315" s="261"/>
      <c r="AN315" s="261"/>
      <c r="AO315" s="268"/>
      <c r="AP315" s="268"/>
      <c r="AQ315" s="268"/>
      <c r="AR315" s="268"/>
      <c r="AS315" s="268"/>
      <c r="AT315" s="261"/>
      <c r="AU315" s="261"/>
      <c r="AV315" s="261"/>
      <c r="AW315" s="173"/>
      <c r="AX315"/>
      <c r="AY315"/>
      <c r="AZ315"/>
      <c r="BA315"/>
      <c r="BE315" s="176"/>
      <c r="BM315" s="174"/>
      <c r="BN315" s="175"/>
    </row>
    <row r="316" spans="1:66" s="172" customFormat="1" x14ac:dyDescent="0.3">
      <c r="A316" s="79"/>
      <c r="C316" s="261"/>
      <c r="D316" s="261"/>
      <c r="E316" s="261"/>
      <c r="F316" s="261"/>
      <c r="G316" s="268"/>
      <c r="H316" s="269"/>
      <c r="I316" s="270"/>
      <c r="J316" s="270"/>
      <c r="K316" s="270"/>
      <c r="L316" s="271"/>
      <c r="M316" s="270"/>
      <c r="N316" s="261"/>
      <c r="O316" s="261"/>
      <c r="P316" s="261"/>
      <c r="Q316" s="280"/>
      <c r="R316" s="261"/>
      <c r="S316" s="261"/>
      <c r="T316" s="261"/>
      <c r="U316" s="261"/>
      <c r="V316" s="268"/>
      <c r="W316" s="261"/>
      <c r="X316" s="261"/>
      <c r="Y316" s="261"/>
      <c r="Z316" s="268"/>
      <c r="AA316" s="268"/>
      <c r="AB316" s="268"/>
      <c r="AC316" s="268"/>
      <c r="AD316" s="261"/>
      <c r="AE316" s="261"/>
      <c r="AF316" s="268"/>
      <c r="AG316" s="268"/>
      <c r="AH316" s="268"/>
      <c r="AI316" s="268"/>
      <c r="AJ316" s="268"/>
      <c r="AK316" s="268"/>
      <c r="AL316" s="261"/>
      <c r="AM316" s="261"/>
      <c r="AN316" s="261"/>
      <c r="AO316" s="268"/>
      <c r="AP316" s="268"/>
      <c r="AQ316" s="268"/>
      <c r="AR316" s="268"/>
      <c r="AS316" s="268"/>
      <c r="AT316" s="261"/>
      <c r="AU316" s="261"/>
      <c r="AV316" s="261"/>
      <c r="AW316" s="173"/>
      <c r="AX316"/>
      <c r="AY316"/>
      <c r="AZ316"/>
      <c r="BA316"/>
      <c r="BE316" s="176"/>
      <c r="BM316" s="174"/>
      <c r="BN316" s="175"/>
    </row>
    <row r="317" spans="1:66" s="172" customFormat="1" x14ac:dyDescent="0.3">
      <c r="A317" s="79"/>
      <c r="C317" s="261"/>
      <c r="D317" s="261"/>
      <c r="E317" s="261"/>
      <c r="F317" s="261"/>
      <c r="G317" s="268"/>
      <c r="H317" s="269"/>
      <c r="I317" s="270"/>
      <c r="J317" s="270"/>
      <c r="K317" s="270"/>
      <c r="L317" s="271"/>
      <c r="M317" s="270"/>
      <c r="N317" s="261"/>
      <c r="O317" s="261"/>
      <c r="P317" s="261"/>
      <c r="Q317" s="280"/>
      <c r="R317" s="261"/>
      <c r="S317" s="261"/>
      <c r="T317" s="261"/>
      <c r="U317" s="261"/>
      <c r="V317" s="268"/>
      <c r="W317" s="261"/>
      <c r="X317" s="261"/>
      <c r="Y317" s="261"/>
      <c r="Z317" s="268"/>
      <c r="AA317" s="268"/>
      <c r="AB317" s="268"/>
      <c r="AC317" s="268"/>
      <c r="AD317" s="261"/>
      <c r="AE317" s="261"/>
      <c r="AF317" s="268"/>
      <c r="AG317" s="268"/>
      <c r="AH317" s="268"/>
      <c r="AI317" s="268"/>
      <c r="AJ317" s="268"/>
      <c r="AK317" s="268"/>
      <c r="AL317" s="261"/>
      <c r="AM317" s="261"/>
      <c r="AN317" s="261"/>
      <c r="AO317" s="268"/>
      <c r="AP317" s="268"/>
      <c r="AQ317" s="268"/>
      <c r="AR317" s="268"/>
      <c r="AS317" s="268"/>
      <c r="AT317" s="261"/>
      <c r="AU317" s="261"/>
      <c r="AV317" s="261"/>
      <c r="AW317" s="173"/>
      <c r="AX317"/>
      <c r="AY317"/>
      <c r="AZ317"/>
      <c r="BA317"/>
      <c r="BE317" s="176"/>
      <c r="BM317" s="174"/>
      <c r="BN317" s="175"/>
    </row>
    <row r="318" spans="1:66" s="172" customFormat="1" x14ac:dyDescent="0.3">
      <c r="A318" s="79"/>
      <c r="C318" s="261"/>
      <c r="D318" s="261"/>
      <c r="E318" s="261"/>
      <c r="F318" s="261"/>
      <c r="G318" s="268"/>
      <c r="H318" s="269"/>
      <c r="I318" s="270"/>
      <c r="J318" s="270"/>
      <c r="K318" s="270"/>
      <c r="L318" s="271"/>
      <c r="M318" s="270"/>
      <c r="N318" s="261"/>
      <c r="O318" s="261"/>
      <c r="P318" s="261"/>
      <c r="Q318" s="280"/>
      <c r="R318" s="261"/>
      <c r="S318" s="261"/>
      <c r="T318" s="261"/>
      <c r="U318" s="261"/>
      <c r="V318" s="268"/>
      <c r="W318" s="261"/>
      <c r="X318" s="261"/>
      <c r="Y318" s="261"/>
      <c r="Z318" s="268"/>
      <c r="AA318" s="268"/>
      <c r="AB318" s="268"/>
      <c r="AC318" s="268"/>
      <c r="AD318" s="261"/>
      <c r="AE318" s="261"/>
      <c r="AF318" s="268"/>
      <c r="AG318" s="268"/>
      <c r="AH318" s="268"/>
      <c r="AI318" s="268"/>
      <c r="AJ318" s="268"/>
      <c r="AK318" s="268"/>
      <c r="AL318" s="261"/>
      <c r="AM318" s="261"/>
      <c r="AN318" s="261"/>
      <c r="AO318" s="268"/>
      <c r="AP318" s="268"/>
      <c r="AQ318" s="268"/>
      <c r="AR318" s="268"/>
      <c r="AS318" s="268"/>
      <c r="AT318" s="261"/>
      <c r="AU318" s="261"/>
      <c r="AV318" s="261"/>
      <c r="AW318" s="173"/>
      <c r="AX318"/>
      <c r="AY318"/>
      <c r="AZ318"/>
      <c r="BA318"/>
      <c r="BE318" s="176"/>
      <c r="BM318" s="174"/>
      <c r="BN318" s="175"/>
    </row>
    <row r="319" spans="1:66" s="172" customFormat="1" x14ac:dyDescent="0.3">
      <c r="A319" s="79"/>
      <c r="C319" s="261"/>
      <c r="D319" s="261"/>
      <c r="E319" s="261"/>
      <c r="F319" s="261"/>
      <c r="G319" s="268"/>
      <c r="H319" s="269"/>
      <c r="I319" s="270"/>
      <c r="J319" s="270"/>
      <c r="K319" s="270"/>
      <c r="L319" s="271"/>
      <c r="M319" s="270"/>
      <c r="N319" s="261"/>
      <c r="O319" s="261"/>
      <c r="P319" s="261"/>
      <c r="Q319" s="280"/>
      <c r="R319" s="261"/>
      <c r="S319" s="261"/>
      <c r="T319" s="261"/>
      <c r="U319" s="261"/>
      <c r="V319" s="268"/>
      <c r="W319" s="261"/>
      <c r="X319" s="261"/>
      <c r="Y319" s="261"/>
      <c r="Z319" s="268"/>
      <c r="AA319" s="268"/>
      <c r="AB319" s="268"/>
      <c r="AC319" s="268"/>
      <c r="AD319" s="261"/>
      <c r="AE319" s="261"/>
      <c r="AF319" s="268"/>
      <c r="AG319" s="268"/>
      <c r="AH319" s="268"/>
      <c r="AI319" s="268"/>
      <c r="AJ319" s="268"/>
      <c r="AK319" s="268"/>
      <c r="AL319" s="261"/>
      <c r="AM319" s="261"/>
      <c r="AN319" s="261"/>
      <c r="AO319" s="268"/>
      <c r="AP319" s="268"/>
      <c r="AQ319" s="268"/>
      <c r="AR319" s="268"/>
      <c r="AS319" s="268"/>
      <c r="AT319" s="261"/>
      <c r="AU319" s="261"/>
      <c r="AV319" s="261"/>
      <c r="AW319" s="173"/>
      <c r="AX319"/>
      <c r="AY319"/>
      <c r="AZ319"/>
      <c r="BA319"/>
      <c r="BE319" s="176"/>
      <c r="BM319" s="174"/>
      <c r="BN319" s="175"/>
    </row>
    <row r="320" spans="1:66" s="172" customFormat="1" x14ac:dyDescent="0.3">
      <c r="A320" s="79"/>
      <c r="C320" s="261"/>
      <c r="D320" s="261"/>
      <c r="E320" s="261"/>
      <c r="F320" s="261"/>
      <c r="G320" s="268"/>
      <c r="H320" s="269"/>
      <c r="I320" s="270"/>
      <c r="J320" s="270"/>
      <c r="K320" s="270"/>
      <c r="L320" s="271"/>
      <c r="M320" s="270"/>
      <c r="N320" s="261"/>
      <c r="O320" s="261"/>
      <c r="P320" s="261"/>
      <c r="Q320" s="280"/>
      <c r="R320" s="261"/>
      <c r="S320" s="261"/>
      <c r="T320" s="261"/>
      <c r="U320" s="261"/>
      <c r="V320" s="268"/>
      <c r="W320" s="261"/>
      <c r="X320" s="261"/>
      <c r="Y320" s="261"/>
      <c r="Z320" s="268"/>
      <c r="AA320" s="268"/>
      <c r="AB320" s="268"/>
      <c r="AC320" s="268"/>
      <c r="AD320" s="261"/>
      <c r="AE320" s="261"/>
      <c r="AF320" s="268"/>
      <c r="AG320" s="268"/>
      <c r="AH320" s="268"/>
      <c r="AI320" s="268"/>
      <c r="AJ320" s="268"/>
      <c r="AK320" s="268"/>
      <c r="AL320" s="261"/>
      <c r="AM320" s="261"/>
      <c r="AN320" s="261"/>
      <c r="AO320" s="268"/>
      <c r="AP320" s="268"/>
      <c r="AQ320" s="268"/>
      <c r="AR320" s="268"/>
      <c r="AS320" s="268"/>
      <c r="AT320" s="261"/>
      <c r="AU320" s="261"/>
      <c r="AV320" s="261"/>
      <c r="AW320" s="173"/>
      <c r="AX320"/>
      <c r="AY320"/>
      <c r="AZ320"/>
      <c r="BA320"/>
      <c r="BE320" s="176"/>
      <c r="BM320" s="174"/>
      <c r="BN320" s="175"/>
    </row>
    <row r="321" spans="1:66" s="172" customFormat="1" x14ac:dyDescent="0.3">
      <c r="A321" s="79"/>
      <c r="C321" s="261"/>
      <c r="D321" s="261"/>
      <c r="E321" s="261"/>
      <c r="F321" s="261"/>
      <c r="G321" s="268"/>
      <c r="H321" s="269"/>
      <c r="I321" s="270"/>
      <c r="J321" s="270"/>
      <c r="K321" s="270"/>
      <c r="L321" s="271"/>
      <c r="M321" s="270"/>
      <c r="N321" s="261"/>
      <c r="O321" s="261"/>
      <c r="P321" s="261"/>
      <c r="Q321" s="280"/>
      <c r="R321" s="261"/>
      <c r="S321" s="261"/>
      <c r="T321" s="261"/>
      <c r="U321" s="261"/>
      <c r="V321" s="268"/>
      <c r="W321" s="261"/>
      <c r="X321" s="261"/>
      <c r="Y321" s="261"/>
      <c r="Z321" s="268"/>
      <c r="AA321" s="268"/>
      <c r="AB321" s="268"/>
      <c r="AC321" s="268"/>
      <c r="AD321" s="261"/>
      <c r="AE321" s="261"/>
      <c r="AF321" s="268"/>
      <c r="AG321" s="268"/>
      <c r="AH321" s="268"/>
      <c r="AI321" s="268"/>
      <c r="AJ321" s="268"/>
      <c r="AK321" s="268"/>
      <c r="AL321" s="261"/>
      <c r="AM321" s="261"/>
      <c r="AN321" s="261"/>
      <c r="AO321" s="268"/>
      <c r="AP321" s="268"/>
      <c r="AQ321" s="268"/>
      <c r="AR321" s="268"/>
      <c r="AS321" s="268"/>
      <c r="AT321" s="261"/>
      <c r="AU321" s="261"/>
      <c r="AV321" s="261"/>
      <c r="AW321" s="173"/>
      <c r="AX321"/>
      <c r="AY321"/>
      <c r="AZ321"/>
      <c r="BA321"/>
      <c r="BE321" s="176"/>
      <c r="BM321" s="174"/>
      <c r="BN321" s="175"/>
    </row>
    <row r="322" spans="1:66" s="172" customFormat="1" x14ac:dyDescent="0.3">
      <c r="A322" s="79"/>
      <c r="C322" s="261"/>
      <c r="D322" s="261"/>
      <c r="E322" s="261"/>
      <c r="F322" s="261"/>
      <c r="G322" s="268"/>
      <c r="H322" s="269"/>
      <c r="I322" s="270"/>
      <c r="J322" s="270"/>
      <c r="K322" s="270"/>
      <c r="L322" s="271"/>
      <c r="M322" s="270"/>
      <c r="N322" s="261"/>
      <c r="O322" s="261"/>
      <c r="P322" s="261"/>
      <c r="Q322" s="280"/>
      <c r="R322" s="261"/>
      <c r="S322" s="261"/>
      <c r="T322" s="261"/>
      <c r="U322" s="261"/>
      <c r="V322" s="268"/>
      <c r="W322" s="261"/>
      <c r="X322" s="261"/>
      <c r="Y322" s="261"/>
      <c r="Z322" s="268"/>
      <c r="AA322" s="268"/>
      <c r="AB322" s="268"/>
      <c r="AC322" s="268"/>
      <c r="AD322" s="261"/>
      <c r="AE322" s="261"/>
      <c r="AF322" s="268"/>
      <c r="AG322" s="268"/>
      <c r="AH322" s="268"/>
      <c r="AI322" s="268"/>
      <c r="AJ322" s="268"/>
      <c r="AK322" s="268"/>
      <c r="AL322" s="261"/>
      <c r="AM322" s="261"/>
      <c r="AN322" s="261"/>
      <c r="AO322" s="268"/>
      <c r="AP322" s="268"/>
      <c r="AQ322" s="268"/>
      <c r="AR322" s="268"/>
      <c r="AS322" s="268"/>
      <c r="AT322" s="261"/>
      <c r="AU322" s="261"/>
      <c r="AV322" s="261"/>
      <c r="AW322" s="173"/>
      <c r="AX322"/>
      <c r="AY322"/>
      <c r="AZ322"/>
      <c r="BA322"/>
      <c r="BE322" s="176"/>
      <c r="BM322" s="174"/>
      <c r="BN322" s="175"/>
    </row>
    <row r="323" spans="1:66" s="172" customFormat="1" x14ac:dyDescent="0.3">
      <c r="A323" s="79"/>
      <c r="C323" s="261"/>
      <c r="D323" s="261"/>
      <c r="E323" s="261"/>
      <c r="F323" s="261"/>
      <c r="G323" s="268"/>
      <c r="H323" s="269"/>
      <c r="I323" s="270"/>
      <c r="J323" s="270"/>
      <c r="K323" s="270"/>
      <c r="L323" s="271"/>
      <c r="M323" s="270"/>
      <c r="N323" s="261"/>
      <c r="O323" s="261"/>
      <c r="P323" s="261"/>
      <c r="Q323" s="280"/>
      <c r="R323" s="261"/>
      <c r="S323" s="261"/>
      <c r="T323" s="261"/>
      <c r="U323" s="261"/>
      <c r="V323" s="268"/>
      <c r="W323" s="261"/>
      <c r="X323" s="261"/>
      <c r="Y323" s="261"/>
      <c r="Z323" s="268"/>
      <c r="AA323" s="268"/>
      <c r="AB323" s="268"/>
      <c r="AC323" s="268"/>
      <c r="AD323" s="261"/>
      <c r="AE323" s="261"/>
      <c r="AF323" s="268"/>
      <c r="AG323" s="268"/>
      <c r="AH323" s="268"/>
      <c r="AI323" s="268"/>
      <c r="AJ323" s="268"/>
      <c r="AK323" s="268"/>
      <c r="AL323" s="261"/>
      <c r="AM323" s="261"/>
      <c r="AN323" s="261"/>
      <c r="AO323" s="268"/>
      <c r="AP323" s="268"/>
      <c r="AQ323" s="268"/>
      <c r="AR323" s="268"/>
      <c r="AS323" s="268"/>
      <c r="AT323" s="261"/>
      <c r="AU323" s="261"/>
      <c r="AV323" s="261"/>
      <c r="AW323" s="173"/>
      <c r="AX323"/>
      <c r="AY323"/>
      <c r="AZ323"/>
      <c r="BA323"/>
      <c r="BE323" s="176"/>
      <c r="BM323" s="174"/>
      <c r="BN323" s="175"/>
    </row>
    <row r="324" spans="1:66" s="172" customFormat="1" x14ac:dyDescent="0.3">
      <c r="A324" s="79"/>
      <c r="C324" s="261"/>
      <c r="D324" s="261"/>
      <c r="E324" s="261"/>
      <c r="F324" s="261"/>
      <c r="G324" s="268"/>
      <c r="H324" s="269"/>
      <c r="I324" s="270"/>
      <c r="J324" s="270"/>
      <c r="K324" s="270"/>
      <c r="L324" s="271"/>
      <c r="M324" s="270"/>
      <c r="N324" s="261"/>
      <c r="O324" s="261"/>
      <c r="P324" s="261"/>
      <c r="Q324" s="280"/>
      <c r="R324" s="261"/>
      <c r="S324" s="261"/>
      <c r="T324" s="261"/>
      <c r="U324" s="261"/>
      <c r="V324" s="268"/>
      <c r="W324" s="261"/>
      <c r="X324" s="261"/>
      <c r="Y324" s="261"/>
      <c r="Z324" s="268"/>
      <c r="AA324" s="268"/>
      <c r="AB324" s="268"/>
      <c r="AC324" s="268"/>
      <c r="AD324" s="261"/>
      <c r="AE324" s="261"/>
      <c r="AF324" s="268"/>
      <c r="AG324" s="268"/>
      <c r="AH324" s="268"/>
      <c r="AI324" s="268"/>
      <c r="AJ324" s="268"/>
      <c r="AK324" s="268"/>
      <c r="AL324" s="261"/>
      <c r="AM324" s="261"/>
      <c r="AN324" s="261"/>
      <c r="AO324" s="268"/>
      <c r="AP324" s="268"/>
      <c r="AQ324" s="268"/>
      <c r="AR324" s="268"/>
      <c r="AS324" s="268"/>
      <c r="AT324" s="261"/>
      <c r="AU324" s="261"/>
      <c r="AV324" s="261"/>
      <c r="AW324" s="173"/>
      <c r="AX324"/>
      <c r="AY324"/>
      <c r="AZ324"/>
      <c r="BA324"/>
      <c r="BE324" s="176"/>
      <c r="BM324" s="174"/>
      <c r="BN324" s="175"/>
    </row>
    <row r="325" spans="1:66" s="172" customFormat="1" x14ac:dyDescent="0.3">
      <c r="A325" s="79"/>
      <c r="C325" s="261"/>
      <c r="D325" s="261"/>
      <c r="E325" s="261"/>
      <c r="F325" s="261"/>
      <c r="G325" s="268"/>
      <c r="H325" s="269"/>
      <c r="I325" s="270"/>
      <c r="J325" s="270"/>
      <c r="K325" s="270"/>
      <c r="L325" s="271"/>
      <c r="M325" s="270"/>
      <c r="N325" s="261"/>
      <c r="O325" s="261"/>
      <c r="P325" s="261"/>
      <c r="Q325" s="280"/>
      <c r="R325" s="261"/>
      <c r="S325" s="261"/>
      <c r="T325" s="261"/>
      <c r="U325" s="261"/>
      <c r="V325" s="268"/>
      <c r="W325" s="261"/>
      <c r="X325" s="261"/>
      <c r="Y325" s="261"/>
      <c r="Z325" s="268"/>
      <c r="AA325" s="268"/>
      <c r="AB325" s="268"/>
      <c r="AC325" s="268"/>
      <c r="AD325" s="261"/>
      <c r="AE325" s="261"/>
      <c r="AF325" s="268"/>
      <c r="AG325" s="268"/>
      <c r="AH325" s="268"/>
      <c r="AI325" s="268"/>
      <c r="AJ325" s="268"/>
      <c r="AK325" s="268"/>
      <c r="AL325" s="261"/>
      <c r="AM325" s="261"/>
      <c r="AN325" s="261"/>
      <c r="AO325" s="268"/>
      <c r="AP325" s="268"/>
      <c r="AQ325" s="268"/>
      <c r="AR325" s="268"/>
      <c r="AS325" s="268"/>
      <c r="AT325" s="261"/>
      <c r="AU325" s="261"/>
      <c r="AV325" s="261"/>
      <c r="AW325" s="173"/>
      <c r="AX325"/>
      <c r="AY325"/>
      <c r="AZ325"/>
      <c r="BA325"/>
      <c r="BE325" s="176"/>
      <c r="BM325" s="174"/>
      <c r="BN325" s="175"/>
    </row>
    <row r="326" spans="1:66" s="172" customFormat="1" x14ac:dyDescent="0.3">
      <c r="A326" s="79"/>
      <c r="C326" s="261"/>
      <c r="D326" s="261"/>
      <c r="E326" s="261"/>
      <c r="F326" s="261"/>
      <c r="G326" s="268"/>
      <c r="H326" s="269"/>
      <c r="I326" s="270"/>
      <c r="J326" s="270"/>
      <c r="K326" s="270"/>
      <c r="L326" s="271"/>
      <c r="M326" s="270"/>
      <c r="N326" s="261"/>
      <c r="O326" s="261"/>
      <c r="P326" s="261"/>
      <c r="Q326" s="280"/>
      <c r="R326" s="261"/>
      <c r="S326" s="261"/>
      <c r="T326" s="261"/>
      <c r="U326" s="261"/>
      <c r="V326" s="268"/>
      <c r="W326" s="261"/>
      <c r="X326" s="261"/>
      <c r="Y326" s="261"/>
      <c r="Z326" s="268"/>
      <c r="AA326" s="268"/>
      <c r="AB326" s="268"/>
      <c r="AC326" s="268"/>
      <c r="AD326" s="261"/>
      <c r="AE326" s="261"/>
      <c r="AF326" s="268"/>
      <c r="AG326" s="268"/>
      <c r="AH326" s="268"/>
      <c r="AI326" s="268"/>
      <c r="AJ326" s="268"/>
      <c r="AK326" s="268"/>
      <c r="AL326" s="261"/>
      <c r="AM326" s="261"/>
      <c r="AN326" s="261"/>
      <c r="AO326" s="268"/>
      <c r="AP326" s="268"/>
      <c r="AQ326" s="268"/>
      <c r="AR326" s="268"/>
      <c r="AS326" s="268"/>
      <c r="AT326" s="261"/>
      <c r="AU326" s="261"/>
      <c r="AV326" s="261"/>
      <c r="AW326" s="173"/>
      <c r="AX326"/>
      <c r="AY326"/>
      <c r="AZ326"/>
      <c r="BA326"/>
      <c r="BE326" s="176"/>
      <c r="BM326" s="174"/>
      <c r="BN326" s="175"/>
    </row>
    <row r="327" spans="1:66" s="172" customFormat="1" x14ac:dyDescent="0.3">
      <c r="A327" s="79"/>
      <c r="C327" s="261"/>
      <c r="D327" s="261"/>
      <c r="E327" s="261"/>
      <c r="F327" s="261"/>
      <c r="G327" s="268"/>
      <c r="H327" s="269"/>
      <c r="I327" s="270"/>
      <c r="J327" s="270"/>
      <c r="K327" s="270"/>
      <c r="L327" s="271"/>
      <c r="M327" s="270"/>
      <c r="N327" s="261"/>
      <c r="O327" s="261"/>
      <c r="P327" s="261"/>
      <c r="Q327" s="280"/>
      <c r="R327" s="261"/>
      <c r="S327" s="261"/>
      <c r="T327" s="261"/>
      <c r="U327" s="261"/>
      <c r="V327" s="268"/>
      <c r="W327" s="261"/>
      <c r="X327" s="261"/>
      <c r="Y327" s="261"/>
      <c r="Z327" s="268"/>
      <c r="AA327" s="268"/>
      <c r="AB327" s="268"/>
      <c r="AC327" s="268"/>
      <c r="AD327" s="261"/>
      <c r="AE327" s="261"/>
      <c r="AF327" s="268"/>
      <c r="AG327" s="268"/>
      <c r="AH327" s="268"/>
      <c r="AI327" s="268"/>
      <c r="AJ327" s="268"/>
      <c r="AK327" s="268"/>
      <c r="AL327" s="261"/>
      <c r="AM327" s="261"/>
      <c r="AN327" s="261"/>
      <c r="AO327" s="268"/>
      <c r="AP327" s="268"/>
      <c r="AQ327" s="268"/>
      <c r="AR327" s="268"/>
      <c r="AS327" s="268"/>
      <c r="AT327" s="261"/>
      <c r="AU327" s="261"/>
      <c r="AV327" s="261"/>
      <c r="AW327" s="173"/>
      <c r="AX327"/>
      <c r="AY327"/>
      <c r="AZ327"/>
      <c r="BA327"/>
      <c r="BE327" s="176"/>
      <c r="BM327" s="174"/>
      <c r="BN327" s="175"/>
    </row>
    <row r="328" spans="1:66" s="172" customFormat="1" x14ac:dyDescent="0.3">
      <c r="A328" s="79"/>
      <c r="C328" s="261"/>
      <c r="D328" s="261"/>
      <c r="E328" s="261"/>
      <c r="F328" s="261"/>
      <c r="G328" s="268"/>
      <c r="H328" s="269"/>
      <c r="I328" s="270"/>
      <c r="J328" s="270"/>
      <c r="K328" s="270"/>
      <c r="L328" s="271"/>
      <c r="M328" s="270"/>
      <c r="N328" s="261"/>
      <c r="O328" s="261"/>
      <c r="P328" s="261"/>
      <c r="Q328" s="280"/>
      <c r="R328" s="261"/>
      <c r="S328" s="261"/>
      <c r="T328" s="261"/>
      <c r="U328" s="261"/>
      <c r="V328" s="268"/>
      <c r="W328" s="261"/>
      <c r="X328" s="261"/>
      <c r="Y328" s="261"/>
      <c r="Z328" s="268"/>
      <c r="AA328" s="268"/>
      <c r="AB328" s="268"/>
      <c r="AC328" s="268"/>
      <c r="AD328" s="261"/>
      <c r="AE328" s="261"/>
      <c r="AF328" s="268"/>
      <c r="AG328" s="268"/>
      <c r="AH328" s="268"/>
      <c r="AI328" s="268"/>
      <c r="AJ328" s="268"/>
      <c r="AK328" s="268"/>
      <c r="AL328" s="261"/>
      <c r="AM328" s="261"/>
      <c r="AN328" s="261"/>
      <c r="AO328" s="268"/>
      <c r="AP328" s="268"/>
      <c r="AQ328" s="268"/>
      <c r="AR328" s="268"/>
      <c r="AS328" s="268"/>
      <c r="AT328" s="261"/>
      <c r="AU328" s="261"/>
      <c r="AV328" s="261"/>
      <c r="AW328" s="173"/>
      <c r="AX328"/>
      <c r="AY328"/>
      <c r="AZ328"/>
      <c r="BA328"/>
      <c r="BE328" s="176"/>
      <c r="BM328" s="174"/>
      <c r="BN328" s="175"/>
    </row>
    <row r="329" spans="1:66" s="172" customFormat="1" x14ac:dyDescent="0.3">
      <c r="A329" s="79"/>
      <c r="C329" s="261"/>
      <c r="D329" s="261"/>
      <c r="E329" s="261"/>
      <c r="F329" s="261"/>
      <c r="G329" s="268"/>
      <c r="H329" s="269"/>
      <c r="I329" s="270"/>
      <c r="J329" s="270"/>
      <c r="K329" s="270"/>
      <c r="L329" s="271"/>
      <c r="M329" s="270"/>
      <c r="N329" s="261"/>
      <c r="O329" s="261"/>
      <c r="P329" s="261"/>
      <c r="Q329" s="280"/>
      <c r="R329" s="261"/>
      <c r="S329" s="261"/>
      <c r="T329" s="261"/>
      <c r="U329" s="261"/>
      <c r="V329" s="268"/>
      <c r="W329" s="261"/>
      <c r="X329" s="261"/>
      <c r="Y329" s="261"/>
      <c r="Z329" s="268"/>
      <c r="AA329" s="268"/>
      <c r="AB329" s="268"/>
      <c r="AC329" s="268"/>
      <c r="AD329" s="261"/>
      <c r="AE329" s="261"/>
      <c r="AF329" s="268"/>
      <c r="AG329" s="268"/>
      <c r="AH329" s="268"/>
      <c r="AI329" s="268"/>
      <c r="AJ329" s="268"/>
      <c r="AK329" s="268"/>
      <c r="AL329" s="261"/>
      <c r="AM329" s="261"/>
      <c r="AN329" s="261"/>
      <c r="AO329" s="268"/>
      <c r="AP329" s="268"/>
      <c r="AQ329" s="268"/>
      <c r="AR329" s="268"/>
      <c r="AS329" s="268"/>
      <c r="AT329" s="261"/>
      <c r="AU329" s="261"/>
      <c r="AV329" s="261"/>
      <c r="AW329" s="173"/>
      <c r="AX329"/>
      <c r="AY329"/>
      <c r="AZ329"/>
      <c r="BA329"/>
      <c r="BE329" s="176"/>
      <c r="BM329" s="174"/>
      <c r="BN329" s="175"/>
    </row>
    <row r="330" spans="1:66" s="172" customFormat="1" x14ac:dyDescent="0.3">
      <c r="A330" s="79"/>
      <c r="C330" s="261"/>
      <c r="D330" s="261"/>
      <c r="E330" s="261"/>
      <c r="F330" s="261"/>
      <c r="G330" s="268"/>
      <c r="H330" s="269"/>
      <c r="I330" s="270"/>
      <c r="J330" s="270"/>
      <c r="K330" s="270"/>
      <c r="L330" s="271"/>
      <c r="M330" s="270"/>
      <c r="N330" s="261"/>
      <c r="O330" s="261"/>
      <c r="P330" s="261"/>
      <c r="Q330" s="280"/>
      <c r="R330" s="261"/>
      <c r="S330" s="261"/>
      <c r="T330" s="261"/>
      <c r="U330" s="261"/>
      <c r="V330" s="268"/>
      <c r="W330" s="261"/>
      <c r="X330" s="261"/>
      <c r="Y330" s="261"/>
      <c r="Z330" s="268"/>
      <c r="AA330" s="268"/>
      <c r="AB330" s="268"/>
      <c r="AC330" s="268"/>
      <c r="AD330" s="261"/>
      <c r="AE330" s="261"/>
      <c r="AF330" s="268"/>
      <c r="AG330" s="268"/>
      <c r="AH330" s="268"/>
      <c r="AI330" s="268"/>
      <c r="AJ330" s="268"/>
      <c r="AK330" s="268"/>
      <c r="AL330" s="261"/>
      <c r="AM330" s="261"/>
      <c r="AN330" s="261"/>
      <c r="AO330" s="268"/>
      <c r="AP330" s="268"/>
      <c r="AQ330" s="268"/>
      <c r="AR330" s="268"/>
      <c r="AS330" s="268"/>
      <c r="AT330" s="261"/>
      <c r="AU330" s="261"/>
      <c r="AV330" s="261"/>
      <c r="AW330" s="173"/>
      <c r="AX330"/>
      <c r="AY330"/>
      <c r="AZ330"/>
      <c r="BA330"/>
      <c r="BE330" s="176"/>
      <c r="BM330" s="174"/>
      <c r="BN330" s="175"/>
    </row>
    <row r="331" spans="1:66" s="172" customFormat="1" x14ac:dyDescent="0.3">
      <c r="A331" s="79"/>
      <c r="C331" s="261"/>
      <c r="D331" s="261"/>
      <c r="E331" s="261"/>
      <c r="F331" s="261"/>
      <c r="G331" s="268"/>
      <c r="H331" s="269"/>
      <c r="I331" s="270"/>
      <c r="J331" s="270"/>
      <c r="K331" s="270"/>
      <c r="L331" s="271"/>
      <c r="M331" s="270"/>
      <c r="N331" s="261"/>
      <c r="O331" s="261"/>
      <c r="P331" s="261"/>
      <c r="Q331" s="280"/>
      <c r="R331" s="261"/>
      <c r="S331" s="261"/>
      <c r="T331" s="261"/>
      <c r="U331" s="261"/>
      <c r="V331" s="268"/>
      <c r="W331" s="261"/>
      <c r="X331" s="261"/>
      <c r="Y331" s="261"/>
      <c r="Z331" s="268"/>
      <c r="AA331" s="268"/>
      <c r="AB331" s="268"/>
      <c r="AC331" s="268"/>
      <c r="AD331" s="261"/>
      <c r="AE331" s="261"/>
      <c r="AF331" s="268"/>
      <c r="AG331" s="268"/>
      <c r="AH331" s="268"/>
      <c r="AI331" s="268"/>
      <c r="AJ331" s="268"/>
      <c r="AK331" s="268"/>
      <c r="AL331" s="261"/>
      <c r="AM331" s="261"/>
      <c r="AN331" s="261"/>
      <c r="AO331" s="268"/>
      <c r="AP331" s="268"/>
      <c r="AQ331" s="268"/>
      <c r="AR331" s="268"/>
      <c r="AS331" s="268"/>
      <c r="AT331" s="261"/>
      <c r="AU331" s="261"/>
      <c r="AV331" s="261"/>
      <c r="AW331" s="173"/>
      <c r="AX331"/>
      <c r="AY331"/>
      <c r="AZ331"/>
      <c r="BA331"/>
      <c r="BE331" s="176"/>
      <c r="BM331" s="174"/>
      <c r="BN331" s="175"/>
    </row>
    <row r="332" spans="1:66" s="172" customFormat="1" x14ac:dyDescent="0.3">
      <c r="A332" s="79"/>
      <c r="C332" s="261"/>
      <c r="D332" s="261"/>
      <c r="E332" s="261"/>
      <c r="F332" s="261"/>
      <c r="G332" s="268"/>
      <c r="H332" s="269"/>
      <c r="I332" s="270"/>
      <c r="J332" s="270"/>
      <c r="K332" s="270"/>
      <c r="L332" s="271"/>
      <c r="M332" s="270"/>
      <c r="N332" s="261"/>
      <c r="O332" s="261"/>
      <c r="P332" s="261"/>
      <c r="Q332" s="280"/>
      <c r="R332" s="261"/>
      <c r="S332" s="261"/>
      <c r="T332" s="261"/>
      <c r="U332" s="261"/>
      <c r="V332" s="268"/>
      <c r="W332" s="261"/>
      <c r="X332" s="261"/>
      <c r="Y332" s="261"/>
      <c r="Z332" s="268"/>
      <c r="AA332" s="268"/>
      <c r="AB332" s="268"/>
      <c r="AC332" s="268"/>
      <c r="AD332" s="261"/>
      <c r="AE332" s="261"/>
      <c r="AF332" s="268"/>
      <c r="AG332" s="268"/>
      <c r="AH332" s="268"/>
      <c r="AI332" s="268"/>
      <c r="AJ332" s="268"/>
      <c r="AK332" s="268"/>
      <c r="AL332" s="261"/>
      <c r="AM332" s="261"/>
      <c r="AN332" s="261"/>
      <c r="AO332" s="268"/>
      <c r="AP332" s="268"/>
      <c r="AQ332" s="268"/>
      <c r="AR332" s="268"/>
      <c r="AS332" s="268"/>
      <c r="AT332" s="261"/>
      <c r="AU332" s="261"/>
      <c r="AV332" s="261"/>
      <c r="AW332" s="173"/>
      <c r="AX332"/>
      <c r="AY332"/>
      <c r="AZ332"/>
      <c r="BA332"/>
      <c r="BE332" s="176"/>
      <c r="BM332" s="174"/>
      <c r="BN332" s="175"/>
    </row>
    <row r="333" spans="1:66" s="172" customFormat="1" x14ac:dyDescent="0.3">
      <c r="A333" s="79"/>
      <c r="C333" s="261"/>
      <c r="D333" s="261"/>
      <c r="E333" s="261"/>
      <c r="F333" s="261"/>
      <c r="G333" s="268"/>
      <c r="H333" s="269"/>
      <c r="I333" s="270"/>
      <c r="J333" s="270"/>
      <c r="K333" s="270"/>
      <c r="L333" s="271"/>
      <c r="M333" s="270"/>
      <c r="N333" s="261"/>
      <c r="O333" s="261"/>
      <c r="P333" s="261"/>
      <c r="Q333" s="280"/>
      <c r="R333" s="261"/>
      <c r="S333" s="261"/>
      <c r="T333" s="261"/>
      <c r="U333" s="261"/>
      <c r="V333" s="268"/>
      <c r="W333" s="261"/>
      <c r="X333" s="261"/>
      <c r="Y333" s="261"/>
      <c r="Z333" s="268"/>
      <c r="AA333" s="268"/>
      <c r="AB333" s="268"/>
      <c r="AC333" s="268"/>
      <c r="AD333" s="261"/>
      <c r="AE333" s="261"/>
      <c r="AF333" s="268"/>
      <c r="AG333" s="268"/>
      <c r="AH333" s="268"/>
      <c r="AI333" s="268"/>
      <c r="AJ333" s="268"/>
      <c r="AK333" s="268"/>
      <c r="AL333" s="261"/>
      <c r="AM333" s="261"/>
      <c r="AN333" s="261"/>
      <c r="AO333" s="268"/>
      <c r="AP333" s="268"/>
      <c r="AQ333" s="268"/>
      <c r="AR333" s="268"/>
      <c r="AS333" s="268"/>
      <c r="AT333" s="261"/>
      <c r="AU333" s="261"/>
      <c r="AV333" s="261"/>
      <c r="AW333" s="173"/>
      <c r="AX333"/>
      <c r="AY333"/>
      <c r="AZ333"/>
      <c r="BA333"/>
      <c r="BE333" s="176"/>
      <c r="BM333" s="174"/>
      <c r="BN333" s="175"/>
    </row>
    <row r="334" spans="1:66" s="172" customFormat="1" x14ac:dyDescent="0.3">
      <c r="A334" s="79"/>
      <c r="C334" s="261"/>
      <c r="D334" s="261"/>
      <c r="E334" s="261"/>
      <c r="F334" s="261"/>
      <c r="G334" s="268"/>
      <c r="H334" s="269"/>
      <c r="I334" s="270"/>
      <c r="J334" s="270"/>
      <c r="K334" s="270"/>
      <c r="L334" s="271"/>
      <c r="M334" s="270"/>
      <c r="N334" s="261"/>
      <c r="O334" s="261"/>
      <c r="P334" s="261"/>
      <c r="Q334" s="280"/>
      <c r="R334" s="261"/>
      <c r="S334" s="261"/>
      <c r="T334" s="261"/>
      <c r="U334" s="261"/>
      <c r="V334" s="268"/>
      <c r="W334" s="261"/>
      <c r="X334" s="261"/>
      <c r="Y334" s="261"/>
      <c r="Z334" s="268"/>
      <c r="AA334" s="268"/>
      <c r="AB334" s="268"/>
      <c r="AC334" s="268"/>
      <c r="AD334" s="261"/>
      <c r="AE334" s="261"/>
      <c r="AF334" s="268"/>
      <c r="AG334" s="268"/>
      <c r="AH334" s="268"/>
      <c r="AI334" s="268"/>
      <c r="AJ334" s="268"/>
      <c r="AK334" s="268"/>
      <c r="AL334" s="261"/>
      <c r="AM334" s="261"/>
      <c r="AN334" s="261"/>
      <c r="AO334" s="268"/>
      <c r="AP334" s="268"/>
      <c r="AQ334" s="268"/>
      <c r="AR334" s="268"/>
      <c r="AS334" s="268"/>
      <c r="AT334" s="261"/>
      <c r="AU334" s="261"/>
      <c r="AV334" s="261"/>
      <c r="AW334" s="173"/>
      <c r="AX334"/>
      <c r="AY334"/>
      <c r="AZ334"/>
      <c r="BA334"/>
      <c r="BE334" s="176"/>
      <c r="BM334" s="174"/>
      <c r="BN334" s="175"/>
    </row>
    <row r="335" spans="1:66" s="172" customFormat="1" x14ac:dyDescent="0.3">
      <c r="A335" s="79"/>
      <c r="C335" s="261"/>
      <c r="D335" s="261"/>
      <c r="E335" s="261"/>
      <c r="F335" s="261"/>
      <c r="G335" s="268"/>
      <c r="H335" s="269"/>
      <c r="I335" s="270"/>
      <c r="J335" s="270"/>
      <c r="K335" s="270"/>
      <c r="L335" s="271"/>
      <c r="M335" s="270"/>
      <c r="N335" s="261"/>
      <c r="O335" s="261"/>
      <c r="P335" s="261"/>
      <c r="Q335" s="280"/>
      <c r="R335" s="261"/>
      <c r="S335" s="261"/>
      <c r="T335" s="261"/>
      <c r="U335" s="261"/>
      <c r="V335" s="268"/>
      <c r="W335" s="261"/>
      <c r="X335" s="261"/>
      <c r="Y335" s="261"/>
      <c r="Z335" s="268"/>
      <c r="AA335" s="268"/>
      <c r="AB335" s="268"/>
      <c r="AC335" s="268"/>
      <c r="AD335" s="261"/>
      <c r="AE335" s="261"/>
      <c r="AF335" s="268"/>
      <c r="AG335" s="268"/>
      <c r="AH335" s="268"/>
      <c r="AI335" s="268"/>
      <c r="AJ335" s="268"/>
      <c r="AK335" s="268"/>
      <c r="AL335" s="261"/>
      <c r="AM335" s="261"/>
      <c r="AN335" s="261"/>
      <c r="AO335" s="268"/>
      <c r="AP335" s="268"/>
      <c r="AQ335" s="268"/>
      <c r="AR335" s="268"/>
      <c r="AS335" s="268"/>
      <c r="AT335" s="261"/>
      <c r="AU335" s="261"/>
      <c r="AV335" s="261"/>
      <c r="AW335" s="173"/>
      <c r="AX335"/>
      <c r="AY335"/>
      <c r="AZ335"/>
      <c r="BA335"/>
      <c r="BE335" s="176"/>
      <c r="BM335" s="174"/>
      <c r="BN335" s="175"/>
    </row>
    <row r="336" spans="1:66" s="172" customFormat="1" x14ac:dyDescent="0.3">
      <c r="A336" s="79"/>
      <c r="C336" s="261"/>
      <c r="D336" s="261"/>
      <c r="E336" s="261"/>
      <c r="F336" s="261"/>
      <c r="G336" s="268"/>
      <c r="H336" s="269"/>
      <c r="I336" s="270"/>
      <c r="J336" s="270"/>
      <c r="K336" s="270"/>
      <c r="L336" s="271"/>
      <c r="M336" s="270"/>
      <c r="N336" s="261"/>
      <c r="O336" s="261"/>
      <c r="P336" s="261"/>
      <c r="Q336" s="280"/>
      <c r="R336" s="261"/>
      <c r="S336" s="261"/>
      <c r="T336" s="261"/>
      <c r="U336" s="261"/>
      <c r="V336" s="268"/>
      <c r="W336" s="261"/>
      <c r="X336" s="261"/>
      <c r="Y336" s="261"/>
      <c r="Z336" s="268"/>
      <c r="AA336" s="268"/>
      <c r="AB336" s="268"/>
      <c r="AC336" s="268"/>
      <c r="AD336" s="261"/>
      <c r="AE336" s="261"/>
      <c r="AF336" s="268"/>
      <c r="AG336" s="268"/>
      <c r="AH336" s="268"/>
      <c r="AI336" s="268"/>
      <c r="AJ336" s="268"/>
      <c r="AK336" s="268"/>
      <c r="AL336" s="261"/>
      <c r="AM336" s="261"/>
      <c r="AN336" s="261"/>
      <c r="AO336" s="268"/>
      <c r="AP336" s="268"/>
      <c r="AQ336" s="268"/>
      <c r="AR336" s="268"/>
      <c r="AS336" s="268"/>
      <c r="AT336" s="261"/>
      <c r="AU336" s="261"/>
      <c r="AV336" s="261"/>
      <c r="AW336" s="173"/>
      <c r="AX336"/>
      <c r="AY336"/>
      <c r="AZ336"/>
      <c r="BA336"/>
      <c r="BE336" s="176"/>
      <c r="BM336" s="174"/>
      <c r="BN336" s="175"/>
    </row>
    <row r="337" spans="1:66" s="172" customFormat="1" x14ac:dyDescent="0.3">
      <c r="A337" s="79"/>
      <c r="C337" s="261"/>
      <c r="D337" s="261"/>
      <c r="E337" s="261"/>
      <c r="F337" s="261"/>
      <c r="G337" s="268"/>
      <c r="H337" s="269"/>
      <c r="I337" s="270"/>
      <c r="J337" s="270"/>
      <c r="K337" s="270"/>
      <c r="L337" s="271"/>
      <c r="M337" s="270"/>
      <c r="N337" s="261"/>
      <c r="O337" s="261"/>
      <c r="P337" s="261"/>
      <c r="Q337" s="280"/>
      <c r="R337" s="261"/>
      <c r="S337" s="261"/>
      <c r="T337" s="261"/>
      <c r="U337" s="261"/>
      <c r="V337" s="268"/>
      <c r="W337" s="261"/>
      <c r="X337" s="261"/>
      <c r="Y337" s="261"/>
      <c r="Z337" s="268"/>
      <c r="AA337" s="268"/>
      <c r="AB337" s="268"/>
      <c r="AC337" s="268"/>
      <c r="AD337" s="261"/>
      <c r="AE337" s="261"/>
      <c r="AF337" s="268"/>
      <c r="AG337" s="268"/>
      <c r="AH337" s="268"/>
      <c r="AI337" s="268"/>
      <c r="AJ337" s="268"/>
      <c r="AK337" s="268"/>
      <c r="AL337" s="261"/>
      <c r="AM337" s="261"/>
      <c r="AN337" s="261"/>
      <c r="AO337" s="268"/>
      <c r="AP337" s="268"/>
      <c r="AQ337" s="268"/>
      <c r="AR337" s="268"/>
      <c r="AS337" s="268"/>
      <c r="AT337" s="261"/>
      <c r="AU337" s="261"/>
      <c r="AV337" s="261"/>
      <c r="AW337" s="173"/>
      <c r="AX337"/>
      <c r="AY337"/>
      <c r="AZ337"/>
      <c r="BA337"/>
      <c r="BE337" s="176"/>
      <c r="BM337" s="174"/>
      <c r="BN337" s="175"/>
    </row>
    <row r="338" spans="1:66" s="172" customFormat="1" x14ac:dyDescent="0.3">
      <c r="A338" s="79"/>
      <c r="C338" s="261"/>
      <c r="D338" s="261"/>
      <c r="E338" s="261"/>
      <c r="F338" s="261"/>
      <c r="G338" s="268"/>
      <c r="H338" s="269"/>
      <c r="I338" s="270"/>
      <c r="J338" s="270"/>
      <c r="K338" s="270"/>
      <c r="L338" s="271"/>
      <c r="M338" s="270"/>
      <c r="N338" s="261"/>
      <c r="O338" s="261"/>
      <c r="P338" s="261"/>
      <c r="Q338" s="280"/>
      <c r="R338" s="261"/>
      <c r="S338" s="261"/>
      <c r="T338" s="261"/>
      <c r="U338" s="261"/>
      <c r="V338" s="268"/>
      <c r="W338" s="261"/>
      <c r="X338" s="261"/>
      <c r="Y338" s="261"/>
      <c r="Z338" s="268"/>
      <c r="AA338" s="268"/>
      <c r="AB338" s="268"/>
      <c r="AC338" s="268"/>
      <c r="AD338" s="261"/>
      <c r="AE338" s="261"/>
      <c r="AF338" s="268"/>
      <c r="AG338" s="268"/>
      <c r="AH338" s="268"/>
      <c r="AI338" s="268"/>
      <c r="AJ338" s="268"/>
      <c r="AK338" s="268"/>
      <c r="AL338" s="261"/>
      <c r="AM338" s="261"/>
      <c r="AN338" s="261"/>
      <c r="AO338" s="268"/>
      <c r="AP338" s="268"/>
      <c r="AQ338" s="268"/>
      <c r="AR338" s="268"/>
      <c r="AS338" s="268"/>
      <c r="AT338" s="261"/>
      <c r="AU338" s="261"/>
      <c r="AV338" s="261"/>
      <c r="AW338" s="173"/>
      <c r="AX338"/>
      <c r="AY338"/>
      <c r="AZ338"/>
      <c r="BA338"/>
      <c r="BE338" s="176"/>
      <c r="BM338" s="174"/>
      <c r="BN338" s="175"/>
    </row>
    <row r="339" spans="1:66" x14ac:dyDescent="0.3">
      <c r="A339" s="79"/>
      <c r="B339" s="172"/>
      <c r="C339" s="261"/>
      <c r="D339" s="261"/>
      <c r="E339" s="261"/>
      <c r="F339" s="261"/>
      <c r="G339" s="268"/>
      <c r="H339" s="269"/>
      <c r="I339" s="270"/>
      <c r="J339" s="270"/>
      <c r="K339" s="270"/>
      <c r="L339" s="271"/>
      <c r="M339" s="270"/>
      <c r="N339" s="261"/>
      <c r="O339" s="261"/>
      <c r="P339" s="261"/>
      <c r="Q339" s="280"/>
      <c r="R339" s="261"/>
      <c r="S339" s="261"/>
      <c r="T339" s="261"/>
      <c r="U339" s="261"/>
      <c r="V339" s="268"/>
      <c r="W339" s="261"/>
      <c r="X339" s="261"/>
      <c r="Y339" s="261"/>
      <c r="Z339" s="268"/>
      <c r="AA339" s="268"/>
      <c r="AB339" s="268"/>
      <c r="AC339" s="268"/>
      <c r="AD339" s="261"/>
      <c r="AE339" s="261"/>
      <c r="AF339" s="268"/>
      <c r="AG339" s="268"/>
      <c r="AH339" s="268"/>
      <c r="AI339" s="268"/>
      <c r="AJ339" s="268"/>
      <c r="AK339" s="268"/>
      <c r="AL339" s="261"/>
      <c r="AM339" s="261"/>
      <c r="AN339" s="261"/>
      <c r="AO339" s="268"/>
      <c r="AP339" s="268"/>
      <c r="AQ339" s="268"/>
      <c r="AR339" s="268"/>
      <c r="AS339" s="268"/>
      <c r="AT339" s="261"/>
      <c r="AU339" s="261"/>
      <c r="AV339" s="261"/>
      <c r="AW339" s="173"/>
    </row>
    <row r="340" spans="1:66" x14ac:dyDescent="0.3">
      <c r="A340" s="79"/>
      <c r="B340" s="172"/>
      <c r="C340" s="261"/>
      <c r="D340" s="261"/>
      <c r="E340" s="261"/>
      <c r="F340" s="261"/>
      <c r="G340" s="268"/>
      <c r="H340" s="269"/>
      <c r="I340" s="270"/>
      <c r="J340" s="270"/>
      <c r="K340" s="270"/>
      <c r="L340" s="271"/>
      <c r="M340" s="270"/>
      <c r="N340" s="261"/>
      <c r="O340" s="261"/>
      <c r="P340" s="261"/>
      <c r="Q340" s="280"/>
      <c r="R340" s="261"/>
      <c r="S340" s="261"/>
      <c r="T340" s="261"/>
      <c r="U340" s="261"/>
      <c r="V340" s="268"/>
      <c r="W340" s="261"/>
      <c r="X340" s="261"/>
      <c r="Y340" s="261"/>
      <c r="Z340" s="268"/>
      <c r="AA340" s="268"/>
      <c r="AB340" s="268"/>
      <c r="AC340" s="268"/>
      <c r="AD340" s="261"/>
      <c r="AE340" s="261"/>
      <c r="AF340" s="268"/>
      <c r="AG340" s="268"/>
      <c r="AH340" s="268"/>
      <c r="AI340" s="268"/>
      <c r="AJ340" s="268"/>
      <c r="AK340" s="268"/>
      <c r="AL340" s="261"/>
      <c r="AM340" s="261"/>
      <c r="AN340" s="261"/>
      <c r="AO340" s="268"/>
      <c r="AP340" s="268"/>
      <c r="AQ340" s="268"/>
      <c r="AR340" s="268"/>
      <c r="AS340" s="268"/>
      <c r="AT340" s="261"/>
      <c r="AU340" s="261"/>
      <c r="AV340" s="261"/>
      <c r="AW340" s="173"/>
    </row>
    <row r="341" spans="1:66" x14ac:dyDescent="0.3">
      <c r="A341" s="79"/>
      <c r="B341" s="172"/>
      <c r="C341" s="261"/>
      <c r="D341" s="261"/>
      <c r="E341" s="261"/>
      <c r="F341" s="261"/>
      <c r="G341" s="268"/>
      <c r="H341" s="269"/>
      <c r="I341" s="270"/>
      <c r="J341" s="270"/>
      <c r="K341" s="270"/>
      <c r="L341" s="271"/>
      <c r="M341" s="270"/>
      <c r="N341" s="261"/>
      <c r="O341" s="261"/>
      <c r="P341" s="261"/>
      <c r="Q341" s="280"/>
      <c r="R341" s="261"/>
      <c r="S341" s="261"/>
      <c r="T341" s="261"/>
      <c r="U341" s="261"/>
      <c r="V341" s="268"/>
      <c r="W341" s="261"/>
      <c r="X341" s="261"/>
      <c r="Y341" s="261"/>
      <c r="Z341" s="268"/>
      <c r="AA341" s="268"/>
      <c r="AB341" s="268"/>
      <c r="AC341" s="268"/>
      <c r="AD341" s="261"/>
      <c r="AE341" s="261"/>
      <c r="AF341" s="268"/>
      <c r="AG341" s="268"/>
      <c r="AH341" s="268"/>
      <c r="AI341" s="268"/>
      <c r="AJ341" s="268"/>
      <c r="AK341" s="268"/>
      <c r="AL341" s="261"/>
      <c r="AM341" s="261"/>
      <c r="AN341" s="261"/>
      <c r="AO341" s="268"/>
      <c r="AP341" s="268"/>
      <c r="AQ341" s="268"/>
      <c r="AR341" s="268"/>
      <c r="AS341" s="268"/>
      <c r="AT341" s="261"/>
      <c r="AU341" s="261"/>
      <c r="AV341" s="261"/>
      <c r="AW341" s="173"/>
    </row>
    <row r="342" spans="1:66" x14ac:dyDescent="0.3">
      <c r="A342" s="79"/>
      <c r="B342" s="172"/>
      <c r="C342" s="261"/>
      <c r="D342" s="261"/>
      <c r="E342" s="261"/>
      <c r="F342" s="261"/>
      <c r="G342" s="268"/>
      <c r="H342" s="269"/>
      <c r="I342" s="270"/>
      <c r="J342" s="270"/>
      <c r="K342" s="270"/>
      <c r="L342" s="271"/>
      <c r="M342" s="270"/>
      <c r="N342" s="261"/>
      <c r="O342" s="261"/>
      <c r="P342" s="261"/>
      <c r="Q342" s="280"/>
      <c r="R342" s="261"/>
      <c r="S342" s="261"/>
      <c r="T342" s="261"/>
      <c r="U342" s="261"/>
      <c r="V342" s="268"/>
      <c r="W342" s="261"/>
      <c r="X342" s="261"/>
      <c r="Y342" s="261"/>
      <c r="Z342" s="268"/>
      <c r="AA342" s="268"/>
      <c r="AB342" s="268"/>
      <c r="AC342" s="268"/>
      <c r="AD342" s="261"/>
      <c r="AE342" s="261"/>
      <c r="AF342" s="268"/>
      <c r="AG342" s="268"/>
      <c r="AH342" s="268"/>
      <c r="AI342" s="268"/>
      <c r="AJ342" s="268"/>
      <c r="AK342" s="268"/>
      <c r="AL342" s="261"/>
      <c r="AM342" s="261"/>
      <c r="AN342" s="261"/>
      <c r="AO342" s="268"/>
      <c r="AP342" s="268"/>
      <c r="AQ342" s="268"/>
      <c r="AR342" s="268"/>
      <c r="AS342" s="268"/>
      <c r="AT342" s="261"/>
      <c r="AU342" s="261"/>
      <c r="AV342" s="261"/>
      <c r="AW342" s="173"/>
    </row>
    <row r="343" spans="1:66" x14ac:dyDescent="0.3">
      <c r="A343" s="79"/>
      <c r="B343" s="172"/>
      <c r="C343" s="261"/>
      <c r="D343" s="261"/>
      <c r="E343" s="261"/>
      <c r="F343" s="261"/>
      <c r="G343" s="268"/>
      <c r="H343" s="269"/>
      <c r="I343" s="270"/>
      <c r="J343" s="270"/>
      <c r="K343" s="270"/>
      <c r="L343" s="271"/>
      <c r="M343" s="270"/>
      <c r="N343" s="261"/>
      <c r="O343" s="261"/>
      <c r="P343" s="261"/>
      <c r="Q343" s="280"/>
      <c r="R343" s="261"/>
      <c r="S343" s="261"/>
      <c r="T343" s="261"/>
      <c r="U343" s="261"/>
      <c r="V343" s="268"/>
      <c r="W343" s="261"/>
      <c r="X343" s="261"/>
      <c r="Y343" s="261"/>
      <c r="Z343" s="268"/>
      <c r="AA343" s="268"/>
      <c r="AB343" s="268"/>
      <c r="AC343" s="268"/>
      <c r="AD343" s="261"/>
      <c r="AE343" s="261"/>
      <c r="AF343" s="268"/>
      <c r="AG343" s="268"/>
      <c r="AH343" s="268"/>
      <c r="AI343" s="268"/>
      <c r="AJ343" s="268"/>
      <c r="AK343" s="268"/>
      <c r="AL343" s="261"/>
      <c r="AM343" s="261"/>
      <c r="AN343" s="261"/>
      <c r="AO343" s="268"/>
      <c r="AP343" s="268"/>
      <c r="AQ343" s="268"/>
      <c r="AR343" s="268"/>
      <c r="AS343" s="268"/>
      <c r="AT343" s="261"/>
      <c r="AU343" s="261"/>
      <c r="AV343" s="261"/>
      <c r="AW343" s="173"/>
    </row>
    <row r="344" spans="1:66" x14ac:dyDescent="0.3">
      <c r="A344" s="79"/>
      <c r="B344" s="172"/>
      <c r="C344" s="261"/>
      <c r="D344" s="261"/>
      <c r="E344" s="261"/>
      <c r="F344" s="261"/>
      <c r="G344" s="268"/>
      <c r="H344" s="269"/>
      <c r="I344" s="270"/>
      <c r="J344" s="270"/>
      <c r="K344" s="270"/>
      <c r="L344" s="271"/>
      <c r="M344" s="270"/>
      <c r="N344" s="261"/>
      <c r="O344" s="261"/>
      <c r="P344" s="261"/>
      <c r="Q344" s="280"/>
      <c r="R344" s="261"/>
      <c r="S344" s="261"/>
      <c r="T344" s="261"/>
      <c r="U344" s="261"/>
      <c r="V344" s="268"/>
      <c r="W344" s="261"/>
      <c r="X344" s="261"/>
      <c r="Y344" s="261"/>
      <c r="Z344" s="268"/>
      <c r="AA344" s="268"/>
      <c r="AB344" s="268"/>
      <c r="AC344" s="268"/>
      <c r="AD344" s="261"/>
      <c r="AE344" s="261"/>
      <c r="AF344" s="268"/>
      <c r="AG344" s="268"/>
      <c r="AH344" s="268"/>
      <c r="AI344" s="268"/>
      <c r="AJ344" s="268"/>
      <c r="AK344" s="268"/>
      <c r="AL344" s="261"/>
      <c r="AM344" s="261"/>
      <c r="AN344" s="261"/>
      <c r="AO344" s="268"/>
      <c r="AP344" s="268"/>
      <c r="AQ344" s="268"/>
      <c r="AR344" s="268"/>
      <c r="AS344" s="268"/>
      <c r="AT344" s="261"/>
      <c r="AU344" s="261"/>
      <c r="AV344" s="261"/>
      <c r="AW344" s="173"/>
    </row>
    <row r="345" spans="1:66" x14ac:dyDescent="0.3">
      <c r="A345" s="79"/>
      <c r="B345" s="172"/>
      <c r="C345" s="261"/>
      <c r="D345" s="261"/>
      <c r="E345" s="261"/>
      <c r="F345" s="261"/>
      <c r="G345" s="268"/>
      <c r="H345" s="269"/>
      <c r="I345" s="270"/>
      <c r="J345" s="270"/>
      <c r="K345" s="270"/>
      <c r="L345" s="271"/>
      <c r="M345" s="270"/>
      <c r="N345" s="261"/>
      <c r="O345" s="261"/>
      <c r="P345" s="261"/>
      <c r="Q345" s="280"/>
      <c r="R345" s="261"/>
      <c r="S345" s="261"/>
      <c r="T345" s="261"/>
      <c r="U345" s="261"/>
      <c r="V345" s="268"/>
      <c r="W345" s="261"/>
      <c r="X345" s="261"/>
      <c r="Y345" s="261"/>
      <c r="Z345" s="268"/>
      <c r="AA345" s="268"/>
      <c r="AB345" s="268"/>
      <c r="AC345" s="268"/>
      <c r="AD345" s="261"/>
      <c r="AE345" s="261"/>
      <c r="AF345" s="268"/>
      <c r="AG345" s="268"/>
      <c r="AH345" s="268"/>
      <c r="AI345" s="268"/>
      <c r="AJ345" s="268"/>
      <c r="AK345" s="268"/>
      <c r="AL345" s="261"/>
      <c r="AM345" s="261"/>
      <c r="AN345" s="261"/>
      <c r="AO345" s="268"/>
      <c r="AP345" s="268"/>
      <c r="AQ345" s="268"/>
      <c r="AR345" s="268"/>
      <c r="AS345" s="268"/>
      <c r="AT345" s="261"/>
      <c r="AU345" s="261"/>
      <c r="AV345" s="261"/>
      <c r="AW345" s="173"/>
    </row>
    <row r="346" spans="1:66" x14ac:dyDescent="0.3">
      <c r="A346" s="79"/>
      <c r="B346" s="172"/>
      <c r="C346" s="261"/>
      <c r="D346" s="261"/>
      <c r="E346" s="261"/>
      <c r="F346" s="261"/>
      <c r="G346" s="268"/>
      <c r="H346" s="269"/>
      <c r="I346" s="270"/>
      <c r="J346" s="270"/>
      <c r="K346" s="270"/>
      <c r="L346" s="271"/>
      <c r="M346" s="270"/>
      <c r="N346" s="261"/>
      <c r="O346" s="261"/>
      <c r="P346" s="261"/>
      <c r="Q346" s="280"/>
      <c r="R346" s="261"/>
      <c r="S346" s="261"/>
      <c r="T346" s="261"/>
      <c r="U346" s="261"/>
      <c r="V346" s="268"/>
      <c r="W346" s="261"/>
      <c r="X346" s="261"/>
      <c r="Y346" s="261"/>
      <c r="Z346" s="268"/>
      <c r="AA346" s="268"/>
      <c r="AB346" s="268"/>
      <c r="AC346" s="268"/>
      <c r="AD346" s="261"/>
      <c r="AE346" s="261"/>
      <c r="AF346" s="268"/>
      <c r="AG346" s="268"/>
      <c r="AH346" s="268"/>
      <c r="AI346" s="268"/>
      <c r="AJ346" s="268"/>
      <c r="AK346" s="268"/>
      <c r="AL346" s="261"/>
      <c r="AM346" s="261"/>
      <c r="AN346" s="261"/>
      <c r="AO346" s="268"/>
      <c r="AP346" s="268"/>
      <c r="AQ346" s="268"/>
      <c r="AR346" s="268"/>
      <c r="AS346" s="268"/>
      <c r="AT346" s="261"/>
      <c r="AU346" s="261"/>
      <c r="AV346" s="261"/>
      <c r="AW346" s="173"/>
    </row>
    <row r="347" spans="1:66" x14ac:dyDescent="0.3">
      <c r="A347" s="79"/>
      <c r="B347" s="172"/>
      <c r="C347" s="261"/>
      <c r="D347" s="261"/>
      <c r="E347" s="261"/>
      <c r="F347" s="261"/>
      <c r="G347" s="268"/>
      <c r="H347" s="269"/>
      <c r="I347" s="270"/>
      <c r="J347" s="270"/>
      <c r="K347" s="270"/>
      <c r="L347" s="271"/>
      <c r="M347" s="270"/>
      <c r="N347" s="261"/>
      <c r="O347" s="261"/>
      <c r="P347" s="261"/>
      <c r="Q347" s="280"/>
      <c r="R347" s="261"/>
      <c r="S347" s="261"/>
      <c r="T347" s="261"/>
      <c r="U347" s="261"/>
      <c r="V347" s="268"/>
      <c r="W347" s="261"/>
      <c r="X347" s="261"/>
      <c r="Y347" s="261"/>
      <c r="Z347" s="268"/>
      <c r="AA347" s="268"/>
      <c r="AB347" s="268"/>
      <c r="AC347" s="268"/>
      <c r="AD347" s="261"/>
      <c r="AE347" s="261"/>
      <c r="AF347" s="268"/>
      <c r="AG347" s="268"/>
      <c r="AH347" s="268"/>
      <c r="AI347" s="268"/>
      <c r="AJ347" s="268"/>
      <c r="AK347" s="268"/>
      <c r="AL347" s="261"/>
      <c r="AM347" s="261"/>
      <c r="AN347" s="261"/>
      <c r="AO347" s="268"/>
      <c r="AP347" s="268"/>
      <c r="AQ347" s="268"/>
      <c r="AR347" s="268"/>
      <c r="AS347" s="268"/>
      <c r="AT347" s="261"/>
      <c r="AU347" s="261"/>
      <c r="AV347" s="261"/>
      <c r="AW347" s="173"/>
    </row>
    <row r="348" spans="1:66" x14ac:dyDescent="0.3">
      <c r="A348" s="79"/>
      <c r="B348" s="172"/>
      <c r="C348" s="261"/>
      <c r="D348" s="261"/>
      <c r="E348" s="261"/>
      <c r="F348" s="261"/>
      <c r="G348" s="268"/>
      <c r="H348" s="269"/>
      <c r="I348" s="270"/>
      <c r="J348" s="270"/>
      <c r="K348" s="270"/>
      <c r="L348" s="271"/>
      <c r="M348" s="270"/>
      <c r="N348" s="261"/>
      <c r="O348" s="261"/>
      <c r="P348" s="261"/>
      <c r="Q348" s="280"/>
      <c r="R348" s="261"/>
      <c r="S348" s="261"/>
      <c r="T348" s="261"/>
      <c r="U348" s="261"/>
      <c r="V348" s="268"/>
      <c r="W348" s="261"/>
      <c r="X348" s="261"/>
      <c r="Y348" s="261"/>
      <c r="Z348" s="268"/>
      <c r="AA348" s="268"/>
      <c r="AB348" s="268"/>
      <c r="AC348" s="268"/>
      <c r="AD348" s="261"/>
      <c r="AE348" s="261"/>
      <c r="AF348" s="268"/>
      <c r="AG348" s="268"/>
      <c r="AH348" s="268"/>
      <c r="AI348" s="268"/>
      <c r="AJ348" s="268"/>
      <c r="AK348" s="268"/>
      <c r="AL348" s="261"/>
      <c r="AM348" s="261"/>
      <c r="AN348" s="261"/>
      <c r="AO348" s="268"/>
      <c r="AP348" s="268"/>
      <c r="AQ348" s="268"/>
      <c r="AR348" s="268"/>
      <c r="AS348" s="268"/>
      <c r="AT348" s="261"/>
      <c r="AU348" s="261"/>
      <c r="AV348" s="261"/>
      <c r="AW348" s="173"/>
    </row>
    <row r="349" spans="1:66" x14ac:dyDescent="0.3">
      <c r="A349" s="79"/>
      <c r="B349" s="172"/>
      <c r="C349" s="261"/>
      <c r="D349" s="261"/>
      <c r="E349" s="261"/>
      <c r="F349" s="261"/>
      <c r="G349" s="268"/>
      <c r="H349" s="269"/>
      <c r="I349" s="270"/>
      <c r="J349" s="270"/>
      <c r="K349" s="270"/>
      <c r="L349" s="271"/>
      <c r="M349" s="270"/>
      <c r="N349" s="261"/>
      <c r="O349" s="261"/>
      <c r="P349" s="261"/>
      <c r="Q349" s="280"/>
      <c r="R349" s="261"/>
      <c r="S349" s="261"/>
      <c r="T349" s="261"/>
      <c r="U349" s="261"/>
      <c r="V349" s="268"/>
      <c r="W349" s="261"/>
      <c r="X349" s="261"/>
      <c r="Y349" s="261"/>
      <c r="Z349" s="268"/>
      <c r="AA349" s="268"/>
      <c r="AB349" s="268"/>
      <c r="AC349" s="268"/>
      <c r="AD349" s="261"/>
      <c r="AE349" s="261"/>
      <c r="AF349" s="268"/>
      <c r="AG349" s="268"/>
      <c r="AH349" s="268"/>
      <c r="AI349" s="268"/>
      <c r="AJ349" s="268"/>
      <c r="AK349" s="268"/>
      <c r="AL349" s="261"/>
      <c r="AM349" s="261"/>
      <c r="AN349" s="261"/>
      <c r="AO349" s="268"/>
      <c r="AP349" s="268"/>
      <c r="AQ349" s="268"/>
      <c r="AR349" s="268"/>
      <c r="AS349" s="268"/>
      <c r="AT349" s="261"/>
      <c r="AU349" s="261"/>
      <c r="AV349" s="261"/>
      <c r="AW349" s="173"/>
    </row>
    <row r="350" spans="1:66" x14ac:dyDescent="0.3">
      <c r="A350" s="79"/>
      <c r="B350" s="172"/>
      <c r="C350" s="261"/>
      <c r="D350" s="261"/>
      <c r="E350" s="261"/>
      <c r="F350" s="261"/>
      <c r="G350" s="268"/>
      <c r="H350" s="269"/>
      <c r="I350" s="270"/>
      <c r="J350" s="270"/>
      <c r="K350" s="270"/>
      <c r="L350" s="271"/>
      <c r="M350" s="270"/>
      <c r="N350" s="261"/>
      <c r="O350" s="261"/>
      <c r="P350" s="261"/>
      <c r="Q350" s="280"/>
      <c r="R350" s="261"/>
      <c r="S350" s="261"/>
      <c r="T350" s="261"/>
      <c r="U350" s="261"/>
      <c r="V350" s="268"/>
      <c r="W350" s="261"/>
      <c r="X350" s="261"/>
      <c r="Y350" s="261"/>
      <c r="Z350" s="268"/>
      <c r="AA350" s="268"/>
      <c r="AB350" s="268"/>
      <c r="AC350" s="268"/>
      <c r="AD350" s="261"/>
      <c r="AE350" s="261"/>
      <c r="AF350" s="268"/>
      <c r="AG350" s="268"/>
      <c r="AH350" s="268"/>
      <c r="AI350" s="268"/>
      <c r="AJ350" s="268"/>
      <c r="AK350" s="268"/>
      <c r="AL350" s="261"/>
      <c r="AM350" s="261"/>
      <c r="AN350" s="261"/>
      <c r="AO350" s="268"/>
      <c r="AP350" s="268"/>
      <c r="AQ350" s="268"/>
      <c r="AR350" s="268"/>
      <c r="AS350" s="268"/>
      <c r="AT350" s="261"/>
      <c r="AU350" s="261"/>
      <c r="AV350" s="261"/>
      <c r="AW350" s="173"/>
    </row>
    <row r="351" spans="1:66" x14ac:dyDescent="0.3">
      <c r="A351" s="79"/>
      <c r="B351" s="172"/>
      <c r="C351" s="261"/>
      <c r="D351" s="261"/>
      <c r="E351" s="261"/>
      <c r="F351" s="261"/>
      <c r="G351" s="268"/>
      <c r="H351" s="269"/>
      <c r="I351" s="270"/>
      <c r="J351" s="270"/>
      <c r="K351" s="270"/>
      <c r="L351" s="271"/>
      <c r="M351" s="270"/>
      <c r="N351" s="261"/>
      <c r="O351" s="261"/>
      <c r="P351" s="261"/>
      <c r="Q351" s="280"/>
      <c r="R351" s="261"/>
      <c r="S351" s="261"/>
      <c r="T351" s="261"/>
      <c r="U351" s="261"/>
      <c r="V351" s="268"/>
      <c r="W351" s="261"/>
      <c r="X351" s="261"/>
      <c r="Y351" s="261"/>
      <c r="Z351" s="268"/>
      <c r="AA351" s="268"/>
      <c r="AB351" s="268"/>
      <c r="AC351" s="268"/>
      <c r="AD351" s="261"/>
      <c r="AE351" s="261"/>
      <c r="AF351" s="268"/>
      <c r="AG351" s="268"/>
      <c r="AH351" s="268"/>
      <c r="AI351" s="268"/>
      <c r="AJ351" s="268"/>
      <c r="AK351" s="268"/>
      <c r="AL351" s="261"/>
      <c r="AM351" s="261"/>
      <c r="AN351" s="261"/>
      <c r="AO351" s="268"/>
      <c r="AP351" s="268"/>
      <c r="AQ351" s="268"/>
      <c r="AR351" s="268"/>
      <c r="AS351" s="268"/>
      <c r="AT351" s="261"/>
      <c r="AU351" s="261"/>
      <c r="AV351" s="261"/>
      <c r="AW351" s="173"/>
    </row>
    <row r="352" spans="1:66" x14ac:dyDescent="0.3">
      <c r="A352" s="79"/>
      <c r="B352" s="172"/>
      <c r="C352" s="261"/>
      <c r="D352" s="261"/>
      <c r="E352" s="261"/>
      <c r="F352" s="261"/>
      <c r="G352" s="268"/>
      <c r="H352" s="269"/>
      <c r="I352" s="270"/>
      <c r="J352" s="270"/>
      <c r="K352" s="270"/>
      <c r="L352" s="271"/>
      <c r="M352" s="270"/>
      <c r="N352" s="261"/>
      <c r="O352" s="261"/>
      <c r="P352" s="261"/>
      <c r="Q352" s="280"/>
      <c r="R352" s="261"/>
      <c r="S352" s="261"/>
      <c r="T352" s="261"/>
      <c r="U352" s="261"/>
      <c r="V352" s="268"/>
      <c r="W352" s="261"/>
      <c r="X352" s="261"/>
      <c r="Y352" s="261"/>
      <c r="Z352" s="268"/>
      <c r="AA352" s="268"/>
      <c r="AB352" s="268"/>
      <c r="AC352" s="268"/>
      <c r="AD352" s="261"/>
      <c r="AE352" s="261"/>
      <c r="AF352" s="268"/>
      <c r="AG352" s="268"/>
      <c r="AH352" s="268"/>
      <c r="AI352" s="268"/>
      <c r="AJ352" s="268"/>
      <c r="AK352" s="268"/>
      <c r="AL352" s="261"/>
      <c r="AM352" s="261"/>
      <c r="AN352" s="261"/>
      <c r="AO352" s="268"/>
      <c r="AP352" s="268"/>
      <c r="AQ352" s="268"/>
      <c r="AR352" s="268"/>
      <c r="AS352" s="268"/>
      <c r="AT352" s="261"/>
      <c r="AU352" s="261"/>
      <c r="AV352" s="261"/>
      <c r="AW352" s="173"/>
    </row>
    <row r="353" spans="1:49" x14ac:dyDescent="0.3">
      <c r="A353" s="79"/>
      <c r="B353" s="172"/>
      <c r="C353" s="261"/>
      <c r="D353" s="261"/>
      <c r="E353" s="261"/>
      <c r="F353" s="261"/>
      <c r="G353" s="268"/>
      <c r="H353" s="269"/>
      <c r="I353" s="270"/>
      <c r="J353" s="270"/>
      <c r="K353" s="270"/>
      <c r="L353" s="271"/>
      <c r="M353" s="270"/>
      <c r="N353" s="261"/>
      <c r="O353" s="261"/>
      <c r="P353" s="261"/>
      <c r="Q353" s="280"/>
      <c r="R353" s="261"/>
      <c r="S353" s="261"/>
      <c r="T353" s="261"/>
      <c r="U353" s="261"/>
      <c r="V353" s="268"/>
      <c r="W353" s="261"/>
      <c r="X353" s="261"/>
      <c r="Y353" s="261"/>
      <c r="Z353" s="268"/>
      <c r="AA353" s="268"/>
      <c r="AB353" s="268"/>
      <c r="AC353" s="268"/>
      <c r="AD353" s="261"/>
      <c r="AE353" s="261"/>
      <c r="AF353" s="268"/>
      <c r="AG353" s="268"/>
      <c r="AH353" s="268"/>
      <c r="AI353" s="268"/>
      <c r="AJ353" s="268"/>
      <c r="AK353" s="268"/>
      <c r="AL353" s="261"/>
      <c r="AM353" s="261"/>
      <c r="AN353" s="261"/>
      <c r="AO353" s="268"/>
      <c r="AP353" s="268"/>
      <c r="AQ353" s="268"/>
      <c r="AR353" s="268"/>
      <c r="AS353" s="268"/>
      <c r="AT353" s="261"/>
      <c r="AU353" s="261"/>
      <c r="AV353" s="261"/>
      <c r="AW353" s="173"/>
    </row>
    <row r="354" spans="1:49" x14ac:dyDescent="0.3">
      <c r="A354" s="79"/>
      <c r="B354" s="172"/>
      <c r="C354" s="261"/>
      <c r="D354" s="261"/>
      <c r="E354" s="261"/>
      <c r="F354" s="261"/>
      <c r="G354" s="268"/>
      <c r="H354" s="269"/>
      <c r="I354" s="270"/>
      <c r="J354" s="270"/>
      <c r="K354" s="270"/>
      <c r="L354" s="271"/>
      <c r="M354" s="270"/>
      <c r="N354" s="261"/>
      <c r="O354" s="261"/>
      <c r="P354" s="261"/>
      <c r="Q354" s="280"/>
      <c r="R354" s="261"/>
      <c r="S354" s="261"/>
      <c r="T354" s="261"/>
      <c r="U354" s="261"/>
      <c r="V354" s="268"/>
      <c r="W354" s="261"/>
      <c r="X354" s="261"/>
      <c r="Y354" s="261"/>
      <c r="Z354" s="268"/>
      <c r="AA354" s="268"/>
      <c r="AB354" s="268"/>
      <c r="AC354" s="268"/>
      <c r="AD354" s="261"/>
      <c r="AE354" s="261"/>
      <c r="AF354" s="268"/>
      <c r="AG354" s="268"/>
      <c r="AH354" s="268"/>
      <c r="AI354" s="268"/>
      <c r="AJ354" s="268"/>
      <c r="AK354" s="268"/>
      <c r="AL354" s="261"/>
      <c r="AM354" s="261"/>
      <c r="AN354" s="261"/>
      <c r="AO354" s="268"/>
      <c r="AP354" s="268"/>
      <c r="AQ354" s="268"/>
      <c r="AR354" s="268"/>
      <c r="AS354" s="268"/>
      <c r="AT354" s="261"/>
      <c r="AU354" s="261"/>
      <c r="AV354" s="261"/>
      <c r="AW354" s="173"/>
    </row>
    <row r="355" spans="1:49" x14ac:dyDescent="0.3">
      <c r="A355" s="79"/>
      <c r="B355" s="172"/>
      <c r="C355" s="261"/>
      <c r="D355" s="261"/>
      <c r="E355" s="261"/>
      <c r="F355" s="261"/>
      <c r="G355" s="268"/>
      <c r="H355" s="269"/>
      <c r="I355" s="270"/>
      <c r="J355" s="270"/>
      <c r="K355" s="270"/>
      <c r="L355" s="271"/>
      <c r="M355" s="270"/>
      <c r="N355" s="261"/>
      <c r="O355" s="261"/>
      <c r="P355" s="261"/>
      <c r="Q355" s="280"/>
      <c r="R355" s="261"/>
      <c r="S355" s="261"/>
      <c r="T355" s="261"/>
      <c r="U355" s="261"/>
      <c r="V355" s="268"/>
      <c r="W355" s="261"/>
      <c r="X355" s="261"/>
      <c r="Y355" s="261"/>
      <c r="Z355" s="268"/>
      <c r="AA355" s="268"/>
      <c r="AB355" s="268"/>
      <c r="AC355" s="268"/>
      <c r="AD355" s="261"/>
      <c r="AE355" s="261"/>
      <c r="AF355" s="268"/>
      <c r="AG355" s="268"/>
      <c r="AH355" s="268"/>
      <c r="AI355" s="268"/>
      <c r="AJ355" s="268"/>
      <c r="AK355" s="268"/>
      <c r="AL355" s="261"/>
      <c r="AM355" s="261"/>
      <c r="AN355" s="261"/>
      <c r="AO355" s="268"/>
      <c r="AP355" s="268"/>
      <c r="AQ355" s="268"/>
      <c r="AR355" s="268"/>
      <c r="AS355" s="268"/>
      <c r="AT355" s="261"/>
      <c r="AU355" s="261"/>
      <c r="AV355" s="261"/>
      <c r="AW355" s="173"/>
    </row>
    <row r="356" spans="1:49" x14ac:dyDescent="0.3">
      <c r="A356" s="79"/>
      <c r="B356" s="172"/>
      <c r="C356" s="261"/>
      <c r="D356" s="261"/>
      <c r="E356" s="261"/>
      <c r="F356" s="261"/>
      <c r="G356" s="268"/>
      <c r="H356" s="269"/>
      <c r="I356" s="270"/>
      <c r="J356" s="270"/>
      <c r="K356" s="270"/>
      <c r="L356" s="271"/>
      <c r="M356" s="270"/>
      <c r="N356" s="261"/>
      <c r="O356" s="261"/>
      <c r="P356" s="261"/>
      <c r="Q356" s="280"/>
      <c r="R356" s="261"/>
      <c r="S356" s="261"/>
      <c r="T356" s="261"/>
      <c r="U356" s="261"/>
      <c r="V356" s="268"/>
      <c r="W356" s="261"/>
      <c r="X356" s="261"/>
      <c r="Y356" s="261"/>
      <c r="Z356" s="268"/>
      <c r="AA356" s="268"/>
      <c r="AB356" s="268"/>
      <c r="AC356" s="268"/>
      <c r="AD356" s="261"/>
      <c r="AE356" s="261"/>
      <c r="AF356" s="268"/>
      <c r="AG356" s="268"/>
      <c r="AH356" s="268"/>
      <c r="AI356" s="268"/>
      <c r="AJ356" s="268"/>
      <c r="AK356" s="268"/>
      <c r="AL356" s="261"/>
      <c r="AM356" s="261"/>
      <c r="AN356" s="261"/>
      <c r="AO356" s="268"/>
      <c r="AP356" s="268"/>
      <c r="AQ356" s="268"/>
      <c r="AR356" s="268"/>
      <c r="AS356" s="268"/>
      <c r="AT356" s="261"/>
      <c r="AU356" s="261"/>
      <c r="AV356" s="261"/>
      <c r="AW356" s="173"/>
    </row>
    <row r="357" spans="1:49" x14ac:dyDescent="0.3">
      <c r="A357" s="79"/>
      <c r="B357" s="172"/>
      <c r="C357" s="261"/>
      <c r="D357" s="261"/>
      <c r="E357" s="261"/>
      <c r="F357" s="261"/>
      <c r="G357" s="268"/>
      <c r="H357" s="269"/>
      <c r="I357" s="270"/>
      <c r="J357" s="270"/>
      <c r="K357" s="270"/>
      <c r="L357" s="271"/>
      <c r="M357" s="270"/>
      <c r="N357" s="261"/>
      <c r="O357" s="261"/>
      <c r="P357" s="261"/>
      <c r="Q357" s="280"/>
      <c r="R357" s="261"/>
      <c r="S357" s="261"/>
      <c r="T357" s="261"/>
      <c r="U357" s="261"/>
      <c r="V357" s="268"/>
      <c r="W357" s="261"/>
      <c r="X357" s="261"/>
      <c r="Y357" s="261"/>
      <c r="Z357" s="268"/>
      <c r="AA357" s="268"/>
      <c r="AB357" s="268"/>
      <c r="AC357" s="268"/>
      <c r="AD357" s="261"/>
      <c r="AE357" s="261"/>
      <c r="AF357" s="268"/>
      <c r="AG357" s="268"/>
      <c r="AH357" s="268"/>
      <c r="AI357" s="268"/>
      <c r="AJ357" s="268"/>
      <c r="AK357" s="268"/>
      <c r="AL357" s="261"/>
      <c r="AM357" s="261"/>
      <c r="AN357" s="261"/>
      <c r="AO357" s="268"/>
      <c r="AP357" s="268"/>
      <c r="AQ357" s="268"/>
      <c r="AR357" s="268"/>
      <c r="AS357" s="268"/>
      <c r="AT357" s="261"/>
      <c r="AU357" s="261"/>
      <c r="AV357" s="261"/>
      <c r="AW357" s="173"/>
    </row>
    <row r="358" spans="1:49" x14ac:dyDescent="0.3">
      <c r="A358" s="79"/>
      <c r="B358" s="172"/>
      <c r="C358" s="261"/>
      <c r="D358" s="261"/>
      <c r="E358" s="261"/>
      <c r="F358" s="261"/>
      <c r="G358" s="268"/>
      <c r="H358" s="269"/>
      <c r="I358" s="270"/>
      <c r="J358" s="270"/>
      <c r="K358" s="270"/>
      <c r="L358" s="271"/>
      <c r="M358" s="270"/>
      <c r="N358" s="261"/>
      <c r="O358" s="261"/>
      <c r="P358" s="261"/>
      <c r="Q358" s="280"/>
      <c r="R358" s="261"/>
      <c r="S358" s="261"/>
      <c r="T358" s="261"/>
      <c r="U358" s="261"/>
      <c r="V358" s="268"/>
      <c r="W358" s="261"/>
      <c r="X358" s="261"/>
      <c r="Y358" s="261"/>
      <c r="Z358" s="268"/>
      <c r="AA358" s="268"/>
      <c r="AB358" s="268"/>
      <c r="AC358" s="268"/>
      <c r="AD358" s="261"/>
      <c r="AE358" s="261"/>
      <c r="AF358" s="268"/>
      <c r="AG358" s="268"/>
      <c r="AH358" s="268"/>
      <c r="AI358" s="268"/>
      <c r="AJ358" s="268"/>
      <c r="AK358" s="268"/>
      <c r="AL358" s="261"/>
      <c r="AM358" s="261"/>
      <c r="AN358" s="261"/>
      <c r="AO358" s="268"/>
      <c r="AP358" s="268"/>
      <c r="AQ358" s="268"/>
      <c r="AR358" s="268"/>
      <c r="AS358" s="268"/>
      <c r="AT358" s="261"/>
      <c r="AU358" s="261"/>
      <c r="AV358" s="261"/>
      <c r="AW358" s="173"/>
    </row>
    <row r="359" spans="1:49" x14ac:dyDescent="0.3">
      <c r="A359" s="79"/>
      <c r="B359" s="172"/>
      <c r="C359" s="261"/>
      <c r="D359" s="261"/>
      <c r="E359" s="261"/>
      <c r="F359" s="261"/>
      <c r="G359" s="268"/>
      <c r="H359" s="269"/>
      <c r="I359" s="270"/>
      <c r="J359" s="270"/>
      <c r="K359" s="270"/>
      <c r="L359" s="271"/>
      <c r="M359" s="270"/>
      <c r="N359" s="261"/>
      <c r="O359" s="261"/>
      <c r="P359" s="261"/>
      <c r="Q359" s="280"/>
      <c r="R359" s="261"/>
      <c r="S359" s="261"/>
      <c r="T359" s="261"/>
      <c r="U359" s="261"/>
      <c r="V359" s="268"/>
      <c r="W359" s="261"/>
      <c r="X359" s="261"/>
      <c r="Y359" s="261"/>
      <c r="Z359" s="268"/>
      <c r="AA359" s="268"/>
      <c r="AB359" s="268"/>
      <c r="AC359" s="268"/>
      <c r="AD359" s="261"/>
      <c r="AE359" s="261"/>
      <c r="AF359" s="268"/>
      <c r="AG359" s="268"/>
      <c r="AH359" s="268"/>
      <c r="AI359" s="268"/>
      <c r="AJ359" s="268"/>
      <c r="AK359" s="268"/>
      <c r="AL359" s="261"/>
      <c r="AM359" s="261"/>
      <c r="AN359" s="261"/>
      <c r="AO359" s="268"/>
      <c r="AP359" s="268"/>
      <c r="AQ359" s="268"/>
      <c r="AR359" s="268"/>
      <c r="AS359" s="268"/>
      <c r="AT359" s="261"/>
      <c r="AU359" s="261"/>
      <c r="AV359" s="261"/>
      <c r="AW359" s="173"/>
    </row>
    <row r="360" spans="1:49" x14ac:dyDescent="0.3">
      <c r="A360" s="79"/>
      <c r="B360" s="172"/>
      <c r="C360" s="261"/>
      <c r="D360" s="261"/>
      <c r="E360" s="261"/>
      <c r="F360" s="261"/>
      <c r="G360" s="268"/>
      <c r="H360" s="269"/>
      <c r="I360" s="270"/>
      <c r="J360" s="270"/>
      <c r="K360" s="270"/>
      <c r="L360" s="271"/>
      <c r="M360" s="270"/>
      <c r="N360" s="261"/>
      <c r="O360" s="261"/>
      <c r="P360" s="261"/>
      <c r="Q360" s="280"/>
      <c r="R360" s="261"/>
      <c r="S360" s="261"/>
      <c r="T360" s="261"/>
      <c r="U360" s="261"/>
      <c r="V360" s="268"/>
      <c r="W360" s="261"/>
      <c r="X360" s="261"/>
      <c r="Y360" s="261"/>
      <c r="Z360" s="268"/>
      <c r="AA360" s="268"/>
      <c r="AB360" s="268"/>
      <c r="AC360" s="268"/>
      <c r="AD360" s="261"/>
      <c r="AE360" s="261"/>
      <c r="AF360" s="268"/>
      <c r="AG360" s="268"/>
      <c r="AH360" s="268"/>
      <c r="AI360" s="268"/>
      <c r="AJ360" s="268"/>
      <c r="AK360" s="268"/>
      <c r="AL360" s="261"/>
      <c r="AM360" s="261"/>
      <c r="AN360" s="261"/>
      <c r="AO360" s="268"/>
      <c r="AP360" s="268"/>
      <c r="AQ360" s="268"/>
      <c r="AR360" s="268"/>
      <c r="AS360" s="268"/>
      <c r="AT360" s="261"/>
      <c r="AU360" s="261"/>
      <c r="AV360" s="261"/>
      <c r="AW360" s="173"/>
    </row>
    <row r="361" spans="1:49" x14ac:dyDescent="0.3">
      <c r="A361" s="79"/>
      <c r="B361" s="172"/>
      <c r="C361" s="261"/>
      <c r="D361" s="261"/>
      <c r="E361" s="261"/>
      <c r="F361" s="261"/>
      <c r="G361" s="268"/>
      <c r="H361" s="269"/>
      <c r="I361" s="270"/>
      <c r="J361" s="270"/>
      <c r="K361" s="270"/>
      <c r="L361" s="271"/>
      <c r="M361" s="270"/>
      <c r="N361" s="261"/>
      <c r="O361" s="261"/>
      <c r="P361" s="261"/>
      <c r="Q361" s="280"/>
      <c r="R361" s="261"/>
      <c r="S361" s="261"/>
      <c r="T361" s="261"/>
      <c r="U361" s="261"/>
      <c r="V361" s="268"/>
      <c r="W361" s="261"/>
      <c r="X361" s="261"/>
      <c r="Y361" s="261"/>
      <c r="Z361" s="268"/>
      <c r="AA361" s="268"/>
      <c r="AB361" s="268"/>
      <c r="AC361" s="268"/>
      <c r="AD361" s="261"/>
      <c r="AE361" s="261"/>
      <c r="AF361" s="268"/>
      <c r="AG361" s="268"/>
      <c r="AH361" s="268"/>
      <c r="AI361" s="268"/>
      <c r="AJ361" s="268"/>
      <c r="AK361" s="268"/>
      <c r="AL361" s="261"/>
      <c r="AM361" s="261"/>
      <c r="AN361" s="261"/>
      <c r="AO361" s="268"/>
      <c r="AP361" s="268"/>
      <c r="AQ361" s="268"/>
      <c r="AR361" s="268"/>
      <c r="AS361" s="268"/>
      <c r="AT361" s="261"/>
      <c r="AU361" s="261"/>
      <c r="AV361" s="261"/>
      <c r="AW361" s="173"/>
    </row>
    <row r="362" spans="1:49" x14ac:dyDescent="0.3">
      <c r="A362" s="79"/>
      <c r="B362" s="172"/>
      <c r="C362" s="261"/>
      <c r="D362" s="261"/>
      <c r="E362" s="261"/>
      <c r="F362" s="261"/>
      <c r="G362" s="268"/>
      <c r="H362" s="269"/>
      <c r="I362" s="270"/>
      <c r="J362" s="270"/>
      <c r="K362" s="270"/>
      <c r="L362" s="271"/>
      <c r="M362" s="270"/>
      <c r="N362" s="261"/>
      <c r="O362" s="261"/>
      <c r="P362" s="261"/>
      <c r="Q362" s="280"/>
      <c r="R362" s="261"/>
      <c r="S362" s="261"/>
      <c r="T362" s="261"/>
      <c r="U362" s="261"/>
      <c r="V362" s="268"/>
      <c r="W362" s="261"/>
      <c r="X362" s="261"/>
      <c r="Y362" s="261"/>
      <c r="Z362" s="268"/>
      <c r="AA362" s="268"/>
      <c r="AB362" s="268"/>
      <c r="AC362" s="268"/>
      <c r="AD362" s="261"/>
      <c r="AE362" s="261"/>
      <c r="AF362" s="268"/>
      <c r="AG362" s="268"/>
      <c r="AH362" s="268"/>
      <c r="AI362" s="268"/>
      <c r="AJ362" s="268"/>
      <c r="AK362" s="268"/>
      <c r="AL362" s="261"/>
      <c r="AM362" s="261"/>
      <c r="AN362" s="261"/>
      <c r="AO362" s="268"/>
      <c r="AP362" s="268"/>
      <c r="AQ362" s="268"/>
      <c r="AR362" s="268"/>
      <c r="AS362" s="268"/>
      <c r="AT362" s="261"/>
      <c r="AU362" s="261"/>
      <c r="AV362" s="261"/>
      <c r="AW362" s="173"/>
    </row>
    <row r="363" spans="1:49" x14ac:dyDescent="0.3">
      <c r="A363" s="79"/>
      <c r="B363" s="172"/>
      <c r="C363" s="261"/>
      <c r="D363" s="261"/>
      <c r="E363" s="261"/>
      <c r="F363" s="261"/>
      <c r="G363" s="268"/>
      <c r="H363" s="269"/>
      <c r="I363" s="270"/>
      <c r="J363" s="270"/>
      <c r="K363" s="270"/>
      <c r="L363" s="271"/>
      <c r="M363" s="270"/>
      <c r="N363" s="261"/>
      <c r="O363" s="261"/>
      <c r="P363" s="261"/>
      <c r="Q363" s="280"/>
      <c r="R363" s="261"/>
      <c r="S363" s="261"/>
      <c r="T363" s="261"/>
      <c r="U363" s="261"/>
      <c r="V363" s="268"/>
      <c r="W363" s="261"/>
      <c r="X363" s="261"/>
      <c r="Y363" s="261"/>
      <c r="Z363" s="268"/>
      <c r="AA363" s="268"/>
      <c r="AB363" s="268"/>
      <c r="AC363" s="268"/>
      <c r="AD363" s="261"/>
      <c r="AE363" s="261"/>
      <c r="AF363" s="268"/>
      <c r="AG363" s="268"/>
      <c r="AH363" s="268"/>
      <c r="AI363" s="268"/>
      <c r="AJ363" s="268"/>
      <c r="AK363" s="268"/>
      <c r="AL363" s="261"/>
      <c r="AM363" s="261"/>
      <c r="AN363" s="261"/>
      <c r="AO363" s="268"/>
      <c r="AP363" s="268"/>
      <c r="AQ363" s="268"/>
      <c r="AR363" s="268"/>
      <c r="AS363" s="268"/>
      <c r="AT363" s="261"/>
      <c r="AU363" s="261"/>
      <c r="AV363" s="261"/>
      <c r="AW363" s="173"/>
    </row>
    <row r="364" spans="1:49" x14ac:dyDescent="0.3">
      <c r="A364" s="79"/>
      <c r="B364" s="172"/>
      <c r="C364" s="261"/>
      <c r="D364" s="261"/>
      <c r="E364" s="261"/>
      <c r="F364" s="261"/>
      <c r="G364" s="268"/>
      <c r="H364" s="269"/>
      <c r="I364" s="270"/>
      <c r="J364" s="270"/>
      <c r="K364" s="270"/>
      <c r="L364" s="271"/>
      <c r="M364" s="270"/>
      <c r="N364" s="261"/>
      <c r="O364" s="261"/>
      <c r="P364" s="261"/>
      <c r="Q364" s="280"/>
      <c r="R364" s="261"/>
      <c r="S364" s="261"/>
      <c r="T364" s="261"/>
      <c r="U364" s="261"/>
      <c r="V364" s="268"/>
      <c r="W364" s="261"/>
      <c r="X364" s="261"/>
      <c r="Y364" s="261"/>
      <c r="Z364" s="268"/>
      <c r="AA364" s="268"/>
      <c r="AB364" s="268"/>
      <c r="AC364" s="268"/>
      <c r="AD364" s="261"/>
      <c r="AE364" s="261"/>
      <c r="AF364" s="268"/>
      <c r="AG364" s="268"/>
      <c r="AH364" s="268"/>
      <c r="AI364" s="268"/>
      <c r="AJ364" s="268"/>
      <c r="AK364" s="268"/>
      <c r="AL364" s="261"/>
      <c r="AM364" s="261"/>
      <c r="AN364" s="261"/>
      <c r="AO364" s="268"/>
      <c r="AP364" s="268"/>
      <c r="AQ364" s="268"/>
      <c r="AR364" s="268"/>
      <c r="AS364" s="268"/>
      <c r="AT364" s="261"/>
      <c r="AU364" s="261"/>
      <c r="AV364" s="261"/>
      <c r="AW364" s="173"/>
    </row>
    <row r="365" spans="1:49" x14ac:dyDescent="0.3">
      <c r="A365" s="79"/>
      <c r="B365" s="172"/>
      <c r="C365" s="261"/>
      <c r="D365" s="261"/>
      <c r="E365" s="261"/>
      <c r="F365" s="261"/>
      <c r="G365" s="268"/>
      <c r="H365" s="269"/>
      <c r="I365" s="270"/>
      <c r="J365" s="270"/>
      <c r="K365" s="270"/>
      <c r="L365" s="271"/>
      <c r="M365" s="270"/>
      <c r="N365" s="261"/>
      <c r="O365" s="261"/>
      <c r="P365" s="261"/>
      <c r="Q365" s="280"/>
      <c r="R365" s="261"/>
      <c r="S365" s="261"/>
      <c r="T365" s="261"/>
      <c r="U365" s="261"/>
      <c r="V365" s="268"/>
      <c r="W365" s="261"/>
      <c r="X365" s="261"/>
      <c r="Y365" s="261"/>
      <c r="Z365" s="268"/>
      <c r="AA365" s="268"/>
      <c r="AB365" s="268"/>
      <c r="AC365" s="268"/>
      <c r="AD365" s="261"/>
      <c r="AE365" s="261"/>
      <c r="AF365" s="268"/>
      <c r="AG365" s="268"/>
      <c r="AH365" s="268"/>
      <c r="AI365" s="268"/>
      <c r="AJ365" s="268"/>
      <c r="AK365" s="268"/>
      <c r="AL365" s="261"/>
      <c r="AM365" s="261"/>
      <c r="AN365" s="261"/>
      <c r="AO365" s="268"/>
      <c r="AP365" s="268"/>
      <c r="AQ365" s="268"/>
      <c r="AR365" s="268"/>
      <c r="AS365" s="268"/>
      <c r="AT365" s="261"/>
      <c r="AU365" s="261"/>
      <c r="AV365" s="261"/>
      <c r="AW365" s="173"/>
    </row>
  </sheetData>
  <sheetProtection algorithmName="SHA-512" hashValue="8AXOh+CfNTvOD29+e226oMz2x5oRKonKTFX34a6Gp+lle1nfCXvlwiXJQpBjpJuOEcry9jySVjwA8G+ioCxS1Q==" saltValue="B5qELuYB8jVrS3/Ikn49Bw==" spinCount="100000" sheet="1" objects="1" scenarios="1" selectLockedCells="1" selectUnlockedCells="1"/>
  <sortState ref="T3:AC3">
    <sortCondition ref="T3"/>
  </sortState>
  <dataConsolidate/>
  <mergeCells count="12">
    <mergeCell ref="AS2:AT2"/>
    <mergeCell ref="Z2:AA2"/>
    <mergeCell ref="AU2:AV2"/>
    <mergeCell ref="X2:Y2"/>
    <mergeCell ref="AP2:AR2"/>
    <mergeCell ref="AF2:AG2"/>
    <mergeCell ref="T2:U2"/>
    <mergeCell ref="AJ2:AK2"/>
    <mergeCell ref="AN2:AO2"/>
    <mergeCell ref="V2:W2"/>
    <mergeCell ref="AB2:AE2"/>
    <mergeCell ref="AL2:AM2"/>
  </mergeCells>
  <conditionalFormatting sqref="AW286:AW290 AW3:AW284">
    <cfRule type="containsBlanks" dxfId="107" priority="62">
      <formula>LEN(TRIM(AW3))=0</formula>
    </cfRule>
  </conditionalFormatting>
  <conditionalFormatting sqref="L286:L1048576 L3:L284">
    <cfRule type="containsText" dxfId="106" priority="59" operator="containsText" text="A REVOIR">
      <formula>NOT(ISERROR(SEARCH("A REVOIR",L3)))</formula>
    </cfRule>
  </conditionalFormatting>
  <conditionalFormatting sqref="BB2:BO2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86:O1048576 O3:O284">
    <cfRule type="containsText" dxfId="105" priority="57" operator="containsText" text="Papier">
      <formula>NOT(ISERROR(SEARCH("Papier",O3)))</formula>
    </cfRule>
  </conditionalFormatting>
  <conditionalFormatting sqref="AH286:AH322 AF286:AF322 AJ286:AJ322 AB286:AD322 AN286:AN322 AL286:AL322 Z286:Z322 X286:X322 V286:V322 T286:T322 AU286:AU322 AS286:AS322 AS4:AS284 AU4:AU284 T4:T284 V4:V284 X4:X284 Z4:Z284 AL4:AL284 AN4:AN284 AB4:AD284 AJ4:AJ284 AF4:AF284 AH4:AH284">
    <cfRule type="containsBlanks" dxfId="104" priority="284">
      <formula>LEN(TRIM(T4))=0</formula>
    </cfRule>
  </conditionalFormatting>
  <conditionalFormatting sqref="U286:U290 U4:U284">
    <cfRule type="expression" dxfId="103" priority="52">
      <formula>R4="-"</formula>
    </cfRule>
  </conditionalFormatting>
  <conditionalFormatting sqref="W286:W290 W4:W284">
    <cfRule type="expression" dxfId="102" priority="51">
      <formula>R4="-"</formula>
    </cfRule>
  </conditionalFormatting>
  <conditionalFormatting sqref="Y286:Y290 Y4:Y284">
    <cfRule type="expression" dxfId="101" priority="50">
      <formula>R4="-"</formula>
    </cfRule>
  </conditionalFormatting>
  <conditionalFormatting sqref="AA286:AA290 AA4:AA284">
    <cfRule type="expression" dxfId="100" priority="49">
      <formula>R4="-"</formula>
    </cfRule>
  </conditionalFormatting>
  <conditionalFormatting sqref="AE286:AE290 AE4:AE284">
    <cfRule type="expression" dxfId="99" priority="48">
      <formula>R4="-"</formula>
    </cfRule>
  </conditionalFormatting>
  <conditionalFormatting sqref="AK4:AK41 AK43:AK268">
    <cfRule type="expression" dxfId="98" priority="47">
      <formula>R4="-"</formula>
    </cfRule>
  </conditionalFormatting>
  <conditionalFormatting sqref="AM286:AM290 AM4:AM284">
    <cfRule type="expression" dxfId="97" priority="46">
      <formula>R4="-"</formula>
    </cfRule>
  </conditionalFormatting>
  <conditionalFormatting sqref="AO286:AO290 AO4:AO284">
    <cfRule type="expression" dxfId="96" priority="45">
      <formula>R4="-"</formula>
    </cfRule>
  </conditionalFormatting>
  <conditionalFormatting sqref="M286:M290 M4:M284">
    <cfRule type="cellIs" dxfId="95" priority="40" operator="equal">
      <formula>"P - MAJ"</formula>
    </cfRule>
    <cfRule type="containsText" dxfId="94" priority="41" operator="containsText" text="P-AJ-NON">
      <formula>NOT(ISERROR(SEARCH("P-AJ-NON",M4)))</formula>
    </cfRule>
    <cfRule type="containsText" dxfId="93" priority="42" operator="containsText" text="NP - MAJ">
      <formula>NOT(ISERROR(SEARCH("NP - MAJ",M4)))</formula>
    </cfRule>
    <cfRule type="containsText" dxfId="92" priority="43" operator="containsText" text="NP - AJ">
      <formula>NOT(ISERROR(SEARCH("NP - AJ",M4)))</formula>
    </cfRule>
    <cfRule type="containsText" dxfId="91" priority="44" operator="containsText" text="P-AJ-IMPR">
      <formula>NOT(ISERROR(SEARCH("P-AJ-IMPR",M4)))</formula>
    </cfRule>
  </conditionalFormatting>
  <conditionalFormatting sqref="AT286:AT290 AT4:AT284">
    <cfRule type="expression" dxfId="90" priority="38">
      <formula>R4="-"</formula>
    </cfRule>
  </conditionalFormatting>
  <conditionalFormatting sqref="AV286:AV290 AV4:AV284">
    <cfRule type="expression" dxfId="89" priority="37">
      <formula>R4="-"</formula>
    </cfRule>
  </conditionalFormatting>
  <conditionalFormatting sqref="AI42 AI206">
    <cfRule type="expression" dxfId="88" priority="303">
      <formula>R42="-"</formula>
    </cfRule>
  </conditionalFormatting>
  <conditionalFormatting sqref="AW285">
    <cfRule type="containsBlanks" dxfId="87" priority="17">
      <formula>LEN(TRIM(AW285))=0</formula>
    </cfRule>
  </conditionalFormatting>
  <conditionalFormatting sqref="L285">
    <cfRule type="containsText" dxfId="86" priority="16" operator="containsText" text="A REVOIR">
      <formula>NOT(ISERROR(SEARCH("A REVOIR",L285)))</formula>
    </cfRule>
  </conditionalFormatting>
  <conditionalFormatting sqref="O285">
    <cfRule type="containsText" dxfId="85" priority="15" operator="containsText" text="Papier">
      <formula>NOT(ISERROR(SEARCH("Papier",O285)))</formula>
    </cfRule>
  </conditionalFormatting>
  <conditionalFormatting sqref="AS285 AU285 T285 V285 X285 Z285 AL285 AN285 AB285:AD285 AJ285 AF285 AH285">
    <cfRule type="containsBlanks" dxfId="84" priority="18">
      <formula>LEN(TRIM(T285))=0</formula>
    </cfRule>
  </conditionalFormatting>
  <conditionalFormatting sqref="U285">
    <cfRule type="expression" dxfId="83" priority="14">
      <formula>R285="-"</formula>
    </cfRule>
  </conditionalFormatting>
  <conditionalFormatting sqref="W285">
    <cfRule type="expression" dxfId="82" priority="13">
      <formula>R285="-"</formula>
    </cfRule>
  </conditionalFormatting>
  <conditionalFormatting sqref="Y285">
    <cfRule type="expression" dxfId="81" priority="12">
      <formula>R285="-"</formula>
    </cfRule>
  </conditionalFormatting>
  <conditionalFormatting sqref="AA285">
    <cfRule type="expression" dxfId="80" priority="11">
      <formula>R285="-"</formula>
    </cfRule>
  </conditionalFormatting>
  <conditionalFormatting sqref="AE285">
    <cfRule type="expression" dxfId="79" priority="10">
      <formula>R285="-"</formula>
    </cfRule>
  </conditionalFormatting>
  <conditionalFormatting sqref="AM285">
    <cfRule type="expression" dxfId="78" priority="9">
      <formula>R285="-"</formula>
    </cfRule>
  </conditionalFormatting>
  <conditionalFormatting sqref="AO285">
    <cfRule type="expression" dxfId="77" priority="8">
      <formula>R285="-"</formula>
    </cfRule>
  </conditionalFormatting>
  <conditionalFormatting sqref="M285">
    <cfRule type="cellIs" dxfId="76" priority="3" operator="equal">
      <formula>"P - MAJ"</formula>
    </cfRule>
    <cfRule type="containsText" dxfId="75" priority="4" operator="containsText" text="P-AJ-NON">
      <formula>NOT(ISERROR(SEARCH("P-AJ-NON",M285)))</formula>
    </cfRule>
    <cfRule type="containsText" dxfId="74" priority="5" operator="containsText" text="NP - MAJ">
      <formula>NOT(ISERROR(SEARCH("NP - MAJ",M285)))</formula>
    </cfRule>
    <cfRule type="containsText" dxfId="73" priority="6" operator="containsText" text="NP - AJ">
      <formula>NOT(ISERROR(SEARCH("NP - AJ",M285)))</formula>
    </cfRule>
    <cfRule type="containsText" dxfId="72" priority="7" operator="containsText" text="P-AJ-IMPR">
      <formula>NOT(ISERROR(SEARCH("P-AJ-IMPR",M285)))</formula>
    </cfRule>
  </conditionalFormatting>
  <conditionalFormatting sqref="AT285">
    <cfRule type="expression" dxfId="71" priority="2">
      <formula>R285="-"</formula>
    </cfRule>
  </conditionalFormatting>
  <conditionalFormatting sqref="AV285">
    <cfRule type="expression" dxfId="70" priority="1">
      <formula>R285="-"</formula>
    </cfRule>
  </conditionalFormatting>
  <dataValidations count="22">
    <dataValidation type="list" allowBlank="1" showInputMessage="1" showErrorMessage="1" sqref="E5:E6 E4:F4 F185:G185 F276:F282 F186:F273 F5:F140 F142:F184">
      <formula1>INDIRECT(D4)</formula1>
    </dataValidation>
    <dataValidation type="list" allowBlank="1" showInputMessage="1" showErrorMessage="1" sqref="E277:E285 E150:E172 E7:E148 E174:E275">
      <formula1>INDIRECT($D7)</formula1>
    </dataValidation>
    <dataValidation type="list" allowBlank="1" showInputMessage="1" showErrorMessage="1" sqref="D150:D172 D277:D285 D4:D148 D174:D275">
      <formula1>INDIRECT($C4)</formula1>
    </dataValidation>
    <dataValidation type="list" allowBlank="1" showInputMessage="1" showErrorMessage="1" sqref="B269">
      <formula1>INDIRECT(F202)</formula1>
    </dataValidation>
    <dataValidation type="list" allowBlank="1" showInputMessage="1" showErrorMessage="1" sqref="C150:C172 C277:C285 C4:C148 C174:C275">
      <formula1>domaine</formula1>
    </dataValidation>
    <dataValidation type="list" allowBlank="1" showInputMessage="1" showErrorMessage="1" sqref="AI206 AI42">
      <formula1>"Fonctionnement,CLIN,COMEDIMS,Pharmacie,Matériovigilance,Hémovigilance"</formula1>
    </dataValidation>
    <dataValidation type="list" allowBlank="1" showInputMessage="1" showErrorMessage="1" sqref="BB3:BO3 S4:S290">
      <formula1>referent</formula1>
    </dataValidation>
    <dataValidation type="list" allowBlank="1" showInputMessage="1" showErrorMessage="1" sqref="AY4">
      <formula1>priorité</formula1>
    </dataValidation>
    <dataValidation type="list" allowBlank="1" showInputMessage="1" showErrorMessage="1" sqref="B4:B21">
      <formula1>INDIRECT(F4)</formula1>
    </dataValidation>
    <dataValidation type="list" allowBlank="1" showInputMessage="1" showErrorMessage="1" sqref="AZ4:AZ290">
      <formula1>choix</formula1>
    </dataValidation>
    <dataValidation type="list" allowBlank="1" showInputMessage="1" showErrorMessage="1" sqref="R4:R290">
      <formula1>version</formula1>
    </dataValidation>
    <dataValidation type="list" allowBlank="1" showInputMessage="1" showErrorMessage="1" sqref="Q4:Q290">
      <formula1>format</formula1>
    </dataValidation>
    <dataValidation type="list" allowBlank="1" showInputMessage="1" showErrorMessage="1" sqref="M4:M290">
      <formula1>"NP - AJ,P - MAJ,NP - MAJ,P-AJ-IMPR,P-AJ-NON"</formula1>
    </dataValidation>
    <dataValidation type="list" allowBlank="1" showInputMessage="1" showErrorMessage="1" sqref="U3:U290">
      <mc:AlternateContent xmlns:x12ac="http://schemas.microsoft.com/office/spreadsheetml/2011/1/ac" xmlns:mc="http://schemas.openxmlformats.org/markup-compatibility/2006">
        <mc:Choice Requires="x12ac">
          <x12ac:list>Convention,"Documents ""officiels""",Bilan d'activité,Risques et Sécurité,Revue de Direction,CHSCT,DU,Admin/Fonctionnement,Admin/Personnel,Admin/Risques,Admin/Hygiène</x12ac:list>
        </mc:Choice>
        <mc:Fallback>
          <formula1>"Convention,Documents ""officiels"",Bilan d'activité,Risques et Sécurité,Revue de Direction,CHSCT,DU,Admin/Fonctionnement,Admin/Personnel,Admin/Risques,Admin/Hygiène"</formula1>
        </mc:Fallback>
      </mc:AlternateContent>
    </dataValidation>
    <dataValidation type="list" allowBlank="1" showInputMessage="1" showErrorMessage="1" sqref="AA3:AA290">
      <formula1>"Fonctionnement,Panne et travaux,Déchet-linge,Hygiène-Vigilance-Prévention"</formula1>
    </dataValidation>
    <dataValidation type="list" allowBlank="1" showInputMessage="1" showErrorMessage="1" sqref="W3:W290">
      <formula1>"Fonctionnement,Hygiène-risques,Documentation"</formula1>
    </dataValidation>
    <dataValidation type="list" allowBlank="1" showInputMessage="1" showErrorMessage="1" sqref="AO3:AO290">
      <formula1>"Fonctionnement,Inf.Noso. Internes,Formation nvx interne,Fiches produits"</formula1>
    </dataValidation>
    <dataValidation type="list" allowBlank="1" showInputMessage="1" showErrorMessage="1" sqref="AG3:AG290">
      <formula1>"CLIN,AEV"</formula1>
    </dataValidation>
    <dataValidation type="list" allowBlank="1" showInputMessage="1" showErrorMessage="1" sqref="AK3:AK290">
      <formula1>"Fonctionnement,Hémovigilance,Matériovigilance,Pharmacovigilance,Pharma-Orga,Pharma-Théra"</formula1>
    </dataValidation>
    <dataValidation type="list" allowBlank="1" showInputMessage="1" showErrorMessage="1" sqref="AE3:AE290">
      <formula1>"Soin-Inf.associées,Soin-Voie veineuse,Soin-pansement,Soin-urinaire,Soin-digestif,Soin-respiratoire,Hyg-Locaux,Hyg-Linge,Hyg-Matériel,Hyg-Déchet,Théra-Modalités,Théra-soins sur prescription,Théra-pratique,Fonct-Général,Fonct-Médical,Vigilances,Livret théra"</formula1>
    </dataValidation>
    <dataValidation type="list" allowBlank="1" showInputMessage="1" showErrorMessage="1" sqref="AM3:AM290">
      <formula1>"Fonctionnement,Vigilances et risques,Hygiène,Chariot,Chambre,Salle de bain,Morgue,Linge,Déchet,Produit,Matériel"</formula1>
    </dataValidation>
    <dataValidation type="list" allowBlank="1" showInputMessage="1" showErrorMessage="1" sqref="Y3:Y290">
      <formula1>"Fonctionnement-Orga,Hygiène-Vigilance,HACCP"</formula1>
    </dataValidation>
  </dataValidations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75" orientation="portrait" r:id="rId1"/>
  <colBreaks count="1" manualBreakCount="1">
    <brk id="65" max="1048575" man="1"/>
  </colBreaks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déroulante'!$C$99:$C$101</xm:f>
          </x14:formula1>
          <xm:sqref>F141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1"/>
  </sheetPr>
  <dimension ref="A1:N300"/>
  <sheetViews>
    <sheetView topLeftCell="A223" workbookViewId="0">
      <selection activeCell="C136" sqref="C136"/>
    </sheetView>
  </sheetViews>
  <sheetFormatPr baseColWidth="10" defaultColWidth="11.44140625" defaultRowHeight="14.4" x14ac:dyDescent="0.3"/>
  <cols>
    <col min="1" max="1" width="10.5546875" style="45" customWidth="1"/>
    <col min="2" max="2" width="46.5546875" style="46" customWidth="1"/>
    <col min="3" max="3" width="12.44140625" style="83" customWidth="1"/>
    <col min="4" max="5" width="6.109375" style="29" customWidth="1"/>
    <col min="6" max="6" width="11" style="48" customWidth="1"/>
    <col min="7" max="7" width="11" style="29" customWidth="1"/>
    <col min="8" max="8" width="26.44140625" style="49" customWidth="1"/>
    <col min="9" max="9" width="53.5546875" style="47" customWidth="1"/>
    <col min="10" max="10" width="11.5546875"/>
    <col min="11" max="11" width="5.6640625" style="5" customWidth="1"/>
    <col min="12" max="12" width="19.33203125" style="5" customWidth="1"/>
    <col min="13" max="13" width="28.109375" style="5" customWidth="1"/>
    <col min="14" max="14" width="8.44140625" style="5" customWidth="1"/>
    <col min="15" max="15" width="18" style="5" customWidth="1"/>
    <col min="16" max="16" width="17.5546875" style="5" customWidth="1"/>
    <col min="17" max="17" width="18.5546875" style="5" customWidth="1"/>
    <col min="18" max="18" width="16.44140625" style="5" customWidth="1"/>
    <col min="19" max="19" width="15.5546875" style="5" customWidth="1"/>
    <col min="20" max="16384" width="11.44140625" style="5"/>
  </cols>
  <sheetData>
    <row r="1" spans="1:14" ht="23.4" x14ac:dyDescent="0.3">
      <c r="A1" s="132" t="s">
        <v>164</v>
      </c>
      <c r="B1" s="132"/>
      <c r="C1" s="132"/>
      <c r="D1" s="132"/>
      <c r="E1" s="132"/>
      <c r="F1" s="132"/>
      <c r="G1" s="132"/>
      <c r="H1" s="133"/>
      <c r="I1" s="132"/>
      <c r="J1" s="31"/>
      <c r="K1" s="19"/>
    </row>
    <row r="2" spans="1:14" s="20" customFormat="1" ht="60" customHeight="1" x14ac:dyDescent="0.25">
      <c r="A2" s="30" t="s">
        <v>88</v>
      </c>
      <c r="B2" s="30" t="s">
        <v>163</v>
      </c>
      <c r="C2" s="30" t="s">
        <v>107</v>
      </c>
      <c r="D2" s="30" t="s">
        <v>395</v>
      </c>
      <c r="E2" s="30" t="s">
        <v>143</v>
      </c>
      <c r="F2" s="30" t="s">
        <v>483</v>
      </c>
      <c r="G2" s="30" t="s">
        <v>7</v>
      </c>
      <c r="H2" s="37" t="s">
        <v>240</v>
      </c>
      <c r="I2" s="134" t="s">
        <v>241</v>
      </c>
      <c r="K2" s="26"/>
    </row>
    <row r="3" spans="1:14" s="17" customFormat="1" ht="26.25" customHeight="1" x14ac:dyDescent="0.3">
      <c r="A3" s="38" t="e">
        <f>Tableau1[[#This Row],[Code]]</f>
        <v>#VALUE!</v>
      </c>
      <c r="B3" s="77" t="e">
        <f>Tableau1[[#This Row],[Nom]]</f>
        <v>#VALUE!</v>
      </c>
      <c r="C3" s="81" t="e">
        <f ca="1">IF(Administrateur_saisie!L4:L271="Indéfini", "Indéfinie",IF(L4:L274="","A REVOIR",IF(EDATE(#REF!,#REF!*12)
&lt;=TODAY(),"A REVOIR",EDATE(#REF!,#REF!*12))))</f>
        <v>#VALUE!</v>
      </c>
      <c r="D3" s="66" t="e">
        <f>IF(Tableau1[[#This Row],[Colonne4]]="oui","I","")</f>
        <v>#VALUE!</v>
      </c>
      <c r="E3" s="138" t="e">
        <f>Tableau1[[#This Row],[Colonne3]]</f>
        <v>#VALUE!</v>
      </c>
      <c r="F3" s="39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3" s="39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3" s="40" t="e">
        <f>Tableau1[[#This Row],[Dossier]]&amp;Tableau1[[#This Row],[Sous dossier (1)]]&amp;Tableau1[[#This Row],[Sous dossier (2)]]&amp;Tableau1[[#This Row],[Sous dossier (3)]]</f>
        <v>#VALUE!</v>
      </c>
    </row>
    <row r="4" spans="1:14" ht="26.25" customHeight="1" x14ac:dyDescent="0.3">
      <c r="A4" s="38" t="str">
        <f>Tableau1[[#This Row],[Code]]</f>
        <v>-</v>
      </c>
      <c r="B4" s="78" t="str">
        <f>Tableau1[[#This Row],[Nom]]</f>
        <v>2013 Rapport CRU</v>
      </c>
      <c r="C4" s="82" t="e">
        <f ca="1">IF(#REF!="Indéfini", "Indéfinie",IF(#REF!="","A REVOIR",IF(EDATE(#REF!,#REF!*12)
&lt;=TODAY(),"A REVOIR",EDATE(#REF!,#REF!*12))))</f>
        <v>#REF!</v>
      </c>
      <c r="D4" s="67" t="str">
        <f>IF(Tableau1[[#This Row],[Colonne4]]="oui","I","")</f>
        <v/>
      </c>
      <c r="E4" s="137">
        <f>Tableau1[[#This Row],[Colonne3]]</f>
        <v>0</v>
      </c>
      <c r="F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" s="43" t="str">
        <f>Tableau1[[#This Row],[Dossier]]&amp;Tableau1[[#This Row],[Sous dossier (1)]]&amp;Tableau1[[#This Row],[Sous dossier (2)]]&amp;Tableau1[[#This Row],[Sous dossier (3)]]</f>
        <v>MANAGEMENT\ORGANISATION\INSTANCE\CRUQ\</v>
      </c>
      <c r="J4" s="5"/>
    </row>
    <row r="5" spans="1:14" ht="26.25" customHeight="1" x14ac:dyDescent="0.3">
      <c r="A5" s="38" t="str">
        <f>Tableau1[[#This Row],[Code]]</f>
        <v>-</v>
      </c>
      <c r="B5" s="77" t="str">
        <f>Tableau1[[#This Row],[Nom]]</f>
        <v>2014 Rapport CRU</v>
      </c>
      <c r="C5" s="81" t="e">
        <f ca="1">IF(#REF!="Indéfini", "Indéfinie",IF(#REF!="","A REVOIR",IF(EDATE(#REF!,#REF!*12)
&lt;=TODAY(),"A REVOIR",EDATE(#REF!,#REF!*12))))</f>
        <v>#REF!</v>
      </c>
      <c r="D5" s="66" t="str">
        <f>IF(Tableau1[[#This Row],[Colonne4]]="oui","I","")</f>
        <v/>
      </c>
      <c r="E5" s="138">
        <f>Tableau1[[#This Row],[Colonne3]]</f>
        <v>0</v>
      </c>
      <c r="F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" s="40" t="str">
        <f>Tableau1[[#This Row],[Dossier]]&amp;Tableau1[[#This Row],[Sous dossier (1)]]&amp;Tableau1[[#This Row],[Sous dossier (2)]]&amp;Tableau1[[#This Row],[Sous dossier (3)]]</f>
        <v>MANAGEMENT\ORGANISATION\INSTANCE\CRUQ\</v>
      </c>
      <c r="J5" s="5"/>
    </row>
    <row r="6" spans="1:14" ht="26.25" customHeight="1" x14ac:dyDescent="0.3">
      <c r="A6" s="38" t="str">
        <f>Tableau1[[#This Row],[Code]]</f>
        <v>-</v>
      </c>
      <c r="B6" s="77" t="str">
        <f>Tableau1[[#This Row],[Nom]]</f>
        <v>2015 Rapport CRU</v>
      </c>
      <c r="C6" s="81" t="e">
        <f ca="1">IF(#REF!="Indéfini", "Indéfinie",IF(#REF!="","A REVOIR",IF(EDATE(#REF!,#REF!*12)
&lt;=TODAY(),"A REVOIR",EDATE(#REF!,#REF!*12))))</f>
        <v>#REF!</v>
      </c>
      <c r="D6" s="66" t="str">
        <f>IF(Tableau1[[#This Row],[Colonne4]]="oui","I","")</f>
        <v/>
      </c>
      <c r="E6" s="138">
        <f>Tableau1[[#This Row],[Colonne3]]</f>
        <v>0</v>
      </c>
      <c r="F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" s="40" t="str">
        <f>Tableau1[[#This Row],[Dossier]]&amp;Tableau1[[#This Row],[Sous dossier (1)]]&amp;Tableau1[[#This Row],[Sous dossier (2)]]&amp;Tableau1[[#This Row],[Sous dossier (3)]]</f>
        <v>MANAGEMENT\ORGANISATION\INSTANCE\CRUQ\</v>
      </c>
      <c r="J6" s="5"/>
    </row>
    <row r="7" spans="1:14" ht="26.25" customHeight="1" x14ac:dyDescent="0.3">
      <c r="A7" s="44">
        <f>Tableau1[[#This Row],[Code]]</f>
        <v>0</v>
      </c>
      <c r="B7" s="78" t="str">
        <f>Tableau1[[#This Row],[Nom]]</f>
        <v>2019 Demandes d'admission et admissions</v>
      </c>
      <c r="C7" s="82" t="e">
        <f ca="1">IF(#REF!="Indéfini", "Indéfinie",IF(#REF!="","A REVOIR",IF(EDATE(#REF!,#REF!*12)
&lt;=TODAY(),"A REVOIR",EDATE(#REF!,#REF!*12))))</f>
        <v>#REF!</v>
      </c>
      <c r="D7" s="67" t="str">
        <f>IF(Tableau1[[#This Row],[Colonne4]]="oui","I","")</f>
        <v/>
      </c>
      <c r="E7" s="137">
        <f>Tableau1[[#This Row],[Colonne3]]</f>
        <v>0</v>
      </c>
      <c r="F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" s="43" t="str">
        <f>Tableau1[[#This Row],[Dossier]]&amp;Tableau1[[#This Row],[Sous dossier (1)]]&amp;Tableau1[[#This Row],[Sous dossier (2)]]&amp;Tableau1[[#This Row],[Sous dossier (3)]]</f>
        <v>MANAGEMENT\DIRECTION\POLITIQUE\DEMANDES D'ADMISSIONS\</v>
      </c>
      <c r="J7" s="5"/>
      <c r="K7" s="23"/>
      <c r="L7" s="23"/>
      <c r="M7" s="23"/>
      <c r="N7" s="23"/>
    </row>
    <row r="8" spans="1:14" ht="26.25" customHeight="1" x14ac:dyDescent="0.3">
      <c r="A8" s="38" t="str">
        <f>Tableau1[[#This Row],[Code]]</f>
        <v>USO_010_01</v>
      </c>
      <c r="B8" s="78" t="str">
        <f>Tableau1[[#This Row],[Nom]]</f>
        <v>AEROSOLTHERAPIE</v>
      </c>
      <c r="C8" s="82" t="e">
        <f ca="1">IF(#REF!="Indéfini", "Indéfinie",IF(#REF!="","A REVOIR",IF(EDATE(#REF!,#REF!*12)
&lt;=TODAY(),"A REVOIR",EDATE(#REF!,#REF!*12))))</f>
        <v>#REF!</v>
      </c>
      <c r="D8" s="67" t="str">
        <f>IF(Tableau1[[#This Row],[Colonne4]]="oui","I","")</f>
        <v/>
      </c>
      <c r="E8" s="137">
        <f>Tableau1[[#This Row],[Colonne3]]</f>
        <v>0</v>
      </c>
      <c r="F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" s="43" t="str">
        <f>Tableau1[[#This Row],[Dossier]]&amp;Tableau1[[#This Row],[Sous dossier (1)]]&amp;Tableau1[[#This Row],[Sous dossier (2)]]&amp;Tableau1[[#This Row],[Sous dossier (3)]]</f>
        <v>PEC\UNITE\PROTOCOLE_TH\</v>
      </c>
      <c r="J8" s="5"/>
    </row>
    <row r="9" spans="1:14" ht="26.25" customHeight="1" x14ac:dyDescent="0.3">
      <c r="A9" s="44" t="str">
        <f>Tableau1[[#This Row],[Code]]</f>
        <v>CUI_020_01</v>
      </c>
      <c r="B9" s="78" t="str">
        <f>Tableau1[[#This Row],[Nom]]</f>
        <v>ANALYSE DES RISQUES MICROBIOLOGIQUES</v>
      </c>
      <c r="C9" s="82" t="e">
        <f ca="1">IF(#REF!="Indéfini", "Indéfinie",IF(#REF!="","A REVOIR",IF(EDATE(#REF!,#REF!*12)
&lt;=TODAY(),"A REVOIR",EDATE(#REF!,#REF!*12))))</f>
        <v>#REF!</v>
      </c>
      <c r="D9" s="67" t="str">
        <f>IF(Tableau1[[#This Row],[Colonne4]]="oui","I","")</f>
        <v/>
      </c>
      <c r="E9" s="137">
        <f>Tableau1[[#This Row],[Colonne3]]</f>
        <v>0</v>
      </c>
      <c r="F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" s="43" t="str">
        <f>Tableau1[[#This Row],[Dossier]]&amp;Tableau1[[#This Row],[Sous dossier (1)]]&amp;Tableau1[[#This Row],[Sous dossier (2)]]&amp;Tableau1[[#This Row],[Sous dossier (3)]]</f>
        <v>SOUTIEN\CUISINE\HACCP\</v>
      </c>
      <c r="J9" s="5"/>
    </row>
    <row r="10" spans="1:14" ht="26.25" customHeight="1" x14ac:dyDescent="0.3">
      <c r="A10" s="38">
        <f>Tableau1[[#This Row],[Code]]</f>
        <v>0</v>
      </c>
      <c r="B10" s="77" t="str">
        <f>Tableau1[[#This Row],[Nom]]</f>
        <v>ANNEXE RISQUE CHIMIQUE</v>
      </c>
      <c r="C10" s="81" t="e">
        <f ca="1">IF(#REF!="Indéfini", "Indéfinie",IF(#REF!="","A REVOIR",IF(EDATE(#REF!,#REF!*12)
&lt;=TODAY(),"A REVOIR",EDATE(#REF!,#REF!*12))))</f>
        <v>#REF!</v>
      </c>
      <c r="D10" s="66" t="str">
        <f>IF(Tableau1[[#This Row],[Colonne4]]="oui","I","")</f>
        <v/>
      </c>
      <c r="E10" s="138">
        <f>Tableau1[[#This Row],[Colonne3]]</f>
        <v>0</v>
      </c>
      <c r="F1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" s="40" t="str">
        <f>Tableau1[[#This Row],[Dossier]]&amp;Tableau1[[#This Row],[Sous dossier (1)]]&amp;Tableau1[[#This Row],[Sous dossier (2)]]&amp;Tableau1[[#This Row],[Sous dossier (3)]]</f>
        <v>MANAGEMENT\RISQUE\DOCUMENT UNIQUE\</v>
      </c>
      <c r="J10" s="5"/>
    </row>
    <row r="11" spans="1:14" ht="26.25" customHeight="1" x14ac:dyDescent="0.3">
      <c r="A11" s="38" t="str">
        <f>Tableau1[[#This Row],[Code]]</f>
        <v>UPT_006_01</v>
      </c>
      <c r="B11" s="78" t="str">
        <f>Tableau1[[#This Row],[Nom]]</f>
        <v>ANTIDOTE INJECTABLE DES BENZODIAZEPINES</v>
      </c>
      <c r="C11" s="82" t="e">
        <f ca="1">IF(#REF!="Indéfini", "Indéfinie",IF(#REF!="","A REVOIR",IF(EDATE(#REF!,#REF!*12)
&lt;=TODAY(),"A REVOIR",EDATE(#REF!,#REF!*12))))</f>
        <v>#REF!</v>
      </c>
      <c r="D11" s="67" t="str">
        <f>IF(Tableau1[[#This Row],[Colonne4]]="oui","I","")</f>
        <v/>
      </c>
      <c r="E11" s="137">
        <f>Tableau1[[#This Row],[Colonne3]]</f>
        <v>0</v>
      </c>
      <c r="F1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" s="43" t="str">
        <f>Tableau1[[#This Row],[Dossier]]&amp;Tableau1[[#This Row],[Sous dossier (1)]]&amp;Tableau1[[#This Row],[Sous dossier (2)]]&amp;Tableau1[[#This Row],[Sous dossier (3)]]</f>
        <v>PEC\UNITE\PROTOCOLE_TH\</v>
      </c>
      <c r="J11" s="5"/>
    </row>
    <row r="12" spans="1:14" ht="26.25" customHeight="1" x14ac:dyDescent="0.3">
      <c r="A12" s="38" t="str">
        <f>Tableau1[[#This Row],[Code]]</f>
        <v>UPT_005_02</v>
      </c>
      <c r="B12" s="77" t="str">
        <f>Tableau1[[#This Row],[Nom]]</f>
        <v>ANTIDOTE INJECTABLE DES MORPHINIQUES</v>
      </c>
      <c r="C12" s="81" t="e">
        <f ca="1">IF(#REF!="Indéfini", "Indéfinie",IF(#REF!="","A REVOIR",IF(EDATE(#REF!,#REF!*12)
&lt;=TODAY(),"A REVOIR",EDATE(#REF!,#REF!*12))))</f>
        <v>#REF!</v>
      </c>
      <c r="D12" s="66" t="str">
        <f>IF(Tableau1[[#This Row],[Colonne4]]="oui","I","")</f>
        <v/>
      </c>
      <c r="E12" s="138">
        <f>Tableau1[[#This Row],[Colonne3]]</f>
        <v>0</v>
      </c>
      <c r="F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" s="40" t="str">
        <f>Tableau1[[#This Row],[Dossier]]&amp;Tableau1[[#This Row],[Sous dossier (1)]]&amp;Tableau1[[#This Row],[Sous dossier (2)]]&amp;Tableau1[[#This Row],[Sous dossier (3)]]</f>
        <v>PEC\UNITE\PROTOCOLE_TH\</v>
      </c>
      <c r="J12" s="5"/>
    </row>
    <row r="13" spans="1:14" ht="26.25" customHeight="1" x14ac:dyDescent="0.3">
      <c r="A13" s="38" t="str">
        <f>Tableau1[[#This Row],[Code]]</f>
        <v>USO_011_01</v>
      </c>
      <c r="B13" s="77" t="str">
        <f>Tableau1[[#This Row],[Nom]]</f>
        <v>ASPIRATION TRACHEALE</v>
      </c>
      <c r="C13" s="81" t="e">
        <f ca="1">IF(#REF!="Indéfini", "Indéfinie",IF(#REF!="","A REVOIR",IF(EDATE(#REF!,#REF!*12)
&lt;=TODAY(),"A REVOIR",EDATE(#REF!,#REF!*12))))</f>
        <v>#REF!</v>
      </c>
      <c r="D13" s="66" t="str">
        <f>IF(Tableau1[[#This Row],[Colonne4]]="oui","I","")</f>
        <v/>
      </c>
      <c r="E13" s="138">
        <f>Tableau1[[#This Row],[Colonne3]]</f>
        <v>0</v>
      </c>
      <c r="F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" s="40" t="str">
        <f>Tableau1[[#This Row],[Dossier]]&amp;Tableau1[[#This Row],[Sous dossier (1)]]&amp;Tableau1[[#This Row],[Sous dossier (2)]]&amp;Tableau1[[#This Row],[Sous dossier (3)]]</f>
        <v>PEC\UNITE\SOIN\</v>
      </c>
      <c r="J13" s="5"/>
    </row>
    <row r="14" spans="1:14" ht="26.25" customHeight="1" x14ac:dyDescent="0.3">
      <c r="A14" s="44" t="str">
        <f>Tableau1[[#This Row],[Code]]</f>
        <v>OPL_002_01</v>
      </c>
      <c r="B14" s="78" t="str">
        <f>Tableau1[[#This Row],[Nom]]</f>
        <v>ASTREINTES ADMINISTRATIVES</v>
      </c>
      <c r="C14" s="82" t="e">
        <f ca="1">IF(#REF!="Indéfini", "Indéfinie",IF(#REF!="","A REVOIR",IF(EDATE(#REF!,#REF!*12)
&lt;=TODAY(),"A REVOIR",EDATE(#REF!,#REF!*12))))</f>
        <v>#REF!</v>
      </c>
      <c r="D14" s="67" t="str">
        <f>IF(Tableau1[[#This Row],[Colonne4]]="oui","I","")</f>
        <v/>
      </c>
      <c r="E14" s="137">
        <f>Tableau1[[#This Row],[Colonne3]]</f>
        <v>0</v>
      </c>
      <c r="F1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" s="43" t="str">
        <f>Tableau1[[#This Row],[Dossier]]&amp;Tableau1[[#This Row],[Sous dossier (1)]]&amp;Tableau1[[#This Row],[Sous dossier (2)]]&amp;Tableau1[[#This Row],[Sous dossier (3)]]</f>
        <v>MANAGEMENT\ORGANISATION\PLANNING\</v>
      </c>
      <c r="J14" s="5"/>
    </row>
    <row r="15" spans="1:14" ht="26.25" customHeight="1" x14ac:dyDescent="0.3">
      <c r="A15" s="44" t="str">
        <f>Tableau1[[#This Row],[Code]]</f>
        <v>OPL_001_01</v>
      </c>
      <c r="B15" s="78" t="str">
        <f>Tableau1[[#This Row],[Nom]]</f>
        <v>ASTREINTES MEDICALES</v>
      </c>
      <c r="C15" s="82" t="e">
        <f ca="1">IF(#REF!="Indéfini", "Indéfinie",IF(#REF!="","A REVOIR",IF(EDATE(#REF!,#REF!*12)
&lt;=TODAY(),"A REVOIR",EDATE(#REF!,#REF!*12))))</f>
        <v>#REF!</v>
      </c>
      <c r="D15" s="67" t="str">
        <f>IF(Tableau1[[#This Row],[Colonne4]]="oui","I","")</f>
        <v/>
      </c>
      <c r="E15" s="137">
        <f>Tableau1[[#This Row],[Colonne3]]</f>
        <v>0</v>
      </c>
      <c r="F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" s="43" t="str">
        <f>Tableau1[[#This Row],[Dossier]]&amp;Tableau1[[#This Row],[Sous dossier (1)]]&amp;Tableau1[[#This Row],[Sous dossier (2)]]&amp;Tableau1[[#This Row],[Sous dossier (3)]]</f>
        <v>MANAGEMENT\ORGANISATION\PLANNING\</v>
      </c>
      <c r="J15" s="5"/>
    </row>
    <row r="16" spans="1:14" ht="26.25" customHeight="1" x14ac:dyDescent="0.3">
      <c r="A16" s="44">
        <f>Tableau1[[#This Row],[Code]]</f>
        <v>0</v>
      </c>
      <c r="B16" s="78" t="str">
        <f>Tableau1[[#This Row],[Nom]]</f>
        <v>AUDIT DOSSIER PATIENT 2015</v>
      </c>
      <c r="C16" s="82" t="e">
        <f ca="1">IF(#REF!="Indéfini", "Indéfinie",IF(#REF!="","A REVOIR",IF(EDATE(#REF!,#REF!*12)
&lt;=TODAY(),"A REVOIR",EDATE(#REF!,#REF!*12))))</f>
        <v>#REF!</v>
      </c>
      <c r="D16" s="67" t="str">
        <f>IF(Tableau1[[#This Row],[Colonne4]]="oui","I","")</f>
        <v/>
      </c>
      <c r="E16" s="137">
        <f>Tableau1[[#This Row],[Colonne3]]</f>
        <v>0</v>
      </c>
      <c r="F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" s="43" t="str">
        <f>Tableau1[[#This Row],[Dossier]]&amp;Tableau1[[#This Row],[Sous dossier (1)]]&amp;Tableau1[[#This Row],[Sous dossier (2)]]&amp;Tableau1[[#This Row],[Sous dossier (3)]]</f>
        <v>MANAGEMENT\QUALITE\AUDITS\</v>
      </c>
      <c r="J16" s="5"/>
    </row>
    <row r="17" spans="1:10" ht="26.25" customHeight="1" x14ac:dyDescent="0.3">
      <c r="A17" s="44" t="str">
        <f>Tableau1[[#This Row],[Code]]</f>
        <v>-</v>
      </c>
      <c r="B17" s="78" t="str">
        <f>Tableau1[[#This Row],[Nom]]</f>
        <v>AUDIT DOSSIER PATIENT 2016</v>
      </c>
      <c r="C17" s="82" t="e">
        <f ca="1">IF(#REF!="Indéfini", "Indéfinie",IF(#REF!="","A REVOIR",IF(EDATE(#REF!,#REF!*12)
&lt;=TODAY(),"A REVOIR",EDATE(#REF!,#REF!*12))))</f>
        <v>#REF!</v>
      </c>
      <c r="D17" s="67" t="str">
        <f>IF(Tableau1[[#This Row],[Colonne4]]="oui","I","")</f>
        <v/>
      </c>
      <c r="E17" s="137">
        <f>Tableau1[[#This Row],[Colonne3]]</f>
        <v>0</v>
      </c>
      <c r="F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" s="43" t="str">
        <f>Tableau1[[#This Row],[Dossier]]&amp;Tableau1[[#This Row],[Sous dossier (1)]]&amp;Tableau1[[#This Row],[Sous dossier (2)]]&amp;Tableau1[[#This Row],[Sous dossier (3)]]</f>
        <v>MANAGEMENT\QUALITE\AUDIT 2016\</v>
      </c>
      <c r="J17" s="5"/>
    </row>
    <row r="18" spans="1:10" ht="26.25" customHeight="1" x14ac:dyDescent="0.3">
      <c r="A18" s="38">
        <f>Tableau1[[#This Row],[Code]]</f>
        <v>0</v>
      </c>
      <c r="B18" s="78" t="str">
        <f>Tableau1[[#This Row],[Nom]]</f>
        <v>AUDIT DOSSIER PATIENT 2016</v>
      </c>
      <c r="C18" s="82" t="e">
        <f ca="1">IF(#REF!="Indéfini", "Indéfinie",IF(#REF!="","A REVOIR",IF(EDATE(#REF!,#REF!*12)
&lt;=TODAY(),"A REVOIR",EDATE(#REF!,#REF!*12))))</f>
        <v>#REF!</v>
      </c>
      <c r="D18" s="67" t="str">
        <f>IF(Tableau1[[#This Row],[Colonne4]]="oui","I","")</f>
        <v/>
      </c>
      <c r="E18" s="137">
        <f>Tableau1[[#This Row],[Colonne3]]</f>
        <v>0</v>
      </c>
      <c r="F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" s="43" t="str">
        <f>Tableau1[[#This Row],[Dossier]]&amp;Tableau1[[#This Row],[Sous dossier (1)]]&amp;Tableau1[[#This Row],[Sous dossier (2)]]&amp;Tableau1[[#This Row],[Sous dossier (3)]]</f>
        <v>MANAGEMENT\QUALITE\AUDITS\</v>
      </c>
      <c r="J18" s="5"/>
    </row>
    <row r="19" spans="1:10" ht="26.25" customHeight="1" x14ac:dyDescent="0.3">
      <c r="A19" s="38" t="str">
        <f>Tableau1[[#This Row],[Code]]</f>
        <v>-</v>
      </c>
      <c r="B19" s="77" t="str">
        <f>Tableau1[[#This Row],[Nom]]</f>
        <v>AUTORISATION D'ACTIVITE SSR DU 22-10-10 AU 22-10-15</v>
      </c>
      <c r="C19" s="81" t="e">
        <f ca="1">IF(#REF!="Indéfini", "Indéfinie",IF(#REF!="","A REVOIR",IF(EDATE(#REF!,#REF!*12)
&lt;=TODAY(),"A REVOIR",EDATE(#REF!,#REF!*12))))</f>
        <v>#REF!</v>
      </c>
      <c r="D19" s="66" t="str">
        <f>IF(Tableau1[[#This Row],[Colonne4]]="oui","I","")</f>
        <v/>
      </c>
      <c r="E19" s="138">
        <f>Tableau1[[#This Row],[Colonne3]]</f>
        <v>0</v>
      </c>
      <c r="F1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" s="40" t="str">
        <f>Tableau1[[#This Row],[Dossier]]&amp;Tableau1[[#This Row],[Sous dossier (1)]]&amp;Tableau1[[#This Row],[Sous dossier (2)]]&amp;Tableau1[[#This Row],[Sous dossier (3)]]</f>
        <v>MANAGEMENT\DIRECTION\POLITIQUE\</v>
      </c>
      <c r="J19" s="5"/>
    </row>
    <row r="20" spans="1:10" ht="26.25" customHeight="1" x14ac:dyDescent="0.3">
      <c r="A20" s="38" t="str">
        <f>Tableau1[[#This Row],[Code]]</f>
        <v>-</v>
      </c>
      <c r="B20" s="77" t="str">
        <f>Tableau1[[#This Row],[Nom]]</f>
        <v>BILAN D'ACTIVITE 2013</v>
      </c>
      <c r="C20" s="81" t="e">
        <f ca="1">IF(#REF!="Indéfini", "Indéfinie",IF(#REF!="","A REVOIR",IF(EDATE(#REF!,#REF!*12)
&lt;=TODAY(),"A REVOIR",EDATE(#REF!,#REF!*12))))</f>
        <v>#REF!</v>
      </c>
      <c r="D20" s="66" t="str">
        <f>IF(Tableau1[[#This Row],[Colonne4]]="oui","I","")</f>
        <v/>
      </c>
      <c r="E20" s="138">
        <f>Tableau1[[#This Row],[Colonne3]]</f>
        <v>0</v>
      </c>
      <c r="F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" s="40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0" s="5"/>
    </row>
    <row r="21" spans="1:10" ht="26.25" customHeight="1" x14ac:dyDescent="0.3">
      <c r="A21" s="38" t="str">
        <f>Tableau1[[#This Row],[Code]]</f>
        <v>-</v>
      </c>
      <c r="B21" s="78" t="str">
        <f>Tableau1[[#This Row],[Nom]]</f>
        <v>BILAN D'ACTIVITE 2014</v>
      </c>
      <c r="C21" s="82" t="e">
        <f ca="1">IF(#REF!="Indéfini", "Indéfinie",IF(#REF!="","A REVOIR",IF(EDATE(#REF!,#REF!*12)
&lt;=TODAY(),"A REVOIR",EDATE(#REF!,#REF!*12))))</f>
        <v>#REF!</v>
      </c>
      <c r="D21" s="67" t="str">
        <f>IF(Tableau1[[#This Row],[Colonne4]]="oui","I","")</f>
        <v/>
      </c>
      <c r="E21" s="137">
        <f>Tableau1[[#This Row],[Colonne3]]</f>
        <v>0</v>
      </c>
      <c r="F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" s="43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1" s="5"/>
    </row>
    <row r="22" spans="1:10" ht="26.25" customHeight="1" x14ac:dyDescent="0.3">
      <c r="A22" s="44" t="str">
        <f>Tableau1[[#This Row],[Code]]</f>
        <v>-</v>
      </c>
      <c r="B22" s="78" t="str">
        <f>Tableau1[[#This Row],[Nom]]</f>
        <v>BILAN D'ACTIVITE 2015</v>
      </c>
      <c r="C22" s="82" t="e">
        <f ca="1">IF(#REF!="Indéfini", "Indéfinie",IF(#REF!="","A REVOIR",IF(EDATE(#REF!,#REF!*12)
&lt;=TODAY(),"A REVOIR",EDATE(#REF!,#REF!*12))))</f>
        <v>#REF!</v>
      </c>
      <c r="D22" s="67" t="str">
        <f>IF(Tableau1[[#This Row],[Colonne4]]="oui","I","")</f>
        <v/>
      </c>
      <c r="E22" s="137">
        <f>Tableau1[[#This Row],[Colonne3]]</f>
        <v>0</v>
      </c>
      <c r="F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" s="43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2" s="5"/>
    </row>
    <row r="23" spans="1:10" ht="26.25" customHeight="1" x14ac:dyDescent="0.3">
      <c r="A23" s="38" t="str">
        <f>Tableau1[[#This Row],[Code]]</f>
        <v>-</v>
      </c>
      <c r="B23" s="78" t="str">
        <f>Tableau1[[#This Row],[Nom]]</f>
        <v>BILAN QUALITE - RISQUES 2015</v>
      </c>
      <c r="C23" s="82" t="e">
        <f ca="1">IF(#REF!="Indéfini", "Indéfinie",IF(#REF!="","A REVOIR",IF(EDATE(#REF!,#REF!*12)
&lt;=TODAY(),"A REVOIR",EDATE(#REF!,#REF!*12))))</f>
        <v>#REF!</v>
      </c>
      <c r="D23" s="67" t="str">
        <f>IF(Tableau1[[#This Row],[Colonne4]]="oui","I","")</f>
        <v/>
      </c>
      <c r="E23" s="137">
        <f>Tableau1[[#This Row],[Colonne3]]</f>
        <v>0</v>
      </c>
      <c r="F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" s="43" t="str">
        <f>Tableau1[[#This Row],[Dossier]]&amp;Tableau1[[#This Row],[Sous dossier (1)]]&amp;Tableau1[[#This Row],[Sous dossier (2)]]&amp;Tableau1[[#This Row],[Sous dossier (3)]]</f>
        <v>MANAGEMENT\ORGANISATION\INSTANCE\GROUPE_QUALITE\</v>
      </c>
      <c r="J23" s="5"/>
    </row>
    <row r="24" spans="1:10" ht="26.25" customHeight="1" x14ac:dyDescent="0.3">
      <c r="A24" s="38">
        <f>Tableau1[[#This Row],[Code]]</f>
        <v>0</v>
      </c>
      <c r="B24" s="77" t="str">
        <f>Tableau1[[#This Row],[Nom]]</f>
        <v>Bilan Social 2015</v>
      </c>
      <c r="C24" s="81" t="e">
        <f ca="1">IF(#REF!="Indéfini", "Indéfinie",IF(#REF!="","A REVOIR",IF(EDATE(#REF!,#REF!*12)
&lt;=TODAY(),"A REVOIR",EDATE(#REF!,#REF!*12))))</f>
        <v>#REF!</v>
      </c>
      <c r="D24" s="66" t="str">
        <f>IF(Tableau1[[#This Row],[Colonne4]]="oui","I","")</f>
        <v/>
      </c>
      <c r="E24" s="138">
        <f>Tableau1[[#This Row],[Colonne3]]</f>
        <v>0</v>
      </c>
      <c r="F2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" s="40" t="str">
        <f>Tableau1[[#This Row],[Dossier]]&amp;Tableau1[[#This Row],[Sous dossier (1)]]&amp;Tableau1[[#This Row],[Sous dossier (2)]]&amp;Tableau1[[#This Row],[Sous dossier (3)]]</f>
        <v>MANAGEMENT\DIRECTION\POLITIQUE\BILAN SOCIAL\</v>
      </c>
      <c r="J24" s="5"/>
    </row>
    <row r="25" spans="1:10" ht="26.25" customHeight="1" x14ac:dyDescent="0.3">
      <c r="A25" s="38">
        <f>Tableau1[[#This Row],[Code]]</f>
        <v>0</v>
      </c>
      <c r="B25" s="77" t="str">
        <f>Tableau1[[#This Row],[Nom]]</f>
        <v>Bilan Social 2016</v>
      </c>
      <c r="C25" s="81" t="e">
        <f ca="1">IF(#REF!="Indéfini", "Indéfinie",IF(#REF!="","A REVOIR",IF(EDATE(#REF!,#REF!*12)
&lt;=TODAY(),"A REVOIR",EDATE(#REF!,#REF!*12))))</f>
        <v>#REF!</v>
      </c>
      <c r="D25" s="66" t="str">
        <f>IF(Tableau1[[#This Row],[Colonne4]]="oui","I","")</f>
        <v/>
      </c>
      <c r="E25" s="138">
        <f>Tableau1[[#This Row],[Colonne3]]</f>
        <v>0</v>
      </c>
      <c r="F2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" s="40" t="str">
        <f>Tableau1[[#This Row],[Dossier]]&amp;Tableau1[[#This Row],[Sous dossier (1)]]&amp;Tableau1[[#This Row],[Sous dossier (2)]]&amp;Tableau1[[#This Row],[Sous dossier (3)]]</f>
        <v>MANAGEMENT\DIRECTION\POLITIQUE\BILAN SOCIAL\</v>
      </c>
      <c r="J25" s="5"/>
    </row>
    <row r="26" spans="1:10" ht="26.25" customHeight="1" x14ac:dyDescent="0.3">
      <c r="A26" s="38" t="str">
        <f>Tableau1[[#This Row],[Code]]</f>
        <v>RVI_003_02</v>
      </c>
      <c r="B26" s="77" t="str">
        <f>Tableau1[[#This Row],[Nom]]</f>
        <v>BON USAGE DES CCI</v>
      </c>
      <c r="C26" s="81" t="e">
        <f ca="1">IF(#REF!="Indéfini", "Indéfinie",IF(#REF!="","A REVOIR",IF(EDATE(#REF!,#REF!*12)
&lt;=TODAY(),"A REVOIR",EDATE(#REF!,#REF!*12))))</f>
        <v>#REF!</v>
      </c>
      <c r="D26" s="66" t="str">
        <f>IF(Tableau1[[#This Row],[Colonne4]]="oui","I","")</f>
        <v/>
      </c>
      <c r="E26" s="138">
        <f>Tableau1[[#This Row],[Colonne3]]</f>
        <v>0</v>
      </c>
      <c r="F2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" s="40" t="str">
        <f>Tableau1[[#This Row],[Dossier]]&amp;Tableau1[[#This Row],[Sous dossier (1)]]&amp;Tableau1[[#This Row],[Sous dossier (2)]]&amp;Tableau1[[#This Row],[Sous dossier (3)]]</f>
        <v>PEC\UNITE\SOIN\</v>
      </c>
      <c r="J26" s="5"/>
    </row>
    <row r="27" spans="1:10" ht="26.25" customHeight="1" x14ac:dyDescent="0.3">
      <c r="A27" s="44" t="str">
        <f>Tableau1[[#This Row],[Code]]</f>
        <v>TSE_001_02</v>
      </c>
      <c r="B27" s="78" t="str">
        <f>Tableau1[[#This Row],[Nom]]</f>
        <v>CAHIER DU WEEK END</v>
      </c>
      <c r="C27" s="82" t="e">
        <f ca="1">IF(#REF!="Indéfini", "Indéfinie",IF(#REF!="","A REVOIR",IF(EDATE(#REF!,#REF!*12)
&lt;=TODAY(),"A REVOIR",EDATE(#REF!,#REF!*12))))</f>
        <v>#REF!</v>
      </c>
      <c r="D27" s="67" t="str">
        <f>IF(Tableau1[[#This Row],[Colonne4]]="oui","I","")</f>
        <v/>
      </c>
      <c r="E27" s="137">
        <f>Tableau1[[#This Row],[Colonne3]]</f>
        <v>0</v>
      </c>
      <c r="F2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" s="43" t="str">
        <f>Tableau1[[#This Row],[Dossier]]&amp;Tableau1[[#This Row],[Sous dossier (1)]]&amp;Tableau1[[#This Row],[Sous dossier (2)]]&amp;Tableau1[[#This Row],[Sous dossier (3)]]</f>
        <v>SOUTIEN\TECHNIQUE\SECURITE\</v>
      </c>
      <c r="J27" s="5"/>
    </row>
    <row r="28" spans="1:10" ht="26.25" customHeight="1" x14ac:dyDescent="0.3">
      <c r="A28" s="38" t="str">
        <f>Tableau1[[#This Row],[Code]]</f>
        <v>OFT_015_02</v>
      </c>
      <c r="B28" s="77" t="str">
        <f>Tableau1[[#This Row],[Nom]]</f>
        <v>CALENDRIER DES TACHES JOURNALIERES AGENTS DE SERVICE</v>
      </c>
      <c r="C28" s="81" t="e">
        <f ca="1">IF(#REF!="Indéfini", "Indéfinie",IF(#REF!="","A REVOIR",IF(EDATE(#REF!,#REF!*12)
&lt;=TODAY(),"A REVOIR",EDATE(#REF!,#REF!*12))))</f>
        <v>#REF!</v>
      </c>
      <c r="D28" s="66" t="str">
        <f>IF(Tableau1[[#This Row],[Colonne4]]="oui","I","")</f>
        <v/>
      </c>
      <c r="E28" s="138">
        <f>Tableau1[[#This Row],[Colonne3]]</f>
        <v>0</v>
      </c>
      <c r="F2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" s="40" t="str">
        <f>Tableau1[[#This Row],[Dossier]]&amp;Tableau1[[#This Row],[Sous dossier (1)]]&amp;Tableau1[[#This Row],[Sous dossier (2)]]&amp;Tableau1[[#This Row],[Sous dossier (3)]]</f>
        <v>MANAGEMENT\ORGANISATION\FONCTIONNEMENT\</v>
      </c>
      <c r="J28" s="5"/>
    </row>
    <row r="29" spans="1:10" ht="26.25" customHeight="1" x14ac:dyDescent="0.3">
      <c r="A29" s="44">
        <f>Tableau1[[#This Row],[Code]]</f>
        <v>0</v>
      </c>
      <c r="B29" s="78" t="str">
        <f>Tableau1[[#This Row],[Nom]]</f>
        <v>CALENDRIER DES TACHES JOURNALIERES AGENTS DE SERVICE</v>
      </c>
      <c r="C29" s="82" t="e">
        <f ca="1">IF(#REF!="Indéfini", "Indéfinie",IF(#REF!="","A REVOIR",IF(EDATE(#REF!,#REF!*12)
&lt;=TODAY(),"A REVOIR",EDATE(#REF!,#REF!*12))))</f>
        <v>#REF!</v>
      </c>
      <c r="D29" s="67" t="str">
        <f>IF(Tableau1[[#This Row],[Colonne4]]="oui","I","")</f>
        <v/>
      </c>
      <c r="E29" s="137">
        <f>Tableau1[[#This Row],[Colonne3]]</f>
        <v>0</v>
      </c>
      <c r="F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" s="43" t="str">
        <f>Tableau1[[#This Row],[Dossier]]&amp;Tableau1[[#This Row],[Sous dossier (1)]]&amp;Tableau1[[#This Row],[Sous dossier (2)]]&amp;Tableau1[[#This Row],[Sous dossier (3)]]</f>
        <v>MANAGEMENT\ORGANISATION\FONCTIONNEMENT\</v>
      </c>
      <c r="J29" s="5"/>
    </row>
    <row r="30" spans="1:10" ht="26.25" customHeight="1" x14ac:dyDescent="0.3">
      <c r="A30" s="44" t="str">
        <f>Tableau1[[#This Row],[Code]]</f>
        <v>-</v>
      </c>
      <c r="B30" s="78" t="str">
        <f>Tableau1[[#This Row],[Nom]]</f>
        <v>CARTOGRAPHIE DES RISQUES 2019</v>
      </c>
      <c r="C30" s="82" t="e">
        <f ca="1">IF(#REF!="Indéfini", "Indéfinie",IF(#REF!="","A REVOIR",IF(EDATE(#REF!,#REF!*12)
&lt;=TODAY(),"A REVOIR",EDATE(#REF!,#REF!*12))))</f>
        <v>#REF!</v>
      </c>
      <c r="D30" s="67" t="str">
        <f>IF(Tableau1[[#This Row],[Colonne4]]="oui","I","")</f>
        <v/>
      </c>
      <c r="E30" s="137">
        <f>Tableau1[[#This Row],[Colonne3]]</f>
        <v>0</v>
      </c>
      <c r="F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0" s="43" t="str">
        <f>Tableau1[[#This Row],[Dossier]]&amp;Tableau1[[#This Row],[Sous dossier (1)]]&amp;Tableau1[[#This Row],[Sous dossier (2)]]&amp;Tableau1[[#This Row],[Sous dossier (3)]]</f>
        <v>MANAGEMENT\RISQUE\</v>
      </c>
      <c r="J30" s="5"/>
    </row>
    <row r="31" spans="1:10" ht="26.25" customHeight="1" x14ac:dyDescent="0.3">
      <c r="A31" s="44" t="str">
        <f>Tableau1[[#This Row],[Code]]</f>
        <v>OIU_001_02</v>
      </c>
      <c r="B31" s="78" t="str">
        <f>Tableau1[[#This Row],[Nom]]</f>
        <v>CDU</v>
      </c>
      <c r="C31" s="82" t="e">
        <f ca="1">IF(#REF!="Indéfini", "Indéfinie",IF(#REF!="","A REVOIR",IF(EDATE(#REF!,#REF!*12)
&lt;=TODAY(),"A REVOIR",EDATE(#REF!,#REF!*12))))</f>
        <v>#REF!</v>
      </c>
      <c r="D31" s="67" t="str">
        <f>IF(Tableau1[[#This Row],[Colonne4]]="oui","I","")</f>
        <v/>
      </c>
      <c r="E31" s="137">
        <f>Tableau1[[#This Row],[Colonne3]]</f>
        <v>0</v>
      </c>
      <c r="F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1" s="43" t="str">
        <f>Tableau1[[#This Row],[Dossier]]&amp;Tableau1[[#This Row],[Sous dossier (1)]]&amp;Tableau1[[#This Row],[Sous dossier (2)]]&amp;Tableau1[[#This Row],[Sous dossier (3)]]</f>
        <v>MANAGEMENT\ORGANISATION\INSTANCE\CRUQ\</v>
      </c>
      <c r="J31" s="5"/>
    </row>
    <row r="32" spans="1:10" ht="26.25" customHeight="1" x14ac:dyDescent="0.3">
      <c r="A32" s="44" t="str">
        <f>Tableau1[[#This Row],[Code]]</f>
        <v>USO_001_04</v>
      </c>
      <c r="B32" s="78" t="str">
        <f>Tableau1[[#This Row],[Nom]]</f>
        <v>CHANGEMENT D’UNE POCHE A URINE STERILE</v>
      </c>
      <c r="C32" s="82" t="e">
        <f ca="1">IF(#REF!="Indéfini", "Indéfinie",IF(#REF!="","A REVOIR",IF(EDATE(#REF!,#REF!*12)
&lt;=TODAY(),"A REVOIR",EDATE(#REF!,#REF!*12))))</f>
        <v>#REF!</v>
      </c>
      <c r="D32" s="67" t="str">
        <f>IF(Tableau1[[#This Row],[Colonne4]]="oui","I","")</f>
        <v/>
      </c>
      <c r="E32" s="137">
        <f>Tableau1[[#This Row],[Colonne3]]</f>
        <v>0</v>
      </c>
      <c r="F3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2" s="43" t="str">
        <f>Tableau1[[#This Row],[Dossier]]&amp;Tableau1[[#This Row],[Sous dossier (1)]]&amp;Tableau1[[#This Row],[Sous dossier (2)]]&amp;Tableau1[[#This Row],[Sous dossier (3)]]</f>
        <v>PEC\UNITE\SOIN\</v>
      </c>
      <c r="J32" s="5"/>
    </row>
    <row r="33" spans="1:10" ht="26.25" customHeight="1" x14ac:dyDescent="0.3">
      <c r="A33" s="44" t="str">
        <f>Tableau1[[#This Row],[Code]]</f>
        <v>HDJ_003_02</v>
      </c>
      <c r="B33" s="78" t="str">
        <f>Tableau1[[#This Row],[Nom]]</f>
        <v>CHANGEMENT DE PROTECTION HDJ</v>
      </c>
      <c r="C33" s="82" t="e">
        <f ca="1">IF(#REF!="Indéfini", "Indéfinie",IF(#REF!="","A REVOIR",IF(EDATE(#REF!,#REF!*12)
&lt;=TODAY(),"A REVOIR",EDATE(#REF!,#REF!*12))))</f>
        <v>#REF!</v>
      </c>
      <c r="D33" s="67" t="str">
        <f>IF(Tableau1[[#This Row],[Colonne4]]="oui","I","")</f>
        <v/>
      </c>
      <c r="E33" s="137">
        <f>Tableau1[[#This Row],[Colonne3]]</f>
        <v>0</v>
      </c>
      <c r="F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3" s="43" t="str">
        <f>Tableau1[[#This Row],[Dossier]]&amp;Tableau1[[#This Row],[Sous dossier (1)]]&amp;Tableau1[[#This Row],[Sous dossier (2)]]&amp;Tableau1[[#This Row],[Sous dossier (3)]]</f>
        <v>PEC\HDJ\</v>
      </c>
      <c r="J33" s="5"/>
    </row>
    <row r="34" spans="1:10" ht="26.25" customHeight="1" x14ac:dyDescent="0.3">
      <c r="A34" s="44" t="str">
        <f>Tableau1[[#This Row],[Code]]</f>
        <v>USO_012_01</v>
      </c>
      <c r="B34" s="78" t="str">
        <f>Tableau1[[#This Row],[Nom]]</f>
        <v>CHANGEMENT POCHE COLOSTOMIE ILEOSTOMIE</v>
      </c>
      <c r="C34" s="82" t="e">
        <f ca="1">IF(#REF!="Indéfini", "Indéfinie",IF(#REF!="","A REVOIR",IF(EDATE(#REF!,#REF!*12)
&lt;=TODAY(),"A REVOIR",EDATE(#REF!,#REF!*12))))</f>
        <v>#REF!</v>
      </c>
      <c r="D34" s="67" t="str">
        <f>IF(Tableau1[[#This Row],[Colonne4]]="oui","I","")</f>
        <v/>
      </c>
      <c r="E34" s="137">
        <f>Tableau1[[#This Row],[Colonne3]]</f>
        <v>0</v>
      </c>
      <c r="F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4" s="43" t="str">
        <f>Tableau1[[#This Row],[Dossier]]&amp;Tableau1[[#This Row],[Sous dossier (1)]]&amp;Tableau1[[#This Row],[Sous dossier (2)]]&amp;Tableau1[[#This Row],[Sous dossier (3)]]</f>
        <v>PEC\UNITE\SOIN\</v>
      </c>
      <c r="J34" s="5"/>
    </row>
    <row r="35" spans="1:10" ht="26.25" customHeight="1" x14ac:dyDescent="0.3">
      <c r="A35" s="44" t="str">
        <f>Tableau1[[#This Row],[Code]]</f>
        <v>USO_021_02</v>
      </c>
      <c r="B35" s="78" t="str">
        <f>Tableau1[[#This Row],[Nom]]</f>
        <v>CHANGEMENT POCHE URETEROSTOMIE - CYSTOSTOMIE</v>
      </c>
      <c r="C35" s="82" t="e">
        <f ca="1">IF(#REF!="Indéfini", "Indéfinie",IF(#REF!="","A REVOIR",IF(EDATE(#REF!,#REF!*12)
&lt;=TODAY(),"A REVOIR",EDATE(#REF!,#REF!*12))))</f>
        <v>#REF!</v>
      </c>
      <c r="D35" s="67" t="str">
        <f>IF(Tableau1[[#This Row],[Colonne4]]="oui","I","")</f>
        <v/>
      </c>
      <c r="E35" s="137">
        <f>Tableau1[[#This Row],[Colonne3]]</f>
        <v>0</v>
      </c>
      <c r="F3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5" s="43" t="str">
        <f>Tableau1[[#This Row],[Dossier]]&amp;Tableau1[[#This Row],[Sous dossier (1)]]&amp;Tableau1[[#This Row],[Sous dossier (2)]]&amp;Tableau1[[#This Row],[Sous dossier (3)]]</f>
        <v>PEC\UNITE\SOIN\</v>
      </c>
      <c r="J35" s="5"/>
    </row>
    <row r="36" spans="1:10" ht="26.25" customHeight="1" x14ac:dyDescent="0.3">
      <c r="A36" s="44" t="str">
        <f>Tableau1[[#This Row],[Code]]</f>
        <v>UGE_001_01</v>
      </c>
      <c r="B36" s="78" t="str">
        <f>Tableau1[[#This Row],[Nom]]</f>
        <v>CHARTE DE LA PERSONNE HOSPITALISEE</v>
      </c>
      <c r="C36" s="82" t="e">
        <f ca="1">IF(#REF!="Indéfini", "Indéfinie",IF(#REF!="","A REVOIR",IF(EDATE(#REF!,#REF!*12)
&lt;=TODAY(),"A REVOIR",EDATE(#REF!,#REF!*12))))</f>
        <v>#REF!</v>
      </c>
      <c r="D36" s="67" t="str">
        <f>IF(Tableau1[[#This Row],[Colonne4]]="oui","I","")</f>
        <v/>
      </c>
      <c r="E36" s="137">
        <f>Tableau1[[#This Row],[Colonne3]]</f>
        <v>0</v>
      </c>
      <c r="F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6" s="43" t="str">
        <f>Tableau1[[#This Row],[Dossier]]&amp;Tableau1[[#This Row],[Sous dossier (1)]]&amp;Tableau1[[#This Row],[Sous dossier (2)]]&amp;Tableau1[[#This Row],[Sous dossier (3)]]</f>
        <v>PEC\UNITE\GENERAL\</v>
      </c>
      <c r="J36" s="5"/>
    </row>
    <row r="37" spans="1:10" ht="26.25" customHeight="1" x14ac:dyDescent="0.3">
      <c r="A37" s="44" t="str">
        <f>Tableau1[[#This Row],[Code]]</f>
        <v>PRE_004_03</v>
      </c>
      <c r="B37" s="78" t="str">
        <f>Tableau1[[#This Row],[Nom]]</f>
        <v>CHARTE DU BENEVOLE</v>
      </c>
      <c r="C37" s="82" t="e">
        <f ca="1">IF(#REF!="Indéfini", "Indéfinie",IF(#REF!="","A REVOIR",IF(EDATE(#REF!,#REF!*12)
&lt;=TODAY(),"A REVOIR",EDATE(#REF!,#REF!*12))))</f>
        <v>#REF!</v>
      </c>
      <c r="D37" s="67" t="str">
        <f>IF(Tableau1[[#This Row],[Colonne4]]="oui","I","")</f>
        <v/>
      </c>
      <c r="E37" s="137">
        <f>Tableau1[[#This Row],[Colonne3]]</f>
        <v>0</v>
      </c>
      <c r="F3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7" s="43" t="str">
        <f>Tableau1[[#This Row],[Dossier]]&amp;Tableau1[[#This Row],[Sous dossier (1)]]&amp;Tableau1[[#This Row],[Sous dossier (2)]]&amp;Tableau1[[#This Row],[Sous dossier (3)]]</f>
        <v>MANAGEMENT\PERSONNEL\BENEVOLES\</v>
      </c>
      <c r="J37" s="5"/>
    </row>
    <row r="38" spans="1:10" ht="26.25" customHeight="1" x14ac:dyDescent="0.3">
      <c r="A38" s="44">
        <f>Tableau1[[#This Row],[Code]]</f>
        <v>0</v>
      </c>
      <c r="B38" s="78" t="str">
        <f>Tableau1[[#This Row],[Nom]]</f>
        <v>CHARTE DU BENEVOLE à signer</v>
      </c>
      <c r="C38" s="82" t="e">
        <f ca="1">IF(#REF!="Indéfini", "Indéfinie",IF(#REF!="","A REVOIR",IF(EDATE(#REF!,#REF!*12)
&lt;=TODAY(),"A REVOIR",EDATE(#REF!,#REF!*12))))</f>
        <v>#REF!</v>
      </c>
      <c r="D38" s="67" t="str">
        <f>IF(Tableau1[[#This Row],[Colonne4]]="oui","I","")</f>
        <v/>
      </c>
      <c r="E38" s="137">
        <f>Tableau1[[#This Row],[Colonne3]]</f>
        <v>0</v>
      </c>
      <c r="F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8" s="43" t="str">
        <f>Tableau1[[#This Row],[Dossier]]&amp;Tableau1[[#This Row],[Sous dossier (1)]]&amp;Tableau1[[#This Row],[Sous dossier (2)]]&amp;Tableau1[[#This Row],[Sous dossier (3)]]</f>
        <v>MANAGEMENT\PERSONNEL\BENEVOLES\</v>
      </c>
      <c r="J38" s="5"/>
    </row>
    <row r="39" spans="1:10" ht="26.25" customHeight="1" x14ac:dyDescent="0.3">
      <c r="A39" s="44">
        <f>Tableau1[[#This Row],[Code]]</f>
        <v>0</v>
      </c>
      <c r="B39" s="78" t="str">
        <f>Tableau1[[#This Row],[Nom]]</f>
        <v>CHARTE INTEGRALE DE LA PERSONNE HOSPITALISEE</v>
      </c>
      <c r="C39" s="82" t="e">
        <f ca="1">IF(#REF!="Indéfini", "Indéfinie",IF(#REF!="","A REVOIR",IF(EDATE(#REF!,#REF!*12)
&lt;=TODAY(),"A REVOIR",EDATE(#REF!,#REF!*12))))</f>
        <v>#REF!</v>
      </c>
      <c r="D39" s="67" t="str">
        <f>IF(Tableau1[[#This Row],[Colonne4]]="oui","I","")</f>
        <v/>
      </c>
      <c r="E39" s="137">
        <f>Tableau1[[#This Row],[Colonne3]]</f>
        <v>0</v>
      </c>
      <c r="F3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9" s="43" t="str">
        <f>Tableau1[[#This Row],[Dossier]]&amp;Tableau1[[#This Row],[Sous dossier (1)]]&amp;Tableau1[[#This Row],[Sous dossier (2)]]&amp;Tableau1[[#This Row],[Sous dossier (3)]]</f>
        <v>PEC\UNITE\GENERAL\</v>
      </c>
      <c r="J39" s="5"/>
    </row>
    <row r="40" spans="1:10" ht="26.25" customHeight="1" x14ac:dyDescent="0.3">
      <c r="A40" s="44" t="str">
        <f>Tableau1[[#This Row],[Code]]</f>
        <v>OIH_001_01</v>
      </c>
      <c r="B40" s="78" t="str">
        <f>Tableau1[[#This Row],[Nom]]</f>
        <v>CHSCT</v>
      </c>
      <c r="C40" s="82" t="e">
        <f ca="1">IF(#REF!="Indéfini", "Indéfinie",IF(#REF!="","A REVOIR",IF(EDATE(#REF!,#REF!*12)
&lt;=TODAY(),"A REVOIR",EDATE(#REF!,#REF!*12))))</f>
        <v>#REF!</v>
      </c>
      <c r="D40" s="67" t="str">
        <f>IF(Tableau1[[#This Row],[Colonne4]]="oui","I","")</f>
        <v/>
      </c>
      <c r="E40" s="137">
        <f>Tableau1[[#This Row],[Colonne3]]</f>
        <v>0</v>
      </c>
      <c r="F4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0" s="43" t="str">
        <f>Tableau1[[#This Row],[Dossier]]&amp;Tableau1[[#This Row],[Sous dossier (1)]]&amp;Tableau1[[#This Row],[Sous dossier (2)]]&amp;Tableau1[[#This Row],[Sous dossier (3)]]</f>
        <v>MANAGEMENT\ORGANISATION\INSTANCE\CHSCT\</v>
      </c>
      <c r="J40" s="5"/>
    </row>
    <row r="41" spans="1:10" ht="26.25" customHeight="1" x14ac:dyDescent="0.3">
      <c r="A41" s="44" t="str">
        <f>Tableau1[[#This Row],[Code]]</f>
        <v>HLO_013_04</v>
      </c>
      <c r="B41" s="78" t="str">
        <f>Tableau1[[#This Row],[Nom]]</f>
        <v>CIRCUIT DE MARCHE EN AVANT DU VIDOIR</v>
      </c>
      <c r="C41" s="82" t="e">
        <f ca="1">IF(#REF!="Indéfini", "Indéfinie",IF(#REF!="","A REVOIR",IF(EDATE(#REF!,#REF!*12)
&lt;=TODAY(),"A REVOIR",EDATE(#REF!,#REF!*12))))</f>
        <v>#REF!</v>
      </c>
      <c r="D41" s="67" t="str">
        <f>IF(Tableau1[[#This Row],[Colonne4]]="oui","I","")</f>
        <v/>
      </c>
      <c r="E41" s="137">
        <f>Tableau1[[#This Row],[Colonne3]]</f>
        <v>0</v>
      </c>
      <c r="F4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1" s="43" t="str">
        <f>Tableau1[[#This Row],[Dossier]]&amp;Tableau1[[#This Row],[Sous dossier (1)]]&amp;Tableau1[[#This Row],[Sous dossier (2)]]&amp;Tableau1[[#This Row],[Sous dossier (3)]]</f>
        <v>SOUTIEN\HYGIENE\LOCAUX\</v>
      </c>
      <c r="J41" s="5"/>
    </row>
    <row r="42" spans="1:10" ht="26.25" customHeight="1" x14ac:dyDescent="0.3">
      <c r="A42" s="44" t="str">
        <f>Tableau1[[#This Row],[Code]]</f>
        <v>HLI_006_03</v>
      </c>
      <c r="B42" s="78" t="str">
        <f>Tableau1[[#This Row],[Nom]]</f>
        <v>CIRCUIT DU LINGE DES RESIDENTS TRAITE SUR PLACE</v>
      </c>
      <c r="C42" s="82" t="e">
        <f ca="1">IF(#REF!="Indéfini", "Indéfinie",IF(#REF!="","A REVOIR",IF(EDATE(#REF!,#REF!*12)
&lt;=TODAY(),"A REVOIR",EDATE(#REF!,#REF!*12))))</f>
        <v>#REF!</v>
      </c>
      <c r="D42" s="67" t="str">
        <f>IF(Tableau1[[#This Row],[Colonne4]]="oui","I","")</f>
        <v/>
      </c>
      <c r="E42" s="137">
        <f>Tableau1[[#This Row],[Colonne3]]</f>
        <v>0</v>
      </c>
      <c r="F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2" s="43" t="str">
        <f>Tableau1[[#This Row],[Dossier]]&amp;Tableau1[[#This Row],[Sous dossier (1)]]&amp;Tableau1[[#This Row],[Sous dossier (2)]]&amp;Tableau1[[#This Row],[Sous dossier (3)]]</f>
        <v>SOUTIEN\HYGIENE\LINGE\</v>
      </c>
      <c r="J42" s="5"/>
    </row>
    <row r="43" spans="1:10" ht="26.25" customHeight="1" x14ac:dyDescent="0.3">
      <c r="A43" s="44" t="str">
        <f>Tableau1[[#This Row],[Code]]</f>
        <v>HLI_001_04</v>
      </c>
      <c r="B43" s="78" t="str">
        <f>Tableau1[[#This Row],[Nom]]</f>
        <v>CIRCUIT DU LINGE DES RESIDENTS TRAITE SUR PLACE</v>
      </c>
      <c r="C43" s="82" t="e">
        <f ca="1">IF(#REF!="Indéfini", "Indéfinie",IF(#REF!="","A REVOIR",IF(EDATE(#REF!,#REF!*12)
&lt;=TODAY(),"A REVOIR",EDATE(#REF!,#REF!*12))))</f>
        <v>#REF!</v>
      </c>
      <c r="D43" s="67" t="str">
        <f>IF(Tableau1[[#This Row],[Colonne4]]="oui","I","")</f>
        <v/>
      </c>
      <c r="E43" s="137">
        <f>Tableau1[[#This Row],[Colonne3]]</f>
        <v>0</v>
      </c>
      <c r="F4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3" s="43" t="str">
        <f>Tableau1[[#This Row],[Dossier]]&amp;Tableau1[[#This Row],[Sous dossier (1)]]&amp;Tableau1[[#This Row],[Sous dossier (2)]]&amp;Tableau1[[#This Row],[Sous dossier (3)]]</f>
        <v>SOUTIEN\HYGIENE\LINGE\</v>
      </c>
      <c r="J43" s="5"/>
    </row>
    <row r="44" spans="1:10" ht="26.25" customHeight="1" x14ac:dyDescent="0.3">
      <c r="A44" s="44" t="str">
        <f>Tableau1[[#This Row],[Code]]</f>
        <v>HLI_005_03</v>
      </c>
      <c r="B44" s="78" t="str">
        <f>Tableau1[[#This Row],[Nom]]</f>
        <v>CIRCUIT DU LINGE PLAT TRAITE EN EXTERNE</v>
      </c>
      <c r="C44" s="82" t="e">
        <f ca="1">IF(#REF!="Indéfini", "Indéfinie",IF(#REF!="","A REVOIR",IF(EDATE(#REF!,#REF!*12)
&lt;=TODAY(),"A REVOIR",EDATE(#REF!,#REF!*12))))</f>
        <v>#REF!</v>
      </c>
      <c r="D44" s="67" t="str">
        <f>IF(Tableau1[[#This Row],[Colonne4]]="oui","I","")</f>
        <v/>
      </c>
      <c r="E44" s="137">
        <f>Tableau1[[#This Row],[Colonne3]]</f>
        <v>0</v>
      </c>
      <c r="F4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4" s="43" t="str">
        <f>Tableau1[[#This Row],[Dossier]]&amp;Tableau1[[#This Row],[Sous dossier (1)]]&amp;Tableau1[[#This Row],[Sous dossier (2)]]&amp;Tableau1[[#This Row],[Sous dossier (3)]]</f>
        <v>SOUTIEN\HYGIENE\LINGE\</v>
      </c>
      <c r="J44" s="5"/>
    </row>
    <row r="45" spans="1:10" ht="26.25" customHeight="1" x14ac:dyDescent="0.3">
      <c r="A45" s="44" t="str">
        <f>Tableau1[[#This Row],[Code]]</f>
        <v>PPH_002_02</v>
      </c>
      <c r="B45" s="78" t="str">
        <f>Tableau1[[#This Row],[Nom]]</f>
        <v>CIRCUIT DU MEDICAMENT PRESCRIPTION, DISPENSATION, ADMINISTRATION</v>
      </c>
      <c r="C45" s="82" t="e">
        <f ca="1">IF(#REF!="Indéfini", "Indéfinie",IF(#REF!="","A REVOIR",IF(EDATE(#REF!,#REF!*12)
&lt;=TODAY(),"A REVOIR",EDATE(#REF!,#REF!*12))))</f>
        <v>#REF!</v>
      </c>
      <c r="D45" s="67" t="str">
        <f>IF(Tableau1[[#This Row],[Colonne4]]="oui","I","")</f>
        <v/>
      </c>
      <c r="E45" s="137">
        <f>Tableau1[[#This Row],[Colonne3]]</f>
        <v>0</v>
      </c>
      <c r="F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5" s="43" t="str">
        <f>Tableau1[[#This Row],[Dossier]]&amp;Tableau1[[#This Row],[Sous dossier (1)]]&amp;Tableau1[[#This Row],[Sous dossier (2)]]&amp;Tableau1[[#This Row],[Sous dossier (3)]]</f>
        <v>SOUTIEN\PHARMA_DM\PHARMA\</v>
      </c>
      <c r="J45" s="5"/>
    </row>
    <row r="46" spans="1:10" ht="26.25" customHeight="1" x14ac:dyDescent="0.3">
      <c r="A46" s="44" t="str">
        <f>Tableau1[[#This Row],[Code]]</f>
        <v>OII_002_01</v>
      </c>
      <c r="B46" s="78" t="str">
        <f>Tableau1[[#This Row],[Nom]]</f>
        <v>CLIN instance réglement int.</v>
      </c>
      <c r="C46" s="82" t="e">
        <f ca="1">IF(#REF!="Indéfini", "Indéfinie",IF(#REF!="","A REVOIR",IF(EDATE(#REF!,#REF!*12)
&lt;=TODAY(),"A REVOIR",EDATE(#REF!,#REF!*12))))</f>
        <v>#REF!</v>
      </c>
      <c r="D46" s="67" t="str">
        <f>IF(Tableau1[[#This Row],[Colonne4]]="oui","I","")</f>
        <v/>
      </c>
      <c r="E46" s="137">
        <f>Tableau1[[#This Row],[Colonne3]]</f>
        <v>0</v>
      </c>
      <c r="F4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6" s="43" t="str">
        <f>Tableau1[[#This Row],[Dossier]]&amp;Tableau1[[#This Row],[Sous dossier (1)]]&amp;Tableau1[[#This Row],[Sous dossier (2)]]&amp;Tableau1[[#This Row],[Sous dossier (3)]]</f>
        <v>MANAGEMENT\ORGANISATION\INSTANCE\CLIN\</v>
      </c>
      <c r="J46" s="5"/>
    </row>
    <row r="47" spans="1:10" ht="26.25" customHeight="1" x14ac:dyDescent="0.3">
      <c r="A47" s="44">
        <f>Tableau1[[#This Row],[Code]]</f>
        <v>0</v>
      </c>
      <c r="B47" s="78" t="str">
        <f>Tableau1[[#This Row],[Nom]]</f>
        <v>COMMENT TROUVER UN DOCUMENT</v>
      </c>
      <c r="C47" s="82" t="e">
        <f ca="1">IF(#REF!="Indéfini", "Indéfinie",IF(#REF!="","A REVOIR",IF(EDATE(#REF!,#REF!*12)
&lt;=TODAY(),"A REVOIR",EDATE(#REF!,#REF!*12))))</f>
        <v>#REF!</v>
      </c>
      <c r="D47" s="67" t="str">
        <f>IF(Tableau1[[#This Row],[Colonne4]]="oui","I","")</f>
        <v/>
      </c>
      <c r="E47" s="137">
        <f>Tableau1[[#This Row],[Colonne3]]</f>
        <v>0</v>
      </c>
      <c r="F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4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7" s="43" t="str">
        <f>Tableau1[[#This Row],[Dossier]]&amp;Tableau1[[#This Row],[Sous dossier (1)]]&amp;Tableau1[[#This Row],[Sous dossier (2)]]&amp;Tableau1[[#This Row],[Sous dossier (3)]]</f>
        <v>MANAGEMENT\QUALITE\GDOC\</v>
      </c>
      <c r="J47" s="5"/>
    </row>
    <row r="48" spans="1:10" ht="26.25" customHeight="1" x14ac:dyDescent="0.3">
      <c r="A48" s="44">
        <f>Tableau1[[#This Row],[Code]]</f>
        <v>0</v>
      </c>
      <c r="B48" s="78" t="str">
        <f>Tableau1[[#This Row],[Nom]]</f>
        <v>COMMENT TROUVER UN DOCUMENT</v>
      </c>
      <c r="C48" s="82" t="e">
        <f ca="1">IF(#REF!="Indéfini", "Indéfinie",IF(#REF!="","A REVOIR",IF(EDATE(#REF!,#REF!*12)
&lt;=TODAY(),"A REVOIR",EDATE(#REF!,#REF!*12))))</f>
        <v>#REF!</v>
      </c>
      <c r="D48" s="67" t="str">
        <f>IF(Tableau1[[#This Row],[Colonne4]]="oui","I","")</f>
        <v/>
      </c>
      <c r="E48" s="137">
        <f>Tableau1[[#This Row],[Colonne3]]</f>
        <v>0</v>
      </c>
      <c r="F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8" s="43" t="str">
        <f>Tableau1[[#This Row],[Dossier]]&amp;Tableau1[[#This Row],[Sous dossier (1)]]&amp;Tableau1[[#This Row],[Sous dossier (2)]]&amp;Tableau1[[#This Row],[Sous dossier (3)]]</f>
        <v>MANAGEMENT\QUALITE\GDOC\</v>
      </c>
      <c r="J48" s="5"/>
    </row>
    <row r="49" spans="1:10" ht="26.25" customHeight="1" x14ac:dyDescent="0.3">
      <c r="A49" s="44">
        <f>Tableau1[[#This Row],[Code]]</f>
        <v>0</v>
      </c>
      <c r="B49" s="78" t="str">
        <f>Tableau1[[#This Row],[Nom]]</f>
        <v>COMPOSITION DU DOSSIER MEDICAL ACTIF</v>
      </c>
      <c r="C49" s="82" t="e">
        <f ca="1">IF(#REF!="Indéfini", "Indéfinie",IF(#REF!="","A REVOIR",IF(EDATE(#REF!,#REF!*12)
&lt;=TODAY(),"A REVOIR",EDATE(#REF!,#REF!*12))))</f>
        <v>#REF!</v>
      </c>
      <c r="D49" s="67" t="str">
        <f>IF(Tableau1[[#This Row],[Colonne4]]="oui","I","")</f>
        <v/>
      </c>
      <c r="E49" s="137">
        <f>Tableau1[[#This Row],[Colonne3]]</f>
        <v>0</v>
      </c>
      <c r="F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9" s="43" t="str">
        <f>Tableau1[[#This Row],[Dossier]]&amp;Tableau1[[#This Row],[Sous dossier (1)]]&amp;Tableau1[[#This Row],[Sous dossier (2)]]&amp;Tableau1[[#This Row],[Sous dossier (3)]]</f>
        <v>PEC\UNITE\DOSSIER_PATIENT\</v>
      </c>
      <c r="J49" s="5"/>
    </row>
    <row r="50" spans="1:10" ht="26.25" customHeight="1" x14ac:dyDescent="0.3">
      <c r="A50" s="38" t="str">
        <f>Tableau1[[#This Row],[Code]]</f>
        <v>PRE_002_03</v>
      </c>
      <c r="B50" s="77" t="str">
        <f>Tableau1[[#This Row],[Nom]]</f>
        <v>COMPOSITION DU DOSSIER PROFESSIONNEL</v>
      </c>
      <c r="C50" s="81" t="e">
        <f ca="1">IF(#REF!="Indéfini", "Indéfinie",IF(#REF!="","A REVOIR",IF(EDATE(#REF!,#REF!*12)
&lt;=TODAY(),"A REVOIR",EDATE(#REF!,#REF!*12))))</f>
        <v>#REF!</v>
      </c>
      <c r="D50" s="66" t="str">
        <f>IF(Tableau1[[#This Row],[Colonne4]]="oui","I","")</f>
        <v/>
      </c>
      <c r="E50" s="138">
        <f>Tableau1[[#This Row],[Colonne3]]</f>
        <v>0</v>
      </c>
      <c r="F5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0" s="40" t="str">
        <f>Tableau1[[#This Row],[Dossier]]&amp;Tableau1[[#This Row],[Sous dossier (1)]]&amp;Tableau1[[#This Row],[Sous dossier (2)]]&amp;Tableau1[[#This Row],[Sous dossier (3)]]</f>
        <v>MANAGEMENT\PERSONNEL\RECRUTEMENT\</v>
      </c>
      <c r="J50" s="5"/>
    </row>
    <row r="51" spans="1:10" ht="26.25" customHeight="1" x14ac:dyDescent="0.3">
      <c r="A51" s="44">
        <f>Tableau1[[#This Row],[Code]]</f>
        <v>0</v>
      </c>
      <c r="B51" s="78" t="str">
        <f>Tableau1[[#This Row],[Nom]]</f>
        <v>COMPOSITION ET ORDRE D'ARCHIVAGE DU DOSSIER PATIENT</v>
      </c>
      <c r="C51" s="82" t="e">
        <f ca="1">IF(#REF!="Indéfini", "Indéfinie",IF(#REF!="","A REVOIR",IF(EDATE(#REF!,#REF!*12)
&lt;=TODAY(),"A REVOIR",EDATE(#REF!,#REF!*12))))</f>
        <v>#REF!</v>
      </c>
      <c r="D51" s="67" t="str">
        <f>IF(Tableau1[[#This Row],[Colonne4]]="oui","I","")</f>
        <v/>
      </c>
      <c r="E51" s="137">
        <f>Tableau1[[#This Row],[Colonne3]]</f>
        <v>0</v>
      </c>
      <c r="F5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1" s="43" t="str">
        <f>Tableau1[[#This Row],[Dossier]]&amp;Tableau1[[#This Row],[Sous dossier (1)]]&amp;Tableau1[[#This Row],[Sous dossier (2)]]&amp;Tableau1[[#This Row],[Sous dossier (3)]]</f>
        <v>PEC\UNITE\DOSSIER_PATIENT\</v>
      </c>
      <c r="J51" s="5"/>
    </row>
    <row r="52" spans="1:10" ht="26.25" customHeight="1" x14ac:dyDescent="0.3">
      <c r="A52" s="38" t="str">
        <f>Tableau1[[#This Row],[Code]]</f>
        <v>UPT_009_01</v>
      </c>
      <c r="B52" s="78" t="str">
        <f>Tableau1[[#This Row],[Nom]]</f>
        <v>COMPRIMES SOUS FORME SECHE ECRASES</v>
      </c>
      <c r="C52" s="82" t="e">
        <f ca="1">IF(#REF!="Indéfini", "Indéfinie",IF(#REF!="","A REVOIR",IF(EDATE(#REF!,#REF!*12)
&lt;=TODAY(),"A REVOIR",EDATE(#REF!,#REF!*12))))</f>
        <v>#REF!</v>
      </c>
      <c r="D52" s="67" t="str">
        <f>IF(Tableau1[[#This Row],[Colonne4]]="oui","I","")</f>
        <v/>
      </c>
      <c r="E52" s="137">
        <f>Tableau1[[#This Row],[Colonne3]]</f>
        <v>0</v>
      </c>
      <c r="F5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5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5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2" s="43" t="str">
        <f>Tableau1[[#This Row],[Dossier]]&amp;Tableau1[[#This Row],[Sous dossier (1)]]&amp;Tableau1[[#This Row],[Sous dossier (2)]]&amp;Tableau1[[#This Row],[Sous dossier (3)]]</f>
        <v>PEC\UNITE\PROTOCOLE_TH\</v>
      </c>
      <c r="J52" s="5"/>
    </row>
    <row r="53" spans="1:10" ht="26.25" customHeight="1" x14ac:dyDescent="0.3">
      <c r="A53" s="38" t="str">
        <f>Tableau1[[#This Row],[Code]]</f>
        <v>RVH_004_02</v>
      </c>
      <c r="B53" s="77" t="str">
        <f>Tableau1[[#This Row],[Nom]]</f>
        <v>CONDUITE A TENIR DEVANT UN ACCIDENT TRANFUSIONNEL (IT)</v>
      </c>
      <c r="C53" s="81" t="e">
        <f ca="1">IF(#REF!="Indéfini", "Indéfinie",IF(#REF!="","A REVOIR",IF(EDATE(#REF!,#REF!*12)
&lt;=TODAY(),"A REVOIR",EDATE(#REF!,#REF!*12))))</f>
        <v>#REF!</v>
      </c>
      <c r="D53" s="66" t="str">
        <f>IF(Tableau1[[#This Row],[Colonne4]]="oui","I","")</f>
        <v/>
      </c>
      <c r="E53" s="138">
        <f>Tableau1[[#This Row],[Colonne3]]</f>
        <v>0</v>
      </c>
      <c r="F5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3" s="40" t="str">
        <f>Tableau1[[#This Row],[Dossier]]&amp;Tableau1[[#This Row],[Sous dossier (1)]]&amp;Tableau1[[#This Row],[Sous dossier (2)]]&amp;Tableau1[[#This Row],[Sous dossier (3)]]</f>
        <v>MANAGEMENT\RISQUE\VIGILANCE\HEMOVIGILANCE\</v>
      </c>
      <c r="J53" s="5"/>
    </row>
    <row r="54" spans="1:10" ht="26.25" customHeight="1" x14ac:dyDescent="0.3">
      <c r="A54" s="38" t="str">
        <f>Tableau1[[#This Row],[Code]]</f>
        <v>HGE_007_01</v>
      </c>
      <c r="B54" s="78" t="str">
        <f>Tableau1[[#This Row],[Nom]]</f>
        <v>CONDUITE A TENIR EN CAS DE TRAVAUX</v>
      </c>
      <c r="C54" s="82" t="e">
        <f ca="1">IF(#REF!="Indéfini", "Indéfinie",IF(#REF!="","A REVOIR",IF(EDATE(#REF!,#REF!*12)
&lt;=TODAY(),"A REVOIR",EDATE(#REF!,#REF!*12))))</f>
        <v>#REF!</v>
      </c>
      <c r="D54" s="67" t="str">
        <f>IF(Tableau1[[#This Row],[Colonne4]]="oui","I","")</f>
        <v/>
      </c>
      <c r="E54" s="137">
        <f>Tableau1[[#This Row],[Colonne3]]</f>
        <v>0</v>
      </c>
      <c r="F5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4" s="43" t="str">
        <f>Tableau1[[#This Row],[Dossier]]&amp;Tableau1[[#This Row],[Sous dossier (1)]]&amp;Tableau1[[#This Row],[Sous dossier (2)]]&amp;Tableau1[[#This Row],[Sous dossier (3)]]</f>
        <v>SOUTIEN\HYGIENE\GENERAL\</v>
      </c>
      <c r="J54" s="5"/>
    </row>
    <row r="55" spans="1:10" ht="26.25" customHeight="1" x14ac:dyDescent="0.3">
      <c r="A55" s="38" t="str">
        <f>Tableau1[[#This Row],[Code]]</f>
        <v>CUI_015_03</v>
      </c>
      <c r="B55" s="77" t="str">
        <f>Tableau1[[#This Row],[Nom]]</f>
        <v>CONSERVATION DU REPAS TEMOIN</v>
      </c>
      <c r="C55" s="81" t="e">
        <f ca="1">IF(#REF!="Indéfini", "Indéfinie",IF(#REF!="","A REVOIR",IF(EDATE(#REF!,#REF!*12)
&lt;=TODAY(),"A REVOIR",EDATE(#REF!,#REF!*12))))</f>
        <v>#REF!</v>
      </c>
      <c r="D55" s="66" t="str">
        <f>IF(Tableau1[[#This Row],[Colonne4]]="oui","I","")</f>
        <v/>
      </c>
      <c r="E55" s="138">
        <f>Tableau1[[#This Row],[Colonne3]]</f>
        <v>0</v>
      </c>
      <c r="F5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5" s="40" t="str">
        <f>Tableau1[[#This Row],[Dossier]]&amp;Tableau1[[#This Row],[Sous dossier (1)]]&amp;Tableau1[[#This Row],[Sous dossier (2)]]&amp;Tableau1[[#This Row],[Sous dossier (3)]]</f>
        <v>SOUTIEN\CUISINE\HACCP\</v>
      </c>
      <c r="J55" s="5"/>
    </row>
    <row r="56" spans="1:10" ht="26.25" customHeight="1" x14ac:dyDescent="0.3">
      <c r="A56" s="38" t="str">
        <f>Tableau1[[#This Row],[Code]]</f>
        <v>-</v>
      </c>
      <c r="B56" s="77" t="str">
        <f>Tableau1[[#This Row],[Nom]]</f>
        <v>Contrat de service enlèvement et élimination des déchets SITA</v>
      </c>
      <c r="C56" s="81" t="e">
        <f ca="1">IF(#REF!="Indéfini", "Indéfinie",IF(#REF!="","A REVOIR",IF(EDATE(#REF!,#REF!*12)
&lt;=TODAY(),"A REVOIR",EDATE(#REF!,#REF!*12))))</f>
        <v>#REF!</v>
      </c>
      <c r="D56" s="66" t="str">
        <f>IF(Tableau1[[#This Row],[Colonne4]]="oui","I","")</f>
        <v/>
      </c>
      <c r="E56" s="138">
        <f>Tableau1[[#This Row],[Colonne3]]</f>
        <v>0</v>
      </c>
      <c r="F5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6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56" s="5"/>
    </row>
    <row r="57" spans="1:10" ht="26.25" customHeight="1" x14ac:dyDescent="0.3">
      <c r="A57" s="44" t="str">
        <f>Tableau1[[#This Row],[Code]]</f>
        <v>CUI_007_01</v>
      </c>
      <c r="B57" s="78" t="str">
        <f>Tableau1[[#This Row],[Nom]]</f>
        <v>CONTROLE DES TEMPERATURES</v>
      </c>
      <c r="C57" s="82" t="e">
        <f ca="1">IF(#REF!="Indéfini", "Indéfinie",IF(#REF!="","A REVOIR",IF(EDATE(#REF!,#REF!*12)
&lt;=TODAY(),"A REVOIR",EDATE(#REF!,#REF!*12))))</f>
        <v>#REF!</v>
      </c>
      <c r="D57" s="67" t="str">
        <f>IF(Tableau1[[#This Row],[Colonne4]]="oui","I","")</f>
        <v/>
      </c>
      <c r="E57" s="137">
        <f>Tableau1[[#This Row],[Colonne3]]</f>
        <v>0</v>
      </c>
      <c r="F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7" s="43" t="str">
        <f>Tableau1[[#This Row],[Dossier]]&amp;Tableau1[[#This Row],[Sous dossier (1)]]&amp;Tableau1[[#This Row],[Sous dossier (2)]]&amp;Tableau1[[#This Row],[Sous dossier (3)]]</f>
        <v>SOUTIEN\CUISINE\HACCP\</v>
      </c>
      <c r="J57" s="5"/>
    </row>
    <row r="58" spans="1:10" ht="26.25" customHeight="1" x14ac:dyDescent="0.3">
      <c r="A58" s="38" t="str">
        <f>Tableau1[[#This Row],[Code]]</f>
        <v>PPH_004_03</v>
      </c>
      <c r="B58" s="77" t="str">
        <f>Tableau1[[#This Row],[Nom]]</f>
        <v>CONTROLE, REAPPROVISIONNEMENT ET COMPOSITION DE LA MALLETTE D’URGENCE</v>
      </c>
      <c r="C58" s="81" t="e">
        <f ca="1">IF(#REF!="Indéfini", "Indéfinie",IF(#REF!="","A REVOIR",IF(EDATE(#REF!,#REF!*12)
&lt;=TODAY(),"A REVOIR",EDATE(#REF!,#REF!*12))))</f>
        <v>#REF!</v>
      </c>
      <c r="D58" s="66" t="str">
        <f>IF(Tableau1[[#This Row],[Colonne4]]="oui","I","")</f>
        <v/>
      </c>
      <c r="E58" s="138">
        <f>Tableau1[[#This Row],[Colonne3]]</f>
        <v>0</v>
      </c>
      <c r="F5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8" s="40" t="str">
        <f>Tableau1[[#This Row],[Dossier]]&amp;Tableau1[[#This Row],[Sous dossier (1)]]&amp;Tableau1[[#This Row],[Sous dossier (2)]]&amp;Tableau1[[#This Row],[Sous dossier (3)]]</f>
        <v>SOUTIEN\PHARMA_DM\PHARMA\</v>
      </c>
      <c r="J58" s="5"/>
    </row>
    <row r="59" spans="1:10" ht="26.25" customHeight="1" x14ac:dyDescent="0.3">
      <c r="A59" s="38" t="str">
        <f>Tableau1[[#This Row],[Code]]</f>
        <v>-</v>
      </c>
      <c r="B59" s="77" t="str">
        <f>Tableau1[[#This Row],[Nom]]</f>
        <v>Convention adressage PASS</v>
      </c>
      <c r="C59" s="81" t="e">
        <f ca="1">IF(#REF!="Indéfini", "Indéfinie",IF(#REF!="","A REVOIR",IF(EDATE(#REF!,#REF!*12)
&lt;=TODAY(),"A REVOIR",EDATE(#REF!,#REF!*12))))</f>
        <v>#REF!</v>
      </c>
      <c r="D59" s="66" t="str">
        <f>IF(Tableau1[[#This Row],[Colonne4]]="oui","I","")</f>
        <v/>
      </c>
      <c r="E59" s="138">
        <f>Tableau1[[#This Row],[Colonne3]]</f>
        <v>0</v>
      </c>
      <c r="F5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9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59" s="5"/>
    </row>
    <row r="60" spans="1:10" ht="26.25" customHeight="1" x14ac:dyDescent="0.3">
      <c r="A60" s="38" t="str">
        <f>Tableau1[[#This Row],[Code]]</f>
        <v>-</v>
      </c>
      <c r="B60" s="78" t="str">
        <f>Tableau1[[#This Row],[Nom]]</f>
        <v>Convention APHM- La Maison</v>
      </c>
      <c r="C60" s="82" t="e">
        <f ca="1">IF(#REF!="Indéfini", "Indéfinie",IF(#REF!="","A REVOIR",IF(EDATE(#REF!,#REF!*12)
&lt;=TODAY(),"A REVOIR",EDATE(#REF!,#REF!*12))))</f>
        <v>#REF!</v>
      </c>
      <c r="D60" s="67" t="str">
        <f>IF(Tableau1[[#This Row],[Colonne4]]="oui","I","")</f>
        <v/>
      </c>
      <c r="E60" s="137">
        <f>Tableau1[[#This Row],[Colonne3]]</f>
        <v>0</v>
      </c>
      <c r="F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0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0" s="5"/>
    </row>
    <row r="61" spans="1:10" ht="26.25" customHeight="1" x14ac:dyDescent="0.3">
      <c r="A61" s="38" t="str">
        <f>Tableau1[[#This Row],[Code]]</f>
        <v>-</v>
      </c>
      <c r="B61" s="78" t="str">
        <f>Tableau1[[#This Row],[Nom]]</f>
        <v>Convention assurance responsabilité civile des établissements de soins</v>
      </c>
      <c r="C61" s="82" t="e">
        <f ca="1">IF(#REF!="Indéfini", "Indéfinie",IF(#REF!="","A REVOIR",IF(EDATE(#REF!,#REF!*12)
&lt;=TODAY(),"A REVOIR",EDATE(#REF!,#REF!*12))))</f>
        <v>#REF!</v>
      </c>
      <c r="D61" s="67" t="str">
        <f>IF(Tableau1[[#This Row],[Colonne4]]="oui","I","")</f>
        <v/>
      </c>
      <c r="E61" s="137">
        <f>Tableau1[[#This Row],[Colonne3]]</f>
        <v>0</v>
      </c>
      <c r="F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1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1" s="5"/>
    </row>
    <row r="62" spans="1:10" ht="26.25" customHeight="1" x14ac:dyDescent="0.3">
      <c r="A62" s="38" t="str">
        <f>Tableau1[[#This Row],[Code]]</f>
        <v>-</v>
      </c>
      <c r="B62" s="78" t="str">
        <f>Tableau1[[#This Row],[Nom]]</f>
        <v>Convention avec le labo d'analyse biologique</v>
      </c>
      <c r="C62" s="82" t="e">
        <f ca="1">IF(#REF!="Indéfini", "Indéfinie",IF(#REF!="","A REVOIR",IF(EDATE(#REF!,#REF!*12)
&lt;=TODAY(),"A REVOIR",EDATE(#REF!,#REF!*12))))</f>
        <v>#REF!</v>
      </c>
      <c r="D62" s="67" t="str">
        <f>IF(Tableau1[[#This Row],[Colonne4]]="oui","I","")</f>
        <v/>
      </c>
      <c r="E62" s="137">
        <f>Tableau1[[#This Row],[Colonne3]]</f>
        <v>0</v>
      </c>
      <c r="F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2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2" s="5"/>
    </row>
    <row r="63" spans="1:10" ht="26.25" customHeight="1" x14ac:dyDescent="0.3">
      <c r="A63" s="38" t="str">
        <f>Tableau1[[#This Row],[Code]]</f>
        <v>-</v>
      </c>
      <c r="B63" s="77" t="str">
        <f>Tableau1[[#This Row],[Nom]]</f>
        <v>Convention Circuit du médicament hôpital Aix- La Maison</v>
      </c>
      <c r="C63" s="81" t="e">
        <f ca="1">IF(#REF!="Indéfini", "Indéfinie",IF(#REF!="","A REVOIR",IF(EDATE(#REF!,#REF!*12)
&lt;=TODAY(),"A REVOIR",EDATE(#REF!,#REF!*12))))</f>
        <v>#REF!</v>
      </c>
      <c r="D63" s="66" t="str">
        <f>IF(Tableau1[[#This Row],[Colonne4]]="oui","I","")</f>
        <v/>
      </c>
      <c r="E63" s="138">
        <f>Tableau1[[#This Row],[Colonne3]]</f>
        <v>0</v>
      </c>
      <c r="F6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3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3" s="5"/>
    </row>
    <row r="64" spans="1:10" ht="26.25" customHeight="1" x14ac:dyDescent="0.3">
      <c r="A64" s="44" t="str">
        <f>Tableau1[[#This Row],[Code]]</f>
        <v>-</v>
      </c>
      <c r="B64" s="78" t="str">
        <f>Tableau1[[#This Row],[Nom]]</f>
        <v>Convention Collective N51 version 2015</v>
      </c>
      <c r="C64" s="82" t="e">
        <f ca="1">IF(#REF!="Indéfini", "Indéfinie",IF(#REF!="","A REVOIR",IF(EDATE(#REF!,#REF!*12)
&lt;=TODAY(),"A REVOIR",EDATE(#REF!,#REF!*12))))</f>
        <v>#REF!</v>
      </c>
      <c r="D64" s="67" t="str">
        <f>IF(Tableau1[[#This Row],[Colonne4]]="oui","I","")</f>
        <v/>
      </c>
      <c r="E64" s="137">
        <f>Tableau1[[#This Row],[Colonne3]]</f>
        <v>0</v>
      </c>
      <c r="F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4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4" s="5"/>
    </row>
    <row r="65" spans="1:10" ht="26.25" customHeight="1" x14ac:dyDescent="0.3">
      <c r="A65" s="38" t="str">
        <f>Tableau1[[#This Row],[Code]]</f>
        <v>-</v>
      </c>
      <c r="B65" s="77" t="str">
        <f>Tableau1[[#This Row],[Nom]]</f>
        <v>Convention implantation du PMSI</v>
      </c>
      <c r="C65" s="81" t="e">
        <f ca="1">IF(#REF!="Indéfini", "Indéfinie",IF(#REF!="","A REVOIR",IF(EDATE(#REF!,#REF!*12)
&lt;=TODAY(),"A REVOIR",EDATE(#REF!,#REF!*12))))</f>
        <v>#REF!</v>
      </c>
      <c r="D65" s="66" t="str">
        <f>IF(Tableau1[[#This Row],[Colonne4]]="oui","I","")</f>
        <v/>
      </c>
      <c r="E65" s="138">
        <f>Tableau1[[#This Row],[Colonne3]]</f>
        <v>0</v>
      </c>
      <c r="F6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5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5" s="5"/>
    </row>
    <row r="66" spans="1:10" ht="26.25" customHeight="1" x14ac:dyDescent="0.3">
      <c r="A66" s="38" t="str">
        <f>Tableau1[[#This Row],[Code]]</f>
        <v>-</v>
      </c>
      <c r="B66" s="77" t="str">
        <f>Tableau1[[#This Row],[Nom]]</f>
        <v>Convention La Maison - Réseau Santé Provence</v>
      </c>
      <c r="C66" s="81" t="e">
        <f ca="1">IF(#REF!="Indéfini", "Indéfinie",IF(#REF!="","A REVOIR",IF(EDATE(#REF!,#REF!*12)
&lt;=TODAY(),"A REVOIR",EDATE(#REF!,#REF!*12))))</f>
        <v>#REF!</v>
      </c>
      <c r="D66" s="66" t="str">
        <f>IF(Tableau1[[#This Row],[Colonne4]]="oui","I","")</f>
        <v/>
      </c>
      <c r="E66" s="138">
        <f>Tableau1[[#This Row],[Colonne3]]</f>
        <v>0</v>
      </c>
      <c r="F6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6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6" s="5"/>
    </row>
    <row r="67" spans="1:10" ht="26.25" customHeight="1" x14ac:dyDescent="0.3">
      <c r="A67" s="44" t="str">
        <f>Tableau1[[#This Row],[Code]]</f>
        <v>-</v>
      </c>
      <c r="B67" s="78" t="str">
        <f>Tableau1[[#This Row],[Nom]]</f>
        <v>Convention La Maison -SOS HAbitat</v>
      </c>
      <c r="C67" s="82" t="e">
        <f ca="1">IF(#REF!="Indéfini", "Indéfinie",IF(#REF!="","A REVOIR",IF(EDATE(#REF!,#REF!*12)
&lt;=TODAY(),"A REVOIR",EDATE(#REF!,#REF!*12))))</f>
        <v>#REF!</v>
      </c>
      <c r="D67" s="67" t="str">
        <f>IF(Tableau1[[#This Row],[Colonne4]]="oui","I","")</f>
        <v/>
      </c>
      <c r="E67" s="137">
        <f>Tableau1[[#This Row],[Colonne3]]</f>
        <v>0</v>
      </c>
      <c r="F6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7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7" s="5"/>
    </row>
    <row r="68" spans="1:10" ht="26.25" customHeight="1" x14ac:dyDescent="0.3">
      <c r="A68" s="38" t="str">
        <f>Tableau1[[#This Row],[Code]]</f>
        <v>-</v>
      </c>
      <c r="B68" s="77" t="str">
        <f>Tableau1[[#This Row],[Nom]]</f>
        <v>Convention praticien pharmacien hospitalier</v>
      </c>
      <c r="C68" s="81" t="e">
        <f ca="1">IF(#REF!="Indéfini", "Indéfinie",IF(#REF!="","A REVOIR",IF(EDATE(#REF!,#REF!*12)
&lt;=TODAY(),"A REVOIR",EDATE(#REF!,#REF!*12))))</f>
        <v>#REF!</v>
      </c>
      <c r="D68" s="66" t="str">
        <f>IF(Tableau1[[#This Row],[Colonne4]]="oui","I","")</f>
        <v/>
      </c>
      <c r="E68" s="138">
        <f>Tableau1[[#This Row],[Colonne3]]</f>
        <v>0</v>
      </c>
      <c r="F6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8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8" s="5"/>
    </row>
    <row r="69" spans="1:10" ht="26.25" customHeight="1" x14ac:dyDescent="0.3">
      <c r="A69" s="38" t="str">
        <f>Tableau1[[#This Row],[Code]]</f>
        <v>-</v>
      </c>
      <c r="B69" s="78" t="str">
        <f>Tableau1[[#This Row],[Nom]]</f>
        <v>Convention Programmes de Médicalisation des Systèmes d'Information PMSI</v>
      </c>
      <c r="C69" s="82" t="e">
        <f ca="1">IF(#REF!="Indéfini", "Indéfinie",IF(#REF!="","A REVOIR",IF(EDATE(#REF!,#REF!*12)
&lt;=TODAY(),"A REVOIR",EDATE(#REF!,#REF!*12))))</f>
        <v>#REF!</v>
      </c>
      <c r="D69" s="67" t="str">
        <f>IF(Tableau1[[#This Row],[Colonne4]]="oui","I","")</f>
        <v/>
      </c>
      <c r="E69" s="137">
        <f>Tableau1[[#This Row],[Colonne3]]</f>
        <v>0</v>
      </c>
      <c r="F6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9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9" s="5"/>
    </row>
    <row r="70" spans="1:10" ht="26.25" customHeight="1" x14ac:dyDescent="0.3">
      <c r="A70" s="38" t="str">
        <f>Tableau1[[#This Row],[Code]]</f>
        <v>RVX_002_03</v>
      </c>
      <c r="B70" s="78" t="str">
        <f>Tableau1[[#This Row],[Nom]]</f>
        <v>CORRESPONDANTS EN HYGIENE MEDICAUX ET PARAMEDICAUX</v>
      </c>
      <c r="C70" s="82" t="e">
        <f ca="1">IF(#REF!="Indéfini", "Indéfinie",IF(#REF!="","A REVOIR",IF(EDATE(#REF!,#REF!*12)
&lt;=TODAY(),"A REVOIR",EDATE(#REF!,#REF!*12))))</f>
        <v>#REF!</v>
      </c>
      <c r="D70" s="67" t="str">
        <f>IF(Tableau1[[#This Row],[Colonne4]]="oui","I","")</f>
        <v/>
      </c>
      <c r="E70" s="137">
        <f>Tableau1[[#This Row],[Colonne3]]</f>
        <v>0</v>
      </c>
      <c r="F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0" s="43" t="str">
        <f>Tableau1[[#This Row],[Dossier]]&amp;Tableau1[[#This Row],[Sous dossier (1)]]&amp;Tableau1[[#This Row],[Sous dossier (2)]]&amp;Tableau1[[#This Row],[Sous dossier (3)]]</f>
        <v>MANAGEMENT\RISQUE\VIGILANCE\</v>
      </c>
      <c r="J70" s="5"/>
    </row>
    <row r="71" spans="1:10" ht="26.25" customHeight="1" x14ac:dyDescent="0.3">
      <c r="A71" s="38" t="str">
        <f>Tableau1[[#This Row],[Code]]</f>
        <v>RVX_001_02</v>
      </c>
      <c r="B71" s="77" t="str">
        <f>Tableau1[[#This Row],[Nom]]</f>
        <v>CORRESPONDANTS HEMOVIGILANCE, PHARMACOVIGILANCE ET MATERIOVIGILANCE</v>
      </c>
      <c r="C71" s="81" t="e">
        <f ca="1">IF(#REF!="Indéfini", "Indéfinie",IF(#REF!="","A REVOIR",IF(EDATE(#REF!,#REF!*12)
&lt;=TODAY(),"A REVOIR",EDATE(#REF!,#REF!*12))))</f>
        <v>#REF!</v>
      </c>
      <c r="D71" s="66" t="str">
        <f>IF(Tableau1[[#This Row],[Colonne4]]="oui","I","")</f>
        <v/>
      </c>
      <c r="E71" s="138">
        <f>Tableau1[[#This Row],[Colonne3]]</f>
        <v>0</v>
      </c>
      <c r="F7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1" s="40" t="str">
        <f>Tableau1[[#This Row],[Dossier]]&amp;Tableau1[[#This Row],[Sous dossier (1)]]&amp;Tableau1[[#This Row],[Sous dossier (2)]]&amp;Tableau1[[#This Row],[Sous dossier (3)]]</f>
        <v>MANAGEMENT\RISQUE\VIGILANCE\</v>
      </c>
      <c r="J71" s="5"/>
    </row>
    <row r="72" spans="1:10" ht="26.25" customHeight="1" x14ac:dyDescent="0.3">
      <c r="A72" s="38" t="str">
        <f>Tableau1[[#This Row],[Code]]</f>
        <v>-</v>
      </c>
      <c r="B72" s="77" t="str">
        <f>Tableau1[[#This Row],[Nom]]</f>
        <v>CPOM 2012-2016</v>
      </c>
      <c r="C72" s="81" t="e">
        <f ca="1">IF(#REF!="Indéfini", "Indéfinie",IF(#REF!="","A REVOIR",IF(EDATE(#REF!,#REF!*12)
&lt;=TODAY(),"A REVOIR",EDATE(#REF!,#REF!*12))))</f>
        <v>#REF!</v>
      </c>
      <c r="D72" s="66" t="str">
        <f>IF(Tableau1[[#This Row],[Colonne4]]="oui","I","")</f>
        <v/>
      </c>
      <c r="E72" s="138">
        <f>Tableau1[[#This Row],[Colonne3]]</f>
        <v>0</v>
      </c>
      <c r="F7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2" s="40" t="str">
        <f>Tableau1[[#This Row],[Dossier]]&amp;Tableau1[[#This Row],[Sous dossier (1)]]&amp;Tableau1[[#This Row],[Sous dossier (2)]]&amp;Tableau1[[#This Row],[Sous dossier (3)]]</f>
        <v>MANAGEMENT\DIRECTION\POLITIQUE\CPOM\</v>
      </c>
      <c r="J72" s="5"/>
    </row>
    <row r="73" spans="1:10" ht="26.25" customHeight="1" x14ac:dyDescent="0.3">
      <c r="A73" s="38">
        <f>Tableau1[[#This Row],[Code]]</f>
        <v>0</v>
      </c>
      <c r="B73" s="78" t="str">
        <f>Tableau1[[#This Row],[Nom]]</f>
        <v>CPOM BILAN 2013 LA MAISON DE GARDANNE</v>
      </c>
      <c r="C73" s="82" t="e">
        <f ca="1">IF(#REF!="Indéfini", "Indéfinie",IF(#REF!="","A REVOIR",IF(EDATE(#REF!,#REF!*12)
&lt;=TODAY(),"A REVOIR",EDATE(#REF!,#REF!*12))))</f>
        <v>#REF!</v>
      </c>
      <c r="D73" s="67" t="str">
        <f>IF(Tableau1[[#This Row],[Colonne4]]="oui","I","")</f>
        <v/>
      </c>
      <c r="E73" s="137">
        <f>Tableau1[[#This Row],[Colonne3]]</f>
        <v>0</v>
      </c>
      <c r="F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3" s="43" t="str">
        <f>Tableau1[[#This Row],[Dossier]]&amp;Tableau1[[#This Row],[Sous dossier (1)]]&amp;Tableau1[[#This Row],[Sous dossier (2)]]&amp;Tableau1[[#This Row],[Sous dossier (3)]]</f>
        <v>MANAGEMENT\DIRECTION\POLITIQUE\CPOM\</v>
      </c>
      <c r="J73" s="5"/>
    </row>
    <row r="74" spans="1:10" ht="26.25" customHeight="1" x14ac:dyDescent="0.3">
      <c r="A74" s="44">
        <f>Tableau1[[#This Row],[Code]]</f>
        <v>0</v>
      </c>
      <c r="B74" s="78" t="str">
        <f>Tableau1[[#This Row],[Nom]]</f>
        <v>DEBIT GOUTTES</v>
      </c>
      <c r="C74" s="82" t="e">
        <f ca="1">IF(#REF!="Indéfini", "Indéfinie",IF(#REF!="","A REVOIR",IF(EDATE(#REF!,#REF!*12)
&lt;=TODAY(),"A REVOIR",EDATE(#REF!,#REF!*12))))</f>
        <v>#REF!</v>
      </c>
      <c r="D74" s="67" t="str">
        <f>IF(Tableau1[[#This Row],[Colonne4]]="oui","I","")</f>
        <v/>
      </c>
      <c r="E74" s="137">
        <f>Tableau1[[#This Row],[Colonne3]]</f>
        <v>0</v>
      </c>
      <c r="F7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4" s="43" t="str">
        <f>Tableau1[[#This Row],[Dossier]]&amp;Tableau1[[#This Row],[Sous dossier (1)]]&amp;Tableau1[[#This Row],[Sous dossier (2)]]&amp;Tableau1[[#This Row],[Sous dossier (3)]]</f>
        <v>PEC\UNITE\PROTOCOLE_TH\</v>
      </c>
      <c r="J74" s="5"/>
    </row>
    <row r="75" spans="1:10" ht="26.25" customHeight="1" x14ac:dyDescent="0.3">
      <c r="A75" s="38" t="str">
        <f>Tableau1[[#This Row],[Code]]</f>
        <v>CUI_011_02</v>
      </c>
      <c r="B75" s="77" t="str">
        <f>Tableau1[[#This Row],[Nom]]</f>
        <v>DEBOITAGE</v>
      </c>
      <c r="C75" s="81" t="e">
        <f ca="1">IF(#REF!="Indéfini", "Indéfinie",IF(#REF!="","A REVOIR",IF(EDATE(#REF!,#REF!*12)
&lt;=TODAY(),"A REVOIR",EDATE(#REF!,#REF!*12))))</f>
        <v>#REF!</v>
      </c>
      <c r="D75" s="66" t="str">
        <f>IF(Tableau1[[#This Row],[Colonne4]]="oui","I","")</f>
        <v/>
      </c>
      <c r="E75" s="138">
        <f>Tableau1[[#This Row],[Colonne3]]</f>
        <v>0</v>
      </c>
      <c r="F7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5" s="40" t="str">
        <f>Tableau1[[#This Row],[Dossier]]&amp;Tableau1[[#This Row],[Sous dossier (1)]]&amp;Tableau1[[#This Row],[Sous dossier (2)]]&amp;Tableau1[[#This Row],[Sous dossier (3)]]</f>
        <v>SOUTIEN\CUISINE\HACCP\</v>
      </c>
      <c r="J75" s="5"/>
    </row>
    <row r="76" spans="1:10" ht="26.25" customHeight="1" x14ac:dyDescent="0.3">
      <c r="A76" s="44" t="str">
        <f>Tableau1[[#This Row],[Code]]</f>
        <v>CUI_010_02</v>
      </c>
      <c r="B76" s="78" t="str">
        <f>Tableau1[[#This Row],[Nom]]</f>
        <v>DECARTONNAGE</v>
      </c>
      <c r="C76" s="82" t="e">
        <f ca="1">IF(#REF!="Indéfini", "Indéfinie",IF(#REF!="","A REVOIR",IF(EDATE(#REF!,#REF!*12)
&lt;=TODAY(),"A REVOIR",EDATE(#REF!,#REF!*12))))</f>
        <v>#REF!</v>
      </c>
      <c r="D76" s="67" t="str">
        <f>IF(Tableau1[[#This Row],[Colonne4]]="oui","I","")</f>
        <v/>
      </c>
      <c r="E76" s="137">
        <f>Tableau1[[#This Row],[Colonne3]]</f>
        <v>0</v>
      </c>
      <c r="F7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6" s="43" t="str">
        <f>Tableau1[[#This Row],[Dossier]]&amp;Tableau1[[#This Row],[Sous dossier (1)]]&amp;Tableau1[[#This Row],[Sous dossier (2)]]&amp;Tableau1[[#This Row],[Sous dossier (3)]]</f>
        <v>SOUTIEN\CUISINE\HACCP\</v>
      </c>
      <c r="J76" s="5"/>
    </row>
    <row r="77" spans="1:10" ht="26.25" customHeight="1" x14ac:dyDescent="0.3">
      <c r="A77" s="44" t="str">
        <f>Tableau1[[#This Row],[Code]]</f>
        <v>-</v>
      </c>
      <c r="B77" s="78" t="str">
        <f>Tableau1[[#This Row],[Nom]]</f>
        <v>DECRET DE RECONNAISSANCE D'UTILITE PUBLIQUE</v>
      </c>
      <c r="C77" s="82" t="e">
        <f ca="1">IF(#REF!="Indéfini", "Indéfinie",IF(#REF!="","A REVOIR",IF(EDATE(#REF!,#REF!*12)
&lt;=TODAY(),"A REVOIR",EDATE(#REF!,#REF!*12))))</f>
        <v>#REF!</v>
      </c>
      <c r="D77" s="67" t="str">
        <f>IF(Tableau1[[#This Row],[Colonne4]]="oui","I","")</f>
        <v/>
      </c>
      <c r="E77" s="137">
        <f>Tableau1[[#This Row],[Colonne3]]</f>
        <v>0</v>
      </c>
      <c r="F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7" s="43" t="str">
        <f>Tableau1[[#This Row],[Dossier]]&amp;Tableau1[[#This Row],[Sous dossier (1)]]&amp;Tableau1[[#This Row],[Sous dossier (2)]]&amp;Tableau1[[#This Row],[Sous dossier (3)]]</f>
        <v>MANAGEMENT\DIRECTION\ASSOCIATION_LA_MAISON\STATUTS\</v>
      </c>
      <c r="J77" s="5"/>
    </row>
    <row r="78" spans="1:10" ht="26.25" customHeight="1" x14ac:dyDescent="0.3">
      <c r="A78" s="44" t="str">
        <f>Tableau1[[#This Row],[Code]]</f>
        <v>UPT_010_01</v>
      </c>
      <c r="B78" s="78" t="str">
        <f>Tableau1[[#This Row],[Nom]]</f>
        <v>DELAIS DE CONSERVATION DES SOLUTIONS BUVABLES APRES OUVERTURE</v>
      </c>
      <c r="C78" s="82" t="e">
        <f ca="1">IF(#REF!="Indéfini", "Indéfinie",IF(#REF!="","A REVOIR",IF(EDATE(#REF!,#REF!*12)
&lt;=TODAY(),"A REVOIR",EDATE(#REF!,#REF!*12))))</f>
        <v>#REF!</v>
      </c>
      <c r="D78" s="67" t="str">
        <f>IF(Tableau1[[#This Row],[Colonne4]]="oui","I","")</f>
        <v/>
      </c>
      <c r="E78" s="137">
        <f>Tableau1[[#This Row],[Colonne3]]</f>
        <v>0</v>
      </c>
      <c r="F7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8" s="43" t="str">
        <f>Tableau1[[#This Row],[Dossier]]&amp;Tableau1[[#This Row],[Sous dossier (1)]]&amp;Tableau1[[#This Row],[Sous dossier (2)]]&amp;Tableau1[[#This Row],[Sous dossier (3)]]</f>
        <v>PEC\UNITE\PROTOCOLE_TH\</v>
      </c>
      <c r="J78" s="5"/>
    </row>
    <row r="79" spans="1:10" ht="26.25" customHeight="1" x14ac:dyDescent="0.3">
      <c r="A79" s="38" t="str">
        <f>Tableau1[[#This Row],[Code]]</f>
        <v>OIP_001_01</v>
      </c>
      <c r="B79" s="78" t="str">
        <f>Tableau1[[#This Row],[Nom]]</f>
        <v>DELEGATION UNIQUE</v>
      </c>
      <c r="C79" s="82" t="e">
        <f ca="1">IF(#REF!="Indéfini", "Indéfinie",IF(#REF!="","A REVOIR",IF(EDATE(#REF!,#REF!*12)
&lt;=TODAY(),"A REVOIR",EDATE(#REF!,#REF!*12))))</f>
        <v>#REF!</v>
      </c>
      <c r="D79" s="67" t="str">
        <f>IF(Tableau1[[#This Row],[Colonne4]]="oui","I","")</f>
        <v/>
      </c>
      <c r="E79" s="137">
        <f>Tableau1[[#This Row],[Colonne3]]</f>
        <v>0</v>
      </c>
      <c r="F7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9" s="43" t="str">
        <f>Tableau1[[#This Row],[Dossier]]&amp;Tableau1[[#This Row],[Sous dossier (1)]]&amp;Tableau1[[#This Row],[Sous dossier (2)]]&amp;Tableau1[[#This Row],[Sous dossier (3)]]</f>
        <v>MANAGEMENT\ORGANISATION\INSTANCE\DELEGATION_UNIQUE\</v>
      </c>
      <c r="J79" s="5"/>
    </row>
    <row r="80" spans="1:10" ht="26.25" customHeight="1" x14ac:dyDescent="0.3">
      <c r="A80" s="38" t="str">
        <f>Tableau1[[#This Row],[Code]]</f>
        <v>UGE_004_01</v>
      </c>
      <c r="B80" s="77" t="str">
        <f>Tableau1[[#This Row],[Nom]]</f>
        <v>DEMARCHES A ACCOMPLIR LORS DU DECES POUR LE DON DE CORPS</v>
      </c>
      <c r="C80" s="81" t="e">
        <f ca="1">IF(#REF!="Indéfini", "Indéfinie",IF(#REF!="","A REVOIR",IF(EDATE(#REF!,#REF!*12)
&lt;=TODAY(),"A REVOIR",EDATE(#REF!,#REF!*12))))</f>
        <v>#REF!</v>
      </c>
      <c r="D80" s="66" t="str">
        <f>IF(Tableau1[[#This Row],[Colonne4]]="oui","I","")</f>
        <v/>
      </c>
      <c r="E80" s="138">
        <f>Tableau1[[#This Row],[Colonne3]]</f>
        <v>0</v>
      </c>
      <c r="F8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0" s="40" t="str">
        <f>Tableau1[[#This Row],[Dossier]]&amp;Tableau1[[#This Row],[Sous dossier (1)]]&amp;Tableau1[[#This Row],[Sous dossier (2)]]&amp;Tableau1[[#This Row],[Sous dossier (3)]]</f>
        <v>PEC\UNITE\GENERAL\</v>
      </c>
      <c r="J80" s="5"/>
    </row>
    <row r="81" spans="1:10" ht="26.25" customHeight="1" x14ac:dyDescent="0.3">
      <c r="A81" s="38" t="str">
        <f>Tableau1[[#This Row],[Code]]</f>
        <v>UGE_002_02</v>
      </c>
      <c r="B81" s="77" t="str">
        <f>Tableau1[[#This Row],[Nom]]</f>
        <v>DEPOT AU COFFRE</v>
      </c>
      <c r="C81" s="81" t="e">
        <f ca="1">IF(#REF!="Indéfini", "Indéfinie",IF(#REF!="","A REVOIR",IF(EDATE(#REF!,#REF!*12)
&lt;=TODAY(),"A REVOIR",EDATE(#REF!,#REF!*12))))</f>
        <v>#REF!</v>
      </c>
      <c r="D81" s="66" t="str">
        <f>IF(Tableau1[[#This Row],[Colonne4]]="oui","I","")</f>
        <v/>
      </c>
      <c r="E81" s="138">
        <f>Tableau1[[#This Row],[Colonne3]]</f>
        <v>0</v>
      </c>
      <c r="F8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1" s="40" t="str">
        <f>Tableau1[[#This Row],[Dossier]]&amp;Tableau1[[#This Row],[Sous dossier (1)]]&amp;Tableau1[[#This Row],[Sous dossier (2)]]&amp;Tableau1[[#This Row],[Sous dossier (3)]]</f>
        <v>PEC\UNITE\GENERAL\</v>
      </c>
      <c r="J81" s="5"/>
    </row>
    <row r="82" spans="1:10" ht="26.25" customHeight="1" x14ac:dyDescent="0.3">
      <c r="A82" s="38" t="str">
        <f>Tableau1[[#This Row],[Code]]</f>
        <v>HFP_006_02</v>
      </c>
      <c r="B82" s="77" t="str">
        <f>Tableau1[[#This Row],[Nom]]</f>
        <v>DESINFECTANT LINGE CONTAMINE STERILINGE</v>
      </c>
      <c r="C82" s="81" t="e">
        <f ca="1">IF(#REF!="Indéfini", "Indéfinie",IF(#REF!="","A REVOIR",IF(EDATE(#REF!,#REF!*12)
&lt;=TODAY(),"A REVOIR",EDATE(#REF!,#REF!*12))))</f>
        <v>#REF!</v>
      </c>
      <c r="D82" s="66" t="str">
        <f>IF(Tableau1[[#This Row],[Colonne4]]="oui","I","")</f>
        <v/>
      </c>
      <c r="E82" s="138">
        <f>Tableau1[[#This Row],[Colonne3]]</f>
        <v>0</v>
      </c>
      <c r="F8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2" s="40" t="str">
        <f>Tableau1[[#This Row],[Dossier]]&amp;Tableau1[[#This Row],[Sous dossier (1)]]&amp;Tableau1[[#This Row],[Sous dossier (2)]]&amp;Tableau1[[#This Row],[Sous dossier (3)]]</f>
        <v>SOUTIEN\HYGIENE\PRODUIT\</v>
      </c>
      <c r="J82" s="5"/>
    </row>
    <row r="83" spans="1:10" ht="26.25" customHeight="1" x14ac:dyDescent="0.3">
      <c r="A83" s="38" t="str">
        <f>Tableau1[[#This Row],[Code]]</f>
        <v>HLO_007_06</v>
      </c>
      <c r="B83" s="77" t="str">
        <f>Tableau1[[#This Row],[Nom]]</f>
        <v>DESINFECTION DES BAIGNOIRES ET SALLES DE BAIN</v>
      </c>
      <c r="C83" s="81" t="e">
        <f ca="1">IF(#REF!="Indéfini", "Indéfinie",IF(#REF!="","A REVOIR",IF(EDATE(#REF!,#REF!*12)
&lt;=TODAY(),"A REVOIR",EDATE(#REF!,#REF!*12))))</f>
        <v>#REF!</v>
      </c>
      <c r="D83" s="66" t="str">
        <f>IF(Tableau1[[#This Row],[Colonne4]]="oui","!","")</f>
        <v/>
      </c>
      <c r="E83" s="138">
        <f>Tableau1[[#This Row],[Colonne3]]</f>
        <v>0</v>
      </c>
      <c r="F8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3" s="40" t="str">
        <f>Tableau1[[#This Row],[Dossier]]&amp;Tableau1[[#This Row],[Sous dossier (1)]]&amp;Tableau1[[#This Row],[Sous dossier (2)]]&amp;Tableau1[[#This Row],[Sous dossier (3)]]</f>
        <v>SOUTIEN\HYGIENE\LOCAUX\</v>
      </c>
      <c r="J83" s="5"/>
    </row>
    <row r="84" spans="1:10" ht="26.25" customHeight="1" x14ac:dyDescent="0.3">
      <c r="A84" s="38" t="str">
        <f>Tableau1[[#This Row],[Code]]</f>
        <v>PDM_004_02</v>
      </c>
      <c r="B84" s="77" t="str">
        <f>Tableau1[[#This Row],[Nom]]</f>
        <v>DESINFECTION DES DISPOSITIFS MEDICAUX</v>
      </c>
      <c r="C84" s="81" t="e">
        <f ca="1">IF(#REF!="Indéfini", "Indéfinie",IF(#REF!="","A REVOIR",IF(EDATE(#REF!,#REF!*12)
&lt;=TODAY(),"A REVOIR",EDATE(#REF!,#REF!*12))))</f>
        <v>#REF!</v>
      </c>
      <c r="D84" s="66" t="str">
        <f>IF(Tableau1[[#This Row],[Colonne4]]="oui","I","")</f>
        <v/>
      </c>
      <c r="E84" s="138">
        <f>Tableau1[[#This Row],[Colonne3]]</f>
        <v>0</v>
      </c>
      <c r="F8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4" s="40" t="str">
        <f>Tableau1[[#This Row],[Dossier]]&amp;Tableau1[[#This Row],[Sous dossier (1)]]&amp;Tableau1[[#This Row],[Sous dossier (2)]]&amp;Tableau1[[#This Row],[Sous dossier (3)]]</f>
        <v>SOUTIEN\PHARMA_DM\DM\</v>
      </c>
      <c r="J84" s="5"/>
    </row>
    <row r="85" spans="1:10" ht="26.25" customHeight="1" x14ac:dyDescent="0.3">
      <c r="A85" s="44" t="str">
        <f>Tableau1[[#This Row],[Code]]</f>
        <v>CUI_012_01</v>
      </c>
      <c r="B85" s="78" t="str">
        <f>Tableau1[[#This Row],[Nom]]</f>
        <v>DESINFECTION DES LEGUMES</v>
      </c>
      <c r="C85" s="82" t="e">
        <f ca="1">IF(#REF!="Indéfini", "Indéfinie",IF(#REF!="","A REVOIR",IF(EDATE(#REF!,#REF!*12)
&lt;=TODAY(),"A REVOIR",EDATE(#REF!,#REF!*12))))</f>
        <v>#REF!</v>
      </c>
      <c r="D85" s="67" t="str">
        <f>IF(Tableau1[[#This Row],[Colonne4]]="oui","I","")</f>
        <v/>
      </c>
      <c r="E85" s="137">
        <f>Tableau1[[#This Row],[Colonne3]]</f>
        <v>0</v>
      </c>
      <c r="F8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5" s="43" t="str">
        <f>Tableau1[[#This Row],[Dossier]]&amp;Tableau1[[#This Row],[Sous dossier (1)]]&amp;Tableau1[[#This Row],[Sous dossier (2)]]&amp;Tableau1[[#This Row],[Sous dossier (3)]]</f>
        <v>SOUTIEN\CUISINE\HACCP\</v>
      </c>
      <c r="J85" s="5"/>
    </row>
    <row r="86" spans="1:10" ht="26.25" customHeight="1" x14ac:dyDescent="0.3">
      <c r="A86" s="38" t="str">
        <f>Tableau1[[#This Row],[Code]]</f>
        <v>CUI_013_01</v>
      </c>
      <c r="B86" s="78" t="str">
        <f>Tableau1[[#This Row],[Nom]]</f>
        <v>DESINFECTION DU SOUS VIDE</v>
      </c>
      <c r="C86" s="82" t="e">
        <f ca="1">IF(#REF!="Indéfini", "Indéfinie",IF(#REF!="","A REVOIR",IF(EDATE(#REF!,#REF!*12)
&lt;=TODAY(),"A REVOIR",EDATE(#REF!,#REF!*12))))</f>
        <v>#REF!</v>
      </c>
      <c r="D86" s="67" t="str">
        <f>IF(Tableau1[[#This Row],[Colonne4]]="oui","I","")</f>
        <v/>
      </c>
      <c r="E86" s="137">
        <f>Tableau1[[#This Row],[Colonne3]]</f>
        <v>0</v>
      </c>
      <c r="F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6" s="43" t="str">
        <f>Tableau1[[#This Row],[Dossier]]&amp;Tableau1[[#This Row],[Sous dossier (1)]]&amp;Tableau1[[#This Row],[Sous dossier (2)]]&amp;Tableau1[[#This Row],[Sous dossier (3)]]</f>
        <v>SOUTIEN\CUISINE\HACCP\</v>
      </c>
      <c r="J86" s="5"/>
    </row>
    <row r="87" spans="1:10" ht="26.25" customHeight="1" x14ac:dyDescent="0.3">
      <c r="A87" s="38" t="str">
        <f>Tableau1[[#This Row],[Code]]</f>
        <v>HLO_012_02</v>
      </c>
      <c r="B87" s="77" t="str">
        <f>Tableau1[[#This Row],[Nom]]</f>
        <v>DESINFECTION QUOTIDIENNE BAIGNOIRE par SOIGNANTS</v>
      </c>
      <c r="C87" s="81" t="e">
        <f ca="1">IF(#REF!="Indéfini", "Indéfinie",IF(#REF!="","A REVOIR",IF(EDATE(#REF!,#REF!*12)
&lt;=TODAY(),"A REVOIR",EDATE(#REF!,#REF!*12))))</f>
        <v>#REF!</v>
      </c>
      <c r="D87" s="66" t="str">
        <f>IF(Tableau1[[#This Row],[Colonne4]]="oui","I","")</f>
        <v/>
      </c>
      <c r="E87" s="138">
        <f>Tableau1[[#This Row],[Colonne3]]</f>
        <v>0</v>
      </c>
      <c r="F8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7" s="40" t="str">
        <f>Tableau1[[#This Row],[Dossier]]&amp;Tableau1[[#This Row],[Sous dossier (1)]]&amp;Tableau1[[#This Row],[Sous dossier (2)]]&amp;Tableau1[[#This Row],[Sous dossier (3)]]</f>
        <v>SOUTIEN\HYGIENE\LOCAUX\</v>
      </c>
      <c r="J87" s="5"/>
    </row>
    <row r="88" spans="1:10" ht="26.25" customHeight="1" x14ac:dyDescent="0.3">
      <c r="A88" s="44" t="str">
        <f>Tableau1[[#This Row],[Code]]</f>
        <v>HLO_008_06</v>
      </c>
      <c r="B88" s="78" t="str">
        <f>Tableau1[[#This Row],[Nom]]</f>
        <v>DESINFECTION SIMPLE D'UNE CHAMBRE</v>
      </c>
      <c r="C88" s="82" t="e">
        <f ca="1">IF(#REF!="Indéfini", "Indéfinie",IF(#REF!="","A REVOIR",IF(EDATE(#REF!,#REF!*12)
&lt;=TODAY(),"A REVOIR",EDATE(#REF!,#REF!*12))))</f>
        <v>#REF!</v>
      </c>
      <c r="D88" s="67" t="str">
        <f>IF(Tableau1[[#This Row],[Colonne4]]="oui","I","")</f>
        <v/>
      </c>
      <c r="E88" s="137">
        <f>Tableau1[[#This Row],[Colonne3]]</f>
        <v>0</v>
      </c>
      <c r="F8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8" s="43" t="str">
        <f>Tableau1[[#This Row],[Dossier]]&amp;Tableau1[[#This Row],[Sous dossier (1)]]&amp;Tableau1[[#This Row],[Sous dossier (2)]]&amp;Tableau1[[#This Row],[Sous dossier (3)]]</f>
        <v>SOUTIEN\HYGIENE\LOCAUX\</v>
      </c>
      <c r="J88" s="5"/>
    </row>
    <row r="89" spans="1:10" ht="26.25" customHeight="1" x14ac:dyDescent="0.3">
      <c r="A89" s="44" t="str">
        <f>Tableau1[[#This Row],[Code]]</f>
        <v>HFP_005_02</v>
      </c>
      <c r="B89" s="78" t="str">
        <f>Tableau1[[#This Row],[Nom]]</f>
        <v>DETERGENT DESINFECTANT DES SOLS MURS ET SURFACES SURFANIOS</v>
      </c>
      <c r="C89" s="82" t="e">
        <f ca="1">IF(#REF!="Indéfini", "Indéfinie",IF(#REF!="","A REVOIR",IF(EDATE(#REF!,#REF!*12)
&lt;=TODAY(),"A REVOIR",EDATE(#REF!,#REF!*12))))</f>
        <v>#REF!</v>
      </c>
      <c r="D89" s="67" t="str">
        <f>IF(Tableau1[[#This Row],[Colonne4]]="oui","I","")</f>
        <v/>
      </c>
      <c r="E89" s="137">
        <f>Tableau1[[#This Row],[Colonne3]]</f>
        <v>0</v>
      </c>
      <c r="F8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9" s="43" t="str">
        <f>Tableau1[[#This Row],[Dossier]]&amp;Tableau1[[#This Row],[Sous dossier (1)]]&amp;Tableau1[[#This Row],[Sous dossier (2)]]&amp;Tableau1[[#This Row],[Sous dossier (3)]]</f>
        <v>SOUTIEN\HYGIENE\PRODUIT\</v>
      </c>
      <c r="J89" s="5"/>
    </row>
    <row r="90" spans="1:10" ht="26.25" customHeight="1" x14ac:dyDescent="0.3">
      <c r="A90" s="38" t="str">
        <f>Tableau1[[#This Row],[Code]]</f>
        <v>HFP_004_02</v>
      </c>
      <c r="B90" s="78" t="str">
        <f>Tableau1[[#This Row],[Nom]]</f>
        <v>DETERGENT DESINFECTANT SURFACE HAUTE ANIOS</v>
      </c>
      <c r="C90" s="82" t="e">
        <f ca="1">IF(#REF!="Indéfini", "Indéfinie",IF(#REF!="","A REVOIR",IF(EDATE(#REF!,#REF!*12)
&lt;=TODAY(),"A REVOIR",EDATE(#REF!,#REF!*12))))</f>
        <v>#REF!</v>
      </c>
      <c r="D90" s="67" t="str">
        <f>IF(Tableau1[[#This Row],[Colonne4]]="oui","I","")</f>
        <v/>
      </c>
      <c r="E90" s="137">
        <f>Tableau1[[#This Row],[Colonne3]]</f>
        <v>0</v>
      </c>
      <c r="F9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0" s="43" t="str">
        <f>Tableau1[[#This Row],[Dossier]]&amp;Tableau1[[#This Row],[Sous dossier (1)]]&amp;Tableau1[[#This Row],[Sous dossier (2)]]&amp;Tableau1[[#This Row],[Sous dossier (3)]]</f>
        <v>SOUTIEN\HYGIENE\PRODUIT\</v>
      </c>
      <c r="J90" s="5"/>
    </row>
    <row r="91" spans="1:10" ht="26.25" customHeight="1" x14ac:dyDescent="0.3">
      <c r="A91" s="38" t="str">
        <f>Tableau1[[#This Row],[Code]]</f>
        <v>HFP_007_02</v>
      </c>
      <c r="B91" s="78" t="str">
        <f>Tableau1[[#This Row],[Nom]]</f>
        <v>DETERGENT SOLS ET SURFACES DETERG’ANIOS</v>
      </c>
      <c r="C91" s="82" t="e">
        <f ca="1">IF(#REF!="Indéfini", "Indéfinie",IF(#REF!="","A REVOIR",IF(EDATE(#REF!,#REF!*12)
&lt;=TODAY(),"A REVOIR",EDATE(#REF!,#REF!*12))))</f>
        <v>#REF!</v>
      </c>
      <c r="D91" s="67" t="str">
        <f>IF(Tableau1[[#This Row],[Colonne4]]="oui","I","")</f>
        <v/>
      </c>
      <c r="E91" s="137">
        <f>Tableau1[[#This Row],[Colonne3]]</f>
        <v>0</v>
      </c>
      <c r="F9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1" s="43" t="str">
        <f>Tableau1[[#This Row],[Dossier]]&amp;Tableau1[[#This Row],[Sous dossier (1)]]&amp;Tableau1[[#This Row],[Sous dossier (2)]]&amp;Tableau1[[#This Row],[Sous dossier (3)]]</f>
        <v>SOUTIEN\HYGIENE\PRODUIT\</v>
      </c>
      <c r="J91" s="5"/>
    </row>
    <row r="92" spans="1:10" ht="26.25" customHeight="1" x14ac:dyDescent="0.3">
      <c r="A92" s="38">
        <f>Tableau1[[#This Row],[Code]]</f>
        <v>0</v>
      </c>
      <c r="B92" s="77" t="str">
        <f>Tableau1[[#This Row],[Nom]]</f>
        <v>Diaporama GDOC</v>
      </c>
      <c r="C92" s="81" t="e">
        <f ca="1">IF(#REF!="Indéfini", "Indéfinie",IF(#REF!="","A REVOIR",IF(EDATE(#REF!,#REF!*12)
&lt;=TODAY(),"A REVOIR",EDATE(#REF!,#REF!*12))))</f>
        <v>#REF!</v>
      </c>
      <c r="D92" s="66" t="str">
        <f>IF(Tableau1[[#This Row],[Colonne4]]="oui","I","")</f>
        <v/>
      </c>
      <c r="E92" s="138">
        <f>Tableau1[[#This Row],[Colonne3]]</f>
        <v>0</v>
      </c>
      <c r="F9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9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2" s="40" t="str">
        <f>Tableau1[[#This Row],[Dossier]]&amp;Tableau1[[#This Row],[Sous dossier (1)]]&amp;Tableau1[[#This Row],[Sous dossier (2)]]&amp;Tableau1[[#This Row],[Sous dossier (3)]]</f>
        <v>MANAGEMENT\QUALITE\GDOC\</v>
      </c>
      <c r="J92" s="5"/>
    </row>
    <row r="93" spans="1:10" ht="26.25" customHeight="1" x14ac:dyDescent="0.3">
      <c r="A93" s="38">
        <f>Tableau1[[#This Row],[Code]]</f>
        <v>0</v>
      </c>
      <c r="B93" s="78" t="str">
        <f>Tableau1[[#This Row],[Nom]]</f>
        <v>Diaporama GDOC</v>
      </c>
      <c r="C93" s="82" t="e">
        <f ca="1">IF(#REF!="Indéfini", "Indéfinie",IF(#REF!="","A REVOIR",IF(EDATE(#REF!,#REF!*12)
&lt;=TODAY(),"A REVOIR",EDATE(#REF!,#REF!*12))))</f>
        <v>#REF!</v>
      </c>
      <c r="D93" s="67" t="str">
        <f>IF(Tableau1[[#This Row],[Colonne4]]="oui","I","")</f>
        <v/>
      </c>
      <c r="E93" s="137">
        <f>Tableau1[[#This Row],[Colonne3]]</f>
        <v>0</v>
      </c>
      <c r="F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3" s="43" t="str">
        <f>Tableau1[[#This Row],[Dossier]]&amp;Tableau1[[#This Row],[Sous dossier (1)]]&amp;Tableau1[[#This Row],[Sous dossier (2)]]&amp;Tableau1[[#This Row],[Sous dossier (3)]]</f>
        <v>MANAGEMENT\QUALITE\GDOC\</v>
      </c>
      <c r="J93" s="5"/>
    </row>
    <row r="94" spans="1:10" ht="26.25" customHeight="1" x14ac:dyDescent="0.3">
      <c r="A94" s="44" t="str">
        <f>Tableau1[[#This Row],[Code]]</f>
        <v>-</v>
      </c>
      <c r="B94" s="78" t="str">
        <f>Tableau1[[#This Row],[Nom]]</f>
        <v>DOCUMENT UNIQUE 2016</v>
      </c>
      <c r="C94" s="82" t="e">
        <f ca="1">IF(#REF!="Indéfini", "Indéfinie",IF(#REF!="","A REVOIR",IF(EDATE(#REF!,#REF!*12)
&lt;=TODAY(),"A REVOIR",EDATE(#REF!,#REF!*12))))</f>
        <v>#REF!</v>
      </c>
      <c r="D94" s="67" t="str">
        <f>IF(Tableau1[[#This Row],[Colonne4]]="oui","I","")</f>
        <v/>
      </c>
      <c r="E94" s="137">
        <f>Tableau1[[#This Row],[Colonne3]]</f>
        <v>0</v>
      </c>
      <c r="F9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9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4" s="43" t="str">
        <f>Tableau1[[#This Row],[Dossier]]&amp;Tableau1[[#This Row],[Sous dossier (1)]]&amp;Tableau1[[#This Row],[Sous dossier (2)]]&amp;Tableau1[[#This Row],[Sous dossier (3)]]</f>
        <v>MANAGEMENT\RISQUE\DOCUMENT UNIQUE\</v>
      </c>
      <c r="J94" s="5"/>
    </row>
    <row r="95" spans="1:10" ht="26.25" customHeight="1" x14ac:dyDescent="0.3">
      <c r="A95" s="38" t="str">
        <f>Tableau1[[#This Row],[Code]]</f>
        <v>UGE_003_01</v>
      </c>
      <c r="B95" s="77" t="str">
        <f>Tableau1[[#This Row],[Nom]]</f>
        <v>DOCUMENTS POUR LA DEMANDE D’AUTOPSIE ET LE PRELEVEMENT D’ORGANE</v>
      </c>
      <c r="C95" s="81" t="e">
        <f ca="1">IF(#REF!="Indéfini", "Indéfinie",IF(#REF!="","A REVOIR",IF(EDATE(#REF!,#REF!*12)
&lt;=TODAY(),"A REVOIR",EDATE(#REF!,#REF!*12))))</f>
        <v>#REF!</v>
      </c>
      <c r="D95" s="66" t="str">
        <f>IF(Tableau1[[#This Row],[Colonne4]]="oui","I","")</f>
        <v/>
      </c>
      <c r="E95" s="138">
        <f>Tableau1[[#This Row],[Colonne3]]</f>
        <v>0</v>
      </c>
      <c r="F9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5" s="40" t="str">
        <f>Tableau1[[#This Row],[Dossier]]&amp;Tableau1[[#This Row],[Sous dossier (1)]]&amp;Tableau1[[#This Row],[Sous dossier (2)]]&amp;Tableau1[[#This Row],[Sous dossier (3)]]</f>
        <v>PEC\UNITE\GENERAL\</v>
      </c>
      <c r="J95" s="5"/>
    </row>
    <row r="96" spans="1:10" ht="26.25" customHeight="1" x14ac:dyDescent="0.3">
      <c r="A96" s="38" t="str">
        <f>Tableau1[[#This Row],[Code]]</f>
        <v>AEV_001_03</v>
      </c>
      <c r="B96" s="77" t="str">
        <f>Tableau1[[#This Row],[Nom]]</f>
        <v>DOSSIER DE PRISE EN CHARGE DES AEV</v>
      </c>
      <c r="C96" s="81" t="e">
        <f ca="1">IF(#REF!="Indéfini", "Indéfinie",IF(#REF!="","A REVOIR",IF(EDATE(#REF!,#REF!*12)
&lt;=TODAY(),"A REVOIR",EDATE(#REF!,#REF!*12))))</f>
        <v>#REF!</v>
      </c>
      <c r="D96" s="66" t="str">
        <f>IF(Tableau1[[#This Row],[Colonne4]]="oui","I","")</f>
        <v/>
      </c>
      <c r="E96" s="138">
        <f>Tableau1[[#This Row],[Colonne3]]</f>
        <v>0</v>
      </c>
      <c r="F9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6" s="40" t="str">
        <f>Tableau1[[#This Row],[Dossier]]&amp;Tableau1[[#This Row],[Sous dossier (1)]]&amp;Tableau1[[#This Row],[Sous dossier (2)]]&amp;Tableau1[[#This Row],[Sous dossier (3)]]</f>
        <v>MANAGEMENT\RISQUE\AEV\</v>
      </c>
      <c r="J96" s="5"/>
    </row>
    <row r="97" spans="1:10" ht="26.25" customHeight="1" x14ac:dyDescent="0.3">
      <c r="A97" s="38" t="str">
        <f>Tableau1[[#This Row],[Code]]</f>
        <v>-</v>
      </c>
      <c r="B97" s="77" t="str">
        <f>Tableau1[[#This Row],[Nom]]</f>
        <v>DOSSIER D'INTEGRATION</v>
      </c>
      <c r="C97" s="81" t="e">
        <f ca="1">IF(#REF!="Indéfini", "Indéfinie",IF(#REF!="","A REVOIR",IF(EDATE(#REF!,#REF!*12)
&lt;=TODAY(),"A REVOIR",EDATE(#REF!,#REF!*12))))</f>
        <v>#REF!</v>
      </c>
      <c r="D97" s="66" t="str">
        <f>IF(Tableau1[[#This Row],[Colonne4]]="oui","I","")</f>
        <v/>
      </c>
      <c r="E97" s="138">
        <f>Tableau1[[#This Row],[Colonne3]]</f>
        <v>0</v>
      </c>
      <c r="F9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7" s="40" t="str">
        <f>Tableau1[[#This Row],[Dossier]]&amp;Tableau1[[#This Row],[Sous dossier (1)]]&amp;Tableau1[[#This Row],[Sous dossier (2)]]&amp;Tableau1[[#This Row],[Sous dossier (3)]]</f>
        <v>MANAGEMENT\PERSONNEL\RECRUTEMENT\</v>
      </c>
      <c r="J97" s="5"/>
    </row>
    <row r="98" spans="1:10" ht="26.25" customHeight="1" x14ac:dyDescent="0.3">
      <c r="A98" s="38">
        <f>Tableau1[[#This Row],[Code]]</f>
        <v>0</v>
      </c>
      <c r="B98" s="78" t="str">
        <f>Tableau1[[#This Row],[Nom]]</f>
        <v>DOTATION EN MATERIEL DES SALLES DE SOINS</v>
      </c>
      <c r="C98" s="82" t="e">
        <f ca="1">IF(#REF!="Indéfini", "Indéfinie",IF(#REF!="","A REVOIR",IF(EDATE(#REF!,#REF!*12)
&lt;=TODAY(),"A REVOIR",EDATE(#REF!,#REF!*12))))</f>
        <v>#REF!</v>
      </c>
      <c r="D98" s="67" t="str">
        <f>IF(Tableau1[[#This Row],[Colonne4]]="oui","I","")</f>
        <v/>
      </c>
      <c r="E98" s="137">
        <f>Tableau1[[#This Row],[Colonne3]]</f>
        <v>0</v>
      </c>
      <c r="F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8" s="43" t="str">
        <f>Tableau1[[#This Row],[Dossier]]&amp;Tableau1[[#This Row],[Sous dossier (1)]]&amp;Tableau1[[#This Row],[Sous dossier (2)]]&amp;Tableau1[[#This Row],[Sous dossier (3)]]</f>
        <v>SOUTIEN\PHARMA_DM\DM\</v>
      </c>
      <c r="J98" s="5"/>
    </row>
    <row r="99" spans="1:10" ht="26.25" customHeight="1" x14ac:dyDescent="0.3">
      <c r="A99" s="38">
        <f>Tableau1[[#This Row],[Code]]</f>
        <v>0</v>
      </c>
      <c r="B99" s="77" t="str">
        <f>Tableau1[[#This Row],[Nom]]</f>
        <v>Dotation medicament La Maison</v>
      </c>
      <c r="C99" s="81" t="e">
        <f ca="1">IF(#REF!="Indéfini", "Indéfinie",IF(#REF!="","A REVOIR",IF(EDATE(#REF!,#REF!*12)
&lt;=TODAY(),"A REVOIR",EDATE(#REF!,#REF!*12))))</f>
        <v>#REF!</v>
      </c>
      <c r="D99" s="66" t="str">
        <f>IF(Tableau1[[#This Row],[Colonne4]]="oui","I","")</f>
        <v/>
      </c>
      <c r="E99" s="138">
        <f>Tableau1[[#This Row],[Colonne3]]</f>
        <v>0</v>
      </c>
      <c r="F9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9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9" s="40" t="str">
        <f>Tableau1[[#This Row],[Dossier]]&amp;Tableau1[[#This Row],[Sous dossier (1)]]&amp;Tableau1[[#This Row],[Sous dossier (2)]]&amp;Tableau1[[#This Row],[Sous dossier (3)]]</f>
        <v>SOUTIEN\PHARMA_DM\PHARMA\</v>
      </c>
      <c r="J99" s="5"/>
    </row>
    <row r="100" spans="1:10" ht="26.25" customHeight="1" x14ac:dyDescent="0.3">
      <c r="A100" s="38">
        <f>Tableau1[[#This Row],[Code]]</f>
        <v>0</v>
      </c>
      <c r="B100" s="77" t="str">
        <f>Tableau1[[#This Row],[Nom]]</f>
        <v>DOTATION MEDICAMENTS DES SALLES DE SOINS</v>
      </c>
      <c r="C100" s="81" t="e">
        <f ca="1">IF(#REF!="Indéfini", "Indéfinie",IF(#REF!="","A REVOIR",IF(EDATE(#REF!,#REF!*12)
&lt;=TODAY(),"A REVOIR",EDATE(#REF!,#REF!*12))))</f>
        <v>#REF!</v>
      </c>
      <c r="D100" s="66" t="str">
        <f>IF(Tableau1[[#This Row],[Colonne4]]="oui","I","")</f>
        <v/>
      </c>
      <c r="E100" s="138">
        <f>Tableau1[[#This Row],[Colonne3]]</f>
        <v>0</v>
      </c>
      <c r="F10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0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0" s="40" t="str">
        <f>Tableau1[[#This Row],[Dossier]]&amp;Tableau1[[#This Row],[Sous dossier (1)]]&amp;Tableau1[[#This Row],[Sous dossier (2)]]&amp;Tableau1[[#This Row],[Sous dossier (3)]]</f>
        <v>SOUTIEN\PHARMA_DM\PHARMA\</v>
      </c>
      <c r="J100" s="5"/>
    </row>
    <row r="101" spans="1:10" ht="26.25" customHeight="1" x14ac:dyDescent="0.3">
      <c r="A101" s="44" t="str">
        <f>Tableau1[[#This Row],[Code]]</f>
        <v>-</v>
      </c>
      <c r="B101" s="77" t="str">
        <f>Tableau1[[#This Row],[Nom]]</f>
        <v>EDITION DES LISTINGS DE TRAITEMENTS A DISPENSER AUX UNITES</v>
      </c>
      <c r="C101" s="81" t="e">
        <f ca="1">IF(#REF!="Indéfini", "Indéfinie",IF(#REF!="","A REVOIR",IF(EDATE(#REF!,#REF!*12)
&lt;=TODAY(),"A REVOIR",EDATE(#REF!,#REF!*12))))</f>
        <v>#REF!</v>
      </c>
      <c r="D101" s="66" t="str">
        <f>IF(Tableau1[[#This Row],[Colonne4]]="oui","I","")</f>
        <v/>
      </c>
      <c r="E101" s="138">
        <f>Tableau1[[#This Row],[Colonne3]]</f>
        <v>0</v>
      </c>
      <c r="F10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1" s="40" t="str">
        <f>Tableau1[[#This Row],[Dossier]]&amp;Tableau1[[#This Row],[Sous dossier (1)]]&amp;Tableau1[[#This Row],[Sous dossier (2)]]&amp;Tableau1[[#This Row],[Sous dossier (3)]]</f>
        <v>SOUTIEN\PHARMA_DM\PHARMA\</v>
      </c>
      <c r="J101" s="5"/>
    </row>
    <row r="102" spans="1:10" ht="26.25" customHeight="1" x14ac:dyDescent="0.3">
      <c r="A102" s="44" t="str">
        <f>Tableau1[[#This Row],[Code]]</f>
        <v>RVI_001_01</v>
      </c>
      <c r="B102" s="78" t="str">
        <f>Tableau1[[#This Row],[Nom]]</f>
        <v>EN CAS DE CONTAMINATION PAR LES LEGIONELLES DES RESAUX D’EAU CHAUDE</v>
      </c>
      <c r="C102" s="82" t="e">
        <f ca="1">IF(#REF!="Indéfini", "Indéfinie",IF(#REF!="","A REVOIR",IF(EDATE(#REF!,#REF!*12)
&lt;=TODAY(),"A REVOIR",EDATE(#REF!,#REF!*12))))</f>
        <v>#REF!</v>
      </c>
      <c r="D102" s="67" t="str">
        <f>IF(Tableau1[[#This Row],[Colonne4]]="oui","I","")</f>
        <v/>
      </c>
      <c r="E102" s="137">
        <f>Tableau1[[#This Row],[Colonne3]]</f>
        <v>0</v>
      </c>
      <c r="F10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2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02" s="5"/>
    </row>
    <row r="103" spans="1:10" ht="26.25" customHeight="1" x14ac:dyDescent="0.3">
      <c r="A103" s="44" t="str">
        <f>Tableau1[[#This Row],[Code]]</f>
        <v>OFT_009_04</v>
      </c>
      <c r="B103" s="78" t="str">
        <f>Tableau1[[#This Row],[Nom]]</f>
        <v>ENREGISTREMENT DES MEDECINS PRESCRIPTEURS</v>
      </c>
      <c r="C103" s="82" t="e">
        <f ca="1">IF(#REF!="Indéfini", "Indéfinie",IF(#REF!="","A REVOIR",IF(EDATE(#REF!,#REF!*12)
&lt;=TODAY(),"A REVOIR",EDATE(#REF!,#REF!*12))))</f>
        <v>#REF!</v>
      </c>
      <c r="D103" s="67" t="str">
        <f>IF(Tableau1[[#This Row],[Colonne4]]="oui","I","")</f>
        <v/>
      </c>
      <c r="E103" s="137">
        <f>Tableau1[[#This Row],[Colonne3]]</f>
        <v>0</v>
      </c>
      <c r="F10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3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03" s="5"/>
    </row>
    <row r="104" spans="1:10" ht="26.25" customHeight="1" x14ac:dyDescent="0.3">
      <c r="A104" s="38">
        <f>Tableau1[[#This Row],[Code]]</f>
        <v>0</v>
      </c>
      <c r="B104" s="78" t="str">
        <f>Tableau1[[#This Row],[Nom]]</f>
        <v>ENREGISTREMENT DES SOIGNANTS PARAPHES ET SIGNATURES</v>
      </c>
      <c r="C104" s="82" t="e">
        <f ca="1">IF(#REF!="Indéfini", "Indéfinie",IF(#REF!="","A REVOIR",IF(EDATE(#REF!,#REF!*12)
&lt;=TODAY(),"A REVOIR",EDATE(#REF!,#REF!*12))))</f>
        <v>#REF!</v>
      </c>
      <c r="D104" s="67" t="str">
        <f>IF(Tableau1[[#This Row],[Colonne4]]="oui","I","")</f>
        <v/>
      </c>
      <c r="E104" s="137">
        <f>Tableau1[[#This Row],[Colonne3]]</f>
        <v>0</v>
      </c>
      <c r="F10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4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04" s="5"/>
    </row>
    <row r="105" spans="1:10" ht="26.25" customHeight="1" x14ac:dyDescent="0.3">
      <c r="A105" s="44" t="str">
        <f>Tableau1[[#This Row],[Code]]</f>
        <v>HLO_010_02</v>
      </c>
      <c r="B105" s="78" t="str">
        <f>Tableau1[[#This Row],[Nom]]</f>
        <v>ENTRETIEN DE LA MORGUE ET SALLES DE PRESENTATION</v>
      </c>
      <c r="C105" s="82" t="e">
        <f ca="1">IF(#REF!="Indéfini", "Indéfinie",IF(#REF!="","A REVOIR",IF(EDATE(#REF!,#REF!*12)
&lt;=TODAY(),"A REVOIR",EDATE(#REF!,#REF!*12))))</f>
        <v>#REF!</v>
      </c>
      <c r="D105" s="67" t="str">
        <f>IF(Tableau1[[#This Row],[Colonne4]]="oui","I","")</f>
        <v/>
      </c>
      <c r="E105" s="137">
        <f>Tableau1[[#This Row],[Colonne3]]</f>
        <v>0</v>
      </c>
      <c r="F10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5" s="43" t="str">
        <f>Tableau1[[#This Row],[Dossier]]&amp;Tableau1[[#This Row],[Sous dossier (1)]]&amp;Tableau1[[#This Row],[Sous dossier (2)]]&amp;Tableau1[[#This Row],[Sous dossier (3)]]</f>
        <v>SOUTIEN\HYGIENE\LOCAUX\</v>
      </c>
      <c r="J105" s="5"/>
    </row>
    <row r="106" spans="1:10" ht="26.25" customHeight="1" x14ac:dyDescent="0.3">
      <c r="A106" s="38">
        <f>Tableau1[[#This Row],[Code]]</f>
        <v>0</v>
      </c>
      <c r="B106" s="77" t="str">
        <f>Tableau1[[#This Row],[Nom]]</f>
        <v xml:space="preserve">ENTRETIEN QUOTIDIEN HDJ </v>
      </c>
      <c r="C106" s="81" t="e">
        <f ca="1">IF(#REF!="Indéfini", "Indéfinie",IF(#REF!="","A REVOIR",IF(EDATE(#REF!,#REF!*12)
&lt;=TODAY(),"A REVOIR",EDATE(#REF!,#REF!*12))))</f>
        <v>#REF!</v>
      </c>
      <c r="D106" s="66" t="str">
        <f>IF(Tableau1[[#This Row],[Colonne4]]="oui","I","")</f>
        <v/>
      </c>
      <c r="E106" s="138">
        <f>Tableau1[[#This Row],[Colonne3]]</f>
        <v>0</v>
      </c>
      <c r="F10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6" s="40" t="str">
        <f>Tableau1[[#This Row],[Dossier]]&amp;Tableau1[[#This Row],[Sous dossier (1)]]&amp;Tableau1[[#This Row],[Sous dossier (2)]]&amp;Tableau1[[#This Row],[Sous dossier (3)]]</f>
        <v>PEC\HDJ\</v>
      </c>
      <c r="J106" s="5"/>
    </row>
    <row r="107" spans="1:10" ht="26.25" customHeight="1" x14ac:dyDescent="0.3">
      <c r="A107" s="38">
        <f>Tableau1[[#This Row],[Code]]</f>
        <v>0</v>
      </c>
      <c r="B107" s="77" t="str">
        <f>Tableau1[[#This Row],[Nom]]</f>
        <v>EQUIVALENCE HBPM</v>
      </c>
      <c r="C107" s="81" t="e">
        <f ca="1">IF(#REF!="Indéfini", "Indéfinie",IF(#REF!="","A REVOIR",IF(EDATE(#REF!,#REF!*12)
&lt;=TODAY(),"A REVOIR",EDATE(#REF!,#REF!*12))))</f>
        <v>#REF!</v>
      </c>
      <c r="D107" s="66" t="str">
        <f>IF(Tableau1[[#This Row],[Colonne4]]="oui","I","")</f>
        <v/>
      </c>
      <c r="E107" s="138">
        <f>Tableau1[[#This Row],[Colonne3]]</f>
        <v>0</v>
      </c>
      <c r="F10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7" s="40" t="str">
        <f>Tableau1[[#This Row],[Dossier]]&amp;Tableau1[[#This Row],[Sous dossier (1)]]&amp;Tableau1[[#This Row],[Sous dossier (2)]]&amp;Tableau1[[#This Row],[Sous dossier (3)]]</f>
        <v>PEC\UNITE\PROTOCOLE_TH\</v>
      </c>
      <c r="J107" s="5"/>
    </row>
    <row r="108" spans="1:10" ht="26.25" customHeight="1" x14ac:dyDescent="0.3">
      <c r="A108" s="38" t="str">
        <f>Tableau1[[#This Row],[Code]]</f>
        <v>-</v>
      </c>
      <c r="B108" s="77" t="str">
        <f>Tableau1[[#This Row],[Nom]]</f>
        <v>Etablissement de santé privé d'intérêt collectif</v>
      </c>
      <c r="C108" s="81" t="e">
        <f ca="1">IF(#REF!="Indéfini", "Indéfinie",IF(#REF!="","A REVOIR",IF(EDATE(#REF!,#REF!*12)
&lt;=TODAY(),"A REVOIR",EDATE(#REF!,#REF!*12))))</f>
        <v>#REF!</v>
      </c>
      <c r="D108" s="66" t="str">
        <f>IF(Tableau1[[#This Row],[Colonne4]]="oui","I","")</f>
        <v/>
      </c>
      <c r="E108" s="138">
        <f>Tableau1[[#This Row],[Colonne3]]</f>
        <v>0</v>
      </c>
      <c r="F10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8" s="40" t="str">
        <f>Tableau1[[#This Row],[Dossier]]&amp;Tableau1[[#This Row],[Sous dossier (1)]]&amp;Tableau1[[#This Row],[Sous dossier (2)]]&amp;Tableau1[[#This Row],[Sous dossier (3)]]</f>
        <v/>
      </c>
      <c r="J108" s="5"/>
    </row>
    <row r="109" spans="1:10" ht="26.25" customHeight="1" x14ac:dyDescent="0.3">
      <c r="A109" s="44" t="str">
        <f>Tableau1[[#This Row],[Code]]</f>
        <v>HDE_002_02</v>
      </c>
      <c r="B109" s="78" t="str">
        <f>Tableau1[[#This Row],[Nom]]</f>
        <v>EVACUATION DES DECHETS DANS LES UNITES DE SOINS</v>
      </c>
      <c r="C109" s="82" t="e">
        <f ca="1">IF(#REF!="Indéfini", "Indéfinie",IF(#REF!="","A REVOIR",IF(EDATE(#REF!,#REF!*12)
&lt;=TODAY(),"A REVOIR",EDATE(#REF!,#REF!*12))))</f>
        <v>#REF!</v>
      </c>
      <c r="D109" s="67" t="str">
        <f>IF(Tableau1[[#This Row],[Colonne4]]="oui","I","")</f>
        <v/>
      </c>
      <c r="E109" s="137">
        <f>Tableau1[[#This Row],[Colonne3]]</f>
        <v>0</v>
      </c>
      <c r="F10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9" s="43" t="str">
        <f>Tableau1[[#This Row],[Dossier]]&amp;Tableau1[[#This Row],[Sous dossier (1)]]&amp;Tableau1[[#This Row],[Sous dossier (2)]]&amp;Tableau1[[#This Row],[Sous dossier (3)]]</f>
        <v>SOUTIEN\HYGIENE\DECHET\</v>
      </c>
      <c r="J109" s="5"/>
    </row>
    <row r="110" spans="1:10" ht="26.25" customHeight="1" x14ac:dyDescent="0.3">
      <c r="A110" s="38">
        <f>Tableau1[[#This Row],[Code]]</f>
        <v>0</v>
      </c>
      <c r="B110" s="78" t="str">
        <f>Tableau1[[#This Row],[Nom]]</f>
        <v>FEUILLE DE LIAISON PRISE EN CHARGE GLOBALE</v>
      </c>
      <c r="C110" s="82" t="e">
        <f ca="1">IF(#REF!="Indéfini", "Indéfinie",IF(#REF!="","A REVOIR",IF(EDATE(#REF!,#REF!*12)
&lt;=TODAY(),"A REVOIR",EDATE(#REF!,#REF!*12))))</f>
        <v>#REF!</v>
      </c>
      <c r="D110" s="67" t="str">
        <f>IF(Tableau1[[#This Row],[Colonne4]]="oui","I","")</f>
        <v/>
      </c>
      <c r="E110" s="137">
        <f>Tableau1[[#This Row],[Colonne3]]</f>
        <v>0</v>
      </c>
      <c r="F11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0" s="43" t="str">
        <f>Tableau1[[#This Row],[Dossier]]&amp;Tableau1[[#This Row],[Sous dossier (1)]]&amp;Tableau1[[#This Row],[Sous dossier (2)]]&amp;Tableau1[[#This Row],[Sous dossier (3)]]</f>
        <v>PEC\UNITE\ENTREE_SORTIE\</v>
      </c>
      <c r="J110" s="5"/>
    </row>
    <row r="111" spans="1:10" ht="26.25" customHeight="1" x14ac:dyDescent="0.3">
      <c r="A111" s="38">
        <f>Tableau1[[#This Row],[Code]]</f>
        <v>0</v>
      </c>
      <c r="B111" s="77" t="str">
        <f>Tableau1[[#This Row],[Nom]]</f>
        <v xml:space="preserve">FICHE ACTION EMBAUCHE DU PERSONNEL </v>
      </c>
      <c r="C111" s="81" t="e">
        <f ca="1">IF(#REF!="Indéfini", "Indéfinie",IF(#REF!="","A REVOIR",IF(EDATE(#REF!,#REF!*12)
&lt;=TODAY(),"A REVOIR",EDATE(#REF!,#REF!*12))))</f>
        <v>#REF!</v>
      </c>
      <c r="D111" s="66" t="str">
        <f>IF(Tableau1[[#This Row],[Colonne4]]="oui","I","")</f>
        <v/>
      </c>
      <c r="E111" s="138">
        <f>Tableau1[[#This Row],[Colonne3]]</f>
        <v>0</v>
      </c>
      <c r="F11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1" s="40" t="str">
        <f>Tableau1[[#This Row],[Dossier]]&amp;Tableau1[[#This Row],[Sous dossier (1)]]&amp;Tableau1[[#This Row],[Sous dossier (2)]]&amp;Tableau1[[#This Row],[Sous dossier (3)]]</f>
        <v>MANAGEMENT\PERSONNEL\RECRUTEMENT\</v>
      </c>
      <c r="J111" s="5"/>
    </row>
    <row r="112" spans="1:10" ht="26.25" customHeight="1" x14ac:dyDescent="0.3">
      <c r="A112" s="38" t="str">
        <f>Tableau1[[#This Row],[Code]]</f>
        <v>RVM_001_A2</v>
      </c>
      <c r="B112" s="77" t="str">
        <f>Tableau1[[#This Row],[Nom]]</f>
        <v>FICHE DECLARATION CERFA MATERIOVIGILANCE</v>
      </c>
      <c r="C112" s="81" t="e">
        <f ca="1">IF(#REF!="Indéfini", "Indéfinie",IF(#REF!="","A REVOIR",IF(EDATE(#REF!,#REF!*12)
&lt;=TODAY(),"A REVOIR",EDATE(#REF!,#REF!*12))))</f>
        <v>#REF!</v>
      </c>
      <c r="D112" s="66" t="str">
        <f>IF(Tableau1[[#This Row],[Colonne4]]="oui","I","")</f>
        <v/>
      </c>
      <c r="E112" s="138">
        <f>Tableau1[[#This Row],[Colonne3]]</f>
        <v>0</v>
      </c>
      <c r="F1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2" s="40" t="str">
        <f>Tableau1[[#This Row],[Dossier]]&amp;Tableau1[[#This Row],[Sous dossier (1)]]&amp;Tableau1[[#This Row],[Sous dossier (2)]]&amp;Tableau1[[#This Row],[Sous dossier (3)]]</f>
        <v>MANAGEMENT\RISQUE\VIGILANCE\MATERIOVIGILANCE\</v>
      </c>
      <c r="J112" s="5"/>
    </row>
    <row r="113" spans="1:10" ht="26.25" customHeight="1" x14ac:dyDescent="0.3">
      <c r="A113" s="38">
        <f>Tableau1[[#This Row],[Code]]</f>
        <v>0</v>
      </c>
      <c r="B113" s="77" t="str">
        <f>Tableau1[[#This Row],[Nom]]</f>
        <v>Fiche d'entreprise La Maison 2016</v>
      </c>
      <c r="C113" s="81" t="e">
        <f ca="1">IF(#REF!="Indéfini", "Indéfinie",IF(#REF!="","A REVOIR",IF(EDATE(#REF!,#REF!*12)
&lt;=TODAY(),"A REVOIR",EDATE(#REF!,#REF!*12))))</f>
        <v>#REF!</v>
      </c>
      <c r="D113" s="66" t="str">
        <f>IF(Tableau1[[#This Row],[Colonne4]]="oui","I","")</f>
        <v/>
      </c>
      <c r="E113" s="138">
        <f>Tableau1[[#This Row],[Colonne3]]</f>
        <v>0</v>
      </c>
      <c r="F1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3" s="40" t="str">
        <f>Tableau1[[#This Row],[Dossier]]&amp;Tableau1[[#This Row],[Sous dossier (1)]]&amp;Tableau1[[#This Row],[Sous dossier (2)]]&amp;Tableau1[[#This Row],[Sous dossier (3)]]</f>
        <v>MANAGEMENT\RISQUE\DOCUMENT UNIQUE\</v>
      </c>
      <c r="J113" s="5"/>
    </row>
    <row r="114" spans="1:10" ht="26.25" customHeight="1" x14ac:dyDescent="0.3">
      <c r="A114" s="38">
        <f>Tableau1[[#This Row],[Code]]</f>
        <v>0</v>
      </c>
      <c r="B114" s="77" t="str">
        <f>Tableau1[[#This Row],[Nom]]</f>
        <v>FICHE INTERNE SIGNALEMENT INCIDENT OU RISQUE D'INCIDENT DANS LE CIRCUIT DES MEDICAMENTS OU DM</v>
      </c>
      <c r="C114" s="81" t="e">
        <f ca="1">IF(#REF!="Indéfini", "Indéfinie",IF(#REF!="","A REVOIR",IF(EDATE(#REF!,#REF!*12)
&lt;=TODAY(),"A REVOIR",EDATE(#REF!,#REF!*12))))</f>
        <v>#REF!</v>
      </c>
      <c r="D114" s="66" t="str">
        <f>IF(Tableau1[[#This Row],[Colonne4]]="oui","I","")</f>
        <v/>
      </c>
      <c r="E114" s="138">
        <f>Tableau1[[#This Row],[Colonne3]]</f>
        <v>0</v>
      </c>
      <c r="F11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4" s="40" t="str">
        <f>Tableau1[[#This Row],[Dossier]]&amp;Tableau1[[#This Row],[Sous dossier (1)]]&amp;Tableau1[[#This Row],[Sous dossier (2)]]&amp;Tableau1[[#This Row],[Sous dossier (3)]]</f>
        <v>MANAGEMENT\RISQUE\EVENEMENTS_INDESIRABLES\</v>
      </c>
      <c r="J114" s="5"/>
    </row>
    <row r="115" spans="1:10" ht="26.25" customHeight="1" x14ac:dyDescent="0.3">
      <c r="A115" s="38" t="str">
        <f>Tableau1[[#This Row],[Code]]</f>
        <v>REI_001_A1</v>
      </c>
      <c r="B115" s="78" t="str">
        <f>Tableau1[[#This Row],[Nom]]</f>
        <v>Fiche signal incident cerfa_10246-05</v>
      </c>
      <c r="C115" s="82" t="e">
        <f ca="1">IF(#REF!="Indéfini", "Indéfinie",IF(#REF!="","A REVOIR",IF(EDATE(#REF!,#REF!*12)
&lt;=TODAY(),"A REVOIR",EDATE(#REF!,#REF!*12))))</f>
        <v>#REF!</v>
      </c>
      <c r="D115" s="67" t="str">
        <f>IF(Tableau1[[#This Row],[Colonne4]]="oui","I","")</f>
        <v/>
      </c>
      <c r="E115" s="137">
        <f>Tableau1[[#This Row],[Colonne3]]</f>
        <v>0</v>
      </c>
      <c r="F1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5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115" s="5"/>
    </row>
    <row r="116" spans="1:10" ht="26.25" customHeight="1" x14ac:dyDescent="0.3">
      <c r="A116" s="44" t="str">
        <f>Tableau1[[#This Row],[Code]]</f>
        <v>RVI_005_A1</v>
      </c>
      <c r="B116" s="78" t="str">
        <f>Tableau1[[#This Row],[Nom]]</f>
        <v>FICHE SIGNALEMENT EXTERNE INFECTION NOSOCOMIALE</v>
      </c>
      <c r="C116" s="82" t="e">
        <f ca="1">IF(#REF!="Indéfini", "Indéfinie",IF(#REF!="","A REVOIR",IF(EDATE(#REF!,#REF!*12)
&lt;=TODAY(),"A REVOIR",EDATE(#REF!,#REF!*12))))</f>
        <v>#REF!</v>
      </c>
      <c r="D116" s="67" t="str">
        <f>IF(Tableau1[[#This Row],[Colonne4]]="oui","I","")</f>
        <v/>
      </c>
      <c r="E116" s="137">
        <f>Tableau1[[#This Row],[Colonne3]]</f>
        <v>0</v>
      </c>
      <c r="F1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6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6" s="5"/>
    </row>
    <row r="117" spans="1:10" ht="26.25" customHeight="1" x14ac:dyDescent="0.3">
      <c r="A117" s="44" t="str">
        <f>Tableau1[[#This Row],[Code]]</f>
        <v>RVI_004_A1</v>
      </c>
      <c r="B117" s="78" t="str">
        <f>Tableau1[[#This Row],[Nom]]</f>
        <v>FICHE SIGNALEMENT INTERNE INFECTION NOSOCOMIALE</v>
      </c>
      <c r="C117" s="82" t="e">
        <f ca="1">IF(#REF!="Indéfini", "Indéfinie",IF(#REF!="","A REVOIR",IF(EDATE(#REF!,#REF!*12)
&lt;=TODAY(),"A REVOIR",EDATE(#REF!,#REF!*12))))</f>
        <v>#REF!</v>
      </c>
      <c r="D117" s="67" t="str">
        <f>IF(Tableau1[[#This Row],[Colonne4]]="oui","I","")</f>
        <v/>
      </c>
      <c r="E117" s="137">
        <f>Tableau1[[#This Row],[Colonne3]]</f>
        <v>0</v>
      </c>
      <c r="F1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7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7" s="5"/>
    </row>
    <row r="118" spans="1:10" ht="26.25" customHeight="1" x14ac:dyDescent="0.3">
      <c r="A118" s="44" t="str">
        <f>Tableau1[[#This Row],[Code]]</f>
        <v>RVM_001_A1</v>
      </c>
      <c r="B118" s="78" t="str">
        <f>Tableau1[[#This Row],[Nom]]</f>
        <v>FICHE SIGNALEMENT INTERNE MATERIOVIGILANCE</v>
      </c>
      <c r="C118" s="82" t="e">
        <f ca="1">IF(#REF!="Indéfini", "Indéfinie",IF(#REF!="","A REVOIR",IF(EDATE(#REF!,#REF!*12)
&lt;=TODAY(),"A REVOIR",EDATE(#REF!,#REF!*12))))</f>
        <v>#REF!</v>
      </c>
      <c r="D118" s="67" t="str">
        <f>IF(Tableau1[[#This Row],[Colonne4]]="oui","I","")</f>
        <v/>
      </c>
      <c r="E118" s="137">
        <f>Tableau1[[#This Row],[Colonne3]]</f>
        <v>0</v>
      </c>
      <c r="F1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8" s="43" t="str">
        <f>Tableau1[[#This Row],[Dossier]]&amp;Tableau1[[#This Row],[Sous dossier (1)]]&amp;Tableau1[[#This Row],[Sous dossier (2)]]&amp;Tableau1[[#This Row],[Sous dossier (3)]]</f>
        <v>MANAGEMENT\RISQUE\VIGILANCE\MATERIOVIGILANCE\</v>
      </c>
      <c r="J118" s="5"/>
    </row>
    <row r="119" spans="1:10" ht="26.25" customHeight="1" x14ac:dyDescent="0.3">
      <c r="A119" s="44" t="str">
        <f>Tableau1[[#This Row],[Code]]</f>
        <v>RVI_004_A2</v>
      </c>
      <c r="B119" s="78" t="str">
        <f>Tableau1[[#This Row],[Nom]]</f>
        <v xml:space="preserve">FICHE SUIVI HEBDOMADAIRE DES INFECTIONS ET PCC </v>
      </c>
      <c r="C119" s="82" t="e">
        <f ca="1">IF(#REF!="Indéfini", "Indéfinie",IF(#REF!="","A REVOIR",IF(EDATE(#REF!,#REF!*12)
&lt;=TODAY(),"A REVOIR",EDATE(#REF!,#REF!*12))))</f>
        <v>#REF!</v>
      </c>
      <c r="D119" s="67" t="str">
        <f>IF(Tableau1[[#This Row],[Colonne4]]="oui","I","")</f>
        <v/>
      </c>
      <c r="E119" s="137">
        <f>Tableau1[[#This Row],[Colonne3]]</f>
        <v>0</v>
      </c>
      <c r="F11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9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9" s="5"/>
    </row>
    <row r="120" spans="1:10" ht="26.25" customHeight="1" x14ac:dyDescent="0.3">
      <c r="A120" s="38">
        <f>Tableau1[[#This Row],[Code]]</f>
        <v>0</v>
      </c>
      <c r="B120" s="77" t="str">
        <f>Tableau1[[#This Row],[Nom]]</f>
        <v>FONTAINE A EAU AGT de SERVICE</v>
      </c>
      <c r="C120" s="81" t="e">
        <f ca="1">IF(#REF!="Indéfini", "Indéfinie",IF(#REF!="","A REVOIR",IF(EDATE(#REF!,#REF!*12)
&lt;=TODAY(),"A REVOIR",EDATE(#REF!,#REF!*12))))</f>
        <v>#REF!</v>
      </c>
      <c r="D120" s="66" t="str">
        <f>IF(Tableau1[[#This Row],[Colonne4]]="oui","I","")</f>
        <v/>
      </c>
      <c r="E120" s="138">
        <f>Tableau1[[#This Row],[Colonne3]]</f>
        <v>0</v>
      </c>
      <c r="F1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0" s="40" t="str">
        <f>Tableau1[[#This Row],[Dossier]]&amp;Tableau1[[#This Row],[Sous dossier (1)]]&amp;Tableau1[[#This Row],[Sous dossier (2)]]&amp;Tableau1[[#This Row],[Sous dossier (3)]]</f>
        <v>SOUTIEN\HYGIENE\</v>
      </c>
      <c r="J120" s="5"/>
    </row>
    <row r="121" spans="1:10" ht="26.25" customHeight="1" x14ac:dyDescent="0.3">
      <c r="A121" s="38" t="str">
        <f>Tableau1[[#This Row],[Code]]</f>
        <v>-</v>
      </c>
      <c r="B121" s="78" t="str">
        <f>Tableau1[[#This Row],[Nom]]</f>
        <v>Fontaine eau denis</v>
      </c>
      <c r="C121" s="82" t="e">
        <f ca="1">IF(#REF!="Indéfini", "Indéfinie",IF(#REF!="","A REVOIR",IF(EDATE(#REF!,#REF!*12)
&lt;=TODAY(),"A REVOIR",EDATE(#REF!,#REF!*12))))</f>
        <v>#REF!</v>
      </c>
      <c r="D121" s="67" t="str">
        <f>IF(Tableau1[[#This Row],[Colonne4]]="oui","I","")</f>
        <v/>
      </c>
      <c r="E121" s="137">
        <f>Tableau1[[#This Row],[Colonne3]]</f>
        <v>0</v>
      </c>
      <c r="F1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2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1" s="43" t="str">
        <f>Tableau1[[#This Row],[Dossier]]&amp;Tableau1[[#This Row],[Sous dossier (1)]]&amp;Tableau1[[#This Row],[Sous dossier (2)]]&amp;Tableau1[[#This Row],[Sous dossier (3)]]</f>
        <v>SOUTIEN\TECHNIQUE\MAINTENANCE\</v>
      </c>
      <c r="J121" s="5"/>
    </row>
    <row r="122" spans="1:10" ht="26.25" customHeight="1" x14ac:dyDescent="0.3">
      <c r="A122" s="38">
        <f>Tableau1[[#This Row],[Code]]</f>
        <v>0</v>
      </c>
      <c r="B122" s="78" t="str">
        <f>Tableau1[[#This Row],[Nom]]</f>
        <v>Formulaire commande DM et matériel</v>
      </c>
      <c r="C122" s="82" t="e">
        <f ca="1">IF(#REF!="Indéfini", "Indéfinie",IF(#REF!="","A REVOIR",IF(EDATE(#REF!,#REF!*12)
&lt;=TODAY(),"A REVOIR",EDATE(#REF!,#REF!*12))))</f>
        <v>#REF!</v>
      </c>
      <c r="D122" s="67" t="str">
        <f>IF(Tableau1[[#This Row],[Colonne4]]="oui","I","")</f>
        <v/>
      </c>
      <c r="E122" s="137">
        <f>Tableau1[[#This Row],[Colonne3]]</f>
        <v>0</v>
      </c>
      <c r="F1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2" s="43" t="str">
        <f>Tableau1[[#This Row],[Dossier]]&amp;Tableau1[[#This Row],[Sous dossier (1)]]&amp;Tableau1[[#This Row],[Sous dossier (2)]]&amp;Tableau1[[#This Row],[Sous dossier (3)]]</f>
        <v>SOUTIEN\PHARMA_DM\DM\</v>
      </c>
      <c r="J122" s="5"/>
    </row>
    <row r="123" spans="1:10" ht="26.25" customHeight="1" x14ac:dyDescent="0.3">
      <c r="A123" s="38" t="str">
        <f>Tableau1[[#This Row],[Code]]</f>
        <v>UPT_007_02</v>
      </c>
      <c r="B123" s="78" t="str">
        <f>Tableau1[[#This Row],[Nom]]</f>
        <v>FUZEON® MODALITES DE RECONSTITUTION ET D’ADMINISTRATION</v>
      </c>
      <c r="C123" s="82" t="e">
        <f ca="1">IF(#REF!="Indéfini", "Indéfinie",IF(#REF!="","A REVOIR",IF(EDATE(#REF!,#REF!*12)
&lt;=TODAY(),"A REVOIR",EDATE(#REF!,#REF!*12))))</f>
        <v>#REF!</v>
      </c>
      <c r="D123" s="67" t="str">
        <f>IF(Tableau1[[#This Row],[Colonne4]]="oui","I","")</f>
        <v/>
      </c>
      <c r="E123" s="137">
        <f>Tableau1[[#This Row],[Colonne3]]</f>
        <v>0</v>
      </c>
      <c r="F1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3" s="43" t="str">
        <f>Tableau1[[#This Row],[Dossier]]&amp;Tableau1[[#This Row],[Sous dossier (1)]]&amp;Tableau1[[#This Row],[Sous dossier (2)]]&amp;Tableau1[[#This Row],[Sous dossier (3)]]</f>
        <v>PEC\UNITE\PROTOCOLE_TH\</v>
      </c>
      <c r="J123" s="5"/>
    </row>
    <row r="124" spans="1:10" ht="26.25" customHeight="1" x14ac:dyDescent="0.3">
      <c r="A124" s="38" t="str">
        <f>Tableau1[[#This Row],[Code]]</f>
        <v>USO_018_02</v>
      </c>
      <c r="B124" s="78" t="str">
        <f>Tableau1[[#This Row],[Nom]]</f>
        <v>GENERALITES STOMIES DIGESTIVES ET APPAREILLAGES</v>
      </c>
      <c r="C124" s="82" t="e">
        <f ca="1">IF(#REF!="Indéfini", "Indéfinie",IF(#REF!="","A REVOIR",IF(EDATE(#REF!,#REF!*12)
&lt;=TODAY(),"A REVOIR",EDATE(#REF!,#REF!*12))))</f>
        <v>#REF!</v>
      </c>
      <c r="D124" s="67" t="str">
        <f>IF(Tableau1[[#This Row],[Colonne4]]="oui","I","")</f>
        <v/>
      </c>
      <c r="E124" s="137">
        <f>Tableau1[[#This Row],[Colonne3]]</f>
        <v>0</v>
      </c>
      <c r="F12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4" s="43" t="str">
        <f>Tableau1[[#This Row],[Dossier]]&amp;Tableau1[[#This Row],[Sous dossier (1)]]&amp;Tableau1[[#This Row],[Sous dossier (2)]]&amp;Tableau1[[#This Row],[Sous dossier (3)]]</f>
        <v>PEC\UNITE\SOIN\</v>
      </c>
      <c r="J124" s="5"/>
    </row>
    <row r="125" spans="1:10" ht="26.25" customHeight="1" x14ac:dyDescent="0.3">
      <c r="A125" s="38" t="str">
        <f>Tableau1[[#This Row],[Code]]</f>
        <v>UAD_001_01</v>
      </c>
      <c r="B125" s="78" t="str">
        <f>Tableau1[[#This Row],[Nom]]</f>
        <v>GESTION DES ADMISSIONS</v>
      </c>
      <c r="C125" s="82" t="e">
        <f ca="1">IF(#REF!="Indéfini", "Indéfinie",IF(#REF!="","A REVOIR",IF(EDATE(#REF!,#REF!*12)
&lt;=TODAY(),"A REVOIR",EDATE(#REF!,#REF!*12))))</f>
        <v>#REF!</v>
      </c>
      <c r="D125" s="67" t="str">
        <f>IF(Tableau1[[#This Row],[Colonne4]]="oui","I","")</f>
        <v/>
      </c>
      <c r="E125" s="137">
        <f>Tableau1[[#This Row],[Colonne3]]</f>
        <v>0</v>
      </c>
      <c r="F12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5" s="43" t="str">
        <f>Tableau1[[#This Row],[Dossier]]&amp;Tableau1[[#This Row],[Sous dossier (1)]]&amp;Tableau1[[#This Row],[Sous dossier (2)]]&amp;Tableau1[[#This Row],[Sous dossier (3)]]</f>
        <v>PEC\UNITE\ADMISSION\</v>
      </c>
      <c r="J125" s="5"/>
    </row>
    <row r="126" spans="1:10" ht="26.25" customHeight="1" x14ac:dyDescent="0.3">
      <c r="A126" s="44" t="str">
        <f>Tableau1[[#This Row],[Code]]</f>
        <v>OIU_002_02</v>
      </c>
      <c r="B126" s="78" t="str">
        <f>Tableau1[[#This Row],[Nom]]</f>
        <v>GESTION DES PLAINTES ET RECLAMATIONS</v>
      </c>
      <c r="C126" s="82" t="e">
        <f ca="1">IF(#REF!="Indéfini", "Indéfinie",IF(#REF!="","A REVOIR",IF(EDATE(#REF!,#REF!*12)
&lt;=TODAY(),"A REVOIR",EDATE(#REF!,#REF!*12))))</f>
        <v>#REF!</v>
      </c>
      <c r="D126" s="67" t="str">
        <f>IF(Tableau1[[#This Row],[Colonne4]]="oui","I","")</f>
        <v/>
      </c>
      <c r="E126" s="137">
        <f>Tableau1[[#This Row],[Colonne3]]</f>
        <v>0</v>
      </c>
      <c r="F12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6" s="43" t="str">
        <f>Tableau1[[#This Row],[Dossier]]&amp;Tableau1[[#This Row],[Sous dossier (1)]]&amp;Tableau1[[#This Row],[Sous dossier (2)]]&amp;Tableau1[[#This Row],[Sous dossier (3)]]</f>
        <v>MANAGEMENT\ORGANISATION\INSTANCE\CRUQ\</v>
      </c>
      <c r="J126" s="5"/>
    </row>
    <row r="127" spans="1:10" ht="26.25" customHeight="1" x14ac:dyDescent="0.3">
      <c r="A127" s="44" t="str">
        <f>Tableau1[[#This Row],[Code]]</f>
        <v>PPH_010_03</v>
      </c>
      <c r="B127" s="78" t="str">
        <f>Tableau1[[#This Row],[Nom]]</f>
        <v>GESTION DU TRAITEMENT PERSONNEL DU RESIDENT</v>
      </c>
      <c r="C127" s="82" t="e">
        <f ca="1">IF(#REF!="Indéfini", "Indéfinie",IF(#REF!="","A REVOIR",IF(EDATE(#REF!,#REF!*12)
&lt;=TODAY(),"A REVOIR",EDATE(#REF!,#REF!*12))))</f>
        <v>#REF!</v>
      </c>
      <c r="D127" s="67" t="str">
        <f>IF(Tableau1[[#This Row],[Colonne4]]="oui","I","")</f>
        <v/>
      </c>
      <c r="E127" s="137">
        <f>Tableau1[[#This Row],[Colonne3]]</f>
        <v>0</v>
      </c>
      <c r="F12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7" s="43" t="str">
        <f>Tableau1[[#This Row],[Dossier]]&amp;Tableau1[[#This Row],[Sous dossier (1)]]&amp;Tableau1[[#This Row],[Sous dossier (2)]]&amp;Tableau1[[#This Row],[Sous dossier (3)]]</f>
        <v>SOUTIEN\PHARMA_DM\PHARMA\</v>
      </c>
      <c r="J127" s="5"/>
    </row>
    <row r="128" spans="1:10" ht="26.25" customHeight="1" x14ac:dyDescent="0.3">
      <c r="A128" s="38" t="str">
        <f>Tableau1[[#This Row],[Code]]</f>
        <v>UDP_003_04</v>
      </c>
      <c r="B128" s="78" t="str">
        <f>Tableau1[[#This Row],[Nom]]</f>
        <v>GESTION ET ACCES AU DOSSIER PATIENT</v>
      </c>
      <c r="C128" s="82" t="e">
        <f ca="1">IF(#REF!="Indéfini", "Indéfinie",IF(#REF!="","A REVOIR",IF(EDATE(#REF!,#REF!*12)
&lt;=TODAY(),"A REVOIR",EDATE(#REF!,#REF!*12))))</f>
        <v>#REF!</v>
      </c>
      <c r="D128" s="67" t="str">
        <f>IF(Tableau1[[#This Row],[Colonne4]]="oui","I","")</f>
        <v/>
      </c>
      <c r="E128" s="137">
        <f>Tableau1[[#This Row],[Colonne3]]</f>
        <v>0</v>
      </c>
      <c r="F12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8" s="43" t="str">
        <f>Tableau1[[#This Row],[Dossier]]&amp;Tableau1[[#This Row],[Sous dossier (1)]]&amp;Tableau1[[#This Row],[Sous dossier (2)]]&amp;Tableau1[[#This Row],[Sous dossier (3)]]</f>
        <v>PEC\UNITE\DOSSIER_PATIENT\</v>
      </c>
      <c r="J128" s="5"/>
    </row>
    <row r="129" spans="1:10" ht="26.25" customHeight="1" x14ac:dyDescent="0.3">
      <c r="A129" s="38" t="str">
        <f>Tableau1[[#This Row],[Code]]</f>
        <v>REI_001_02</v>
      </c>
      <c r="B129" s="78" t="str">
        <f>Tableau1[[#This Row],[Nom]]</f>
        <v>GESTION EVENEMENTS INDESIR MED et DM</v>
      </c>
      <c r="C129" s="82" t="e">
        <f ca="1">IF(#REF!="Indéfini", "Indéfinie",IF(#REF!="","A REVOIR",IF(EDATE(#REF!,#REF!*12)
&lt;=TODAY(),"A REVOIR",EDATE(#REF!,#REF!*12))))</f>
        <v>#REF!</v>
      </c>
      <c r="D129" s="67" t="str">
        <f>IF(Tableau1[[#This Row],[Colonne4]]="oui","I","")</f>
        <v/>
      </c>
      <c r="E129" s="137">
        <f>Tableau1[[#This Row],[Colonne3]]</f>
        <v>0</v>
      </c>
      <c r="F1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9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129" s="5"/>
    </row>
    <row r="130" spans="1:10" ht="26.25" customHeight="1" x14ac:dyDescent="0.3">
      <c r="A130" s="38" t="str">
        <f>Tableau1[[#This Row],[Code]]</f>
        <v>RVI_004_03</v>
      </c>
      <c r="B130" s="78" t="str">
        <f>Tableau1[[#This Row],[Nom]]</f>
        <v>GESTION INTERNE DES INFECTIONS NOSOCOMIALES</v>
      </c>
      <c r="C130" s="82" t="e">
        <f ca="1">IF(#REF!="Indéfini", "Indéfinie",IF(#REF!="","A REVOIR",IF(EDATE(#REF!,#REF!*12)
&lt;=TODAY(),"A REVOIR",EDATE(#REF!,#REF!*12))))</f>
        <v>#REF!</v>
      </c>
      <c r="D130" s="67" t="str">
        <f>IF(Tableau1[[#This Row],[Colonne4]]="oui","I","")</f>
        <v/>
      </c>
      <c r="E130" s="137">
        <f>Tableau1[[#This Row],[Colonne3]]</f>
        <v>0</v>
      </c>
      <c r="F1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0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30" s="5"/>
    </row>
    <row r="131" spans="1:10" ht="26.25" customHeight="1" x14ac:dyDescent="0.3">
      <c r="A131" s="44" t="str">
        <f>Tableau1[[#This Row],[Code]]</f>
        <v>HDJ_001_02</v>
      </c>
      <c r="B131" s="78" t="str">
        <f>Tableau1[[#This Row],[Nom]]</f>
        <v>GESTION MEDICAMENTS DES PATIENTS HDJ</v>
      </c>
      <c r="C131" s="82" t="e">
        <f ca="1">IF(#REF!="Indéfini", "Indéfinie",IF(#REF!="","A REVOIR",IF(EDATE(#REF!,#REF!*12)
&lt;=TODAY(),"A REVOIR",EDATE(#REF!,#REF!*12))))</f>
        <v>#REF!</v>
      </c>
      <c r="D131" s="67" t="str">
        <f>IF(Tableau1[[#This Row],[Colonne4]]="oui","I","")</f>
        <v/>
      </c>
      <c r="E131" s="137">
        <f>Tableau1[[#This Row],[Colonne3]]</f>
        <v>0</v>
      </c>
      <c r="F1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1" s="43" t="str">
        <f>Tableau1[[#This Row],[Dossier]]&amp;Tableau1[[#This Row],[Sous dossier (1)]]&amp;Tableau1[[#This Row],[Sous dossier (2)]]&amp;Tableau1[[#This Row],[Sous dossier (3)]]</f>
        <v>PEC\HDJ\</v>
      </c>
      <c r="J131" s="5"/>
    </row>
    <row r="132" spans="1:10" ht="26.25" customHeight="1" x14ac:dyDescent="0.3">
      <c r="A132" s="38">
        <f>Tableau1[[#This Row],[Code]]</f>
        <v>0</v>
      </c>
      <c r="B132" s="77" t="str">
        <f>Tableau1[[#This Row],[Nom]]</f>
        <v>GRILLE EVALUATION STAGIAIRE AS</v>
      </c>
      <c r="C132" s="81" t="e">
        <f ca="1">IF(#REF!="Indéfini", "Indéfinie",IF(#REF!="","A REVOIR",IF(EDATE(#REF!,#REF!*12)
&lt;=TODAY(),"A REVOIR",EDATE(#REF!,#REF!*12))))</f>
        <v>#REF!</v>
      </c>
      <c r="D132" s="66" t="str">
        <f>IF(Tableau1[[#This Row],[Colonne4]]="oui","I","")</f>
        <v/>
      </c>
      <c r="E132" s="138">
        <f>Tableau1[[#This Row],[Colonne3]]</f>
        <v>0</v>
      </c>
      <c r="F13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2" s="40" t="str">
        <f>Tableau1[[#This Row],[Dossier]]&amp;Tableau1[[#This Row],[Sous dossier (1)]]&amp;Tableau1[[#This Row],[Sous dossier (2)]]&amp;Tableau1[[#This Row],[Sous dossier (3)]]</f>
        <v>MANAGEMENT\PERSONNEL\STAGIAIRES\</v>
      </c>
      <c r="J132" s="5"/>
    </row>
    <row r="133" spans="1:10" ht="26.25" customHeight="1" x14ac:dyDescent="0.3">
      <c r="A133" s="38">
        <f>Tableau1[[#This Row],[Code]]</f>
        <v>0</v>
      </c>
      <c r="B133" s="78" t="str">
        <f>Tableau1[[#This Row],[Nom]]</f>
        <v>GRILLE EVALUATION STAGIAIRE IDE</v>
      </c>
      <c r="C133" s="82" t="e">
        <f ca="1">IF(#REF!="Indéfini", "Indéfinie",IF(#REF!="","A REVOIR",IF(EDATE(#REF!,#REF!*12)
&lt;=TODAY(),"A REVOIR",EDATE(#REF!,#REF!*12))))</f>
        <v>#REF!</v>
      </c>
      <c r="D133" s="67" t="str">
        <f>IF(Tableau1[[#This Row],[Colonne4]]="oui","I","")</f>
        <v/>
      </c>
      <c r="E133" s="137">
        <f>Tableau1[[#This Row],[Colonne3]]</f>
        <v>0</v>
      </c>
      <c r="F1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3" s="43" t="str">
        <f>Tableau1[[#This Row],[Dossier]]&amp;Tableau1[[#This Row],[Sous dossier (1)]]&amp;Tableau1[[#This Row],[Sous dossier (2)]]&amp;Tableau1[[#This Row],[Sous dossier (3)]]</f>
        <v>MANAGEMENT\PERSONNEL\STAGIAIRES\</v>
      </c>
      <c r="J133" s="5"/>
    </row>
    <row r="134" spans="1:10" ht="26.25" customHeight="1" x14ac:dyDescent="0.3">
      <c r="A134" s="38" t="str">
        <f>Tableau1[[#This Row],[Code]]</f>
        <v>OIQ_001_01</v>
      </c>
      <c r="B134" s="78" t="str">
        <f>Tableau1[[#This Row],[Nom]]</f>
        <v>GROUPE QUALITE RISQUES</v>
      </c>
      <c r="C134" s="82" t="e">
        <f ca="1">IF(#REF!="Indéfini", "Indéfinie",IF(#REF!="","A REVOIR",IF(EDATE(#REF!,#REF!*12)
&lt;=TODAY(),"A REVOIR",EDATE(#REF!,#REF!*12))))</f>
        <v>#REF!</v>
      </c>
      <c r="D134" s="67" t="str">
        <f>IF(Tableau1[[#This Row],[Colonne4]]="oui","I","")</f>
        <v/>
      </c>
      <c r="E134" s="137">
        <f>Tableau1[[#This Row],[Colonne3]]</f>
        <v>0</v>
      </c>
      <c r="F1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4" s="43" t="str">
        <f>Tableau1[[#This Row],[Dossier]]&amp;Tableau1[[#This Row],[Sous dossier (1)]]&amp;Tableau1[[#This Row],[Sous dossier (2)]]&amp;Tableau1[[#This Row],[Sous dossier (3)]]</f>
        <v>MANAGEMENT\ORGANISATION\INSTANCE\GROUPE_QUALITE\</v>
      </c>
      <c r="J134" s="5"/>
    </row>
    <row r="135" spans="1:10" ht="26.25" customHeight="1" x14ac:dyDescent="0.3">
      <c r="A135" s="38">
        <f>Tableau1[[#This Row],[Code]]</f>
        <v>0</v>
      </c>
      <c r="B135" s="77" t="str">
        <f>Tableau1[[#This Row],[Nom]]</f>
        <v>GUIDE ANTIBIOTIQUE PAR PATHOLOGIE</v>
      </c>
      <c r="C135" s="81" t="e">
        <f ca="1">IF(#REF!="Indéfini", "Indéfinie",IF(#REF!="","A REVOIR",IF(EDATE(#REF!,#REF!*12)
&lt;=TODAY(),"A REVOIR",EDATE(#REF!,#REF!*12))))</f>
        <v>#REF!</v>
      </c>
      <c r="D135" s="70" t="str">
        <f>IF(Tableau1[[#This Row],[Colonne4]]="oui","I","")</f>
        <v/>
      </c>
      <c r="E135" s="138">
        <f>Tableau1[[#This Row],[Colonne3]]</f>
        <v>0</v>
      </c>
      <c r="F13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5" s="40" t="str">
        <f>Tableau1[[#This Row],[Dossier]]&amp;Tableau1[[#This Row],[Sous dossier (1)]]&amp;Tableau1[[#This Row],[Sous dossier (2)]]&amp;Tableau1[[#This Row],[Sous dossier (3)]]</f>
        <v>PEC\UNITE\PROTOCOLE_TH\</v>
      </c>
      <c r="J135" s="5"/>
    </row>
    <row r="136" spans="1:10" ht="26.25" customHeight="1" x14ac:dyDescent="0.3">
      <c r="A136" s="38">
        <f>Tableau1[[#This Row],[Code]]</f>
        <v>0</v>
      </c>
      <c r="B136" s="78" t="str">
        <f>Tableau1[[#This Row],[Nom]]</f>
        <v>HEMOCULTURE</v>
      </c>
      <c r="C136" s="82" t="e">
        <f ca="1">IF(#REF!="Indéfini", "Indéfinie",IF(#REF!="","A REVOIR",IF(EDATE(#REF!,#REF!*12)
&lt;=TODAY(),"A REVOIR",EDATE(#REF!,#REF!*12))))</f>
        <v>#REF!</v>
      </c>
      <c r="D136" s="67" t="str">
        <f>IF(Tableau1[[#This Row],[Colonne4]]="oui","I","")</f>
        <v/>
      </c>
      <c r="E136" s="137">
        <f>Tableau1[[#This Row],[Colonne3]]</f>
        <v>0</v>
      </c>
      <c r="F1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6" s="43" t="str">
        <f>Tableau1[[#This Row],[Dossier]]&amp;Tableau1[[#This Row],[Sous dossier (1)]]&amp;Tableau1[[#This Row],[Sous dossier (2)]]&amp;Tableau1[[#This Row],[Sous dossier (3)]]</f>
        <v>PEC\UNITE\SOIN\</v>
      </c>
      <c r="J136" s="5"/>
    </row>
    <row r="137" spans="1:10" ht="26.25" customHeight="1" x14ac:dyDescent="0.3">
      <c r="A137" s="38" t="str">
        <f>Tableau1[[#This Row],[Code]]</f>
        <v>-</v>
      </c>
      <c r="B137" s="77" t="str">
        <f>Tableau1[[#This Row],[Nom]]</f>
        <v>ICATB Evaluation de la Qualité de la Prescription des Antibiotiques</v>
      </c>
      <c r="C137" s="81" t="e">
        <f ca="1">IF(#REF!="Indéfini", "Indéfinie",IF(#REF!="","A REVOIR",IF(EDATE(#REF!,#REF!*12)
&lt;=TODAY(),"A REVOIR",EDATE(#REF!,#REF!*12))))</f>
        <v>#REF!</v>
      </c>
      <c r="D137" s="66" t="str">
        <f>IF(Tableau1[[#This Row],[Colonne4]]="oui","I","")</f>
        <v/>
      </c>
      <c r="E137" s="138">
        <f>Tableau1[[#This Row],[Colonne3]]</f>
        <v>0</v>
      </c>
      <c r="F13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7" s="40" t="str">
        <f>Tableau1[[#This Row],[Dossier]]&amp;Tableau1[[#This Row],[Sous dossier (1)]]&amp;Tableau1[[#This Row],[Sous dossier (2)]]&amp;Tableau1[[#This Row],[Sous dossier (3)]]</f>
        <v>SOUTIEN\PHARMA_DM\PHARMA\</v>
      </c>
      <c r="J137" s="5"/>
    </row>
    <row r="138" spans="1:10" ht="26.25" customHeight="1" x14ac:dyDescent="0.3">
      <c r="A138" s="44" t="str">
        <f>Tableau1[[#This Row],[Code]]</f>
        <v>-</v>
      </c>
      <c r="B138" s="78" t="str">
        <f>Tableau1[[#This Row],[Nom]]</f>
        <v>ICATB Evaluation de la Qualité de la Prescription des Antibiotiques</v>
      </c>
      <c r="C138" s="82" t="e">
        <f ca="1">IF(#REF!="Indéfini", "Indéfinie",IF(#REF!="","A REVOIR",IF(EDATE(#REF!,#REF!*12)
&lt;=TODAY(),"A REVOIR",EDATE(#REF!,#REF!*12))))</f>
        <v>#REF!</v>
      </c>
      <c r="D138" s="67" t="str">
        <f>IF(Tableau1[[#This Row],[Colonne4]]="oui","I","")</f>
        <v/>
      </c>
      <c r="E138" s="137">
        <f>Tableau1[[#This Row],[Colonne3]]</f>
        <v>0</v>
      </c>
      <c r="F1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8" s="43" t="str">
        <f>Tableau1[[#This Row],[Dossier]]&amp;Tableau1[[#This Row],[Sous dossier (1)]]&amp;Tableau1[[#This Row],[Sous dossier (2)]]&amp;Tableau1[[#This Row],[Sous dossier (3)]]</f>
        <v>SOUTIEN\PHARMA_DM\PHARMA\</v>
      </c>
      <c r="J138" s="5"/>
    </row>
    <row r="139" spans="1:10" ht="26.25" customHeight="1" x14ac:dyDescent="0.3">
      <c r="A139" s="38" t="str">
        <f>Tableau1[[#This Row],[Code]]</f>
        <v>RVD_001_02</v>
      </c>
      <c r="B139" s="77" t="str">
        <f>Tableau1[[#This Row],[Nom]]</f>
        <v>IDENTITOVIGILANCE</v>
      </c>
      <c r="C139" s="81" t="e">
        <f ca="1">IF(#REF!="Indéfini", "Indéfinie",IF(#REF!="","A REVOIR",IF(EDATE(#REF!,#REF!*12)
&lt;=TODAY(),"A REVOIR",EDATE(#REF!,#REF!*12))))</f>
        <v>#REF!</v>
      </c>
      <c r="D139" s="66" t="str">
        <f>IF(Tableau1[[#This Row],[Colonne4]]="oui","I","")</f>
        <v/>
      </c>
      <c r="E139" s="138">
        <f>Tableau1[[#This Row],[Colonne3]]</f>
        <v>0</v>
      </c>
      <c r="F13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9" s="40" t="str">
        <f>Tableau1[[#This Row],[Dossier]]&amp;Tableau1[[#This Row],[Sous dossier (1)]]&amp;Tableau1[[#This Row],[Sous dossier (2)]]&amp;Tableau1[[#This Row],[Sous dossier (3)]]</f>
        <v>MANAGEMENT\RISQUE\VIGILANCE\IDENTITOVIGILANCE\</v>
      </c>
      <c r="J139" s="5"/>
    </row>
    <row r="140" spans="1:10" ht="26.25" customHeight="1" x14ac:dyDescent="0.3">
      <c r="A140" s="38" t="str">
        <f>Tableau1[[#This Row],[Code]]</f>
        <v>RVI_005_01</v>
      </c>
      <c r="B140" s="77" t="str">
        <f>Tableau1[[#This Row],[Nom]]</f>
        <v>INFECTION NOSOCOMIALE SIGNALEMENT EXTERNE</v>
      </c>
      <c r="C140" s="81" t="e">
        <f ca="1">IF(#REF!="Indéfini", "Indéfinie",IF(#REF!="","A REVOIR",IF(EDATE(#REF!,#REF!*12)
&lt;=TODAY(),"A REVOIR",EDATE(#REF!,#REF!*12))))</f>
        <v>#REF!</v>
      </c>
      <c r="D140" s="66" t="str">
        <f>IF(Tableau1[[#This Row],[Colonne4]]="oui","I","")</f>
        <v/>
      </c>
      <c r="E140" s="138">
        <f>Tableau1[[#This Row],[Colonne3]]</f>
        <v>0</v>
      </c>
      <c r="F14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0" s="40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40" s="5"/>
    </row>
    <row r="141" spans="1:10" ht="26.25" customHeight="1" x14ac:dyDescent="0.3">
      <c r="A141" s="38" t="str">
        <f>Tableau1[[#This Row],[Code]]</f>
        <v>UDP_002_03</v>
      </c>
      <c r="B141" s="77" t="str">
        <f>Tableau1[[#This Row],[Nom]]</f>
        <v>INSTRUCTION PLANIFICATION DES SOINS</v>
      </c>
      <c r="C141" s="81" t="e">
        <f ca="1">IF(#REF!="Indéfini", "Indéfinie",IF(#REF!="","A REVOIR",IF(EDATE(#REF!,#REF!*12)
&lt;=TODAY(),"A REVOIR",EDATE(#REF!,#REF!*12))))</f>
        <v>#REF!</v>
      </c>
      <c r="D141" s="66" t="str">
        <f>IF(Tableau1[[#This Row],[Colonne4]]="oui","I","")</f>
        <v/>
      </c>
      <c r="E141" s="138">
        <f>Tableau1[[#This Row],[Colonne3]]</f>
        <v>0</v>
      </c>
      <c r="F14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1" s="40" t="str">
        <f>Tableau1[[#This Row],[Dossier]]&amp;Tableau1[[#This Row],[Sous dossier (1)]]&amp;Tableau1[[#This Row],[Sous dossier (2)]]&amp;Tableau1[[#This Row],[Sous dossier (3)]]</f>
        <v>PEC\UNITE\DOSSIER_PATIENT\</v>
      </c>
      <c r="J141" s="5"/>
    </row>
    <row r="142" spans="1:10" ht="26.25" customHeight="1" x14ac:dyDescent="0.3">
      <c r="A142" s="44">
        <f>Tableau1[[#This Row],[Code]]</f>
        <v>0</v>
      </c>
      <c r="B142" s="78" t="str">
        <f>Tableau1[[#This Row],[Nom]]</f>
        <v>LA MAISON CBU 2016-2018 MCO PACA MO</v>
      </c>
      <c r="C142" s="82" t="e">
        <f ca="1">IF(#REF!="Indéfini", "Indéfinie",IF(#REF!="","A REVOIR",IF(EDATE(#REF!,#REF!*12)
&lt;=TODAY(),"A REVOIR",EDATE(#REF!,#REF!*12))))</f>
        <v>#REF!</v>
      </c>
      <c r="D142" s="67" t="str">
        <f>IF(Tableau1[[#This Row],[Colonne4]]="oui","I","")</f>
        <v/>
      </c>
      <c r="E142" s="137">
        <f>Tableau1[[#This Row],[Colonne3]]</f>
        <v>0</v>
      </c>
      <c r="F1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2" s="43" t="str">
        <f>Tableau1[[#This Row],[Dossier]]&amp;Tableau1[[#This Row],[Sous dossier (1)]]&amp;Tableau1[[#This Row],[Sous dossier (2)]]&amp;Tableau1[[#This Row],[Sous dossier (3)]]</f>
        <v>SOUTIEN\PHARMA_DM\CAQUES\</v>
      </c>
      <c r="J142" s="5"/>
    </row>
    <row r="143" spans="1:10" ht="26.25" customHeight="1" x14ac:dyDescent="0.3">
      <c r="A143" s="38" t="str">
        <f>Tableau1[[#This Row],[Code]]</f>
        <v>HGE_002_04</v>
      </c>
      <c r="B143" s="77" t="str">
        <f>Tableau1[[#This Row],[Nom]]</f>
        <v>LAVAGE SIMPLE DES MAINS</v>
      </c>
      <c r="C143" s="81" t="e">
        <f ca="1">IF(#REF!="Indéfini", "Indéfinie",IF(#REF!="","A REVOIR",IF(EDATE(#REF!,#REF!*12)
&lt;=TODAY(),"A REVOIR",EDATE(#REF!,#REF!*12))))</f>
        <v>#REF!</v>
      </c>
      <c r="D143" s="66" t="str">
        <f>IF(Tableau1[[#This Row],[Colonne4]]="oui","I","")</f>
        <v/>
      </c>
      <c r="E143" s="138">
        <f>Tableau1[[#This Row],[Colonne3]]</f>
        <v>0</v>
      </c>
      <c r="F14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3" s="40" t="str">
        <f>Tableau1[[#This Row],[Dossier]]&amp;Tableau1[[#This Row],[Sous dossier (1)]]&amp;Tableau1[[#This Row],[Sous dossier (2)]]&amp;Tableau1[[#This Row],[Sous dossier (3)]]</f>
        <v>SOUTIEN\HYGIENE\GENERAL\</v>
      </c>
      <c r="J143" s="5"/>
    </row>
    <row r="144" spans="1:10" ht="26.25" customHeight="1" x14ac:dyDescent="0.3">
      <c r="A144" s="38" t="str">
        <f>Tableau1[[#This Row],[Code]]</f>
        <v>USO_009_02</v>
      </c>
      <c r="B144" s="77" t="str">
        <f>Tableau1[[#This Row],[Nom]]</f>
        <v>LAVEMENT EVACUATEUR GOUTTE A GOUTTE RECTAL</v>
      </c>
      <c r="C144" s="81" t="e">
        <f ca="1">IF(#REF!="Indéfini", "Indéfinie",IF(#REF!="","A REVOIR",IF(EDATE(#REF!,#REF!*12)
&lt;=TODAY(),"A REVOIR",EDATE(#REF!,#REF!*12))))</f>
        <v>#REF!</v>
      </c>
      <c r="D144" s="66" t="str">
        <f>IF(Tableau1[[#This Row],[Colonne4]]="oui","I","")</f>
        <v/>
      </c>
      <c r="E144" s="138">
        <f>Tableau1[[#This Row],[Colonne3]]</f>
        <v>0</v>
      </c>
      <c r="F14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4" s="40" t="str">
        <f>Tableau1[[#This Row],[Dossier]]&amp;Tableau1[[#This Row],[Sous dossier (1)]]&amp;Tableau1[[#This Row],[Sous dossier (2)]]&amp;Tableau1[[#This Row],[Sous dossier (3)]]</f>
        <v>PEC\UNITE\SOIN\</v>
      </c>
      <c r="J144" s="5"/>
    </row>
    <row r="145" spans="1:10" ht="26.25" customHeight="1" x14ac:dyDescent="0.3">
      <c r="A145" s="38" t="str">
        <f>Tableau1[[#This Row],[Code]]</f>
        <v>HGE_001_03</v>
      </c>
      <c r="B145" s="78" t="str">
        <f>Tableau1[[#This Row],[Nom]]</f>
        <v>LES PRECAUTIONS STANDARDS</v>
      </c>
      <c r="C145" s="82" t="e">
        <f ca="1">IF(#REF!="Indéfini", "Indéfinie",IF(#REF!="","A REVOIR",IF(EDATE(#REF!,#REF!*12)
&lt;=TODAY(),"A REVOIR",EDATE(#REF!,#REF!*12))))</f>
        <v>#REF!</v>
      </c>
      <c r="D145" s="67" t="str">
        <f>IF(Tableau1[[#This Row],[Colonne4]]="oui","I","")</f>
        <v/>
      </c>
      <c r="E145" s="137">
        <f>Tableau1[[#This Row],[Colonne3]]</f>
        <v>0</v>
      </c>
      <c r="F1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5" s="43" t="str">
        <f>Tableau1[[#This Row],[Dossier]]&amp;Tableau1[[#This Row],[Sous dossier (1)]]&amp;Tableau1[[#This Row],[Sous dossier (2)]]&amp;Tableau1[[#This Row],[Sous dossier (3)]]</f>
        <v>SOUTIEN\HYGIENE\GENERAL\</v>
      </c>
      <c r="J145" s="5"/>
    </row>
    <row r="146" spans="1:10" ht="26.25" customHeight="1" x14ac:dyDescent="0.3">
      <c r="A146" s="38">
        <f>Tableau1[[#This Row],[Code]]</f>
        <v>0</v>
      </c>
      <c r="B146" s="77" t="str">
        <f>Tableau1[[#This Row],[Nom]]</f>
        <v>Liste des membres du CA</v>
      </c>
      <c r="C146" s="81" t="e">
        <f ca="1">IF(#REF!="Indéfini", "Indéfinie",IF(#REF!="","A REVOIR",IF(EDATE(#REF!,#REF!*12)
&lt;=TODAY(),"A REVOIR",EDATE(#REF!,#REF!*12))))</f>
        <v>#REF!</v>
      </c>
      <c r="D146" s="66" t="str">
        <f>IF(Tableau1[[#This Row],[Colonne4]]="oui","I","")</f>
        <v/>
      </c>
      <c r="E146" s="138">
        <f>Tableau1[[#This Row],[Colonne3]]</f>
        <v>0</v>
      </c>
      <c r="F14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6" s="40" t="str">
        <f>Tableau1[[#This Row],[Dossier]]&amp;Tableau1[[#This Row],[Sous dossier (1)]]&amp;Tableau1[[#This Row],[Sous dossier (2)]]&amp;Tableau1[[#This Row],[Sous dossier (3)]]</f>
        <v>MANAGEMENT\DIRECTION\ASSOCIATION_LA_MAISON\CA\</v>
      </c>
      <c r="J146" s="5"/>
    </row>
    <row r="147" spans="1:10" ht="26.25" customHeight="1" x14ac:dyDescent="0.3">
      <c r="A147" s="38" t="str">
        <f>Tableau1[[#This Row],[Code]]</f>
        <v>OFT_014_01</v>
      </c>
      <c r="B147" s="78" t="str">
        <f>Tableau1[[#This Row],[Nom]]</f>
        <v>LISTE DES PERSONNES PARLANT UNE LANGUE ETRANGERE</v>
      </c>
      <c r="C147" s="82" t="e">
        <f ca="1">IF(#REF!="Indéfini", "Indéfinie",IF(#REF!="","A REVOIR",IF(EDATE(#REF!,#REF!*12)
&lt;=TODAY(),"A REVOIR",EDATE(#REF!,#REF!*12))))</f>
        <v>#REF!</v>
      </c>
      <c r="D147" s="67" t="str">
        <f>IF(Tableau1[[#This Row],[Colonne4]]="oui","I","")</f>
        <v/>
      </c>
      <c r="E147" s="137">
        <f>Tableau1[[#This Row],[Colonne3]]</f>
        <v>0</v>
      </c>
      <c r="F1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47" s="5"/>
    </row>
    <row r="148" spans="1:10" ht="26.25" customHeight="1" x14ac:dyDescent="0.3">
      <c r="A148" s="44">
        <f>Tableau1[[#This Row],[Code]]</f>
        <v>0</v>
      </c>
      <c r="B148" s="78" t="str">
        <f>Tableau1[[#This Row],[Nom]]</f>
        <v>LISTE MEMBRE DE L'ASSOCIATION LA MAISON</v>
      </c>
      <c r="C148" s="82" t="e">
        <f ca="1">IF(#REF!="Indéfini", "Indéfinie",IF(#REF!="","A REVOIR",IF(EDATE(#REF!,#REF!*12)
&lt;=TODAY(),"A REVOIR",EDATE(#REF!,#REF!*12))))</f>
        <v>#REF!</v>
      </c>
      <c r="D148" s="67" t="str">
        <f>IF(Tableau1[[#This Row],[Colonne4]]="oui","I","")</f>
        <v/>
      </c>
      <c r="E148" s="137">
        <f>Tableau1[[#This Row],[Colonne3]]</f>
        <v>0</v>
      </c>
      <c r="F1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8" s="43" t="str">
        <f>Tableau1[[#This Row],[Dossier]]&amp;Tableau1[[#This Row],[Sous dossier (1)]]&amp;Tableau1[[#This Row],[Sous dossier (2)]]&amp;Tableau1[[#This Row],[Sous dossier (3)]]</f>
        <v>MANAGEMENT\DIRECTION\ASSOCIATION_LA_MAISON\AG\</v>
      </c>
      <c r="J148" s="5"/>
    </row>
    <row r="149" spans="1:10" ht="26.25" customHeight="1" x14ac:dyDescent="0.3">
      <c r="A149" s="44" t="str">
        <f>Tableau1[[#This Row],[Code]]</f>
        <v>HFP_001_02</v>
      </c>
      <c r="B149" s="78" t="str">
        <f>Tableau1[[#This Row],[Nom]]</f>
        <v>LISTE PRODUITS D'HYGIENE</v>
      </c>
      <c r="C149" s="82" t="e">
        <f ca="1">IF(#REF!="Indéfini", "Indéfinie",IF(#REF!="","A REVOIR",IF(EDATE(#REF!,#REF!*12)
&lt;=TODAY(),"A REVOIR",EDATE(#REF!,#REF!*12))))</f>
        <v>#REF!</v>
      </c>
      <c r="D149" s="67" t="str">
        <f>IF(Tableau1[[#This Row],[Colonne4]]="oui","I","")</f>
        <v/>
      </c>
      <c r="E149" s="137">
        <f>Tableau1[[#This Row],[Colonne3]]</f>
        <v>0</v>
      </c>
      <c r="F1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9" s="43" t="str">
        <f>Tableau1[[#This Row],[Dossier]]&amp;Tableau1[[#This Row],[Sous dossier (1)]]&amp;Tableau1[[#This Row],[Sous dossier (2)]]&amp;Tableau1[[#This Row],[Sous dossier (3)]]</f>
        <v>SOUTIEN\HYGIENE\PRODUIT\</v>
      </c>
      <c r="J149" s="5"/>
    </row>
    <row r="150" spans="1:10" ht="26.25" customHeight="1" x14ac:dyDescent="0.3">
      <c r="A150" s="38" t="str">
        <f>Tableau1[[#This Row],[Code]]</f>
        <v>PPH_007-02</v>
      </c>
      <c r="B150" s="77" t="str">
        <f>Tableau1[[#This Row],[Nom]]</f>
        <v>LIVRET ANTIBIOTIQUES</v>
      </c>
      <c r="C150" s="81" t="e">
        <f ca="1">IF(#REF!="Indéfini", "Indéfinie",IF(#REF!="","A REVOIR",IF(EDATE(#REF!,#REF!*12)
&lt;=TODAY(),"A REVOIR",EDATE(#REF!,#REF!*12))))</f>
        <v>#REF!</v>
      </c>
      <c r="D150" s="66" t="str">
        <f>IF(Tableau1[[#This Row],[Colonne4]]="oui","I","")</f>
        <v/>
      </c>
      <c r="E150" s="138">
        <f>Tableau1[[#This Row],[Colonne3]]</f>
        <v>0</v>
      </c>
      <c r="F15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5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0" s="40" t="str">
        <f>Tableau1[[#This Row],[Dossier]]&amp;Tableau1[[#This Row],[Sous dossier (1)]]&amp;Tableau1[[#This Row],[Sous dossier (2)]]&amp;Tableau1[[#This Row],[Sous dossier (3)]]</f>
        <v>SOUTIEN\PHARMA_DM\PHARMA\</v>
      </c>
      <c r="J150" s="5"/>
    </row>
    <row r="151" spans="1:10" ht="26.25" customHeight="1" x14ac:dyDescent="0.3">
      <c r="A151" s="38" t="str">
        <f>Tableau1[[#This Row],[Code]]</f>
        <v>-</v>
      </c>
      <c r="B151" s="77" t="str">
        <f>Tableau1[[#This Row],[Nom]]</f>
        <v>LIVRET D'ACCUEIL LA MAISON 2015</v>
      </c>
      <c r="C151" s="81" t="e">
        <f ca="1">IF(#REF!="Indéfini", "Indéfinie",IF(#REF!="","A REVOIR",IF(EDATE(#REF!,#REF!*12)
&lt;=TODAY(),"A REVOIR",EDATE(#REF!,#REF!*12))))</f>
        <v>#REF!</v>
      </c>
      <c r="D151" s="66" t="str">
        <f>IF(Tableau1[[#This Row],[Colonne4]]="oui","I","")</f>
        <v/>
      </c>
      <c r="E151" s="138">
        <f>Tableau1[[#This Row],[Colonne3]]</f>
        <v>0</v>
      </c>
      <c r="F15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1" s="40" t="str">
        <f>Tableau1[[#This Row],[Dossier]]&amp;Tableau1[[#This Row],[Sous dossier (1)]]&amp;Tableau1[[#This Row],[Sous dossier (2)]]&amp;Tableau1[[#This Row],[Sous dossier (3)]]</f>
        <v>PEC\UNITE\GENERAL\</v>
      </c>
      <c r="J151" s="5"/>
    </row>
    <row r="152" spans="1:10" ht="26.25" customHeight="1" x14ac:dyDescent="0.3">
      <c r="A152" s="38" t="str">
        <f>Tableau1[[#This Row],[Code]]</f>
        <v>PPH_007_04</v>
      </c>
      <c r="B152" s="77" t="str">
        <f>Tableau1[[#This Row],[Nom]]</f>
        <v>LIVRET THERAPEUTIQUE La Maison  Villa Izoi CH Aix 2016</v>
      </c>
      <c r="C152" s="81" t="e">
        <f ca="1">IF(#REF!="Indéfini", "Indéfinie",IF(#REF!="","A REVOIR",IF(EDATE(#REF!,#REF!*12)
&lt;=TODAY(),"A REVOIR",EDATE(#REF!,#REF!*12))))</f>
        <v>#REF!</v>
      </c>
      <c r="D152" s="66" t="str">
        <f>IF(Tableau1[[#This Row],[Colonne4]]="oui","I","")</f>
        <v/>
      </c>
      <c r="E152" s="138">
        <f>Tableau1[[#This Row],[Colonne3]]</f>
        <v>0</v>
      </c>
      <c r="F15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2" s="40" t="str">
        <f>Tableau1[[#This Row],[Dossier]]&amp;Tableau1[[#This Row],[Sous dossier (1)]]&amp;Tableau1[[#This Row],[Sous dossier (2)]]&amp;Tableau1[[#This Row],[Sous dossier (3)]]</f>
        <v>SOUTIEN\PHARMA_DM\PHARMA\</v>
      </c>
      <c r="J152" s="5"/>
    </row>
    <row r="153" spans="1:10" ht="26.25" customHeight="1" x14ac:dyDescent="0.3">
      <c r="A153" s="38" t="str">
        <f>Tableau1[[#This Row],[Code]]</f>
        <v>CUI_023_01</v>
      </c>
      <c r="B153" s="78" t="str">
        <f>Tableau1[[#This Row],[Nom]]</f>
        <v>MAINTIEN DES PRODUITS CUITS A 63°C (A CREER)</v>
      </c>
      <c r="C153" s="82" t="e">
        <f ca="1">IF(#REF!="Indéfini", "Indéfinie",IF(#REF!="","A REVOIR",IF(EDATE(#REF!,#REF!*12)
&lt;=TODAY(),"A REVOIR",EDATE(#REF!,#REF!*12))))</f>
        <v>#REF!</v>
      </c>
      <c r="D153" s="67" t="str">
        <f>IF(Tableau1[[#This Row],[Colonne4]]="oui","I","")</f>
        <v/>
      </c>
      <c r="E153" s="137">
        <f>Tableau1[[#This Row],[Colonne3]]</f>
        <v>0</v>
      </c>
      <c r="F15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3" s="43" t="str">
        <f>Tableau1[[#This Row],[Dossier]]&amp;Tableau1[[#This Row],[Sous dossier (1)]]&amp;Tableau1[[#This Row],[Sous dossier (2)]]&amp;Tableau1[[#This Row],[Sous dossier (3)]]</f>
        <v>SOUTIEN\CUISINE\</v>
      </c>
      <c r="J153" s="5"/>
    </row>
    <row r="154" spans="1:10" ht="26.25" customHeight="1" x14ac:dyDescent="0.3">
      <c r="A154" s="38">
        <f>Tableau1[[#This Row],[Code]]</f>
        <v>0</v>
      </c>
      <c r="B154" s="77" t="str">
        <f>Tableau1[[#This Row],[Nom]]</f>
        <v>MANUEL_V2010</v>
      </c>
      <c r="C154" s="81" t="e">
        <f ca="1">IF(#REF!="Indéfini", "Indéfinie",IF(#REF!="","A REVOIR",IF(EDATE(#REF!,#REF!*12)
&lt;=TODAY(),"A REVOIR",EDATE(#REF!,#REF!*12))))</f>
        <v>#REF!</v>
      </c>
      <c r="D154" s="66" t="str">
        <f>IF(Tableau1[[#This Row],[Colonne4]]="oui","I","")</f>
        <v/>
      </c>
      <c r="E154" s="138">
        <f>Tableau1[[#This Row],[Colonne3]]</f>
        <v>0</v>
      </c>
      <c r="F15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4" s="40" t="str">
        <f>Tableau1[[#This Row],[Dossier]]&amp;Tableau1[[#This Row],[Sous dossier (1)]]&amp;Tableau1[[#This Row],[Sous dossier (2)]]&amp;Tableau1[[#This Row],[Sous dossier (3)]]</f>
        <v>MANAGEMENT\QUALITE\CERTIFICATION\</v>
      </c>
      <c r="J154" s="5"/>
    </row>
    <row r="155" spans="1:10" ht="26.25" customHeight="1" x14ac:dyDescent="0.3">
      <c r="A155" s="38">
        <f>Tableau1[[#This Row],[Code]]</f>
        <v>0</v>
      </c>
      <c r="B155" s="77" t="str">
        <f>Tableau1[[#This Row],[Nom]]</f>
        <v>MEDICAMENTS A RISQUE</v>
      </c>
      <c r="C155" s="81" t="e">
        <f ca="1">IF(#REF!="Indéfini", "Indéfinie",IF(#REF!="","A REVOIR",IF(EDATE(#REF!,#REF!*12)
&lt;=TODAY(),"A REVOIR",EDATE(#REF!,#REF!*12))))</f>
        <v>#REF!</v>
      </c>
      <c r="D155" s="66" t="str">
        <f>IF(Tableau1[[#This Row],[Colonne4]]="oui","I","")</f>
        <v/>
      </c>
      <c r="E155" s="138">
        <f>Tableau1[[#This Row],[Colonne3]]</f>
        <v>0</v>
      </c>
      <c r="F15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5" s="40" t="str">
        <f>Tableau1[[#This Row],[Dossier]]&amp;Tableau1[[#This Row],[Sous dossier (1)]]&amp;Tableau1[[#This Row],[Sous dossier (2)]]&amp;Tableau1[[#This Row],[Sous dossier (3)]]</f>
        <v>SOUTIEN\PHARMA_DM\PHARMA\</v>
      </c>
      <c r="J155" s="5"/>
    </row>
    <row r="156" spans="1:10" ht="26.25" customHeight="1" x14ac:dyDescent="0.3">
      <c r="A156" s="38" t="str">
        <f>Tableau1[[#This Row],[Code]]</f>
        <v>UPT_008_02</v>
      </c>
      <c r="B156" s="77" t="str">
        <f>Tableau1[[#This Row],[Nom]]</f>
        <v>MEDICAMENTS ADMINISTRABLES PAR VOIE SOUS CUTANEE</v>
      </c>
      <c r="C156" s="81" t="e">
        <f ca="1">IF(#REF!="Indéfini", "Indéfinie",IF(#REF!="","A REVOIR",IF(EDATE(#REF!,#REF!*12)
&lt;=TODAY(),"A REVOIR",EDATE(#REF!,#REF!*12))))</f>
        <v>#REF!</v>
      </c>
      <c r="D156" s="66" t="str">
        <f>IF(Tableau1[[#This Row],[Colonne4]]="oui","I","")</f>
        <v/>
      </c>
      <c r="E156" s="138">
        <f>Tableau1[[#This Row],[Colonne3]]</f>
        <v>0</v>
      </c>
      <c r="F15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6" s="40" t="str">
        <f>Tableau1[[#This Row],[Dossier]]&amp;Tableau1[[#This Row],[Sous dossier (1)]]&amp;Tableau1[[#This Row],[Sous dossier (2)]]&amp;Tableau1[[#This Row],[Sous dossier (3)]]</f>
        <v>PEC\UNITE\PROTOCOLE_TH\</v>
      </c>
      <c r="J156" s="5"/>
    </row>
    <row r="157" spans="1:10" ht="26.25" customHeight="1" x14ac:dyDescent="0.3">
      <c r="A157" s="38" t="str">
        <f>Tableau1[[#This Row],[Code]]</f>
        <v>OFT_024_01</v>
      </c>
      <c r="B157" s="78" t="str">
        <f>Tableau1[[#This Row],[Nom]]</f>
        <v>MEMBRES DES INSTANCES DE LA MAISON</v>
      </c>
      <c r="C157" s="82" t="e">
        <f ca="1">IF(#REF!="Indéfini", "Indéfinie",IF(#REF!="","A REVOIR",IF(EDATE(#REF!,#REF!*12)
&lt;=TODAY(),"A REVOIR",EDATE(#REF!,#REF!*12))))</f>
        <v>#REF!</v>
      </c>
      <c r="D157" s="67" t="str">
        <f>IF(Tableau1[[#This Row],[Colonne4]]="oui","I","")</f>
        <v/>
      </c>
      <c r="E157" s="137">
        <f>Tableau1[[#This Row],[Colonne3]]</f>
        <v>0</v>
      </c>
      <c r="F1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57" s="5"/>
    </row>
    <row r="158" spans="1:10" ht="26.25" customHeight="1" x14ac:dyDescent="0.3">
      <c r="A158" s="44" t="str">
        <f>Tableau1[[#This Row],[Code]]</f>
        <v>RVI_002_02</v>
      </c>
      <c r="B158" s="78" t="str">
        <f>Tableau1[[#This Row],[Nom]]</f>
        <v>MESURES DE PREVENTION CONTRE LES LEGIONELLES  Service technique</v>
      </c>
      <c r="C158" s="82" t="e">
        <f ca="1">IF(#REF!="Indéfini", "Indéfinie",IF(#REF!="","A REVOIR",IF(EDATE(#REF!,#REF!*12)
&lt;=TODAY(),"A REVOIR",EDATE(#REF!,#REF!*12))))</f>
        <v>#REF!</v>
      </c>
      <c r="D158" s="67" t="str">
        <f>IF(Tableau1[[#This Row],[Colonne4]]="oui","I","")</f>
        <v/>
      </c>
      <c r="E158" s="137">
        <f>Tableau1[[#This Row],[Colonne3]]</f>
        <v>0</v>
      </c>
      <c r="F15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8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58" s="5"/>
    </row>
    <row r="159" spans="1:10" ht="26.25" customHeight="1" x14ac:dyDescent="0.3">
      <c r="A159" s="38" t="str">
        <f>Tableau1[[#This Row],[Code]]</f>
        <v>CUI_016_01</v>
      </c>
      <c r="B159" s="77" t="str">
        <f>Tableau1[[#This Row],[Nom]]</f>
        <v>MISE EN ŒUVRE DES PREPARATIONS CHAUDES</v>
      </c>
      <c r="C159" s="81" t="e">
        <f ca="1">IF(#REF!="Indéfini", "Indéfinie",IF(#REF!="","A REVOIR",IF(EDATE(#REF!,#REF!*12)
&lt;=TODAY(),"A REVOIR",EDATE(#REF!,#REF!*12))))</f>
        <v>#REF!</v>
      </c>
      <c r="D159" s="66" t="str">
        <f>IF(Tableau1[[#This Row],[Colonne4]]="oui","I","")</f>
        <v/>
      </c>
      <c r="E159" s="138">
        <f>Tableau1[[#This Row],[Colonne3]]</f>
        <v>0</v>
      </c>
      <c r="F15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9" s="40" t="str">
        <f>Tableau1[[#This Row],[Dossier]]&amp;Tableau1[[#This Row],[Sous dossier (1)]]&amp;Tableau1[[#This Row],[Sous dossier (2)]]&amp;Tableau1[[#This Row],[Sous dossier (3)]]</f>
        <v>SOUTIEN\CUISINE\HACCP\</v>
      </c>
      <c r="J159" s="5"/>
    </row>
    <row r="160" spans="1:10" ht="26.25" customHeight="1" x14ac:dyDescent="0.3">
      <c r="A160" s="44" t="str">
        <f>Tableau1[[#This Row],[Code]]</f>
        <v>USO_005_04</v>
      </c>
      <c r="B160" s="78" t="str">
        <f>Tableau1[[#This Row],[Nom]]</f>
        <v>MISE EN PLACE D’UN GRIPPER OU D’UNE AIGUILLE DE HUBER SUR UNE CHAMBRE  IMPLANTABLE</v>
      </c>
      <c r="C160" s="82" t="e">
        <f ca="1">IF(#REF!="Indéfini", "Indéfinie",IF(#REF!="","A REVOIR",IF(EDATE(#REF!,#REF!*12)
&lt;=TODAY(),"A REVOIR",EDATE(#REF!,#REF!*12))))</f>
        <v>#REF!</v>
      </c>
      <c r="D160" s="67" t="str">
        <f>IF(Tableau1[[#This Row],[Colonne4]]="oui","I","")</f>
        <v/>
      </c>
      <c r="E160" s="137">
        <f>Tableau1[[#This Row],[Colonne3]]</f>
        <v>0</v>
      </c>
      <c r="F1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0" s="43" t="str">
        <f>Tableau1[[#This Row],[Dossier]]&amp;Tableau1[[#This Row],[Sous dossier (1)]]&amp;Tableau1[[#This Row],[Sous dossier (2)]]&amp;Tableau1[[#This Row],[Sous dossier (3)]]</f>
        <v>PEC\UNITE\SOIN\</v>
      </c>
      <c r="J160" s="5"/>
    </row>
    <row r="161" spans="1:10" ht="26.25" customHeight="1" x14ac:dyDescent="0.3">
      <c r="A161" s="38" t="str">
        <f>Tableau1[[#This Row],[Code]]</f>
        <v>UPT_004_03</v>
      </c>
      <c r="B161" s="78" t="str">
        <f>Tableau1[[#This Row],[Nom]]</f>
        <v>MODALITE D’ADMINISTRATION ET DE RECONSTITUTION DE L’AMBISOME</v>
      </c>
      <c r="C161" s="82" t="e">
        <f ca="1">IF(#REF!="Indéfini", "Indéfinie",IF(#REF!="","A REVOIR",IF(EDATE(#REF!,#REF!*12)
&lt;=TODAY(),"A REVOIR",EDATE(#REF!,#REF!*12))))</f>
        <v>#REF!</v>
      </c>
      <c r="D161" s="67" t="str">
        <f>IF(Tableau1[[#This Row],[Colonne4]]="oui","I","")</f>
        <v/>
      </c>
      <c r="E161" s="137">
        <f>Tableau1[[#This Row],[Colonne3]]</f>
        <v>0</v>
      </c>
      <c r="F1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1" s="43" t="str">
        <f>Tableau1[[#This Row],[Dossier]]&amp;Tableau1[[#This Row],[Sous dossier (1)]]&amp;Tableau1[[#This Row],[Sous dossier (2)]]&amp;Tableau1[[#This Row],[Sous dossier (3)]]</f>
        <v>PEC\UNITE\PROTOCOLE_TH\</v>
      </c>
      <c r="J161" s="5"/>
    </row>
    <row r="162" spans="1:10" ht="26.25" customHeight="1" x14ac:dyDescent="0.3">
      <c r="A162" s="44" t="str">
        <f>Tableau1[[#This Row],[Code]]</f>
        <v>PPH_008_01</v>
      </c>
      <c r="B162" s="78" t="str">
        <f>Tableau1[[#This Row],[Nom]]</f>
        <v>MODALITES ADMINISTRATION INJECTABLES</v>
      </c>
      <c r="C162" s="82" t="e">
        <f ca="1">IF(#REF!="Indéfini", "Indéfinie",IF(#REF!="","A REVOIR",IF(EDATE(#REF!,#REF!*12)
&lt;=TODAY(),"A REVOIR",EDATE(#REF!,#REF!*12))))</f>
        <v>#REF!</v>
      </c>
      <c r="D162" s="67" t="str">
        <f>IF(Tableau1[[#This Row],[Colonne4]]="oui","I","")</f>
        <v/>
      </c>
      <c r="E162" s="137">
        <f>Tableau1[[#This Row],[Colonne3]]</f>
        <v>0</v>
      </c>
      <c r="F1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2" s="43" t="str">
        <f>Tableau1[[#This Row],[Dossier]]&amp;Tableau1[[#This Row],[Sous dossier (1)]]&amp;Tableau1[[#This Row],[Sous dossier (2)]]&amp;Tableau1[[#This Row],[Sous dossier (3)]]</f>
        <v>SOUTIEN\PHARMA_DM\PHARMA\</v>
      </c>
      <c r="J162" s="5"/>
    </row>
    <row r="163" spans="1:10" ht="26.25" customHeight="1" x14ac:dyDescent="0.3">
      <c r="A163" s="38" t="str">
        <f>Tableau1[[#This Row],[Code]]</f>
        <v>CUI_002_01</v>
      </c>
      <c r="B163" s="77" t="str">
        <f>Tableau1[[#This Row],[Nom]]</f>
        <v>NETTOYAGE DES SURFACES EN CUISINE</v>
      </c>
      <c r="C163" s="81" t="e">
        <f ca="1">IF(#REF!="Indéfini", "Indéfinie",IF(#REF!="","A REVOIR",IF(EDATE(#REF!,#REF!*12)
&lt;=TODAY(),"A REVOIR",EDATE(#REF!,#REF!*12))))</f>
        <v>#REF!</v>
      </c>
      <c r="D163" s="66" t="str">
        <f>IF(Tableau1[[#This Row],[Colonne4]]="oui","I","")</f>
        <v/>
      </c>
      <c r="E163" s="138">
        <f>Tableau1[[#This Row],[Colonne3]]</f>
        <v>0</v>
      </c>
      <c r="F16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3" s="40" t="str">
        <f>Tableau1[[#This Row],[Dossier]]&amp;Tableau1[[#This Row],[Sous dossier (1)]]&amp;Tableau1[[#This Row],[Sous dossier (2)]]&amp;Tableau1[[#This Row],[Sous dossier (3)]]</f>
        <v>SOUTIEN\CUISINE\</v>
      </c>
      <c r="J163" s="5"/>
    </row>
    <row r="164" spans="1:10" ht="26.25" customHeight="1" x14ac:dyDescent="0.3">
      <c r="A164" s="38" t="str">
        <f>Tableau1[[#This Row],[Code]]</f>
        <v>HLO_003_06</v>
      </c>
      <c r="B164" s="78" t="str">
        <f>Tableau1[[#This Row],[Nom]]</f>
        <v>NETTOYAGE DU CHARIOT DE MENAGE (Agents de Service)</v>
      </c>
      <c r="C164" s="82" t="e">
        <f ca="1">IF(#REF!="Indéfini", "Indéfinie",IF(#REF!="","A REVOIR",IF(EDATE(#REF!,#REF!*12)
&lt;=TODAY(),"A REVOIR",EDATE(#REF!,#REF!*12))))</f>
        <v>#REF!</v>
      </c>
      <c r="D164" s="67" t="str">
        <f>IF(Tableau1[[#This Row],[Colonne4]]="oui","I","")</f>
        <v/>
      </c>
      <c r="E164" s="137">
        <f>Tableau1[[#This Row],[Colonne3]]</f>
        <v>0</v>
      </c>
      <c r="F1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4" s="43" t="str">
        <f>Tableau1[[#This Row],[Dossier]]&amp;Tableau1[[#This Row],[Sous dossier (1)]]&amp;Tableau1[[#This Row],[Sous dossier (2)]]&amp;Tableau1[[#This Row],[Sous dossier (3)]]</f>
        <v>SOUTIEN\HYGIENE\LOCAUX\</v>
      </c>
      <c r="J164" s="5"/>
    </row>
    <row r="165" spans="1:10" ht="26.25" customHeight="1" x14ac:dyDescent="0.3">
      <c r="A165" s="38" t="str">
        <f>Tableau1[[#This Row],[Code]]</f>
        <v>HLO_004_02</v>
      </c>
      <c r="B165" s="77" t="str">
        <f>Tableau1[[#This Row],[Nom]]</f>
        <v>NETTOYAGE DU CHARIOT DE MENAGE (Soignants)</v>
      </c>
      <c r="C165" s="81" t="e">
        <f ca="1">IF(#REF!="Indéfini", "Indéfinie",IF(#REF!="","A REVOIR",IF(EDATE(#REF!,#REF!*12)
&lt;=TODAY(),"A REVOIR",EDATE(#REF!,#REF!*12))))</f>
        <v>#REF!</v>
      </c>
      <c r="D165" s="66" t="str">
        <f>IF(Tableau1[[#This Row],[Colonne4]]="oui","I","")</f>
        <v/>
      </c>
      <c r="E165" s="138">
        <f>Tableau1[[#This Row],[Colonne3]]</f>
        <v>0</v>
      </c>
      <c r="F16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5" s="40" t="str">
        <f>Tableau1[[#This Row],[Dossier]]&amp;Tableau1[[#This Row],[Sous dossier (1)]]&amp;Tableau1[[#This Row],[Sous dossier (2)]]&amp;Tableau1[[#This Row],[Sous dossier (3)]]</f>
        <v>SOUTIEN\HYGIENE\LOCAUX\</v>
      </c>
      <c r="J165" s="5"/>
    </row>
    <row r="166" spans="1:10" ht="26.25" customHeight="1" x14ac:dyDescent="0.3">
      <c r="A166" s="38" t="str">
        <f>Tableau1[[#This Row],[Code]]</f>
        <v>CUI_005_01</v>
      </c>
      <c r="B166" s="77" t="str">
        <f>Tableau1[[#This Row],[Nom]]</f>
        <v>NETTOYAGE ET DESINFECTION EN CUISINE</v>
      </c>
      <c r="C166" s="81" t="e">
        <f ca="1">IF(#REF!="Indéfini", "Indéfinie",IF(#REF!="","A REVOIR",IF(EDATE(#REF!,#REF!*12)
&lt;=TODAY(),"A REVOIR",EDATE(#REF!,#REF!*12))))</f>
        <v>#REF!</v>
      </c>
      <c r="D166" s="66" t="str">
        <f>IF(Tableau1[[#This Row],[Colonne4]]="oui","I","")</f>
        <v/>
      </c>
      <c r="E166" s="138">
        <f>Tableau1[[#This Row],[Colonne3]]</f>
        <v>0</v>
      </c>
      <c r="F16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6" s="40" t="str">
        <f>Tableau1[[#This Row],[Dossier]]&amp;Tableau1[[#This Row],[Sous dossier (1)]]&amp;Tableau1[[#This Row],[Sous dossier (2)]]&amp;Tableau1[[#This Row],[Sous dossier (3)]]</f>
        <v>SOUTIEN\CUISINE\HACCP\</v>
      </c>
      <c r="J166" s="5"/>
    </row>
    <row r="167" spans="1:10" ht="26.25" customHeight="1" x14ac:dyDescent="0.3">
      <c r="A167" s="38" t="str">
        <f>Tableau1[[#This Row],[Code]]</f>
        <v>HLO_006_04</v>
      </c>
      <c r="B167" s="77" t="str">
        <f>Tableau1[[#This Row],[Nom]]</f>
        <v>NETTOYAGE HEBDOMADAIRE DES CHAMBRES</v>
      </c>
      <c r="C167" s="81" t="e">
        <f ca="1">IF(#REF!="Indéfini", "Indéfinie",IF(#REF!="","A REVOIR",IF(EDATE(#REF!,#REF!*12)
&lt;=TODAY(),"A REVOIR",EDATE(#REF!,#REF!*12))))</f>
        <v>#REF!</v>
      </c>
      <c r="D167" s="66" t="str">
        <f>IF(Tableau1[[#This Row],[Colonne4]]="oui","I","")</f>
        <v/>
      </c>
      <c r="E167" s="138">
        <f>Tableau1[[#This Row],[Colonne3]]</f>
        <v>0</v>
      </c>
      <c r="F16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7" s="40" t="str">
        <f>Tableau1[[#This Row],[Dossier]]&amp;Tableau1[[#This Row],[Sous dossier (1)]]&amp;Tableau1[[#This Row],[Sous dossier (2)]]&amp;Tableau1[[#This Row],[Sous dossier (3)]]</f>
        <v>SOUTIEN\HYGIENE\LOCAUX\</v>
      </c>
      <c r="J167" s="5"/>
    </row>
    <row r="168" spans="1:10" ht="26.25" customHeight="1" x14ac:dyDescent="0.3">
      <c r="A168" s="38" t="str">
        <f>Tableau1[[#This Row],[Code]]</f>
        <v>HLO_011_02</v>
      </c>
      <c r="B168" s="77" t="str">
        <f>Tableau1[[#This Row],[Nom]]</f>
        <v>NETTOYAGE HEBDOMADAIRE et QUOTIDIEN PARTICULIER CD</v>
      </c>
      <c r="C168" s="81" t="e">
        <f ca="1">IF(#REF!="Indéfini", "Indéfinie",IF(#REF!="","A REVOIR",IF(EDATE(#REF!,#REF!*12)
&lt;=TODAY(),"A REVOIR",EDATE(#REF!,#REF!*12))))</f>
        <v>#REF!</v>
      </c>
      <c r="D168" s="66" t="str">
        <f>IF(Tableau1[[#This Row],[Colonne4]]="oui","I","")</f>
        <v/>
      </c>
      <c r="E168" s="138">
        <f>Tableau1[[#This Row],[Colonne3]]</f>
        <v>0</v>
      </c>
      <c r="F16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8" s="40" t="str">
        <f>Tableau1[[#This Row],[Dossier]]&amp;Tableau1[[#This Row],[Sous dossier (1)]]&amp;Tableau1[[#This Row],[Sous dossier (2)]]&amp;Tableau1[[#This Row],[Sous dossier (3)]]</f>
        <v>SOUTIEN\HYGIENE\LOCAUX\</v>
      </c>
      <c r="J168" s="5"/>
    </row>
    <row r="169" spans="1:10" ht="26.25" customHeight="1" x14ac:dyDescent="0.3">
      <c r="A169" s="38" t="str">
        <f>Tableau1[[#This Row],[Code]]</f>
        <v>HLO_005_03</v>
      </c>
      <c r="B169" s="77" t="str">
        <f>Tableau1[[#This Row],[Nom]]</f>
        <v>NETTOYAGE QUOTIDIEN DES CHAMBRES (soignants)</v>
      </c>
      <c r="C169" s="81" t="e">
        <f ca="1">IF(#REF!="Indéfini", "Indéfinie",IF(#REF!="","A REVOIR",IF(EDATE(#REF!,#REF!*12)
&lt;=TODAY(),"A REVOIR",EDATE(#REF!,#REF!*12))))</f>
        <v>#REF!</v>
      </c>
      <c r="D169" s="66" t="str">
        <f>IF(Tableau1[[#This Row],[Colonne4]]="oui","I","")</f>
        <v/>
      </c>
      <c r="E169" s="138">
        <f>Tableau1[[#This Row],[Colonne3]]</f>
        <v>0</v>
      </c>
      <c r="F16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9" s="40" t="str">
        <f>Tableau1[[#This Row],[Dossier]]&amp;Tableau1[[#This Row],[Sous dossier (1)]]&amp;Tableau1[[#This Row],[Sous dossier (2)]]&amp;Tableau1[[#This Row],[Sous dossier (3)]]</f>
        <v>SOUTIEN\HYGIENE\LOCAUX\</v>
      </c>
      <c r="J169" s="5"/>
    </row>
    <row r="170" spans="1:10" ht="26.25" customHeight="1" x14ac:dyDescent="0.3">
      <c r="A170" s="44" t="str">
        <f>Tableau1[[#This Row],[Code]]</f>
        <v>HDE_004_04</v>
      </c>
      <c r="B170" s="78" t="str">
        <f>Tableau1[[#This Row],[Nom]]</f>
        <v>NETTOYAGE-DESINFECTION HEBDOMADAIRE DES CHARIOTS  A DECHETS</v>
      </c>
      <c r="C170" s="82" t="e">
        <f ca="1">IF(#REF!="Indéfini", "Indéfinie",IF(#REF!="","A REVOIR",IF(EDATE(#REF!,#REF!*12)
&lt;=TODAY(),"A REVOIR",EDATE(#REF!,#REF!*12))))</f>
        <v>#REF!</v>
      </c>
      <c r="D170" s="67" t="str">
        <f>IF(Tableau1[[#This Row],[Colonne4]]="oui","I","")</f>
        <v/>
      </c>
      <c r="E170" s="137">
        <f>Tableau1[[#This Row],[Colonne3]]</f>
        <v>0</v>
      </c>
      <c r="F1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0" s="43" t="str">
        <f>Tableau1[[#This Row],[Dossier]]&amp;Tableau1[[#This Row],[Sous dossier (1)]]&amp;Tableau1[[#This Row],[Sous dossier (2)]]&amp;Tableau1[[#This Row],[Sous dossier (3)]]</f>
        <v>SOUTIEN\HYGIENE\DECHET\</v>
      </c>
      <c r="J170" s="5"/>
    </row>
    <row r="171" spans="1:10" ht="26.25" customHeight="1" x14ac:dyDescent="0.3">
      <c r="A171" s="38" t="str">
        <f>Tableau1[[#This Row],[Code]]</f>
        <v>-</v>
      </c>
      <c r="B171" s="78" t="str">
        <f>Tableau1[[#This Row],[Nom]]</f>
        <v>OPIOCONVERT</v>
      </c>
      <c r="C171" s="82" t="e">
        <f ca="1">IF(#REF!="Indéfini", "Indéfinie",IF(#REF!="","A REVOIR",IF(EDATE(#REF!,#REF!*12)
&lt;=TODAY(),"A REVOIR",EDATE(#REF!,#REF!*12))))</f>
        <v>#REF!</v>
      </c>
      <c r="D171" s="67" t="str">
        <f>IF(Tableau1[[#This Row],[Colonne4]]="oui","I","")</f>
        <v/>
      </c>
      <c r="E171" s="137">
        <f>Tableau1[[#This Row],[Colonne3]]</f>
        <v>0</v>
      </c>
      <c r="F17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1" s="43" t="str">
        <f>Tableau1[[#This Row],[Dossier]]&amp;Tableau1[[#This Row],[Sous dossier (1)]]&amp;Tableau1[[#This Row],[Sous dossier (2)]]&amp;Tableau1[[#This Row],[Sous dossier (3)]]</f>
        <v>PEC\UNITE\PROTOCOLE_TH\</v>
      </c>
      <c r="J171" s="5"/>
    </row>
    <row r="172" spans="1:10" ht="26.25" customHeight="1" x14ac:dyDescent="0.3">
      <c r="A172" s="38" t="str">
        <f>Tableau1[[#This Row],[Code]]</f>
        <v>OFT_002_02</v>
      </c>
      <c r="B172" s="77" t="str">
        <f>Tableau1[[#This Row],[Nom]]</f>
        <v>ORGANIGRAMME</v>
      </c>
      <c r="C172" s="81" t="e">
        <f ca="1">IF(#REF!="Indéfini", "Indéfinie",IF(#REF!="","A REVOIR",IF(EDATE(#REF!,#REF!*12)
&lt;=TODAY(),"A REVOIR",EDATE(#REF!,#REF!*12))))</f>
        <v>#REF!</v>
      </c>
      <c r="D172" s="66" t="str">
        <f>IF(Tableau1[[#This Row],[Colonne4]]="oui","I","")</f>
        <v/>
      </c>
      <c r="E172" s="138">
        <f>Tableau1[[#This Row],[Colonne3]]</f>
        <v>0</v>
      </c>
      <c r="F17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7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2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2" s="5"/>
    </row>
    <row r="173" spans="1:10" ht="26.25" customHeight="1" x14ac:dyDescent="0.3">
      <c r="A173" s="44" t="str">
        <f>Tableau1[[#This Row],[Code]]</f>
        <v>OFT_003_01</v>
      </c>
      <c r="B173" s="78" t="str">
        <f>Tableau1[[#This Row],[Nom]]</f>
        <v>ORGANIGRAMME FONCTIONNEL</v>
      </c>
      <c r="C173" s="82" t="e">
        <f ca="1">IF(#REF!="Indéfini", "Indéfinie",IF(#REF!="","A REVOIR",IF(EDATE(#REF!,#REF!*12)
&lt;=TODAY(),"A REVOIR",EDATE(#REF!,#REF!*12))))</f>
        <v>#REF!</v>
      </c>
      <c r="D173" s="67" t="str">
        <f>IF(Tableau1[[#This Row],[Colonne4]]="oui","I","")</f>
        <v/>
      </c>
      <c r="E173" s="137">
        <f>Tableau1[[#This Row],[Colonne3]]</f>
        <v>0</v>
      </c>
      <c r="F1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7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3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73" s="5"/>
    </row>
    <row r="174" spans="1:10" ht="26.25" customHeight="1" x14ac:dyDescent="0.3">
      <c r="A174" s="38" t="str">
        <f>Tableau1[[#This Row],[Code]]</f>
        <v>CUI_001_02</v>
      </c>
      <c r="B174" s="77" t="str">
        <f>Tableau1[[#This Row],[Nom]]</f>
        <v>ORGANISATION DE L’HYGIENE A LA CUISINE</v>
      </c>
      <c r="C174" s="81" t="e">
        <f ca="1">IF(#REF!="Indéfini", "Indéfinie",IF(#REF!="","A REVOIR",IF(EDATE(#REF!,#REF!*12)
&lt;=TODAY(),"A REVOIR",EDATE(#REF!,#REF!*12))))</f>
        <v>#REF!</v>
      </c>
      <c r="D174" s="66" t="str">
        <f>IF(Tableau1[[#This Row],[Colonne4]]="oui","I","")</f>
        <v/>
      </c>
      <c r="E174" s="138">
        <f>Tableau1[[#This Row],[Colonne3]]</f>
        <v>0</v>
      </c>
      <c r="F17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4" s="40" t="str">
        <f>Tableau1[[#This Row],[Dossier]]&amp;Tableau1[[#This Row],[Sous dossier (1)]]&amp;Tableau1[[#This Row],[Sous dossier (2)]]&amp;Tableau1[[#This Row],[Sous dossier (3)]]</f>
        <v>SOUTIEN\CUISINE\</v>
      </c>
      <c r="J174" s="5"/>
    </row>
    <row r="175" spans="1:10" ht="26.25" customHeight="1" x14ac:dyDescent="0.3">
      <c r="A175" s="44" t="str">
        <f>Tableau1[[#This Row],[Code]]</f>
        <v>PPH_001_01</v>
      </c>
      <c r="B175" s="78" t="str">
        <f>Tableau1[[#This Row],[Nom]]</f>
        <v>ORGANISATION DES APPROVISIONNEMENTS EN MEDICAMENTS ET DISPOSITIFS MEDICAUX</v>
      </c>
      <c r="C175" s="82" t="e">
        <f ca="1">IF(#REF!="Indéfini", "Indéfinie",IF(#REF!="","A REVOIR",IF(EDATE(#REF!,#REF!*12)
&lt;=TODAY(),"A REVOIR",EDATE(#REF!,#REF!*12))))</f>
        <v>#REF!</v>
      </c>
      <c r="D175" s="67" t="str">
        <f>IF(Tableau1[[#This Row],[Colonne4]]="oui","I","")</f>
        <v/>
      </c>
      <c r="E175" s="137">
        <f>Tableau1[[#This Row],[Colonne3]]</f>
        <v>0</v>
      </c>
      <c r="F17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5" s="43" t="str">
        <f>Tableau1[[#This Row],[Dossier]]&amp;Tableau1[[#This Row],[Sous dossier (1)]]&amp;Tableau1[[#This Row],[Sous dossier (2)]]&amp;Tableau1[[#This Row],[Sous dossier (3)]]</f>
        <v>SOUTIEN\PHARMA_DM\PHARMA\</v>
      </c>
      <c r="J175" s="5"/>
    </row>
    <row r="176" spans="1:10" ht="26.25" customHeight="1" x14ac:dyDescent="0.3">
      <c r="A176" s="38" t="str">
        <f>Tableau1[[#This Row],[Code]]</f>
        <v>OFT_001_02</v>
      </c>
      <c r="B176" s="77" t="str">
        <f>Tableau1[[#This Row],[Nom]]</f>
        <v>ORGANISATION DES INSTANCES, SECTEURS D’ACTIVITES ET REUNIONS A LA MAISON</v>
      </c>
      <c r="C176" s="81" t="e">
        <f ca="1">IF(#REF!="Indéfini", "Indéfinie",IF(#REF!="","A REVOIR",IF(EDATE(#REF!,#REF!*12)
&lt;=TODAY(),"A REVOIR",EDATE(#REF!,#REF!*12))))</f>
        <v>#REF!</v>
      </c>
      <c r="D176" s="66" t="str">
        <f>IF(Tableau1[[#This Row],[Colonne4]]="oui","I","")</f>
        <v/>
      </c>
      <c r="E176" s="138">
        <f>Tableau1[[#This Row],[Colonne3]]</f>
        <v>0</v>
      </c>
      <c r="F17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6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6" s="5"/>
    </row>
    <row r="177" spans="1:10" ht="26.25" customHeight="1" x14ac:dyDescent="0.3">
      <c r="A177" s="38" t="str">
        <f>Tableau1[[#This Row],[Code]]</f>
        <v>OFT_018_02</v>
      </c>
      <c r="B177" s="78" t="str">
        <f>Tableau1[[#This Row],[Nom]]</f>
        <v>ORGANISATION SEMAINE TRAVAIL DES AGENTS DE SERVICE</v>
      </c>
      <c r="C177" s="82" t="e">
        <f ca="1">IF(#REF!="Indéfini", "Indéfinie",IF(#REF!="","A REVOIR",IF(EDATE(#REF!,#REF!*12)
&lt;=TODAY(),"A REVOIR",EDATE(#REF!,#REF!*12))))</f>
        <v>#REF!</v>
      </c>
      <c r="D177" s="67" t="str">
        <f>IF(Tableau1[[#This Row],[Colonne4]]="oui","I","")</f>
        <v/>
      </c>
      <c r="E177" s="137">
        <f>Tableau1[[#This Row],[Colonne3]]</f>
        <v>0</v>
      </c>
      <c r="F1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77" s="5"/>
    </row>
    <row r="178" spans="1:10" ht="26.25" customHeight="1" x14ac:dyDescent="0.3">
      <c r="A178" s="38" t="str">
        <f>Tableau1[[#This Row],[Code]]</f>
        <v>OFT_016_03</v>
      </c>
      <c r="B178" s="77" t="str">
        <f>Tableau1[[#This Row],[Nom]]</f>
        <v>ORGANISATION WE TRAVAIL DES AGENTS DE SERVICE</v>
      </c>
      <c r="C178" s="81" t="e">
        <f ca="1">IF(#REF!="Indéfini", "Indéfinie",IF(#REF!="","A REVOIR",IF(EDATE(#REF!,#REF!*12)
&lt;=TODAY(),"A REVOIR",EDATE(#REF!,#REF!*12))))</f>
        <v>#REF!</v>
      </c>
      <c r="D178" s="66" t="str">
        <f>IF(Tableau1[[#This Row],[Colonne4]]="oui","I","")</f>
        <v/>
      </c>
      <c r="E178" s="138">
        <f>Tableau1[[#This Row],[Colonne3]]</f>
        <v>0</v>
      </c>
      <c r="F17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8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8" s="5"/>
    </row>
    <row r="179" spans="1:10" ht="26.25" customHeight="1" x14ac:dyDescent="0.3">
      <c r="A179" s="38" t="str">
        <f>Tableau1[[#This Row],[Code]]</f>
        <v>CUI_014_02</v>
      </c>
      <c r="B179" s="77" t="str">
        <f>Tableau1[[#This Row],[Nom]]</f>
        <v>OUVERTURE DU SOUS VIDE</v>
      </c>
      <c r="C179" s="81" t="e">
        <f ca="1">IF(#REF!="Indéfini", "Indéfinie",IF(#REF!="","A REVOIR",IF(EDATE(#REF!,#REF!*12)
&lt;=TODAY(),"A REVOIR",EDATE(#REF!,#REF!*12))))</f>
        <v>#REF!</v>
      </c>
      <c r="D179" s="66" t="str">
        <f>IF(Tableau1[[#This Row],[Colonne4]]="oui","I","")</f>
        <v/>
      </c>
      <c r="E179" s="138">
        <f>Tableau1[[#This Row],[Colonne3]]</f>
        <v>0</v>
      </c>
      <c r="F17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9" s="40" t="str">
        <f>Tableau1[[#This Row],[Dossier]]&amp;Tableau1[[#This Row],[Sous dossier (1)]]&amp;Tableau1[[#This Row],[Sous dossier (2)]]&amp;Tableau1[[#This Row],[Sous dossier (3)]]</f>
        <v>SOUTIEN\CUISINE\HACCP\</v>
      </c>
      <c r="J179" s="5"/>
    </row>
    <row r="180" spans="1:10" ht="26.25" customHeight="1" x14ac:dyDescent="0.3">
      <c r="A180" s="38">
        <f>Tableau1[[#This Row],[Code]]</f>
        <v>0</v>
      </c>
      <c r="B180" s="78" t="str">
        <f>Tableau1[[#This Row],[Nom]]</f>
        <v>OXY FLOOR</v>
      </c>
      <c r="C180" s="82" t="e">
        <f ca="1">IF(#REF!="Indéfini", "Indéfinie",IF(#REF!="","A REVOIR",IF(EDATE(#REF!,#REF!*12)
&lt;=TODAY(),"A REVOIR",EDATE(#REF!,#REF!*12))))</f>
        <v>#REF!</v>
      </c>
      <c r="D180" s="67" t="str">
        <f>IF(Tableau1[[#This Row],[Colonne4]]="oui","I","")</f>
        <v/>
      </c>
      <c r="E180" s="137">
        <f>Tableau1[[#This Row],[Colonne3]]</f>
        <v>0</v>
      </c>
      <c r="F18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0" s="43" t="str">
        <f>Tableau1[[#This Row],[Dossier]]&amp;Tableau1[[#This Row],[Sous dossier (1)]]&amp;Tableau1[[#This Row],[Sous dossier (2)]]&amp;Tableau1[[#This Row],[Sous dossier (3)]]</f>
        <v>SOUTIEN\HYGIENE\LOCAUX\</v>
      </c>
      <c r="J180" s="5"/>
    </row>
    <row r="181" spans="1:10" ht="26.25" customHeight="1" x14ac:dyDescent="0.3">
      <c r="A181" s="38" t="str">
        <f>Tableau1[[#This Row],[Code]]</f>
        <v>PDM_003_02</v>
      </c>
      <c r="B181" s="78" t="str">
        <f>Tableau1[[#This Row],[Nom]]</f>
        <v>PANNE MATERIEL MEDICAL CRITIQUE</v>
      </c>
      <c r="C181" s="82" t="e">
        <f ca="1">IF(#REF!="Indéfini", "Indéfinie",IF(#REF!="","A REVOIR",IF(EDATE(#REF!,#REF!*12)
&lt;=TODAY(),"A REVOIR",EDATE(#REF!,#REF!*12))))</f>
        <v>#REF!</v>
      </c>
      <c r="D181" s="67" t="str">
        <f>IF(Tableau1[[#This Row],[Colonne4]]="oui","I","")</f>
        <v/>
      </c>
      <c r="E181" s="137">
        <f>Tableau1[[#This Row],[Colonne3]]</f>
        <v>0</v>
      </c>
      <c r="F18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1" s="43" t="str">
        <f>Tableau1[[#This Row],[Dossier]]&amp;Tableau1[[#This Row],[Sous dossier (1)]]&amp;Tableau1[[#This Row],[Sous dossier (2)]]&amp;Tableau1[[#This Row],[Sous dossier (3)]]</f>
        <v>SOUTIEN\PHARMA_DM\DM\</v>
      </c>
      <c r="J181" s="5"/>
    </row>
    <row r="182" spans="1:10" ht="26.25" customHeight="1" x14ac:dyDescent="0.3">
      <c r="A182" s="38" t="str">
        <f>Tableau1[[#This Row],[Code]]</f>
        <v>HDJ_012_01</v>
      </c>
      <c r="B182" s="77" t="str">
        <f>Tableau1[[#This Row],[Nom]]</f>
        <v>PANNE VEHICULE DE SORTIE HDJ</v>
      </c>
      <c r="C182" s="81" t="e">
        <f ca="1">IF(#REF!="Indéfini", "Indéfinie",IF(#REF!="","A REVOIR",IF(EDATE(#REF!,#REF!*12)
&lt;=TODAY(),"A REVOIR",EDATE(#REF!,#REF!*12))))</f>
        <v>#REF!</v>
      </c>
      <c r="D182" s="66" t="str">
        <f>IF(Tableau1[[#This Row],[Colonne4]]="oui","I","")</f>
        <v/>
      </c>
      <c r="E182" s="138">
        <f>Tableau1[[#This Row],[Colonne3]]</f>
        <v>0</v>
      </c>
      <c r="F18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2" s="40" t="str">
        <f>Tableau1[[#This Row],[Dossier]]&amp;Tableau1[[#This Row],[Sous dossier (1)]]&amp;Tableau1[[#This Row],[Sous dossier (2)]]&amp;Tableau1[[#This Row],[Sous dossier (3)]]</f>
        <v>PEC\HDJ\</v>
      </c>
      <c r="J182" s="5"/>
    </row>
    <row r="183" spans="1:10" ht="26.25" customHeight="1" x14ac:dyDescent="0.3">
      <c r="A183" s="38" t="str">
        <f>Tableau1[[#This Row],[Code]]</f>
        <v>USO_013_02</v>
      </c>
      <c r="B183" s="77" t="str">
        <f>Tableau1[[#This Row],[Nom]]</f>
        <v>PANSEMENT D’ESCARRE</v>
      </c>
      <c r="C183" s="81" t="e">
        <f ca="1">IF(#REF!="Indéfini", "Indéfinie",IF(#REF!="","A REVOIR",IF(EDATE(#REF!,#REF!*12)
&lt;=TODAY(),"A REVOIR",EDATE(#REF!,#REF!*12))))</f>
        <v>#REF!</v>
      </c>
      <c r="D183" s="66" t="str">
        <f>IF(Tableau1[[#This Row],[Colonne4]]="oui","I","")</f>
        <v/>
      </c>
      <c r="E183" s="138">
        <f>Tableau1[[#This Row],[Colonne3]]</f>
        <v>0</v>
      </c>
      <c r="F18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3" s="40" t="str">
        <f>Tableau1[[#This Row],[Dossier]]&amp;Tableau1[[#This Row],[Sous dossier (1)]]&amp;Tableau1[[#This Row],[Sous dossier (2)]]&amp;Tableau1[[#This Row],[Sous dossier (3)]]</f>
        <v>PEC\UNITE\SOIN\</v>
      </c>
      <c r="J183" s="5"/>
    </row>
    <row r="184" spans="1:10" ht="26.25" customHeight="1" x14ac:dyDescent="0.3">
      <c r="A184" s="38" t="str">
        <f>Tableau1[[#This Row],[Code]]</f>
        <v>USO_015_02</v>
      </c>
      <c r="B184" s="77" t="str">
        <f>Tableau1[[#This Row],[Nom]]</f>
        <v>PANSEMENT GENERALITES</v>
      </c>
      <c r="C184" s="81" t="e">
        <f ca="1">IF(#REF!="Indéfini", "Indéfinie",IF(#REF!="","A REVOIR",IF(EDATE(#REF!,#REF!*12)
&lt;=TODAY(),"A REVOIR",EDATE(#REF!,#REF!*12))))</f>
        <v>#REF!</v>
      </c>
      <c r="D184" s="66" t="str">
        <f>IF(Tableau1[[#This Row],[Colonne4]]="oui","I","")</f>
        <v/>
      </c>
      <c r="E184" s="138">
        <f>Tableau1[[#This Row],[Colonne3]]</f>
        <v>0</v>
      </c>
      <c r="F18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4" s="40" t="str">
        <f>Tableau1[[#This Row],[Dossier]]&amp;Tableau1[[#This Row],[Sous dossier (1)]]&amp;Tableau1[[#This Row],[Sous dossier (2)]]&amp;Tableau1[[#This Row],[Sous dossier (3)]]</f>
        <v>PEC\UNITE\SOIN\</v>
      </c>
      <c r="J184" s="5"/>
    </row>
    <row r="185" spans="1:10" ht="27" customHeight="1" x14ac:dyDescent="0.3">
      <c r="A185" s="38" t="str">
        <f>Tableau1[[#This Row],[Code]]</f>
        <v>USO_014_02</v>
      </c>
      <c r="B185" s="77" t="str">
        <f>Tableau1[[#This Row],[Nom]]</f>
        <v>PANSEMENT PLAIE TUMORALE</v>
      </c>
      <c r="C185" s="81" t="e">
        <f ca="1">IF(#REF!="Indéfini", "Indéfinie",IF(#REF!="","A REVOIR",IF(EDATE(#REF!,#REF!*12)
&lt;=TODAY(),"A REVOIR",EDATE(#REF!,#REF!*12))))</f>
        <v>#REF!</v>
      </c>
      <c r="D185" s="66" t="str">
        <f>IF(Tableau1[[#This Row],[Colonne4]]="oui","I","")</f>
        <v/>
      </c>
      <c r="E185" s="138">
        <f>Tableau1[[#This Row],[Colonne3]]</f>
        <v>0</v>
      </c>
      <c r="F18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5" s="40" t="str">
        <f>Tableau1[[#This Row],[Dossier]]&amp;Tableau1[[#This Row],[Sous dossier (1)]]&amp;Tableau1[[#This Row],[Sous dossier (2)]]&amp;Tableau1[[#This Row],[Sous dossier (3)]]</f>
        <v>PEC\UNITE\SOIN\</v>
      </c>
      <c r="J185" s="5"/>
    </row>
    <row r="186" spans="1:10" ht="27" customHeight="1" x14ac:dyDescent="0.3">
      <c r="A186" s="38" t="str">
        <f>Tableau1[[#This Row],[Code]]</f>
        <v>-</v>
      </c>
      <c r="B186" s="78" t="str">
        <f>Tableau1[[#This Row],[Nom]]</f>
        <v>PLAN BLANC LA MAISON 2015</v>
      </c>
      <c r="C186" s="82" t="e">
        <f ca="1">IF(#REF!="Indéfini", "Indéfinie",IF(#REF!="","A REVOIR",IF(EDATE(#REF!,#REF!*12)
&lt;=TODAY(),"A REVOIR",EDATE(#REF!,#REF!*12))))</f>
        <v>#REF!</v>
      </c>
      <c r="D186" s="67" t="str">
        <f>IF(Tableau1[[#This Row],[Colonne4]]="oui","I","")</f>
        <v/>
      </c>
      <c r="E186" s="137">
        <f>Tableau1[[#This Row],[Colonne3]]</f>
        <v>0</v>
      </c>
      <c r="F1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6" s="43" t="str">
        <f>Tableau1[[#This Row],[Dossier]]&amp;Tableau1[[#This Row],[Sous dossier (1)]]&amp;Tableau1[[#This Row],[Sous dossier (2)]]&amp;Tableau1[[#This Row],[Sous dossier (3)]]</f>
        <v>MANAGEMENT\RISQUE\PLAN BLANC\</v>
      </c>
      <c r="J186" s="5"/>
    </row>
    <row r="187" spans="1:10" ht="27" customHeight="1" x14ac:dyDescent="0.3">
      <c r="A187" s="38" t="str">
        <f>Tableau1[[#This Row],[Code]]</f>
        <v>CUI_017_03</v>
      </c>
      <c r="B187" s="77" t="str">
        <f>Tableau1[[#This Row],[Nom]]</f>
        <v>PLAN D’AUTOCONTROLE</v>
      </c>
      <c r="C187" s="81" t="e">
        <f ca="1">IF(#REF!="Indéfini", "Indéfinie",IF(#REF!="","A REVOIR",IF(EDATE(#REF!,#REF!*12)
&lt;=TODAY(),"A REVOIR",EDATE(#REF!,#REF!*12))))</f>
        <v>#REF!</v>
      </c>
      <c r="D187" s="66" t="str">
        <f>IF(Tableau1[[#This Row],[Colonne4]]="oui","I","")</f>
        <v/>
      </c>
      <c r="E187" s="138">
        <f>Tableau1[[#This Row],[Colonne3]]</f>
        <v>0</v>
      </c>
      <c r="F18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7" s="40" t="str">
        <f>Tableau1[[#This Row],[Dossier]]&amp;Tableau1[[#This Row],[Sous dossier (1)]]&amp;Tableau1[[#This Row],[Sous dossier (2)]]&amp;Tableau1[[#This Row],[Sous dossier (3)]]</f>
        <v>SOUTIEN\CUISINE\</v>
      </c>
      <c r="J187" s="5"/>
    </row>
    <row r="188" spans="1:10" ht="27" customHeight="1" x14ac:dyDescent="0.3">
      <c r="A188" s="38">
        <f>Tableau1[[#This Row],[Code]]</f>
        <v>0</v>
      </c>
      <c r="B188" s="77" t="str">
        <f>Tableau1[[#This Row],[Nom]]</f>
        <v>Plan d'actions CAQES 2018</v>
      </c>
      <c r="C188" s="81" t="e">
        <f ca="1">IF(#REF!="Indéfini", "Indéfinie",IF(#REF!="","A REVOIR",IF(EDATE(#REF!,#REF!*12)
&lt;=TODAY(),"A REVOIR",EDATE(#REF!,#REF!*12))))</f>
        <v>#REF!</v>
      </c>
      <c r="D188" s="66" t="str">
        <f>IF(Tableau1[[#This Row],[Colonne4]]="oui","I","")</f>
        <v/>
      </c>
      <c r="E188" s="138">
        <f>Tableau1[[#This Row],[Colonne3]]</f>
        <v>0</v>
      </c>
      <c r="F18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8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8" s="40" t="str">
        <f>Tableau1[[#This Row],[Dossier]]&amp;Tableau1[[#This Row],[Sous dossier (1)]]&amp;Tableau1[[#This Row],[Sous dossier (2)]]&amp;Tableau1[[#This Row],[Sous dossier (3)]]</f>
        <v>SOUTIEN\PHARMA_DM\CAQUES\CAQUES\</v>
      </c>
      <c r="J188" s="5"/>
    </row>
    <row r="189" spans="1:10" ht="26.25" customHeight="1" x14ac:dyDescent="0.3">
      <c r="A189" s="38" t="str">
        <f>Tableau1[[#This Row],[Code]]</f>
        <v>-</v>
      </c>
      <c r="B189" s="77" t="str">
        <f>Tableau1[[#This Row],[Nom]]</f>
        <v>PLAN DE FORMATION 2016</v>
      </c>
      <c r="C189" s="81" t="e">
        <f ca="1">IF(#REF!="Indéfini", "Indéfinie",IF(#REF!="","A REVOIR",IF(EDATE(#REF!,#REF!*12)
&lt;=TODAY(),"A REVOIR",EDATE(#REF!,#REF!*12))))</f>
        <v>#REF!</v>
      </c>
      <c r="D189" s="66" t="str">
        <f>IF(Tableau1[[#This Row],[Colonne4]]="oui","I","")</f>
        <v/>
      </c>
      <c r="E189" s="138">
        <f>Tableau1[[#This Row],[Colonne3]]</f>
        <v>0</v>
      </c>
      <c r="F18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9" s="40" t="str">
        <f>Tableau1[[#This Row],[Dossier]]&amp;Tableau1[[#This Row],[Sous dossier (1)]]&amp;Tableau1[[#This Row],[Sous dossier (2)]]&amp;Tableau1[[#This Row],[Sous dossier (3)]]</f>
        <v>MANAGEMENT\PERSONNEL\RECRUTEMENT\</v>
      </c>
      <c r="J189" s="5"/>
    </row>
    <row r="190" spans="1:10" ht="26.25" customHeight="1" x14ac:dyDescent="0.3">
      <c r="A190" s="38" t="str">
        <f>Tableau1[[#This Row],[Code]]</f>
        <v>CUI_003_01</v>
      </c>
      <c r="B190" s="77" t="str">
        <f>Tableau1[[#This Row],[Nom]]</f>
        <v>PLAN DE NETTOYAGE EN CUISINE</v>
      </c>
      <c r="C190" s="81" t="e">
        <f ca="1">IF(#REF!="Indéfini", "Indéfinie",IF(#REF!="","A REVOIR",IF(EDATE(#REF!,#REF!*12)
&lt;=TODAY(),"A REVOIR",EDATE(#REF!,#REF!*12))))</f>
        <v>#REF!</v>
      </c>
      <c r="D190" s="66" t="str">
        <f>IF(Tableau1[[#This Row],[Colonne4]]="oui","I","")</f>
        <v/>
      </c>
      <c r="E190" s="138">
        <f>Tableau1[[#This Row],[Colonne3]]</f>
        <v>0</v>
      </c>
      <c r="F19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0" s="40" t="str">
        <f>Tableau1[[#This Row],[Dossier]]&amp;Tableau1[[#This Row],[Sous dossier (1)]]&amp;Tableau1[[#This Row],[Sous dossier (2)]]&amp;Tableau1[[#This Row],[Sous dossier (3)]]</f>
        <v>SOUTIEN\CUISINE\HACCP\</v>
      </c>
    </row>
    <row r="191" spans="1:10" ht="26.25" customHeight="1" x14ac:dyDescent="0.3">
      <c r="A191" s="38">
        <f>Tableau1[[#This Row],[Code]]</f>
        <v>0</v>
      </c>
      <c r="B191" s="77" t="str">
        <f>Tableau1[[#This Row],[Nom]]</f>
        <v>PLANIFICATION HEBDOMADAIRE DES TACHES DES AGENTS DE SERVICES</v>
      </c>
      <c r="C191" s="81" t="e">
        <f ca="1">IF(#REF!="Indéfini", "Indéfinie",IF(#REF!="","A REVOIR",IF(EDATE(#REF!,#REF!*12)
&lt;=TODAY(),"A REVOIR",EDATE(#REF!,#REF!*12))))</f>
        <v>#REF!</v>
      </c>
      <c r="D191" s="66" t="str">
        <f>IF(Tableau1[[#This Row],[Colonne4]]="oui","I","")</f>
        <v/>
      </c>
      <c r="E191" s="138">
        <f>Tableau1[[#This Row],[Colonne3]]</f>
        <v>0</v>
      </c>
      <c r="F19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1" s="40" t="str">
        <f>Tableau1[[#This Row],[Dossier]]&amp;Tableau1[[#This Row],[Sous dossier (1)]]&amp;Tableau1[[#This Row],[Sous dossier (2)]]&amp;Tableau1[[#This Row],[Sous dossier (3)]]</f>
        <v>MANAGEMENT\ORGANISATION\FONCTIONNEMENT\</v>
      </c>
    </row>
    <row r="192" spans="1:10" ht="26.25" customHeight="1" x14ac:dyDescent="0.3">
      <c r="A192" s="44" t="str">
        <f>Tableau1[[#This Row],[Code]]</f>
        <v>OPL_004_01</v>
      </c>
      <c r="B192" s="78" t="str">
        <f>Tableau1[[#This Row],[Nom]]</f>
        <v>PLANNING ANNUEL DES ABSENCES 2019</v>
      </c>
      <c r="C192" s="82" t="e">
        <f ca="1">IF(#REF!="Indéfini", "Indéfinie",IF(#REF!="","A REVOIR",IF(EDATE(#REF!,#REF!*12)
&lt;=TODAY(),"A REVOIR",EDATE(#REF!,#REF!*12))))</f>
        <v>#REF!</v>
      </c>
      <c r="D192" s="67" t="str">
        <f>IF(Tableau1[[#This Row],[Colonne4]]="oui","I","")</f>
        <v/>
      </c>
      <c r="E192" s="137">
        <f>Tableau1[[#This Row],[Colonne3]]</f>
        <v>0</v>
      </c>
      <c r="F19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9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2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193" spans="1:9" ht="26.25" customHeight="1" x14ac:dyDescent="0.3">
      <c r="A193" s="38" t="str">
        <f>Tableau1[[#This Row],[Code]]</f>
        <v>-</v>
      </c>
      <c r="B193" s="78" t="str">
        <f>Tableau1[[#This Row],[Nom]]</f>
        <v>PLANNING BENEVOLES</v>
      </c>
      <c r="C193" s="82" t="e">
        <f ca="1">IF(#REF!="Indéfini", "Indéfinie",IF(#REF!="","A REVOIR",IF(EDATE(#REF!,#REF!*12)
&lt;=TODAY(),"A REVOIR",EDATE(#REF!,#REF!*12))))</f>
        <v>#REF!</v>
      </c>
      <c r="D193" s="67" t="str">
        <f>IF(Tableau1[[#This Row],[Colonne4]]="oui","I","")</f>
        <v/>
      </c>
      <c r="E193" s="137">
        <f>Tableau1[[#This Row],[Colonne3]]</f>
        <v>0</v>
      </c>
      <c r="F1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3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194" spans="1:9" ht="26.25" customHeight="1" x14ac:dyDescent="0.3">
      <c r="A194" s="38" t="str">
        <f>Tableau1[[#This Row],[Code]]</f>
        <v>CUI_004_01</v>
      </c>
      <c r="B194" s="77" t="str">
        <f>Tableau1[[#This Row],[Nom]]</f>
        <v>PLANNING DE NETTOYAGE EN CUISINE</v>
      </c>
      <c r="C194" s="81" t="e">
        <f ca="1">IF(#REF!="Indéfini", "Indéfinie",IF(#REF!="","A REVOIR",IF(EDATE(#REF!,#REF!*12)
&lt;=TODAY(),"A REVOIR",EDATE(#REF!,#REF!*12))))</f>
        <v>#REF!</v>
      </c>
      <c r="D194" s="66" t="str">
        <f>IF(Tableau1[[#This Row],[Colonne4]]="oui","I","")</f>
        <v/>
      </c>
      <c r="E194" s="138">
        <f>Tableau1[[#This Row],[Colonne3]]</f>
        <v>0</v>
      </c>
      <c r="F19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4" s="40" t="str">
        <f>Tableau1[[#This Row],[Dossier]]&amp;Tableau1[[#This Row],[Sous dossier (1)]]&amp;Tableau1[[#This Row],[Sous dossier (2)]]&amp;Tableau1[[#This Row],[Sous dossier (3)]]</f>
        <v>SOUTIEN\CUISINE\HACCP\</v>
      </c>
    </row>
    <row r="195" spans="1:9" ht="26.25" customHeight="1" x14ac:dyDescent="0.3">
      <c r="A195" s="38">
        <f>Tableau1[[#This Row],[Code]]</f>
        <v>0</v>
      </c>
      <c r="B195" s="77" t="str">
        <f>Tableau1[[#This Row],[Nom]]</f>
        <v>PLAQUETTE D'INFORMATION DE L'ETABLISSEMENT LA MAISON</v>
      </c>
      <c r="C195" s="81" t="e">
        <f ca="1">IF(#REF!="Indéfini", "Indéfinie",IF(#REF!="","A REVOIR",IF(EDATE(#REF!,#REF!*12)
&lt;=TODAY(),"A REVOIR",EDATE(#REF!,#REF!*12))))</f>
        <v>#REF!</v>
      </c>
      <c r="D195" s="66" t="str">
        <f>IF(Tableau1[[#This Row],[Colonne4]]="oui","I","")</f>
        <v/>
      </c>
      <c r="E195" s="138">
        <f>Tableau1[[#This Row],[Colonne3]]</f>
        <v>0</v>
      </c>
      <c r="F19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5" s="40" t="str">
        <f>Tableau1[[#This Row],[Dossier]]&amp;Tableau1[[#This Row],[Sous dossier (1)]]&amp;Tableau1[[#This Row],[Sous dossier (2)]]&amp;Tableau1[[#This Row],[Sous dossier (3)]]</f>
        <v>PEC\UNITE\GENERAL\</v>
      </c>
    </row>
    <row r="196" spans="1:9" ht="26.25" customHeight="1" x14ac:dyDescent="0.3">
      <c r="A196" s="44">
        <f>Tableau1[[#This Row],[Code]]</f>
        <v>0</v>
      </c>
      <c r="B196" s="78" t="str">
        <f>Tableau1[[#This Row],[Nom]]</f>
        <v>Politique Qualité La Maison 2015</v>
      </c>
      <c r="C196" s="82" t="e">
        <f ca="1">IF(#REF!="Indéfini", "Indéfinie",IF(#REF!="","A REVOIR",IF(EDATE(#REF!,#REF!*12)
&lt;=TODAY(),"A REVOIR",EDATE(#REF!,#REF!*12))))</f>
        <v>#REF!</v>
      </c>
      <c r="D196" s="67" t="str">
        <f>IF(Tableau1[[#This Row],[Colonne4]]="oui","I","")</f>
        <v/>
      </c>
      <c r="E196" s="137">
        <f>Tableau1[[#This Row],[Colonne3]]</f>
        <v>0</v>
      </c>
      <c r="F19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6" s="43" t="str">
        <f>Tableau1[[#This Row],[Dossier]]&amp;Tableau1[[#This Row],[Sous dossier (1)]]&amp;Tableau1[[#This Row],[Sous dossier (2)]]&amp;Tableau1[[#This Row],[Sous dossier (3)]]</f>
        <v>MANAGEMENT\QUALITE\</v>
      </c>
    </row>
    <row r="197" spans="1:9" ht="26.25" customHeight="1" x14ac:dyDescent="0.3">
      <c r="A197" s="38" t="str">
        <f>Tableau1[[#This Row],[Code]]</f>
        <v>USO_016_02</v>
      </c>
      <c r="B197" s="77" t="str">
        <f>Tableau1[[#This Row],[Nom]]</f>
        <v>PONCTION D'ASCITE</v>
      </c>
      <c r="C197" s="81" t="e">
        <f ca="1">IF(#REF!="Indéfini", "Indéfinie",IF(#REF!="","A REVOIR",IF(EDATE(#REF!,#REF!*12)
&lt;=TODAY(),"A REVOIR",EDATE(#REF!,#REF!*12))))</f>
        <v>#REF!</v>
      </c>
      <c r="D197" s="66" t="str">
        <f>IF(Tableau1[[#This Row],[Colonne4]]="oui","I","")</f>
        <v/>
      </c>
      <c r="E197" s="138">
        <f>Tableau1[[#This Row],[Colonne3]]</f>
        <v>0</v>
      </c>
      <c r="F19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7" s="40" t="str">
        <f>Tableau1[[#This Row],[Dossier]]&amp;Tableau1[[#This Row],[Sous dossier (1)]]&amp;Tableau1[[#This Row],[Sous dossier (2)]]&amp;Tableau1[[#This Row],[Sous dossier (3)]]</f>
        <v>PEC\UNITE\SOIN\</v>
      </c>
    </row>
    <row r="198" spans="1:9" ht="26.25" customHeight="1" x14ac:dyDescent="0.3">
      <c r="A198" s="38" t="str">
        <f>Tableau1[[#This Row],[Code]]</f>
        <v>USO_002_05</v>
      </c>
      <c r="B198" s="78" t="str">
        <f>Tableau1[[#This Row],[Nom]]</f>
        <v>POSE DE SONDE URETRO-VESICALE POUR LA REALISATION D’UN DRAINAGE URINAIRE CLOS</v>
      </c>
      <c r="C198" s="82" t="e">
        <f ca="1">IF(#REF!="Indéfini", "Indéfinie",IF(#REF!="","A REVOIR",IF(EDATE(#REF!,#REF!*12)
&lt;=TODAY(),"A REVOIR",EDATE(#REF!,#REF!*12))))</f>
        <v>#REF!</v>
      </c>
      <c r="D198" s="67" t="str">
        <f>IF(Tableau1[[#This Row],[Colonne4]]="oui","I","")</f>
        <v/>
      </c>
      <c r="E198" s="137">
        <f>Tableau1[[#This Row],[Colonne3]]</f>
        <v>0</v>
      </c>
      <c r="F1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8" s="43" t="str">
        <f>Tableau1[[#This Row],[Dossier]]&amp;Tableau1[[#This Row],[Sous dossier (1)]]&amp;Tableau1[[#This Row],[Sous dossier (2)]]&amp;Tableau1[[#This Row],[Sous dossier (3)]]</f>
        <v>PEC\UNITE\SOIN\</v>
      </c>
    </row>
    <row r="199" spans="1:9" ht="26.25" customHeight="1" x14ac:dyDescent="0.3">
      <c r="A199" s="38" t="str">
        <f>Tableau1[[#This Row],[Code]]</f>
        <v>USO_006_04</v>
      </c>
      <c r="B199" s="78" t="str">
        <f>Tableau1[[#This Row],[Nom]]</f>
        <v>POSE ET SURVEILLANCE DES CATHETERS SOUS CUTANES</v>
      </c>
      <c r="C199" s="82" t="e">
        <f ca="1">IF(#REF!="Indéfini", "Indéfinie",IF(#REF!="","A REVOIR",IF(EDATE(#REF!,#REF!*12)
&lt;=TODAY(),"A REVOIR",EDATE(#REF!,#REF!*12))))</f>
        <v>#REF!</v>
      </c>
      <c r="D199" s="67" t="str">
        <f>IF(Tableau1[[#This Row],[Colonne4]]="oui","I","")</f>
        <v/>
      </c>
      <c r="E199" s="137">
        <f>Tableau1[[#This Row],[Colonne3]]</f>
        <v>0</v>
      </c>
      <c r="F19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9" s="43" t="str">
        <f>Tableau1[[#This Row],[Dossier]]&amp;Tableau1[[#This Row],[Sous dossier (1)]]&amp;Tableau1[[#This Row],[Sous dossier (2)]]&amp;Tableau1[[#This Row],[Sous dossier (3)]]</f>
        <v>PEC\UNITE\SOIN\</v>
      </c>
    </row>
    <row r="200" spans="1:9" ht="26.25" customHeight="1" x14ac:dyDescent="0.3">
      <c r="A200" s="38" t="str">
        <f>Tableau1[[#This Row],[Code]]</f>
        <v>HGE_005_06</v>
      </c>
      <c r="B200" s="78" t="str">
        <f>Tableau1[[#This Row],[Nom]]</f>
        <v>PRECAUTIONS COMPLEMENTAIRES D’HYGIENE</v>
      </c>
      <c r="C200" s="82" t="e">
        <f ca="1">IF(#REF!="Indéfini", "Indéfinie",IF(#REF!="","A REVOIR",IF(EDATE(#REF!,#REF!*12)
&lt;=TODAY(),"A REVOIR",EDATE(#REF!,#REF!*12))))</f>
        <v>#REF!</v>
      </c>
      <c r="D200" s="67" t="str">
        <f>IF(Tableau1[[#This Row],[Colonne4]]="oui","I","")</f>
        <v/>
      </c>
      <c r="E200" s="137">
        <f>Tableau1[[#This Row],[Colonne3]]</f>
        <v>0</v>
      </c>
      <c r="F20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0" s="43" t="str">
        <f>Tableau1[[#This Row],[Dossier]]&amp;Tableau1[[#This Row],[Sous dossier (1)]]&amp;Tableau1[[#This Row],[Sous dossier (2)]]&amp;Tableau1[[#This Row],[Sous dossier (3)]]</f>
        <v>SOUTIEN\HYGIENE\GENERAL\</v>
      </c>
    </row>
    <row r="201" spans="1:9" ht="26.25" customHeight="1" x14ac:dyDescent="0.3">
      <c r="A201" s="38" t="str">
        <f>Tableau1[[#This Row],[Code]]</f>
        <v>HGE_004_04</v>
      </c>
      <c r="B201" s="77" t="str">
        <f>Tableau1[[#This Row],[Nom]]</f>
        <v>PRECAUTIONS COMPLEMENTAIRES GENERALITES</v>
      </c>
      <c r="C201" s="81" t="e">
        <f ca="1">IF(#REF!="Indéfini", "Indéfinie",IF(#REF!="","A REVOIR",IF(EDATE(#REF!,#REF!*12)
&lt;=TODAY(),"A REVOIR",EDATE(#REF!,#REF!*12))))</f>
        <v>#REF!</v>
      </c>
      <c r="D201" s="66" t="str">
        <f>IF(Tableau1[[#This Row],[Colonne4]]="oui","I","")</f>
        <v/>
      </c>
      <c r="E201" s="138">
        <f>Tableau1[[#This Row],[Colonne3]]</f>
        <v>0</v>
      </c>
      <c r="F20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1" s="40" t="str">
        <f>Tableau1[[#This Row],[Dossier]]&amp;Tableau1[[#This Row],[Sous dossier (1)]]&amp;Tableau1[[#This Row],[Sous dossier (2)]]&amp;Tableau1[[#This Row],[Sous dossier (3)]]</f>
        <v>SOUTIEN\HYGIENE\GENERAL\</v>
      </c>
    </row>
    <row r="202" spans="1:9" ht="26.25" customHeight="1" x14ac:dyDescent="0.3">
      <c r="A202" s="38">
        <f>Tableau1[[#This Row],[Code]]</f>
        <v>0</v>
      </c>
      <c r="B202" s="78" t="str">
        <f>Tableau1[[#This Row],[Nom]]</f>
        <v>PRECAUTIONS COMPLEMENTAIRES GENERALITES</v>
      </c>
      <c r="C202" s="82" t="e">
        <f ca="1">IF(#REF!="Indéfini", "Indéfinie",IF(#REF!="","A REVOIR",IF(EDATE(#REF!,#REF!*12)
&lt;=TODAY(),"A REVOIR",EDATE(#REF!,#REF!*12))))</f>
        <v>#REF!</v>
      </c>
      <c r="D202" s="67" t="str">
        <f>IF(Tableau1[[#This Row],[Colonne4]]="oui","I","")</f>
        <v/>
      </c>
      <c r="E202" s="137">
        <f>Tableau1[[#This Row],[Colonne3]]</f>
        <v>0</v>
      </c>
      <c r="F20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2" s="40" t="str">
        <f>Tableau1[[#This Row],[Dossier]]&amp;Tableau1[[#This Row],[Sous dossier (1)]]&amp;Tableau1[[#This Row],[Sous dossier (2)]]&amp;Tableau1[[#This Row],[Sous dossier (3)]]</f>
        <v>SOUTIEN\HYGIENE\GENERAL\</v>
      </c>
    </row>
    <row r="203" spans="1:9" ht="26.25" customHeight="1" x14ac:dyDescent="0.3">
      <c r="A203" s="38" t="str">
        <f>Tableau1[[#This Row],[Code]]</f>
        <v>USO_003_03</v>
      </c>
      <c r="B203" s="77" t="str">
        <f>Tableau1[[#This Row],[Nom]]</f>
        <v>PRELEVEMENT D’URINE POUR UNE CBU SUR PATIENT PORTEUR D’UNE SONDE A URINE</v>
      </c>
      <c r="C203" s="81" t="e">
        <f ca="1">IF(#REF!="Indéfini", "Indéfinie",IF(#REF!="","A REVOIR",IF(EDATE(#REF!,#REF!*12)
&lt;=TODAY(),"A REVOIR",EDATE(#REF!,#REF!*12))))</f>
        <v>#REF!</v>
      </c>
      <c r="D203" s="66" t="str">
        <f>IF(Tableau1[[#This Row],[Colonne4]]="oui","I","")</f>
        <v/>
      </c>
      <c r="E203" s="138">
        <f>Tableau1[[#This Row],[Colonne3]]</f>
        <v>0</v>
      </c>
      <c r="F20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3" s="40" t="str">
        <f>Tableau1[[#This Row],[Dossier]]&amp;Tableau1[[#This Row],[Sous dossier (1)]]&amp;Tableau1[[#This Row],[Sous dossier (2)]]&amp;Tableau1[[#This Row],[Sous dossier (3)]]</f>
        <v>PEC\UNITE\SOIN\</v>
      </c>
    </row>
    <row r="204" spans="1:9" ht="26.25" customHeight="1" x14ac:dyDescent="0.3">
      <c r="A204" s="38" t="str">
        <f>Tableau1[[#This Row],[Code]]</f>
        <v>HLO_001_06</v>
      </c>
      <c r="B204" s="77" t="str">
        <f>Tableau1[[#This Row],[Nom]]</f>
        <v>PREPARATION DU CHARIOT DE MENAGE</v>
      </c>
      <c r="C204" s="81" t="e">
        <f ca="1">IF(#REF!="Indéfini", "Indéfinie",IF(#REF!="","A REVOIR",IF(EDATE(#REF!,#REF!*12)
&lt;=TODAY(),"A REVOIR",EDATE(#REF!,#REF!*12))))</f>
        <v>#REF!</v>
      </c>
      <c r="D204" s="66" t="str">
        <f>IF(Tableau1[[#This Row],[Colonne4]]="oui","I","")</f>
        <v/>
      </c>
      <c r="E204" s="138">
        <f>Tableau1[[#This Row],[Colonne3]]</f>
        <v>0</v>
      </c>
      <c r="F20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4" s="40" t="str">
        <f>Tableau1[[#This Row],[Dossier]]&amp;Tableau1[[#This Row],[Sous dossier (1)]]&amp;Tableau1[[#This Row],[Sous dossier (2)]]&amp;Tableau1[[#This Row],[Sous dossier (3)]]</f>
        <v>SOUTIEN\HYGIENE\LOCAUX\</v>
      </c>
    </row>
    <row r="205" spans="1:9" ht="26.25" customHeight="1" x14ac:dyDescent="0.3">
      <c r="A205" s="38" t="str">
        <f>Tableau1[[#This Row],[Code]]</f>
        <v>PPH_003_02</v>
      </c>
      <c r="B205" s="78" t="str">
        <f>Tableau1[[#This Row],[Nom]]</f>
        <v>PRESCRIPTION DISPENSATION ET ADMINISTRATION DES STUPEFIANTS</v>
      </c>
      <c r="C205" s="82" t="e">
        <f ca="1">IF(#REF!="Indéfini", "Indéfinie",IF(#REF!="","A REVOIR",IF(EDATE(#REF!,#REF!*12)
&lt;=TODAY(),"A REVOIR",EDATE(#REF!,#REF!*12))))</f>
        <v>#REF!</v>
      </c>
      <c r="D205" s="67" t="str">
        <f>IF(Tableau1[[#This Row],[Colonne4]]="oui","I","")</f>
        <v/>
      </c>
      <c r="E205" s="137">
        <f>Tableau1[[#This Row],[Colonne3]]</f>
        <v>0</v>
      </c>
      <c r="F20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5" s="43" t="str">
        <f>Tableau1[[#This Row],[Dossier]]&amp;Tableau1[[#This Row],[Sous dossier (1)]]&amp;Tableau1[[#This Row],[Sous dossier (2)]]&amp;Tableau1[[#This Row],[Sous dossier (3)]]</f>
        <v>SOUTIEN\PHARMA_DM\PHARMA\</v>
      </c>
    </row>
    <row r="206" spans="1:9" ht="26.25" customHeight="1" x14ac:dyDescent="0.3">
      <c r="A206" s="38">
        <f>Tableau1[[#This Row],[Code]]</f>
        <v>0</v>
      </c>
      <c r="B206" s="77" t="str">
        <f>Tableau1[[#This Row],[Nom]]</f>
        <v>PRESCRIPTION DUNE ANTIBIOTHERAPIE</v>
      </c>
      <c r="C206" s="81" t="e">
        <f ca="1">IF(#REF!="Indéfini", "Indéfinie",IF(#REF!="","A REVOIR",IF(EDATE(#REF!,#REF!*12)
&lt;=TODAY(),"A REVOIR",EDATE(#REF!,#REF!*12))))</f>
        <v>#REF!</v>
      </c>
      <c r="D206" s="66" t="str">
        <f>IF(Tableau1[[#This Row],[Colonne4]]="oui","I","")</f>
        <v/>
      </c>
      <c r="E206" s="138">
        <f>Tableau1[[#This Row],[Colonne3]]</f>
        <v>0</v>
      </c>
      <c r="F20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6" s="40" t="str">
        <f>Tableau1[[#This Row],[Dossier]]&amp;Tableau1[[#This Row],[Sous dossier (1)]]&amp;Tableau1[[#This Row],[Sous dossier (2)]]&amp;Tableau1[[#This Row],[Sous dossier (3)]]</f>
        <v>PEC\UNITE\PROTOCOLE_TH\</v>
      </c>
    </row>
    <row r="207" spans="1:9" ht="26.25" customHeight="1" x14ac:dyDescent="0.3">
      <c r="A207" s="44">
        <f>Tableau1[[#This Row],[Code]]</f>
        <v>0</v>
      </c>
      <c r="B207" s="78" t="str">
        <f>Tableau1[[#This Row],[Nom]]</f>
        <v>PRESCRITION, REALISATION, CONTROLE ET SUIVI DE LA TRANSFUSION</v>
      </c>
      <c r="C207" s="82" t="e">
        <f ca="1">IF(#REF!="Indéfini", "Indéfinie",IF(#REF!="","A REVOIR",IF(EDATE(#REF!,#REF!*12)
&lt;=TODAY(),"A REVOIR",EDATE(#REF!,#REF!*12))))</f>
        <v>#REF!</v>
      </c>
      <c r="D207" s="67" t="str">
        <f>IF(Tableau1[[#This Row],[Colonne4]]="oui","I","")</f>
        <v/>
      </c>
      <c r="E207" s="137">
        <f>Tableau1[[#This Row],[Colonne3]]</f>
        <v>0</v>
      </c>
      <c r="F20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7" s="43" t="str">
        <f>Tableau1[[#This Row],[Dossier]]&amp;Tableau1[[#This Row],[Sous dossier (1)]]&amp;Tableau1[[#This Row],[Sous dossier (2)]]&amp;Tableau1[[#This Row],[Sous dossier (3)]]</f>
        <v>PEC\UNITE\PROTOCOLE_TH\</v>
      </c>
    </row>
    <row r="208" spans="1:9" ht="26.25" customHeight="1" x14ac:dyDescent="0.3">
      <c r="A208" s="44" t="str">
        <f>Tableau1[[#This Row],[Code]]</f>
        <v>USO_017_02</v>
      </c>
      <c r="B208" s="78" t="str">
        <f>Tableau1[[#This Row],[Nom]]</f>
        <v>PREVENTION RISQUE D'ESCARRE</v>
      </c>
      <c r="C208" s="82" t="e">
        <f ca="1">IF(#REF!="Indéfini", "Indéfinie",IF(#REF!="","A REVOIR",IF(EDATE(#REF!,#REF!*12)
&lt;=TODAY(),"A REVOIR",EDATE(#REF!,#REF!*12))))</f>
        <v>#REF!</v>
      </c>
      <c r="D208" s="67" t="str">
        <f>IF(Tableau1[[#This Row],[Colonne4]]="oui","I","")</f>
        <v/>
      </c>
      <c r="E208" s="137">
        <f>Tableau1[[#This Row],[Colonne3]]</f>
        <v>0</v>
      </c>
      <c r="F20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8" s="43" t="str">
        <f>Tableau1[[#This Row],[Dossier]]&amp;Tableau1[[#This Row],[Sous dossier (1)]]&amp;Tableau1[[#This Row],[Sous dossier (2)]]&amp;Tableau1[[#This Row],[Sous dossier (3)]]</f>
        <v>PEC\UNITE\SOIN\</v>
      </c>
    </row>
    <row r="209" spans="1:9" ht="26.25" customHeight="1" x14ac:dyDescent="0.3">
      <c r="A209" s="44" t="str">
        <f>Tableau1[[#This Row],[Code]]</f>
        <v>CUI_008_02</v>
      </c>
      <c r="B209" s="78" t="str">
        <f>Tableau1[[#This Row],[Nom]]</f>
        <v>PRISE DE TEMPERATURE</v>
      </c>
      <c r="C209" s="82" t="e">
        <f ca="1">IF(#REF!="Indéfini", "Indéfinie",IF(#REF!="","A REVOIR",IF(EDATE(#REF!,#REF!*12)
&lt;=TODAY(),"A REVOIR",EDATE(#REF!,#REF!*12))))</f>
        <v>#REF!</v>
      </c>
      <c r="D209" s="67" t="str">
        <f>IF(Tableau1[[#This Row],[Colonne4]]="oui","I","")</f>
        <v/>
      </c>
      <c r="E209" s="137">
        <f>Tableau1[[#This Row],[Colonne3]]</f>
        <v>0</v>
      </c>
      <c r="F20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9" s="43" t="str">
        <f>Tableau1[[#This Row],[Dossier]]&amp;Tableau1[[#This Row],[Sous dossier (1)]]&amp;Tableau1[[#This Row],[Sous dossier (2)]]&amp;Tableau1[[#This Row],[Sous dossier (3)]]</f>
        <v>SOUTIEN\CUISINE\HACCP\</v>
      </c>
    </row>
    <row r="210" spans="1:9" ht="26.25" customHeight="1" x14ac:dyDescent="0.3">
      <c r="A210" s="44" t="str">
        <f>Tableau1[[#This Row],[Code]]</f>
        <v>QGD_001_03</v>
      </c>
      <c r="B210" s="78" t="str">
        <f>Tableau1[[#This Row],[Nom]]</f>
        <v>PROCEDURE GESTION DOCUMENTAIRE - GDOC</v>
      </c>
      <c r="C210" s="82" t="e">
        <f ca="1">IF(#REF!="Indéfini", "Indéfinie",IF(#REF!="","A REVOIR",IF(EDATE(#REF!,#REF!*12)
&lt;=TODAY(),"A REVOIR",EDATE(#REF!,#REF!*12))))</f>
        <v>#REF!</v>
      </c>
      <c r="D210" s="67" t="str">
        <f>IF(Tableau1[[#This Row],[Colonne4]]="oui","I","")</f>
        <v/>
      </c>
      <c r="E210" s="137">
        <f>Tableau1[[#This Row],[Colonne3]]</f>
        <v>0</v>
      </c>
      <c r="F21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0" s="43" t="str">
        <f>Tableau1[[#This Row],[Dossier]]&amp;Tableau1[[#This Row],[Sous dossier (1)]]&amp;Tableau1[[#This Row],[Sous dossier (2)]]&amp;Tableau1[[#This Row],[Sous dossier (3)]]</f>
        <v>MANAGEMENT\QUALITE\GDOC\</v>
      </c>
    </row>
    <row r="211" spans="1:9" ht="26.25" customHeight="1" x14ac:dyDescent="0.3">
      <c r="A211" s="44" t="str">
        <f>Tableau1[[#This Row],[Code]]</f>
        <v>-</v>
      </c>
      <c r="B211" s="78" t="str">
        <f>Tableau1[[#This Row],[Nom]]</f>
        <v xml:space="preserve">Programme Bilan Qualité 2015 </v>
      </c>
      <c r="C211" s="82" t="e">
        <f ca="1">IF(#REF!="Indéfini", "Indéfinie",IF(#REF!="","A REVOIR",IF(EDATE(#REF!,#REF!*12)
&lt;=TODAY(),"A REVOIR",EDATE(#REF!,#REF!*12))))</f>
        <v>#REF!</v>
      </c>
      <c r="D211" s="67" t="str">
        <f>IF(Tableau1[[#This Row],[Colonne4]]="oui","I","")</f>
        <v/>
      </c>
      <c r="E211" s="137">
        <f>Tableau1[[#This Row],[Colonne3]]</f>
        <v>0</v>
      </c>
      <c r="F21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1" s="43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2" spans="1:9" ht="26.25" customHeight="1" x14ac:dyDescent="0.3">
      <c r="A212" s="38">
        <f>Tableau1[[#This Row],[Code]]</f>
        <v>0</v>
      </c>
      <c r="B212" s="77" t="str">
        <f>Tableau1[[#This Row],[Nom]]</f>
        <v>Programme Bilan Qualité 2016</v>
      </c>
      <c r="C212" s="81" t="e">
        <f ca="1">IF(#REF!="Indéfini", "Indéfinie",IF(#REF!="","A REVOIR",IF(EDATE(#REF!,#REF!*12)
&lt;=TODAY(),"A REVOIR",EDATE(#REF!,#REF!*12))))</f>
        <v>#REF!</v>
      </c>
      <c r="D212" s="66" t="str">
        <f>IF(Tableau1[[#This Row],[Colonne4]]="oui","I","")</f>
        <v/>
      </c>
      <c r="E212" s="138">
        <f>Tableau1[[#This Row],[Colonne3]]</f>
        <v>0</v>
      </c>
      <c r="F2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2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3" spans="1:9" ht="26.25" customHeight="1" x14ac:dyDescent="0.3">
      <c r="A213" s="38">
        <f>Tableau1[[#This Row],[Code]]</f>
        <v>0</v>
      </c>
      <c r="B213" s="77" t="str">
        <f>Tableau1[[#This Row],[Nom]]</f>
        <v>Programme Bilan Qualité 2017</v>
      </c>
      <c r="C213" s="81" t="e">
        <f ca="1">IF(#REF!="Indéfini", "Indéfinie",IF(#REF!="","A REVOIR",IF(EDATE(#REF!,#REF!*12)
&lt;=TODAY(),"A REVOIR",EDATE(#REF!,#REF!*12))))</f>
        <v>#REF!</v>
      </c>
      <c r="D213" s="66" t="str">
        <f>IF(Tableau1[[#This Row],[Colonne4]]="oui","I","")</f>
        <v/>
      </c>
      <c r="E213" s="138">
        <f>Tableau1[[#This Row],[Colonne3]]</f>
        <v>0</v>
      </c>
      <c r="F2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3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4" spans="1:9" ht="26.25" customHeight="1" x14ac:dyDescent="0.3">
      <c r="A214" s="38">
        <f>Tableau1[[#This Row],[Code]]</f>
        <v>0</v>
      </c>
      <c r="B214" s="77" t="str">
        <f>Tableau1[[#This Row],[Nom]]</f>
        <v>Programme Bilan Qualité 2018</v>
      </c>
      <c r="C214" s="81" t="e">
        <f ca="1">IF(#REF!="Indéfini", "Indéfinie",IF(#REF!="","A REVOIR",IF(EDATE(#REF!,#REF!*12)
&lt;=TODAY(),"A REVOIR",EDATE(#REF!,#REF!*12))))</f>
        <v>#REF!</v>
      </c>
      <c r="D214" s="66" t="str">
        <f>IF(Tableau1[[#This Row],[Colonne4]]="oui","I","")</f>
        <v/>
      </c>
      <c r="E214" s="138">
        <f>Tableau1[[#This Row],[Colonne3]]</f>
        <v>0</v>
      </c>
      <c r="F21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4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5" spans="1:9" ht="26.25" customHeight="1" x14ac:dyDescent="0.3">
      <c r="A215" s="44">
        <f>Tableau1[[#This Row],[Code]]</f>
        <v>0</v>
      </c>
      <c r="B215" s="78" t="str">
        <f>Tableau1[[#This Row],[Nom]]</f>
        <v>Programme Bilan Qualité 2019</v>
      </c>
      <c r="C215" s="82" t="e">
        <f ca="1">IF(#REF!="Indéfini", "Indéfinie",IF(#REF!="","A REVOIR",IF(EDATE(#REF!,#REF!*12)
&lt;=TODAY(),"A REVOIR",EDATE(#REF!,#REF!*12))))</f>
        <v>#REF!</v>
      </c>
      <c r="D215" s="67" t="str">
        <f>IF(Tableau1[[#This Row],[Colonne4]]="oui","I","")</f>
        <v/>
      </c>
      <c r="E215" s="137">
        <f>Tableau1[[#This Row],[Colonne3]]</f>
        <v>0</v>
      </c>
      <c r="F2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5" s="43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6" spans="1:9" ht="26.25" customHeight="1" x14ac:dyDescent="0.3">
      <c r="A216" s="44">
        <f>Tableau1[[#This Row],[Code]]</f>
        <v>0</v>
      </c>
      <c r="B216" s="78" t="str">
        <f>Tableau1[[#This Row],[Nom]]</f>
        <v>PROGRAMME CLIN 2015</v>
      </c>
      <c r="C216" s="82" t="e">
        <f ca="1">IF(#REF!="Indéfini", "Indéfinie",IF(#REF!="","A REVOIR",IF(EDATE(#REF!,#REF!*12)
&lt;=TODAY(),"A REVOIR",EDATE(#REF!,#REF!*12))))</f>
        <v>#REF!</v>
      </c>
      <c r="D216" s="67" t="str">
        <f>IF(Tableau1[[#This Row],[Colonne4]]="oui","I","")</f>
        <v/>
      </c>
      <c r="E216" s="137">
        <f>Tableau1[[#This Row],[Colonne3]]</f>
        <v>0</v>
      </c>
      <c r="F2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6" s="43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17" spans="1:9" ht="26.25" customHeight="1" x14ac:dyDescent="0.3">
      <c r="A217" s="44">
        <f>Tableau1[[#This Row],[Code]]</f>
        <v>0</v>
      </c>
      <c r="B217" s="78" t="str">
        <f>Tableau1[[#This Row],[Nom]]</f>
        <v>PROGRAMME CLIN 2016</v>
      </c>
      <c r="C217" s="82" t="e">
        <f ca="1">IF(#REF!="Indéfini", "Indéfinie",IF(#REF!="","A REVOIR",IF(EDATE(#REF!,#REF!*12)
&lt;=TODAY(),"A REVOIR",EDATE(#REF!,#REF!*12))))</f>
        <v>#REF!</v>
      </c>
      <c r="D217" s="67" t="str">
        <f>IF(Tableau1[[#This Row],[Colonne4]]="oui","I","")</f>
        <v/>
      </c>
      <c r="E217" s="137">
        <f>Tableau1[[#This Row],[Colonne3]]</f>
        <v>0</v>
      </c>
      <c r="F2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7" s="43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18" spans="1:9" ht="26.25" customHeight="1" x14ac:dyDescent="0.3">
      <c r="A218" s="44" t="str">
        <f>Tableau1[[#This Row],[Code]]</f>
        <v>PDM_001_01</v>
      </c>
      <c r="B218" s="78" t="str">
        <f>Tableau1[[#This Row],[Nom]]</f>
        <v>PROGRAMME DE MAINTENANCE DU MATERIEL MEDICAL</v>
      </c>
      <c r="C218" s="82" t="e">
        <f ca="1">IF(#REF!="Indéfini", "Indéfinie",IF(#REF!="","A REVOIR",IF(EDATE(#REF!,#REF!*12)
&lt;=TODAY(),"A REVOIR",EDATE(#REF!,#REF!*12))))</f>
        <v>#REF!</v>
      </c>
      <c r="D218" s="67" t="str">
        <f>IF(Tableau1[[#This Row],[Colonne4]]="oui","I","")</f>
        <v/>
      </c>
      <c r="E218" s="137">
        <f>Tableau1[[#This Row],[Colonne3]]</f>
        <v>0</v>
      </c>
      <c r="F2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8" s="43" t="str">
        <f>Tableau1[[#This Row],[Dossier]]&amp;Tableau1[[#This Row],[Sous dossier (1)]]&amp;Tableau1[[#This Row],[Sous dossier (2)]]&amp;Tableau1[[#This Row],[Sous dossier (3)]]</f>
        <v>SOUTIEN\PHARMA_DM\DM\</v>
      </c>
    </row>
    <row r="219" spans="1:9" ht="26.25" customHeight="1" x14ac:dyDescent="0.3">
      <c r="A219" s="44" t="str">
        <f>Tableau1[[#This Row],[Code]]</f>
        <v>-</v>
      </c>
      <c r="B219" s="78" t="str">
        <f>Tableau1[[#This Row],[Nom]]</f>
        <v>PROJET D'ETABLISSEMENT 2013</v>
      </c>
      <c r="C219" s="82" t="e">
        <f ca="1">IF(#REF!="Indéfini", "Indéfinie",IF(#REF!="","A REVOIR",IF(EDATE(#REF!,#REF!*12)
&lt;=TODAY(),"A REVOIR",EDATE(#REF!,#REF!*12))))</f>
        <v>#REF!</v>
      </c>
      <c r="D219" s="67" t="str">
        <f>IF(Tableau1[[#This Row],[Colonne4]]="oui","I","")</f>
        <v/>
      </c>
      <c r="E219" s="137">
        <f>Tableau1[[#This Row],[Colonne3]]</f>
        <v>0</v>
      </c>
      <c r="F21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1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9" s="43" t="str">
        <f>Tableau1[[#This Row],[Dossier]]&amp;Tableau1[[#This Row],[Sous dossier (1)]]&amp;Tableau1[[#This Row],[Sous dossier (2)]]&amp;Tableau1[[#This Row],[Sous dossier (3)]]</f>
        <v>MANAGEMENT\DIRECTION\POLITIQUE\PROJET D'ETABLISSEMENT\</v>
      </c>
    </row>
    <row r="220" spans="1:9" ht="26.25" customHeight="1" x14ac:dyDescent="0.3">
      <c r="A220" s="38" t="str">
        <f>Tableau1[[#This Row],[Code]]</f>
        <v>AEV_002_03</v>
      </c>
      <c r="B220" s="77" t="str">
        <f>Tableau1[[#This Row],[Nom]]</f>
        <v>PROTOCOLE AEV</v>
      </c>
      <c r="C220" s="81" t="e">
        <f ca="1">IF(#REF!="Indéfini", "Indéfinie",IF(#REF!="","A REVOIR",IF(EDATE(#REF!,#REF!*12)
&lt;=TODAY(),"A REVOIR",EDATE(#REF!,#REF!*12))))</f>
        <v>#REF!</v>
      </c>
      <c r="D220" s="66" t="str">
        <f>IF(Tableau1[[#This Row],[Colonne4]]="oui","I","")</f>
        <v/>
      </c>
      <c r="E220" s="138">
        <f>Tableau1[[#This Row],[Colonne3]]</f>
        <v>0</v>
      </c>
      <c r="F2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0" s="40" t="str">
        <f>Tableau1[[#This Row],[Dossier]]&amp;Tableau1[[#This Row],[Sous dossier (1)]]&amp;Tableau1[[#This Row],[Sous dossier (2)]]&amp;Tableau1[[#This Row],[Sous dossier (3)]]</f>
        <v>MANAGEMENT\RISQUE\AEV\</v>
      </c>
    </row>
    <row r="221" spans="1:9" ht="26.25" customHeight="1" x14ac:dyDescent="0.3">
      <c r="A221" s="44" t="str">
        <f>Tableau1[[#This Row],[Code]]</f>
        <v>USO_020_02</v>
      </c>
      <c r="B221" s="78" t="str">
        <f>Tableau1[[#This Row],[Nom]]</f>
        <v>PROTOCOLE VVC</v>
      </c>
      <c r="C221" s="82" t="e">
        <f ca="1">IF(#REF!="Indéfini", "Indéfinie",IF(#REF!="","A REVOIR",IF(EDATE(#REF!,#REF!*12)
&lt;=TODAY(),"A REVOIR",EDATE(#REF!,#REF!*12))))</f>
        <v>#REF!</v>
      </c>
      <c r="D221" s="67" t="str">
        <f>IF(Tableau1[[#This Row],[Colonne4]]="oui","I","")</f>
        <v/>
      </c>
      <c r="E221" s="137">
        <f>Tableau1[[#This Row],[Colonne3]]</f>
        <v>0</v>
      </c>
      <c r="F2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1" s="43" t="str">
        <f>Tableau1[[#This Row],[Dossier]]&amp;Tableau1[[#This Row],[Sous dossier (1)]]&amp;Tableau1[[#This Row],[Sous dossier (2)]]&amp;Tableau1[[#This Row],[Sous dossier (3)]]</f>
        <v>PEC\UNITE\SOIN\</v>
      </c>
    </row>
    <row r="222" spans="1:9" ht="26.25" customHeight="1" x14ac:dyDescent="0.3">
      <c r="A222" s="44" t="str">
        <f>Tableau1[[#This Row],[Code]]</f>
        <v>PRE_001_03</v>
      </c>
      <c r="B222" s="78" t="str">
        <f>Tableau1[[#This Row],[Nom]]</f>
        <v>RECRUTEMENT DU PERSONNEL</v>
      </c>
      <c r="C222" s="82" t="e">
        <f ca="1">IF(#REF!="Indéfini", "Indéfinie",IF(#REF!="","A REVOIR",IF(EDATE(#REF!,#REF!*12)
&lt;=TODAY(),"A REVOIR",EDATE(#REF!,#REF!*12))))</f>
        <v>#REF!</v>
      </c>
      <c r="D222" s="67" t="str">
        <f>IF(Tableau1[[#This Row],[Colonne4]]="oui","I","")</f>
        <v/>
      </c>
      <c r="E222" s="137">
        <f>Tableau1[[#This Row],[Colonne3]]</f>
        <v>0</v>
      </c>
      <c r="F2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2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23" spans="1:9" ht="26.25" customHeight="1" x14ac:dyDescent="0.3">
      <c r="A223" s="44" t="str">
        <f>Tableau1[[#This Row],[Code]]</f>
        <v>TEN_003_01</v>
      </c>
      <c r="B223" s="78" t="str">
        <f>Tableau1[[#This Row],[Nom]]</f>
        <v>REGISTRE DE SECURITE</v>
      </c>
      <c r="C223" s="82" t="e">
        <f ca="1">IF(#REF!="Indéfini", "Indéfinie",IF(#REF!="","A REVOIR",IF(EDATE(#REF!,#REF!*12)
&lt;=TODAY(),"A REVOIR",EDATE(#REF!,#REF!*12))))</f>
        <v>#REF!</v>
      </c>
      <c r="D223" s="67" t="str">
        <f>IF(Tableau1[[#This Row],[Colonne4]]="oui","I","")</f>
        <v/>
      </c>
      <c r="E223" s="137">
        <f>Tableau1[[#This Row],[Colonne3]]</f>
        <v>0</v>
      </c>
      <c r="F2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3" s="43" t="str">
        <f>Tableau1[[#This Row],[Dossier]]&amp;Tableau1[[#This Row],[Sous dossier (1)]]&amp;Tableau1[[#This Row],[Sous dossier (2)]]&amp;Tableau1[[#This Row],[Sous dossier (3)]]</f>
        <v>SOUTIEN\TECHNIQUE\MAINTENANCE\</v>
      </c>
    </row>
    <row r="224" spans="1:9" ht="26.25" customHeight="1" x14ac:dyDescent="0.3">
      <c r="A224" s="38" t="str">
        <f>Tableau1[[#This Row],[Code]]</f>
        <v>OFT_004_04</v>
      </c>
      <c r="B224" s="77" t="str">
        <f>Tableau1[[#This Row],[Nom]]</f>
        <v>REGLEMENT INTERIEUR</v>
      </c>
      <c r="C224" s="81" t="e">
        <f ca="1">IF(#REF!="Indéfini", "Indéfinie",IF(#REF!="","A REVOIR",IF(EDATE(#REF!,#REF!*12)
&lt;=TODAY(),"A REVOIR",EDATE(#REF!,#REF!*12))))</f>
        <v>#REF!</v>
      </c>
      <c r="D224" s="66" t="str">
        <f>IF(Tableau1[[#This Row],[Colonne4]]="oui","I","")</f>
        <v/>
      </c>
      <c r="E224" s="138">
        <f>Tableau1[[#This Row],[Colonne3]]</f>
        <v>0</v>
      </c>
      <c r="F22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4" s="40" t="str">
        <f>Tableau1[[#This Row],[Dossier]]&amp;Tableau1[[#This Row],[Sous dossier (1)]]&amp;Tableau1[[#This Row],[Sous dossier (2)]]&amp;Tableau1[[#This Row],[Sous dossier (3)]]</f>
        <v>MANAGEMENT\ORGANISATION\FONCTIONNEMENT\</v>
      </c>
    </row>
    <row r="225" spans="1:9" ht="26.25" customHeight="1" x14ac:dyDescent="0.3">
      <c r="A225" s="38" t="str">
        <f>Tableau1[[#This Row],[Code]]</f>
        <v>OII_001_01</v>
      </c>
      <c r="B225" s="77" t="str">
        <f>Tableau1[[#This Row],[Nom]]</f>
        <v>RESPONSABLE DU SIGNALEMENT DES INFECTIONS NOSOCOMIALES</v>
      </c>
      <c r="C225" s="81" t="e">
        <f ca="1">IF(#REF!="Indéfini", "Indéfinie",IF(#REF!="","A REVOIR",IF(EDATE(#REF!,#REF!*12)
&lt;=TODAY(),"A REVOIR",EDATE(#REF!,#REF!*12))))</f>
        <v>#REF!</v>
      </c>
      <c r="D225" s="66" t="str">
        <f>IF(Tableau1[[#This Row],[Colonne4]]="oui","I","")</f>
        <v/>
      </c>
      <c r="E225" s="138">
        <f>Tableau1[[#This Row],[Colonne3]]</f>
        <v>0</v>
      </c>
      <c r="F22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5" s="40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26" spans="1:9" ht="26.25" customHeight="1" x14ac:dyDescent="0.3">
      <c r="A226" s="38" t="str">
        <f>Tableau1[[#This Row],[Code]]</f>
        <v>OIM_001_02</v>
      </c>
      <c r="B226" s="77" t="str">
        <f>Tableau1[[#This Row],[Nom]]</f>
        <v>REUNION MEDICALE COMEDIMS</v>
      </c>
      <c r="C226" s="81" t="e">
        <f ca="1">IF(#REF!="Indéfini", "Indéfinie",IF(#REF!="","A REVOIR",IF(EDATE(#REF!,#REF!*12)
&lt;=TODAY(),"A REVOIR",EDATE(#REF!,#REF!*12))))</f>
        <v>#REF!</v>
      </c>
      <c r="D226" s="66" t="str">
        <f>IF(Tableau1[[#This Row],[Colonne4]]="oui","I","")</f>
        <v/>
      </c>
      <c r="E226" s="138">
        <f>Tableau1[[#This Row],[Colonne3]]</f>
        <v>0</v>
      </c>
      <c r="F22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6" s="40" t="str">
        <f>Tableau1[[#This Row],[Dossier]]&amp;Tableau1[[#This Row],[Sous dossier (1)]]&amp;Tableau1[[#This Row],[Sous dossier (2)]]&amp;Tableau1[[#This Row],[Sous dossier (3)]]</f>
        <v>MANAGEMENT\ORGANISATION\INSTANCE\COMEDIM\</v>
      </c>
    </row>
    <row r="227" spans="1:9" ht="26.25" customHeight="1" x14ac:dyDescent="0.3">
      <c r="A227" s="38" t="str">
        <f>Tableau1[[#This Row],[Code]]</f>
        <v>OID_001_02</v>
      </c>
      <c r="B227" s="77" t="str">
        <f>Tableau1[[#This Row],[Nom]]</f>
        <v>REVUE DE DIRECTION</v>
      </c>
      <c r="C227" s="81" t="e">
        <f ca="1">IF(#REF!="Indéfini", "Indéfinie",IF(#REF!="","A REVOIR",IF(EDATE(#REF!,#REF!*12)
&lt;=TODAY(),"A REVOIR",EDATE(#REF!,#REF!*12))))</f>
        <v>#REF!</v>
      </c>
      <c r="D227" s="66" t="str">
        <f>IF(Tableau1[[#This Row],[Colonne4]]="oui","I","")</f>
        <v/>
      </c>
      <c r="E227" s="138">
        <f>Tableau1[[#This Row],[Colonne3]]</f>
        <v>0</v>
      </c>
      <c r="F22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7" s="40" t="str">
        <f>Tableau1[[#This Row],[Dossier]]&amp;Tableau1[[#This Row],[Sous dossier (1)]]&amp;Tableau1[[#This Row],[Sous dossier (2)]]&amp;Tableau1[[#This Row],[Sous dossier (3)]]</f>
        <v>MANAGEMENT\ORGANISATION\INSTANCE\REVUE_DIRECTION\</v>
      </c>
    </row>
    <row r="228" spans="1:9" ht="28.5" customHeight="1" x14ac:dyDescent="0.3">
      <c r="A228" s="44" t="str">
        <f>Tableau1[[#This Row],[Code]]</f>
        <v>UGE_005_01</v>
      </c>
      <c r="B228" s="78" t="str">
        <f>Tableau1[[#This Row],[Nom]]</f>
        <v>RITES ET CROYANCES</v>
      </c>
      <c r="C228" s="82" t="e">
        <f ca="1">IF(#REF!="Indéfini", "Indéfinie",IF(#REF!="","A REVOIR",IF(EDATE(#REF!,#REF!*12)
&lt;=TODAY(),"A REVOIR",EDATE(#REF!,#REF!*12))))</f>
        <v>#REF!</v>
      </c>
      <c r="D228" s="67" t="str">
        <f>IF(Tableau1[[#This Row],[Colonne4]]="oui","I","")</f>
        <v/>
      </c>
      <c r="E228" s="137">
        <f>Tableau1[[#This Row],[Colonne3]]</f>
        <v>0</v>
      </c>
      <c r="F22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8" s="43" t="str">
        <f>Tableau1[[#This Row],[Dossier]]&amp;Tableau1[[#This Row],[Sous dossier (1)]]&amp;Tableau1[[#This Row],[Sous dossier (2)]]&amp;Tableau1[[#This Row],[Sous dossier (3)]]</f>
        <v>PEC\UNITE\GENERAL\</v>
      </c>
    </row>
    <row r="229" spans="1:9" ht="28.5" customHeight="1" x14ac:dyDescent="0.3">
      <c r="A229" s="44" t="str">
        <f>Tableau1[[#This Row],[Code]]</f>
        <v>-</v>
      </c>
      <c r="B229" s="78" t="str">
        <f>Tableau1[[#This Row],[Nom]]</f>
        <v>S'ADAPTER</v>
      </c>
      <c r="C229" s="82" t="e">
        <f ca="1">IF(#REF!="Indéfini", "Indéfinie",IF(#REF!="","A REVOIR",IF(EDATE(#REF!,#REF!*12)
&lt;=TODAY(),"A REVOIR",EDATE(#REF!,#REF!*12))))</f>
        <v>#REF!</v>
      </c>
      <c r="D229" s="67" t="str">
        <f>IF(Tableau1[[#This Row],[Colonne4]]="oui","I","")</f>
        <v/>
      </c>
      <c r="E229" s="137">
        <f>Tableau1[[#This Row],[Colonne3]]</f>
        <v>0</v>
      </c>
      <c r="F2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9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30" spans="1:9" ht="28.5" customHeight="1" x14ac:dyDescent="0.3">
      <c r="A230" s="44">
        <f>Tableau1[[#This Row],[Code]]</f>
        <v>0</v>
      </c>
      <c r="B230" s="78" t="str">
        <f>Tableau1[[#This Row],[Nom]]</f>
        <v>SEPTANIOS</v>
      </c>
      <c r="C230" s="82" t="e">
        <f ca="1">IF(#REF!="Indéfini", "Indéfinie",IF(#REF!="","A REVOIR",IF(EDATE(#REF!,#REF!*12)
&lt;=TODAY(),"A REVOIR",EDATE(#REF!,#REF!*12))))</f>
        <v>#REF!</v>
      </c>
      <c r="D230" s="67" t="str">
        <f>IF(Tableau1[[#This Row],[Colonne4]]="oui","I","")</f>
        <v/>
      </c>
      <c r="E230" s="137">
        <f>Tableau1[[#This Row],[Colonne3]]</f>
        <v>0</v>
      </c>
      <c r="F2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0" s="43" t="str">
        <f>Tableau1[[#This Row],[Dossier]]&amp;Tableau1[[#This Row],[Sous dossier (1)]]&amp;Tableau1[[#This Row],[Sous dossier (2)]]&amp;Tableau1[[#This Row],[Sous dossier (3)]]</f>
        <v>SOUTIEN\HYGIENE\LOCAUX\</v>
      </c>
    </row>
    <row r="231" spans="1:9" ht="28.5" customHeight="1" x14ac:dyDescent="0.3">
      <c r="A231" s="44" t="str">
        <f>Tableau1[[#This Row],[Code]]</f>
        <v>RVP_001_01</v>
      </c>
      <c r="B231" s="78" t="str">
        <f>Tableau1[[#This Row],[Nom]]</f>
        <v>SIGNALEMENT EFFET INDESIRABLE CERFA ANNEXE</v>
      </c>
      <c r="C231" s="82" t="e">
        <f ca="1">IF(#REF!="Indéfini", "Indéfinie",IF(#REF!="","A REVOIR",IF(EDATE(#REF!,#REF!*12)
&lt;=TODAY(),"A REVOIR",EDATE(#REF!,#REF!*12))))</f>
        <v>#REF!</v>
      </c>
      <c r="D231" s="67" t="str">
        <f>IF(Tableau1[[#This Row],[Colonne4]]="oui","I","")</f>
        <v/>
      </c>
      <c r="E231" s="137">
        <f>Tableau1[[#This Row],[Colonne3]]</f>
        <v>0</v>
      </c>
      <c r="F2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3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1" s="43" t="str">
        <f>Tableau1[[#This Row],[Dossier]]&amp;Tableau1[[#This Row],[Sous dossier (1)]]&amp;Tableau1[[#This Row],[Sous dossier (2)]]&amp;Tableau1[[#This Row],[Sous dossier (3)]]</f>
        <v>MANAGEMENT\RISQUE\VIGILANCE\PHARMACOVIGILANCE\</v>
      </c>
    </row>
    <row r="232" spans="1:9" ht="28.5" customHeight="1" x14ac:dyDescent="0.3">
      <c r="A232" s="44" t="str">
        <f>Tableau1[[#This Row],[Code]]</f>
        <v>RVM_001_01</v>
      </c>
      <c r="B232" s="78" t="str">
        <f>Tableau1[[#This Row],[Nom]]</f>
        <v>SIGNALEMENT INCIDENT OU RISQUE INCIDENT MATERIOVIGILANCE</v>
      </c>
      <c r="C232" s="82" t="e">
        <f ca="1">IF(#REF!="Indéfini", "Indéfinie",IF(#REF!="","A REVOIR",IF(EDATE(#REF!,#REF!*12)
&lt;=TODAY(),"A REVOIR",EDATE(#REF!,#REF!*12))))</f>
        <v>#REF!</v>
      </c>
      <c r="D232" s="67" t="str">
        <f>IF(Tableau1[[#This Row],[Colonne4]]="oui","I","")</f>
        <v/>
      </c>
      <c r="E232" s="137">
        <f>Tableau1[[#This Row],[Colonne3]]</f>
        <v>0</v>
      </c>
      <c r="F23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2" s="43" t="str">
        <f>Tableau1[[#This Row],[Dossier]]&amp;Tableau1[[#This Row],[Sous dossier (1)]]&amp;Tableau1[[#This Row],[Sous dossier (2)]]&amp;Tableau1[[#This Row],[Sous dossier (3)]]</f>
        <v>MANAGEMENT\RISQUE\VIGILANCE\MATERIOVIGILANCE\</v>
      </c>
    </row>
    <row r="233" spans="1:9" ht="28.5" customHeight="1" x14ac:dyDescent="0.3">
      <c r="A233" s="44" t="str">
        <f>Tableau1[[#This Row],[Code]]</f>
        <v>USO_008_01</v>
      </c>
      <c r="B233" s="78" t="str">
        <f>Tableau1[[#This Row],[Nom]]</f>
        <v>SOINS DE BOUCHE</v>
      </c>
      <c r="C233" s="82" t="e">
        <f ca="1">IF(#REF!="Indéfini", "Indéfinie",IF(#REF!="","A REVOIR",IF(EDATE(#REF!,#REF!*12)
&lt;=TODAY(),"A REVOIR",EDATE(#REF!,#REF!*12))))</f>
        <v>#REF!</v>
      </c>
      <c r="D233" s="67" t="str">
        <f>IF(Tableau1[[#This Row],[Colonne4]]="oui","I","")</f>
        <v/>
      </c>
      <c r="E233" s="137">
        <f>Tableau1[[#This Row],[Colonne3]]</f>
        <v>0</v>
      </c>
      <c r="F2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3" s="43" t="str">
        <f>Tableau1[[#This Row],[Dossier]]&amp;Tableau1[[#This Row],[Sous dossier (1)]]&amp;Tableau1[[#This Row],[Sous dossier (2)]]&amp;Tableau1[[#This Row],[Sous dossier (3)]]</f>
        <v>PEC\UNITE\PROTOCOLE_TH\</v>
      </c>
    </row>
    <row r="234" spans="1:9" ht="28.5" customHeight="1" x14ac:dyDescent="0.3">
      <c r="A234" s="44" t="str">
        <f>Tableau1[[#This Row],[Code]]</f>
        <v>USO_024_02</v>
      </c>
      <c r="B234" s="78" t="str">
        <f>Tableau1[[#This Row],[Nom]]</f>
        <v>SOINS DE GASTROSTOMIE</v>
      </c>
      <c r="C234" s="82" t="e">
        <f ca="1">IF(#REF!="Indéfini", "Indéfinie",IF(#REF!="","A REVOIR",IF(EDATE(#REF!,#REF!*12)
&lt;=TODAY(),"A REVOIR",EDATE(#REF!,#REF!*12))))</f>
        <v>#REF!</v>
      </c>
      <c r="D234" s="67" t="str">
        <f>IF(Tableau1[[#This Row],[Colonne4]]="oui","I","")</f>
        <v/>
      </c>
      <c r="E234" s="137">
        <f>Tableau1[[#This Row],[Colonne3]]</f>
        <v>0</v>
      </c>
      <c r="F2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4" s="43" t="str">
        <f>Tableau1[[#This Row],[Dossier]]&amp;Tableau1[[#This Row],[Sous dossier (1)]]&amp;Tableau1[[#This Row],[Sous dossier (2)]]&amp;Tableau1[[#This Row],[Sous dossier (3)]]</f>
        <v>PEC\UNITE\SOIN\</v>
      </c>
    </row>
    <row r="235" spans="1:9" ht="28.5" customHeight="1" x14ac:dyDescent="0.3">
      <c r="A235" s="44" t="str">
        <f>Tableau1[[#This Row],[Code]]</f>
        <v>USO_020_02</v>
      </c>
      <c r="B235" s="78" t="str">
        <f>Tableau1[[#This Row],[Nom]]</f>
        <v>SOINS ET SURVEILLANCE PICC-LINE</v>
      </c>
      <c r="C235" s="82" t="e">
        <f ca="1">IF(#REF!="Indéfini", "Indéfinie",IF(#REF!="","A REVOIR",IF(EDATE(#REF!,#REF!*12)
&lt;=TODAY(),"A REVOIR",EDATE(#REF!,#REF!*12))))</f>
        <v>#REF!</v>
      </c>
      <c r="D235" s="67" t="str">
        <f>IF(Tableau1[[#This Row],[Colonne4]]="oui","I","")</f>
        <v/>
      </c>
      <c r="E235" s="137">
        <f>Tableau1[[#This Row],[Colonne3]]</f>
        <v>0</v>
      </c>
      <c r="F23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5" s="43" t="str">
        <f>Tableau1[[#This Row],[Dossier]]&amp;Tableau1[[#This Row],[Sous dossier (1)]]&amp;Tableau1[[#This Row],[Sous dossier (2)]]&amp;Tableau1[[#This Row],[Sous dossier (3)]]</f>
        <v>PEC\UNITE\SOIN\</v>
      </c>
    </row>
    <row r="236" spans="1:9" ht="28.5" customHeight="1" x14ac:dyDescent="0.3">
      <c r="A236" s="44" t="str">
        <f>Tableau1[[#This Row],[Code]]</f>
        <v>USO_019_01</v>
      </c>
      <c r="B236" s="78" t="str">
        <f>Tableau1[[#This Row],[Nom]]</f>
        <v>SOINS QUOTIDIENS TRACHEOTOMIE</v>
      </c>
      <c r="C236" s="82" t="e">
        <f ca="1">IF(#REF!="Indéfini", "Indéfinie",IF(#REF!="","A REVOIR",IF(EDATE(#REF!,#REF!*12)
&lt;=TODAY(),"A REVOIR",EDATE(#REF!,#REF!*12))))</f>
        <v>#REF!</v>
      </c>
      <c r="D236" s="67" t="str">
        <f>IF(Tableau1[[#This Row],[Colonne4]]="oui","I","")</f>
        <v/>
      </c>
      <c r="E236" s="137">
        <f>Tableau1[[#This Row],[Colonne3]]</f>
        <v>0</v>
      </c>
      <c r="F2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6" s="43" t="str">
        <f>Tableau1[[#This Row],[Dossier]]&amp;Tableau1[[#This Row],[Sous dossier (1)]]&amp;Tableau1[[#This Row],[Sous dossier (2)]]&amp;Tableau1[[#This Row],[Sous dossier (3)]]</f>
        <v>PEC\UNITE\SOIN\</v>
      </c>
    </row>
    <row r="237" spans="1:9" ht="28.5" customHeight="1" x14ac:dyDescent="0.3">
      <c r="A237" s="44" t="str">
        <f>Tableau1[[#This Row],[Code]]</f>
        <v>USO_022_03</v>
      </c>
      <c r="B237" s="78" t="str">
        <f>Tableau1[[#This Row],[Nom]]</f>
        <v>SOS O2 - MODE EMPLOI CUVE A OXYGENE</v>
      </c>
      <c r="C237" s="82" t="e">
        <f ca="1">IF(#REF!="Indéfini", "Indéfinie",IF(#REF!="","A REVOIR",IF(EDATE(#REF!,#REF!*12)
&lt;=TODAY(),"A REVOIR",EDATE(#REF!,#REF!*12))))</f>
        <v>#REF!</v>
      </c>
      <c r="D237" s="67" t="str">
        <f>IF(Tableau1[[#This Row],[Colonne4]]="oui","I","")</f>
        <v/>
      </c>
      <c r="E237" s="137">
        <f>Tableau1[[#This Row],[Colonne3]]</f>
        <v>0</v>
      </c>
      <c r="F23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7" s="43" t="str">
        <f>Tableau1[[#This Row],[Dossier]]&amp;Tableau1[[#This Row],[Sous dossier (1)]]&amp;Tableau1[[#This Row],[Sous dossier (2)]]&amp;Tableau1[[#This Row],[Sous dossier (3)]]</f>
        <v>PEC\UNITE\SOIN\</v>
      </c>
    </row>
    <row r="238" spans="1:9" ht="28.5" customHeight="1" x14ac:dyDescent="0.3">
      <c r="A238" s="44" t="str">
        <f>Tableau1[[#This Row],[Code]]</f>
        <v>USO_023_03</v>
      </c>
      <c r="B238" s="78" t="str">
        <f>Tableau1[[#This Row],[Nom]]</f>
        <v>SOS O2 - REMPLISSAGE DU SYSTEME DE DEAMBULATION</v>
      </c>
      <c r="C238" s="82" t="e">
        <f ca="1">IF(#REF!="Indéfini", "Indéfinie",IF(#REF!="","A REVOIR",IF(EDATE(#REF!,#REF!*12)
&lt;=TODAY(),"A REVOIR",EDATE(#REF!,#REF!*12))))</f>
        <v>#REF!</v>
      </c>
      <c r="D238" s="67" t="str">
        <f>IF(Tableau1[[#This Row],[Colonne4]]="oui","I","")</f>
        <v/>
      </c>
      <c r="E238" s="137">
        <f>Tableau1[[#This Row],[Colonne3]]</f>
        <v>0</v>
      </c>
      <c r="F2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8" s="43" t="str">
        <f>Tableau1[[#This Row],[Dossier]]&amp;Tableau1[[#This Row],[Sous dossier (1)]]&amp;Tableau1[[#This Row],[Sous dossier (2)]]&amp;Tableau1[[#This Row],[Sous dossier (3)]]</f>
        <v>PEC\UNITE\SOIN\</v>
      </c>
    </row>
    <row r="239" spans="1:9" x14ac:dyDescent="0.3">
      <c r="A239" s="44">
        <f>Tableau1[[#This Row],[Code]]</f>
        <v>0</v>
      </c>
      <c r="B239" s="78" t="str">
        <f>Tableau1[[#This Row],[Nom]]</f>
        <v>STATUTS LA MAISON MODIFIES juin 2010 version 8</v>
      </c>
      <c r="C239" s="82" t="e">
        <f ca="1">IF(#REF!="Indéfini", "Indéfinie",IF(#REF!="","A REVOIR",IF(EDATE(#REF!,#REF!*12)
&lt;=TODAY(),"A REVOIR",EDATE(#REF!,#REF!*12))))</f>
        <v>#REF!</v>
      </c>
      <c r="D239" s="67" t="str">
        <f>IF(Tableau1[[#This Row],[Colonne4]]="oui","I","")</f>
        <v/>
      </c>
      <c r="E239" s="137">
        <f>Tableau1[[#This Row],[Colonne3]]</f>
        <v>0</v>
      </c>
      <c r="F23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3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9" s="43" t="str">
        <f>Tableau1[[#This Row],[Dossier]]&amp;Tableau1[[#This Row],[Sous dossier (1)]]&amp;Tableau1[[#This Row],[Sous dossier (2)]]&amp;Tableau1[[#This Row],[Sous dossier (3)]]</f>
        <v>MANAGEMENT\DIRECTION\ASSOCIATION_LA_MAISON\STATUTS\</v>
      </c>
    </row>
    <row r="240" spans="1:9" x14ac:dyDescent="0.3">
      <c r="A240" s="44" t="str">
        <f>Tableau1[[#This Row],[Code]]</f>
        <v>HLI_007_02</v>
      </c>
      <c r="B240" s="78" t="str">
        <f>Tableau1[[#This Row],[Nom]]</f>
        <v>SUIVI DU LINGE D'AMEUBLEMENT</v>
      </c>
      <c r="C240" s="82" t="e">
        <f ca="1">IF(#REF!="Indéfini", "Indéfinie",IF(#REF!="","A REVOIR",IF(EDATE(#REF!,#REF!*12)
&lt;=TODAY(),"A REVOIR",EDATE(#REF!,#REF!*12))))</f>
        <v>#REF!</v>
      </c>
      <c r="D240" s="67" t="str">
        <f>IF(Tableau1[[#This Row],[Colonne4]]="oui","I","")</f>
        <v/>
      </c>
      <c r="E240" s="137">
        <f>Tableau1[[#This Row],[Colonne3]]</f>
        <v>0</v>
      </c>
      <c r="F24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0" s="43" t="str">
        <f>Tableau1[[#This Row],[Dossier]]&amp;Tableau1[[#This Row],[Sous dossier (1)]]&amp;Tableau1[[#This Row],[Sous dossier (2)]]&amp;Tableau1[[#This Row],[Sous dossier (3)]]</f>
        <v>SOUTIEN\HYGIENE\LINGE\</v>
      </c>
    </row>
    <row r="241" spans="1:9" x14ac:dyDescent="0.3">
      <c r="A241" s="38" t="str">
        <f>Tableau1[[#This Row],[Code]]</f>
        <v>TEN_004_01</v>
      </c>
      <c r="B241" s="77" t="str">
        <f>Tableau1[[#This Row],[Nom]]</f>
        <v>SUIVI ENTRETIEN CHAMBRES</v>
      </c>
      <c r="C241" s="81" t="e">
        <f ca="1">IF(#REF!="Indéfini", "Indéfinie",IF(#REF!="","A REVOIR",IF(EDATE(#REF!,#REF!*12)
&lt;=TODAY(),"A REVOIR",EDATE(#REF!,#REF!*12))))</f>
        <v>#REF!</v>
      </c>
      <c r="D241" s="66" t="str">
        <f>IF(Tableau1[[#This Row],[Colonne4]]="oui","I","")</f>
        <v/>
      </c>
      <c r="E241" s="138">
        <f>Tableau1[[#This Row],[Colonne3]]</f>
        <v>0</v>
      </c>
      <c r="F24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1" s="40" t="str">
        <f>Tableau1[[#This Row],[Dossier]]&amp;Tableau1[[#This Row],[Sous dossier (1)]]&amp;Tableau1[[#This Row],[Sous dossier (2)]]&amp;Tableau1[[#This Row],[Sous dossier (3)]]</f>
        <v>SOUTIEN\TECHNIQUE\MAINTENANCE\</v>
      </c>
    </row>
    <row r="242" spans="1:9" x14ac:dyDescent="0.3">
      <c r="A242" s="44" t="str">
        <f>Tableau1[[#This Row],[Code]]</f>
        <v>UPT_003_01</v>
      </c>
      <c r="B242" s="78" t="str">
        <f>Tableau1[[#This Row],[Nom]]</f>
        <v>TABLE DES VOLUMES A PERFUSER</v>
      </c>
      <c r="C242" s="82" t="e">
        <f ca="1">IF(#REF!="Indéfini", "Indéfinie",IF(#REF!="","A REVOIR",IF(EDATE(#REF!,#REF!*12)
&lt;=TODAY(),"A REVOIR",EDATE(#REF!,#REF!*12))))</f>
        <v>#REF!</v>
      </c>
      <c r="D242" s="67" t="str">
        <f>IF(Tableau1[[#This Row],[Colonne4]]="oui","I","")</f>
        <v/>
      </c>
      <c r="E242" s="137">
        <f>Tableau1[[#This Row],[Colonne3]]</f>
        <v>0</v>
      </c>
      <c r="F2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2" s="43" t="str">
        <f>Tableau1[[#This Row],[Dossier]]&amp;Tableau1[[#This Row],[Sous dossier (1)]]&amp;Tableau1[[#This Row],[Sous dossier (2)]]&amp;Tableau1[[#This Row],[Sous dossier (3)]]</f>
        <v>PEC\UNITE\PROTOCOLE_TH\</v>
      </c>
    </row>
    <row r="243" spans="1:9" x14ac:dyDescent="0.3">
      <c r="A243" s="44">
        <f>Tableau1[[#This Row],[Code]]</f>
        <v>0</v>
      </c>
      <c r="B243" s="78" t="str">
        <f>Tableau1[[#This Row],[Nom]]</f>
        <v>TABLEAU CIRCUIT DU MED. EVENEMENTS INDESIRABLES</v>
      </c>
      <c r="C243" s="82" t="e">
        <f ca="1">IF(#REF!="Indéfini", "Indéfinie",IF(#REF!="","A REVOIR",IF(EDATE(#REF!,#REF!*12)
&lt;=TODAY(),"A REVOIR",EDATE(#REF!,#REF!*12))))</f>
        <v>#REF!</v>
      </c>
      <c r="D243" s="67" t="str">
        <f>IF(Tableau1[[#This Row],[Colonne4]]="oui","I","")</f>
        <v/>
      </c>
      <c r="E243" s="137">
        <f>Tableau1[[#This Row],[Colonne3]]</f>
        <v>0</v>
      </c>
      <c r="F24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3" s="43" t="str">
        <f>Tableau1[[#This Row],[Dossier]]&amp;Tableau1[[#This Row],[Sous dossier (1)]]&amp;Tableau1[[#This Row],[Sous dossier (2)]]&amp;Tableau1[[#This Row],[Sous dossier (3)]]</f>
        <v>MANAGEMENT\RISQUE\EVENEMENTS_INDESIRABLES\</v>
      </c>
    </row>
    <row r="244" spans="1:9" x14ac:dyDescent="0.3">
      <c r="A244" s="44" t="str">
        <f>Tableau1[[#This Row],[Code]]</f>
        <v>RVI_004_A3</v>
      </c>
      <c r="B244" s="78" t="str">
        <f>Tableau1[[#This Row],[Nom]]</f>
        <v>TABLEAU CLIN DE SUIVI DES INFECTIONS ET ISOLEMENTS</v>
      </c>
      <c r="C244" s="82" t="e">
        <f ca="1">IF(#REF!="Indéfini", "Indéfinie",IF(#REF!="","A REVOIR",IF(EDATE(#REF!,#REF!*12)
&lt;=TODAY(),"A REVOIR",EDATE(#REF!,#REF!*12))))</f>
        <v>#REF!</v>
      </c>
      <c r="D244" s="67" t="str">
        <f>IF(Tableau1[[#This Row],[Colonne4]]="oui","I","")</f>
        <v/>
      </c>
      <c r="E244" s="137">
        <f>Tableau1[[#This Row],[Colonne3]]</f>
        <v>0</v>
      </c>
      <c r="F24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4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45" spans="1:9" x14ac:dyDescent="0.3">
      <c r="A245" s="44">
        <f>Tableau1[[#This Row],[Code]]</f>
        <v>0</v>
      </c>
      <c r="B245" s="78" t="str">
        <f>Tableau1[[#This Row],[Nom]]</f>
        <v>Tableau de bord EPP La Maison mai 2016</v>
      </c>
      <c r="C245" s="82" t="e">
        <f ca="1">IF(#REF!="Indéfini", "Indéfinie",IF(#REF!="","A REVOIR",IF(EDATE(#REF!,#REF!*12)
&lt;=TODAY(),"A REVOIR",EDATE(#REF!,#REF!*12))))</f>
        <v>#REF!</v>
      </c>
      <c r="D245" s="67" t="str">
        <f>IF(Tableau1[[#This Row],[Colonne4]]="oui","I","")</f>
        <v/>
      </c>
      <c r="E245" s="137">
        <f>Tableau1[[#This Row],[Colonne3]]</f>
        <v>0</v>
      </c>
      <c r="F2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5" s="43" t="str">
        <f>Tableau1[[#This Row],[Dossier]]&amp;Tableau1[[#This Row],[Sous dossier (1)]]&amp;Tableau1[[#This Row],[Sous dossier (2)]]&amp;Tableau1[[#This Row],[Sous dossier (3)]]</f>
        <v>MANAGEMENT\QUALITE\EPP\</v>
      </c>
    </row>
    <row r="246" spans="1:9" x14ac:dyDescent="0.3">
      <c r="A246" s="44" t="str">
        <f>Tableau1[[#This Row],[Code]]</f>
        <v>REI_004_01</v>
      </c>
      <c r="B246" s="78" t="str">
        <f>Tableau1[[#This Row],[Nom]]</f>
        <v>TABLEAU EVENEMENTS INDESIRABLES Hors medicament</v>
      </c>
      <c r="C246" s="82" t="e">
        <f ca="1">IF(#REF!="Indéfini", "Indéfinie",IF(#REF!="","A REVOIR",IF(EDATE(#REF!,#REF!*12)
&lt;=TODAY(),"A REVOIR",EDATE(#REF!,#REF!*12))))</f>
        <v>#REF!</v>
      </c>
      <c r="D246" s="67" t="str">
        <f>IF(Tableau1[[#This Row],[Colonne4]]="oui","I","")</f>
        <v/>
      </c>
      <c r="E246" s="137">
        <f>Tableau1[[#This Row],[Colonne3]]</f>
        <v>0</v>
      </c>
      <c r="F24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6" s="43" t="str">
        <f>Tableau1[[#This Row],[Dossier]]&amp;Tableau1[[#This Row],[Sous dossier (1)]]&amp;Tableau1[[#This Row],[Sous dossier (2)]]&amp;Tableau1[[#This Row],[Sous dossier (3)]]</f>
        <v>MANAGEMENT\RISQUE\EVENEMENTS_INDESIRABLES\</v>
      </c>
    </row>
    <row r="247" spans="1:9" x14ac:dyDescent="0.3">
      <c r="A247" s="44" t="str">
        <f>Tableau1[[#This Row],[Code]]</f>
        <v>RVX_003_01</v>
      </c>
      <c r="B247" s="78" t="str">
        <f>Tableau1[[#This Row],[Nom]]</f>
        <v>TABLEAU VIGILANCES et VEILLE SANITAIRE</v>
      </c>
      <c r="C247" s="82" t="e">
        <f ca="1">IF(#REF!="Indéfini", "Indéfinie",IF(#REF!="","A REVOIR",IF(EDATE(#REF!,#REF!*12)
&lt;=TODAY(),"A REVOIR",EDATE(#REF!,#REF!*12))))</f>
        <v>#REF!</v>
      </c>
      <c r="D247" s="67" t="str">
        <f>IF(Tableau1[[#This Row],[Colonne4]]="oui","I","")</f>
        <v/>
      </c>
      <c r="E247" s="137">
        <f>Tableau1[[#This Row],[Colonne3]]</f>
        <v>0</v>
      </c>
      <c r="F2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7" s="43" t="str">
        <f>Tableau1[[#This Row],[Dossier]]&amp;Tableau1[[#This Row],[Sous dossier (1)]]&amp;Tableau1[[#This Row],[Sous dossier (2)]]&amp;Tableau1[[#This Row],[Sous dossier (3)]]</f>
        <v>MANAGEMENT\RISQUE\VIGILANCE\</v>
      </c>
    </row>
    <row r="248" spans="1:9" x14ac:dyDescent="0.3">
      <c r="A248" s="44" t="str">
        <f>Tableau1[[#This Row],[Code]]</f>
        <v>OFT_007_03</v>
      </c>
      <c r="B248" s="78" t="str">
        <f>Tableau1[[#This Row],[Nom]]</f>
        <v>TEL BENEVOLES</v>
      </c>
      <c r="C248" s="82" t="e">
        <f ca="1">IF(#REF!="Indéfini", "Indéfinie",IF(#REF!="","A REVOIR",IF(EDATE(#REF!,#REF!*12)
&lt;=TODAY(),"A REVOIR",EDATE(#REF!,#REF!*12))))</f>
        <v>#REF!</v>
      </c>
      <c r="D248" s="67" t="str">
        <f>IF(Tableau1[[#This Row],[Colonne4]]="oui","I","")</f>
        <v/>
      </c>
      <c r="E248" s="137">
        <f>Tableau1[[#This Row],[Colonne3]]</f>
        <v>0</v>
      </c>
      <c r="F2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8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49" spans="1:9" x14ac:dyDescent="0.3">
      <c r="A249" s="44" t="str">
        <f>Tableau1[[#This Row],[Code]]</f>
        <v>OFT_008_03</v>
      </c>
      <c r="B249" s="78" t="str">
        <f>Tableau1[[#This Row],[Nom]]</f>
        <v>TEL BENEVOLES HDJ</v>
      </c>
      <c r="C249" s="82" t="e">
        <f ca="1">IF(#REF!="Indéfini", "Indéfinie",IF(#REF!="","A REVOIR",IF(EDATE(#REF!,#REF!*12)
&lt;=TODAY(),"A REVOIR",EDATE(#REF!,#REF!*12))))</f>
        <v>#REF!</v>
      </c>
      <c r="D249" s="67" t="str">
        <f>IF(Tableau1[[#This Row],[Colonne4]]="oui","I","")</f>
        <v/>
      </c>
      <c r="E249" s="137">
        <f>Tableau1[[#This Row],[Colonne3]]</f>
        <v>0</v>
      </c>
      <c r="F2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9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0" spans="1:9" x14ac:dyDescent="0.3">
      <c r="A250" s="44" t="str">
        <f>Tableau1[[#This Row],[Code]]</f>
        <v>OFT_005_05</v>
      </c>
      <c r="B250" s="78" t="str">
        <f>Tableau1[[#This Row],[Nom]]</f>
        <v>TEL MAISON (ASTREINTES - INTERNES)</v>
      </c>
      <c r="C250" s="82" t="e">
        <f ca="1">IF(#REF!="Indéfini", "Indéfinie",IF(#REF!="","A REVOIR",IF(EDATE(#REF!,#REF!*12)
&lt;=TODAY(),"A REVOIR",EDATE(#REF!,#REF!*12))))</f>
        <v>#REF!</v>
      </c>
      <c r="D250" s="67" t="str">
        <f>IF(Tableau1[[#This Row],[Colonne4]]="oui","I","")</f>
        <v/>
      </c>
      <c r="E250" s="137">
        <f>Tableau1[[#This Row],[Colonne3]]</f>
        <v>0</v>
      </c>
      <c r="F25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5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5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0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1" spans="1:9" x14ac:dyDescent="0.3">
      <c r="A251" s="44">
        <f>Tableau1[[#This Row],[Code]]</f>
        <v>0</v>
      </c>
      <c r="B251" s="78" t="str">
        <f>Tableau1[[#This Row],[Nom]]</f>
        <v>TEL PERSONNELS</v>
      </c>
      <c r="C251" s="82" t="e">
        <f ca="1">IF(#REF!="Indéfini", "Indéfinie",IF(#REF!="","A REVOIR",IF(EDATE(#REF!,#REF!*12)
&lt;=TODAY(),"A REVOIR",EDATE(#REF!,#REF!*12))))</f>
        <v>#REF!</v>
      </c>
      <c r="D251" s="67" t="str">
        <f>IF(Tableau1[[#This Row],[Colonne4]]="oui","I","")</f>
        <v/>
      </c>
      <c r="E251" s="137">
        <f>Tableau1[[#This Row],[Colonne3]]</f>
        <v>0</v>
      </c>
      <c r="F25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5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1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2" spans="1:9" x14ac:dyDescent="0.3">
      <c r="A252" s="44" t="str">
        <f>Tableau1[[#This Row],[Code]]</f>
        <v>CUI_006_01</v>
      </c>
      <c r="B252" s="78" t="str">
        <f>Tableau1[[#This Row],[Nom]]</f>
        <v>TENUE VESTIMENTAIRE EN CUISINE</v>
      </c>
      <c r="C252" s="82" t="e">
        <f ca="1">IF(#REF!="Indéfini", "Indéfinie",IF(#REF!="","A REVOIR",IF(EDATE(#REF!,#REF!*12)
&lt;=TODAY(),"A REVOIR",EDATE(#REF!,#REF!*12))))</f>
        <v>#REF!</v>
      </c>
      <c r="D252" s="67" t="str">
        <f>IF(Tableau1[[#This Row],[Colonne4]]="oui","I","")</f>
        <v/>
      </c>
      <c r="E252" s="137">
        <f>Tableau1[[#This Row],[Colonne3]]</f>
        <v>0</v>
      </c>
      <c r="F25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2" s="43" t="str">
        <f>Tableau1[[#This Row],[Dossier]]&amp;Tableau1[[#This Row],[Sous dossier (1)]]&amp;Tableau1[[#This Row],[Sous dossier (2)]]&amp;Tableau1[[#This Row],[Sous dossier (3)]]</f>
        <v>SOUTIEN\CUISINE\HACCP\</v>
      </c>
    </row>
    <row r="253" spans="1:9" x14ac:dyDescent="0.3">
      <c r="A253" s="44" t="str">
        <f>Tableau1[[#This Row],[Code]]</f>
        <v>HDJ_011_01</v>
      </c>
      <c r="B253" s="78" t="str">
        <f>Tableau1[[#This Row],[Nom]]</f>
        <v>TOILETTE COMPLETE</v>
      </c>
      <c r="C253" s="82" t="e">
        <f ca="1">IF(#REF!="Indéfini", "Indéfinie",IF(#REF!="","A REVOIR",IF(EDATE(#REF!,#REF!*12)
&lt;=TODAY(),"A REVOIR",EDATE(#REF!,#REF!*12))))</f>
        <v>#REF!</v>
      </c>
      <c r="D253" s="67" t="str">
        <f>IF(Tableau1[[#This Row],[Colonne4]]="oui","I","")</f>
        <v/>
      </c>
      <c r="E253" s="137">
        <f>Tableau1[[#This Row],[Colonne3]]</f>
        <v>0</v>
      </c>
      <c r="F25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3" s="43" t="str">
        <f>Tableau1[[#This Row],[Dossier]]&amp;Tableau1[[#This Row],[Sous dossier (1)]]&amp;Tableau1[[#This Row],[Sous dossier (2)]]&amp;Tableau1[[#This Row],[Sous dossier (3)]]</f>
        <v>PEC\HDJ\</v>
      </c>
    </row>
    <row r="254" spans="1:9" x14ac:dyDescent="0.3">
      <c r="A254" s="44" t="str">
        <f>Tableau1[[#This Row],[Code]]</f>
        <v>CUI_009_01</v>
      </c>
      <c r="B254" s="78" t="str">
        <f>Tableau1[[#This Row],[Nom]]</f>
        <v>TRACABILITE DES PRODUITS ENTAMES</v>
      </c>
      <c r="C254" s="82" t="e">
        <f ca="1">IF(#REF!="Indéfini", "Indéfinie",IF(#REF!="","A REVOIR",IF(EDATE(#REF!,#REF!*12)
&lt;=TODAY(),"A REVOIR",EDATE(#REF!,#REF!*12))))</f>
        <v>#REF!</v>
      </c>
      <c r="D254" s="67" t="str">
        <f>IF(Tableau1[[#This Row],[Colonne4]]="oui","I","")</f>
        <v/>
      </c>
      <c r="E254" s="137">
        <f>Tableau1[[#This Row],[Colonne3]]</f>
        <v>0</v>
      </c>
      <c r="F25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4" s="43" t="str">
        <f>Tableau1[[#This Row],[Dossier]]&amp;Tableau1[[#This Row],[Sous dossier (1)]]&amp;Tableau1[[#This Row],[Sous dossier (2)]]&amp;Tableau1[[#This Row],[Sous dossier (3)]]</f>
        <v>SOUTIEN\CUISINE\HACCP\</v>
      </c>
    </row>
    <row r="255" spans="1:9" x14ac:dyDescent="0.3">
      <c r="A255" s="44" t="str">
        <f>Tableau1[[#This Row],[Code]]</f>
        <v>HLI_002_03</v>
      </c>
      <c r="B255" s="78" t="str">
        <f>Tableau1[[#This Row],[Nom]]</f>
        <v>TRAITEMENT DES  FRANGES ET LINGETTES</v>
      </c>
      <c r="C255" s="82" t="e">
        <f ca="1">IF(#REF!="Indéfini", "Indéfinie",IF(#REF!="","A REVOIR",IF(EDATE(#REF!,#REF!*12)
&lt;=TODAY(),"A REVOIR",EDATE(#REF!,#REF!*12))))</f>
        <v>#REF!</v>
      </c>
      <c r="D255" s="67" t="str">
        <f>IF(Tableau1[[#This Row],[Colonne4]]="oui","I","")</f>
        <v/>
      </c>
      <c r="E255" s="137">
        <f>Tableau1[[#This Row],[Colonne3]]</f>
        <v>0</v>
      </c>
      <c r="F25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5" s="43" t="str">
        <f>Tableau1[[#This Row],[Dossier]]&amp;Tableau1[[#This Row],[Sous dossier (1)]]&amp;Tableau1[[#This Row],[Sous dossier (2)]]&amp;Tableau1[[#This Row],[Sous dossier (3)]]</f>
        <v>SOUTIEN\HYGIENE\LINGE\</v>
      </c>
    </row>
    <row r="256" spans="1:9" x14ac:dyDescent="0.3">
      <c r="A256" s="44" t="str">
        <f>Tableau1[[#This Row],[Code]]</f>
        <v>HLI_003_03</v>
      </c>
      <c r="B256" s="78" t="str">
        <f>Tableau1[[#This Row],[Nom]]</f>
        <v>TRAITEMENT DU LINGE D’AMEUBLEMENT</v>
      </c>
      <c r="C256" s="82" t="e">
        <f ca="1">IF(#REF!="Indéfini", "Indéfinie",IF(#REF!="","A REVOIR",IF(EDATE(#REF!,#REF!*12)
&lt;=TODAY(),"A REVOIR",EDATE(#REF!,#REF!*12))))</f>
        <v>#REF!</v>
      </c>
      <c r="D256" s="67" t="str">
        <f>IF(Tableau1[[#This Row],[Colonne4]]="oui","I","")</f>
        <v/>
      </c>
      <c r="E256" s="137">
        <f>Tableau1[[#This Row],[Colonne3]]</f>
        <v>0</v>
      </c>
      <c r="F25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6" s="43" t="str">
        <f>Tableau1[[#This Row],[Dossier]]&amp;Tableau1[[#This Row],[Sous dossier (1)]]&amp;Tableau1[[#This Row],[Sous dossier (2)]]&amp;Tableau1[[#This Row],[Sous dossier (3)]]</f>
        <v>SOUTIEN\HYGIENE\LINGE\</v>
      </c>
    </row>
    <row r="257" spans="1:9" ht="27.6" x14ac:dyDescent="0.3">
      <c r="A257" s="44">
        <f>Tableau1[[#This Row],[Code]]</f>
        <v>0</v>
      </c>
      <c r="B257" s="78" t="str">
        <f>Tableau1[[#This Row],[Nom]]</f>
        <v>TRAITEMENT DU LINGE PERSONNEL DES RESIDENTS, CAS PARTICULIERS</v>
      </c>
      <c r="C257" s="82" t="e">
        <f ca="1">IF(#REF!="Indéfini", "Indéfinie",IF(#REF!="","A REVOIR",IF(EDATE(#REF!,#REF!*12)
&lt;=TODAY(),"A REVOIR",EDATE(#REF!,#REF!*12))))</f>
        <v>#REF!</v>
      </c>
      <c r="D257" s="67" t="str">
        <f>IF(Tableau1[[#This Row],[Colonne4]]="oui","I","")</f>
        <v/>
      </c>
      <c r="E257" s="137">
        <f>Tableau1[[#This Row],[Colonne3]]</f>
        <v>0</v>
      </c>
      <c r="F2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7" s="43" t="str">
        <f>Tableau1[[#This Row],[Dossier]]&amp;Tableau1[[#This Row],[Sous dossier (1)]]&amp;Tableau1[[#This Row],[Sous dossier (2)]]&amp;Tableau1[[#This Row],[Sous dossier (3)]]</f>
        <v>SOUTIEN\HYGIENE\LINGE\</v>
      </c>
    </row>
    <row r="258" spans="1:9" x14ac:dyDescent="0.3">
      <c r="A258" s="44" t="str">
        <f>Tableau1[[#This Row],[Code]]</f>
        <v>HGE_006_04</v>
      </c>
      <c r="B258" s="78" t="str">
        <f>Tableau1[[#This Row],[Nom]]</f>
        <v>TRAITEMENT HYGIENIQUE DES MAINS PAR FRICTION - SHA</v>
      </c>
      <c r="C258" s="82" t="e">
        <f ca="1">IF(#REF!="Indéfini", "Indéfinie",IF(#REF!="","A REVOIR",IF(EDATE(#REF!,#REF!*12)
&lt;=TODAY(),"A REVOIR",EDATE(#REF!,#REF!*12))))</f>
        <v>#REF!</v>
      </c>
      <c r="D258" s="67" t="str">
        <f>IF(Tableau1[[#This Row],[Colonne4]]="oui","I","")</f>
        <v/>
      </c>
      <c r="E258" s="137">
        <f>Tableau1[[#This Row],[Colonne3]]</f>
        <v>0</v>
      </c>
      <c r="F25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8" s="43" t="str">
        <f>Tableau1[[#This Row],[Dossier]]&amp;Tableau1[[#This Row],[Sous dossier (1)]]&amp;Tableau1[[#This Row],[Sous dossier (2)]]&amp;Tableau1[[#This Row],[Sous dossier (3)]]</f>
        <v>SOUTIEN\HYGIENE\GENERAL\</v>
      </c>
    </row>
    <row r="259" spans="1:9" x14ac:dyDescent="0.3">
      <c r="A259" s="44" t="str">
        <f>Tableau1[[#This Row],[Code]]</f>
        <v>HLI_004_03</v>
      </c>
      <c r="B259" s="78" t="str">
        <f>Tableau1[[#This Row],[Nom]]</f>
        <v>TRAITEMENT LINGE DU PERSONNEL</v>
      </c>
      <c r="C259" s="82" t="e">
        <f ca="1">IF(#REF!="Indéfini", "Indéfinie",IF(#REF!="","A REVOIR",IF(EDATE(#REF!,#REF!*12)
&lt;=TODAY(),"A REVOIR",EDATE(#REF!,#REF!*12))))</f>
        <v>#REF!</v>
      </c>
      <c r="D259" s="67" t="str">
        <f>IF(Tableau1[[#This Row],[Colonne4]]="oui","I","")</f>
        <v/>
      </c>
      <c r="E259" s="137">
        <f>Tableau1[[#This Row],[Colonne3]]</f>
        <v>0</v>
      </c>
      <c r="F25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9" s="43" t="str">
        <f>Tableau1[[#This Row],[Dossier]]&amp;Tableau1[[#This Row],[Sous dossier (1)]]&amp;Tableau1[[#This Row],[Sous dossier (2)]]&amp;Tableau1[[#This Row],[Sous dossier (3)]]</f>
        <v>SOUTIEN\HYGIENE\LINGE\</v>
      </c>
    </row>
    <row r="260" spans="1:9" x14ac:dyDescent="0.3">
      <c r="A260" s="44" t="str">
        <f>Tableau1[[#This Row],[Code]]</f>
        <v>HGE_008_01</v>
      </c>
      <c r="B260" s="78" t="str">
        <f>Tableau1[[#This Row],[Nom]]</f>
        <v>TRANSPORT DES RESIDENTS (HORS AMBULANCE)</v>
      </c>
      <c r="C260" s="82" t="e">
        <f ca="1">IF(#REF!="Indéfini", "Indéfinie",IF(#REF!="","A REVOIR",IF(EDATE(#REF!,#REF!*12)
&lt;=TODAY(),"A REVOIR",EDATE(#REF!,#REF!*12))))</f>
        <v>#REF!</v>
      </c>
      <c r="D260" s="67" t="str">
        <f>IF(Tableau1[[#This Row],[Colonne4]]="oui","I","")</f>
        <v/>
      </c>
      <c r="E260" s="137">
        <f>Tableau1[[#This Row],[Colonne3]]</f>
        <v>0</v>
      </c>
      <c r="F2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0" s="43" t="str">
        <f>Tableau1[[#This Row],[Dossier]]&amp;Tableau1[[#This Row],[Sous dossier (1)]]&amp;Tableau1[[#This Row],[Sous dossier (2)]]&amp;Tableau1[[#This Row],[Sous dossier (3)]]</f>
        <v>SOUTIEN\HYGIENE\GENERAL\</v>
      </c>
    </row>
    <row r="261" spans="1:9" x14ac:dyDescent="0.3">
      <c r="A261" s="44" t="str">
        <f>Tableau1[[#This Row],[Code]]</f>
        <v>HDE_001_02</v>
      </c>
      <c r="B261" s="78" t="str">
        <f>Tableau1[[#This Row],[Nom]]</f>
        <v>TRI DES DECHETS DANS LES UNITES DE SOINS</v>
      </c>
      <c r="C261" s="82" t="e">
        <f ca="1">IF(#REF!="Indéfini", "Indéfinie",IF(#REF!="","A REVOIR",IF(EDATE(#REF!,#REF!*12)
&lt;=TODAY(),"A REVOIR",EDATE(#REF!,#REF!*12))))</f>
        <v>#REF!</v>
      </c>
      <c r="D261" s="67" t="str">
        <f>IF(Tableau1[[#This Row],[Colonne4]]="oui","I","")</f>
        <v/>
      </c>
      <c r="E261" s="137">
        <f>Tableau1[[#This Row],[Colonne3]]</f>
        <v>0</v>
      </c>
      <c r="F2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1" s="43" t="str">
        <f>Tableau1[[#This Row],[Dossier]]&amp;Tableau1[[#This Row],[Sous dossier (1)]]&amp;Tableau1[[#This Row],[Sous dossier (2)]]&amp;Tableau1[[#This Row],[Sous dossier (3)]]</f>
        <v>SOUTIEN\HYGIENE\DECHET\</v>
      </c>
    </row>
    <row r="262" spans="1:9" ht="27.6" x14ac:dyDescent="0.3">
      <c r="A262" s="44" t="str">
        <f>Tableau1[[#This Row],[Code]]</f>
        <v>UPT_011_02</v>
      </c>
      <c r="B262" s="78" t="str">
        <f>Tableau1[[#This Row],[Nom]]</f>
        <v>UROKINASE RESTAURATION DE LA PERMEABILITE DES CATHETERS VEINEUX CENTRAUX</v>
      </c>
      <c r="C262" s="82" t="e">
        <f ca="1">IF(#REF!="Indéfini", "Indéfinie",IF(#REF!="","A REVOIR",IF(EDATE(#REF!,#REF!*12)
&lt;=TODAY(),"A REVOIR",EDATE(#REF!,#REF!*12))))</f>
        <v>#REF!</v>
      </c>
      <c r="D262" s="67" t="str">
        <f>IF(Tableau1[[#This Row],[Colonne4]]="oui","I","")</f>
        <v/>
      </c>
      <c r="E262" s="137">
        <f>Tableau1[[#This Row],[Colonne3]]</f>
        <v>0</v>
      </c>
      <c r="F2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2" s="43" t="str">
        <f>Tableau1[[#This Row],[Dossier]]&amp;Tableau1[[#This Row],[Sous dossier (1)]]&amp;Tableau1[[#This Row],[Sous dossier (2)]]&amp;Tableau1[[#This Row],[Sous dossier (3)]]</f>
        <v>PEC\UNITE\PROTOCOLE_TH\</v>
      </c>
    </row>
    <row r="263" spans="1:9" x14ac:dyDescent="0.3">
      <c r="A263" s="44" t="str">
        <f>Tableau1[[#This Row],[Code]]</f>
        <v>PPH_009_02</v>
      </c>
      <c r="B263" s="78" t="str">
        <f>Tableau1[[#This Row],[Nom]]</f>
        <v>UTILISATION DES ANTISEPTIQUES</v>
      </c>
      <c r="C263" s="82" t="e">
        <f ca="1">IF(#REF!="Indéfini", "Indéfinie",IF(#REF!="","A REVOIR",IF(EDATE(#REF!,#REF!*12)
&lt;=TODAY(),"A REVOIR",EDATE(#REF!,#REF!*12))))</f>
        <v>#REF!</v>
      </c>
      <c r="D263" s="67" t="str">
        <f>IF(Tableau1[[#This Row],[Colonne4]]="oui","I","")</f>
        <v/>
      </c>
      <c r="E263" s="137">
        <f>Tableau1[[#This Row],[Colonne3]]</f>
        <v>0</v>
      </c>
      <c r="F26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3" s="43" t="str">
        <f>Tableau1[[#This Row],[Dossier]]&amp;Tableau1[[#This Row],[Sous dossier (1)]]&amp;Tableau1[[#This Row],[Sous dossier (2)]]&amp;Tableau1[[#This Row],[Sous dossier (3)]]</f>
        <v>SOUTIEN\PHARMA_DM\PHARMA\</v>
      </c>
    </row>
    <row r="264" spans="1:9" x14ac:dyDescent="0.3">
      <c r="A264" s="44" t="str">
        <f>Tableau1[[#This Row],[Code]]</f>
        <v>UGE_006_02</v>
      </c>
      <c r="B264" s="78" t="str">
        <f>Tableau1[[#This Row],[Nom]]</f>
        <v>UTILISATION DES FRIGIDAIRES DANS LES CHAMBRES</v>
      </c>
      <c r="C264" s="82" t="e">
        <f ca="1">IF(#REF!="Indéfini", "Indéfinie",IF(#REF!="","A REVOIR",IF(EDATE(#REF!,#REF!*12)
&lt;=TODAY(),"A REVOIR",EDATE(#REF!,#REF!*12))))</f>
        <v>#REF!</v>
      </c>
      <c r="D264" s="67" t="str">
        <f>IF(Tableau1[[#This Row],[Colonne4]]="oui","I","")</f>
        <v/>
      </c>
      <c r="E264" s="137">
        <f>Tableau1[[#This Row],[Colonne3]]</f>
        <v>0</v>
      </c>
      <c r="F2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4" s="43" t="str">
        <f>Tableau1[[#This Row],[Dossier]]&amp;Tableau1[[#This Row],[Sous dossier (1)]]&amp;Tableau1[[#This Row],[Sous dossier (2)]]&amp;Tableau1[[#This Row],[Sous dossier (3)]]</f>
        <v>PEC\UNITE\GENERAL\</v>
      </c>
    </row>
    <row r="265" spans="1:9" x14ac:dyDescent="0.3">
      <c r="A265" s="44" t="str">
        <f>Tableau1[[#This Row],[Code]]</f>
        <v>HDJ_011_02</v>
      </c>
      <c r="B265" s="78" t="str">
        <f>Tableau1[[#This Row],[Nom]]</f>
        <v>UTILISATION DU DOSSIER DE SOINS HDJ</v>
      </c>
      <c r="C265" s="82" t="e">
        <f ca="1">IF(#REF!="Indéfini", "Indéfinie",IF(#REF!="","A REVOIR",IF(EDATE(#REF!,#REF!*12)
&lt;=TODAY(),"A REVOIR",EDATE(#REF!,#REF!*12))))</f>
        <v>#REF!</v>
      </c>
      <c r="D265" s="67" t="str">
        <f>IF(Tableau1[[#This Row],[Colonne4]]="oui","I","")</f>
        <v/>
      </c>
      <c r="E265" s="137">
        <f>Tableau1[[#This Row],[Colonne3]]</f>
        <v>0</v>
      </c>
      <c r="F26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5" s="43" t="str">
        <f>Tableau1[[#This Row],[Dossier]]&amp;Tableau1[[#This Row],[Sous dossier (1)]]&amp;Tableau1[[#This Row],[Sous dossier (2)]]&amp;Tableau1[[#This Row],[Sous dossier (3)]]</f>
        <v>PEC\HDJ\</v>
      </c>
    </row>
    <row r="266" spans="1:9" ht="27.6" x14ac:dyDescent="0.3">
      <c r="A266" s="44" t="str">
        <f>Tableau1[[#This Row],[Code]]</f>
        <v>PDM_001_02</v>
      </c>
      <c r="B266" s="78" t="str">
        <f>Tableau1[[#This Row],[Nom]]</f>
        <v>UTILISATION ET ENTRETIEN  DU RESPIRATEUR ET DE L’ASPIRATION</v>
      </c>
      <c r="C266" s="82" t="e">
        <f ca="1">IF(#REF!="Indéfini", "Indéfinie",IF(#REF!="","A REVOIR",IF(EDATE(#REF!,#REF!*12)
&lt;=TODAY(),"A REVOIR",EDATE(#REF!,#REF!*12))))</f>
        <v>#REF!</v>
      </c>
      <c r="D266" s="67" t="str">
        <f>IF(Tableau1[[#This Row],[Colonne4]]="oui","I","")</f>
        <v/>
      </c>
      <c r="E266" s="137">
        <f>Tableau1[[#This Row],[Colonne3]]</f>
        <v>0</v>
      </c>
      <c r="F26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6" s="43" t="str">
        <f>Tableau1[[#This Row],[Dossier]]&amp;Tableau1[[#This Row],[Sous dossier (1)]]&amp;Tableau1[[#This Row],[Sous dossier (2)]]&amp;Tableau1[[#This Row],[Sous dossier (3)]]</f>
        <v>SOUTIEN\PHARMA_DM\DM\</v>
      </c>
    </row>
    <row r="267" spans="1:9" x14ac:dyDescent="0.3">
      <c r="A267" s="44" t="str">
        <f>Tableau1[[#This Row],[Code]]</f>
        <v>PDM_002_01</v>
      </c>
      <c r="B267" s="78" t="str">
        <f>Tableau1[[#This Row],[Nom]]</f>
        <v>UTILISATION POMPE GEMSTAR</v>
      </c>
      <c r="C267" s="82" t="e">
        <f ca="1">IF(#REF!="Indéfini", "Indéfinie",IF(#REF!="","A REVOIR",IF(EDATE(#REF!,#REF!*12)
&lt;=TODAY(),"A REVOIR",EDATE(#REF!,#REF!*12))))</f>
        <v>#REF!</v>
      </c>
      <c r="D267" s="67" t="str">
        <f>IF(Tableau1[[#This Row],[Colonne4]]="oui","I","")</f>
        <v/>
      </c>
      <c r="E267" s="137">
        <f>Tableau1[[#This Row],[Colonne3]]</f>
        <v>0</v>
      </c>
      <c r="F26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7" s="43" t="str">
        <f>Tableau1[[#This Row],[Dossier]]&amp;Tableau1[[#This Row],[Sous dossier (1)]]&amp;Tableau1[[#This Row],[Sous dossier (2)]]&amp;Tableau1[[#This Row],[Sous dossier (3)]]</f>
        <v>SOUTIEN\PHARMA_DM\DM\</v>
      </c>
    </row>
    <row r="268" spans="1:9" x14ac:dyDescent="0.3">
      <c r="A268" s="44" t="str">
        <f>Tableau1[[#This Row],[Code]]</f>
        <v>QSI _001_02</v>
      </c>
      <c r="B268" s="78" t="str">
        <f>Tableau1[[#This Row],[Nom]]</f>
        <v>VEILLE REGLEMENTAIRE</v>
      </c>
      <c r="C268" s="82" t="e">
        <f ca="1">IF(#REF!="Indéfini", "Indéfinie",IF(#REF!="","A REVOIR",IF(EDATE(#REF!,#REF!*12)
&lt;=TODAY(),"A REVOIR",EDATE(#REF!,#REF!*12))))</f>
        <v>#REF!</v>
      </c>
      <c r="D268" s="67" t="str">
        <f>IF(Tableau1[[#This Row],[Colonne4]]="oui","I","")</f>
        <v/>
      </c>
      <c r="E268" s="137">
        <f>Tableau1[[#This Row],[Colonne3]]</f>
        <v>0</v>
      </c>
      <c r="F26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8" s="43" t="str">
        <f>Tableau1[[#This Row],[Dossier]]&amp;Tableau1[[#This Row],[Sous dossier (1)]]&amp;Tableau1[[#This Row],[Sous dossier (2)]]&amp;Tableau1[[#This Row],[Sous dossier (3)]]</f>
        <v>MANAGEMENT\QUALITE\SYSTEME_INFORMATION\</v>
      </c>
    </row>
    <row r="269" spans="1:9" x14ac:dyDescent="0.3">
      <c r="A269" s="44">
        <f>Tableau1[[#This Row],[Code]]</f>
        <v>0</v>
      </c>
      <c r="B269" s="78" t="str">
        <f>Tableau1[[#This Row],[Nom]]</f>
        <v>Veille réglementaire La Maison 2016</v>
      </c>
      <c r="C269" s="82" t="e">
        <f ca="1">IF(#REF!="Indéfini", "Indéfinie",IF(#REF!="","A REVOIR",IF(EDATE(#REF!,#REF!*12)
&lt;=TODAY(),"A REVOIR",EDATE(#REF!,#REF!*12))))</f>
        <v>#REF!</v>
      </c>
      <c r="D269" s="67" t="str">
        <f>IF(Tableau1[[#This Row],[Colonne4]]="oui","I","")</f>
        <v/>
      </c>
      <c r="E269" s="137">
        <f>Tableau1[[#This Row],[Colonne3]]</f>
        <v>0</v>
      </c>
      <c r="F26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6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9" s="43" t="str">
        <f>Tableau1[[#This Row],[Dossier]]&amp;Tableau1[[#This Row],[Sous dossier (1)]]&amp;Tableau1[[#This Row],[Sous dossier (2)]]&amp;Tableau1[[#This Row],[Sous dossier (3)]]</f>
        <v>MANAGEMENT\QUALITE\SYSTEME_INFORMATION\</v>
      </c>
    </row>
    <row r="270" spans="1:9" x14ac:dyDescent="0.3">
      <c r="A270" s="44" t="str">
        <f>Tableau1[[#This Row],[Code]]</f>
        <v>UPT_016_02</v>
      </c>
      <c r="B270" s="78" t="str">
        <f>Tableau1[[#This Row],[Nom]]</f>
        <v>VERROUS D’ANTIBIOTIQUES</v>
      </c>
      <c r="C270" s="82" t="e">
        <f ca="1">IF(#REF!="Indéfini", "Indéfinie",IF(#REF!="","A REVOIR",IF(EDATE(#REF!,#REF!*12)
&lt;=TODAY(),"A REVOIR",EDATE(#REF!,#REF!*12))))</f>
        <v>#REF!</v>
      </c>
      <c r="D270" s="67" t="str">
        <f>IF(Tableau1[[#This Row],[Colonne4]]="oui","I","")</f>
        <v/>
      </c>
      <c r="E270" s="137">
        <f>Tableau1[[#This Row],[Colonne3]]</f>
        <v>0</v>
      </c>
      <c r="F2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0" s="43" t="str">
        <f>Tableau1[[#This Row],[Dossier]]&amp;Tableau1[[#This Row],[Sous dossier (1)]]&amp;Tableau1[[#This Row],[Sous dossier (2)]]&amp;Tableau1[[#This Row],[Sous dossier (3)]]</f>
        <v>PEC\UNITE\PROTOCOLE_TH\</v>
      </c>
    </row>
    <row r="271" spans="1:9" x14ac:dyDescent="0.3">
      <c r="A271" s="44" t="str">
        <f>Tableau1[[#This Row],[Code]]</f>
        <v>USO_004_02</v>
      </c>
      <c r="B271" s="78" t="str">
        <f>Tableau1[[#This Row],[Nom]]</f>
        <v>VIDANGE POCHE A URINE</v>
      </c>
      <c r="C271" s="82" t="e">
        <f ca="1">IF(#REF!="Indéfini", "Indéfinie",IF(#REF!="","A REVOIR",IF(EDATE(#REF!,#REF!*12)
&lt;=TODAY(),"A REVOIR",EDATE(#REF!,#REF!*12))))</f>
        <v>#REF!</v>
      </c>
      <c r="D271" s="67" t="str">
        <f>IF(Tableau1[[#This Row],[Colonne4]]="oui","I","")</f>
        <v/>
      </c>
      <c r="E271" s="137">
        <f>Tableau1[[#This Row],[Colonne3]]</f>
        <v>0</v>
      </c>
      <c r="F27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1" s="43" t="str">
        <f>Tableau1[[#This Row],[Dossier]]&amp;Tableau1[[#This Row],[Sous dossier (1)]]&amp;Tableau1[[#This Row],[Sous dossier (2)]]&amp;Tableau1[[#This Row],[Sous dossier (3)]]</f>
        <v>PEC\UNITE\SOIN\</v>
      </c>
    </row>
    <row r="272" spans="1:9" x14ac:dyDescent="0.3">
      <c r="A272" s="44" t="str">
        <f>Tableau1[[#This Row],[Code]]</f>
        <v>USO_007_03</v>
      </c>
      <c r="B272" s="78" t="str">
        <f>Tableau1[[#This Row],[Nom]]</f>
        <v>VOIES VEINEUSES PERIPHERIQUES</v>
      </c>
      <c r="C272" s="82" t="e">
        <f ca="1">IF(#REF!="Indéfini", "Indéfinie",IF(#REF!="","A REVOIR",IF(EDATE(#REF!,#REF!*12)
&lt;=TODAY(),"A REVOIR",EDATE(#REF!,#REF!*12))))</f>
        <v>#REF!</v>
      </c>
      <c r="D272" s="67" t="str">
        <f>IF(Tableau1[[#This Row],[Colonne4]]="oui","I","")</f>
        <v/>
      </c>
      <c r="E272" s="137">
        <f>Tableau1[[#This Row],[Colonne3]]</f>
        <v>0</v>
      </c>
      <c r="F27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2" s="43" t="str">
        <f>Tableau1[[#This Row],[Dossier]]&amp;Tableau1[[#This Row],[Sous dossier (1)]]&amp;Tableau1[[#This Row],[Sous dossier (2)]]&amp;Tableau1[[#This Row],[Sous dossier (3)]]</f>
        <v>PEC\UNITE\SOIN\</v>
      </c>
    </row>
    <row r="273" spans="1:9" x14ac:dyDescent="0.3">
      <c r="A273" s="44" t="str">
        <f>Tableau1[[#This Row],[Code]]</f>
        <v>-</v>
      </c>
      <c r="B273" s="78" t="str">
        <f>Tableau1[[#This Row],[Nom]]</f>
        <v>DEMANDE DE CONGES</v>
      </c>
      <c r="C273" s="82" t="e">
        <f ca="1">IF(#REF!="Indéfini", "Indéfinie",IF(#REF!="","A REVOIR",IF(EDATE(#REF!,#REF!*12)
&lt;=TODAY(),"A REVOIR",EDATE(#REF!,#REF!*12))))</f>
        <v>#REF!</v>
      </c>
      <c r="D273" s="67" t="str">
        <f>IF(Tableau1[[#This Row],[Colonne4]]="oui","I","")</f>
        <v/>
      </c>
      <c r="E273" s="137">
        <f>Tableau1[[#This Row],[Colonne3]]</f>
        <v>0</v>
      </c>
      <c r="F2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3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274" spans="1:9" x14ac:dyDescent="0.3">
      <c r="A274" s="44">
        <f>Tableau1[[#This Row],[Code]]</f>
        <v>0</v>
      </c>
      <c r="B274" s="78">
        <f>Tableau1[[#This Row],[Nom]]</f>
        <v>0</v>
      </c>
      <c r="C274" s="82" t="e">
        <f ca="1">IF(#REF!="Indéfini", "Indéfinie",IF(#REF!="","A REVOIR",IF(EDATE(#REF!,#REF!*12)
&lt;=TODAY(),"A REVOIR",EDATE(#REF!,#REF!*12))))</f>
        <v>#REF!</v>
      </c>
      <c r="D274" s="67" t="str">
        <f>IF(Tableau1[[#This Row],[Colonne4]]="oui","I","")</f>
        <v/>
      </c>
      <c r="E274" s="137">
        <f>Tableau1[[#This Row],[Colonne3]]</f>
        <v>0</v>
      </c>
      <c r="F27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4" s="43" t="str">
        <f>Tableau1[[#This Row],[Dossier]]&amp;Tableau1[[#This Row],[Sous dossier (1)]]&amp;Tableau1[[#This Row],[Sous dossier (2)]]&amp;Tableau1[[#This Row],[Sous dossier (3)]]</f>
        <v/>
      </c>
    </row>
    <row r="275" spans="1:9" x14ac:dyDescent="0.3">
      <c r="A275" s="44" t="str">
        <f>Tableau1[[#This Row],[Code]]</f>
        <v>-</v>
      </c>
      <c r="B275" s="78">
        <f>Tableau1[[#This Row],[Nom]]</f>
        <v>0</v>
      </c>
      <c r="C275" s="82" t="e">
        <f ca="1">IF(#REF!="Indéfini", "Indéfinie",IF(#REF!="","A REVOIR",IF(EDATE(#REF!,#REF!*12)
&lt;=TODAY(),"A REVOIR",EDATE(#REF!,#REF!*12))))</f>
        <v>#REF!</v>
      </c>
      <c r="D275" s="67" t="str">
        <f>IF(Tableau1[[#This Row],[Colonne4]]="oui","I","")</f>
        <v/>
      </c>
      <c r="E275" s="137">
        <f>Tableau1[[#This Row],[Colonne3]]</f>
        <v>0</v>
      </c>
      <c r="F27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5" s="43" t="str">
        <f>Tableau1[[#This Row],[Dossier]]&amp;Tableau1[[#This Row],[Sous dossier (1)]]&amp;Tableau1[[#This Row],[Sous dossier (2)]]&amp;Tableau1[[#This Row],[Sous dossier (3)]]</f>
        <v/>
      </c>
    </row>
    <row r="276" spans="1:9" x14ac:dyDescent="0.3">
      <c r="A276" s="44" t="str">
        <f>Tableau1[[#This Row],[Code]]</f>
        <v>-</v>
      </c>
      <c r="B276" s="78">
        <f>Tableau1[[#This Row],[Nom]]</f>
        <v>0</v>
      </c>
      <c r="C276" s="82" t="e">
        <f ca="1">IF(#REF!="Indéfini", "Indéfinie",IF(#REF!="","A REVOIR",IF(EDATE(#REF!,#REF!*12)
&lt;=TODAY(),"A REVOIR",EDATE(#REF!,#REF!*12))))</f>
        <v>#REF!</v>
      </c>
      <c r="D276" s="67" t="str">
        <f>IF(Tableau1[[#This Row],[Colonne4]]="oui","I","")</f>
        <v/>
      </c>
      <c r="E276" s="137">
        <f>Tableau1[[#This Row],[Colonne3]]</f>
        <v>0</v>
      </c>
      <c r="F27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6" s="43" t="str">
        <f>Tableau1[[#This Row],[Dossier]]&amp;Tableau1[[#This Row],[Sous dossier (1)]]&amp;Tableau1[[#This Row],[Sous dossier (2)]]&amp;Tableau1[[#This Row],[Sous dossier (3)]]</f>
        <v/>
      </c>
    </row>
    <row r="277" spans="1:9" x14ac:dyDescent="0.3">
      <c r="A277" s="44" t="str">
        <f>Tableau1[[#This Row],[Code]]</f>
        <v>-</v>
      </c>
      <c r="B277" s="78">
        <f>Tableau1[[#This Row],[Nom]]</f>
        <v>0</v>
      </c>
      <c r="C277" s="82" t="e">
        <f ca="1">IF(#REF!="Indéfini", "Indéfinie",IF(#REF!="","A REVOIR",IF(EDATE(#REF!,#REF!*12)
&lt;=TODAY(),"A REVOIR",EDATE(#REF!,#REF!*12))))</f>
        <v>#REF!</v>
      </c>
      <c r="D277" s="67" t="str">
        <f>IF(Tableau1[[#This Row],[Colonne4]]="oui","I","")</f>
        <v/>
      </c>
      <c r="E277" s="137">
        <f>Tableau1[[#This Row],[Colonne3]]</f>
        <v>0</v>
      </c>
      <c r="F2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7" s="43" t="str">
        <f>Tableau1[[#This Row],[Dossier]]&amp;Tableau1[[#This Row],[Sous dossier (1)]]&amp;Tableau1[[#This Row],[Sous dossier (2)]]&amp;Tableau1[[#This Row],[Sous dossier (3)]]</f>
        <v/>
      </c>
    </row>
    <row r="278" spans="1:9" x14ac:dyDescent="0.3">
      <c r="A278" s="44" t="str">
        <f>Tableau1[[#This Row],[Code]]</f>
        <v>-</v>
      </c>
      <c r="B278" s="78">
        <f>Tableau1[[#This Row],[Nom]]</f>
        <v>0</v>
      </c>
      <c r="C278" s="82" t="e">
        <f ca="1">IF(#REF!="Indéfini", "Indéfinie",IF(#REF!="","A REVOIR",IF(EDATE(#REF!,#REF!*12)
&lt;=TODAY(),"A REVOIR",EDATE(#REF!,#REF!*12))))</f>
        <v>#REF!</v>
      </c>
      <c r="D278" s="67" t="str">
        <f>IF(Tableau1[[#This Row],[Colonne4]]="oui","I","")</f>
        <v/>
      </c>
      <c r="E278" s="137">
        <f>Tableau1[[#This Row],[Colonne3]]</f>
        <v>0</v>
      </c>
      <c r="F27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8" s="43" t="str">
        <f>Tableau1[[#This Row],[Dossier]]&amp;Tableau1[[#This Row],[Sous dossier (1)]]&amp;Tableau1[[#This Row],[Sous dossier (2)]]&amp;Tableau1[[#This Row],[Sous dossier (3)]]</f>
        <v/>
      </c>
    </row>
    <row r="279" spans="1:9" x14ac:dyDescent="0.3">
      <c r="A279" s="44" t="str">
        <f>Tableau1[[#This Row],[Code]]</f>
        <v xml:space="preserve">- </v>
      </c>
      <c r="B279" s="78">
        <f>Tableau1[[#This Row],[Nom]]</f>
        <v>0</v>
      </c>
      <c r="C279" s="82" t="e">
        <f ca="1">IF(#REF!="Indéfini", "Indéfinie",IF(#REF!="","A REVOIR",IF(EDATE(#REF!,#REF!*12)
&lt;=TODAY(),"A REVOIR",EDATE(#REF!,#REF!*12))))</f>
        <v>#REF!</v>
      </c>
      <c r="D279" s="67" t="str">
        <f>IF(Tableau1[[#This Row],[Colonne4]]="oui","I","")</f>
        <v/>
      </c>
      <c r="E279" s="137">
        <f>Tableau1[[#This Row],[Colonne3]]</f>
        <v>0</v>
      </c>
      <c r="F27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9" s="43" t="str">
        <f>Tableau1[[#This Row],[Dossier]]&amp;Tableau1[[#This Row],[Sous dossier (1)]]&amp;Tableau1[[#This Row],[Sous dossier (2)]]&amp;Tableau1[[#This Row],[Sous dossier (3)]]</f>
        <v/>
      </c>
    </row>
    <row r="280" spans="1:9" x14ac:dyDescent="0.3">
      <c r="A280" s="44">
        <f>Tableau1[[#This Row],[Code]]</f>
        <v>0</v>
      </c>
      <c r="B280" s="78">
        <f>Tableau1[[#This Row],[Nom]]</f>
        <v>0</v>
      </c>
      <c r="C280" s="82" t="e">
        <f ca="1">IF(#REF!="Indéfini", "Indéfinie",IF(#REF!="","A REVOIR",IF(EDATE(#REF!,#REF!*12)
&lt;=TODAY(),"A REVOIR",EDATE(#REF!,#REF!*12))))</f>
        <v>#REF!</v>
      </c>
      <c r="D280" s="67" t="str">
        <f>IF(Tableau1[[#This Row],[Colonne4]]="oui","I","")</f>
        <v/>
      </c>
      <c r="E280" s="137">
        <f>Tableau1[[#This Row],[Colonne3]]</f>
        <v>0</v>
      </c>
      <c r="F28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0" s="43" t="str">
        <f>Tableau1[[#This Row],[Dossier]]&amp;Tableau1[[#This Row],[Sous dossier (1)]]&amp;Tableau1[[#This Row],[Sous dossier (2)]]&amp;Tableau1[[#This Row],[Sous dossier (3)]]</f>
        <v/>
      </c>
    </row>
    <row r="281" spans="1:9" x14ac:dyDescent="0.3">
      <c r="A281" s="44">
        <f>Tableau1[[#This Row],[Code]]</f>
        <v>0</v>
      </c>
      <c r="B281" s="78">
        <f>Tableau1[[#This Row],[Nom]]</f>
        <v>0</v>
      </c>
      <c r="C281" s="82" t="e">
        <f ca="1">IF(#REF!="Indéfini", "Indéfinie",IF(#REF!="","A REVOIR",IF(EDATE(#REF!,#REF!*12)
&lt;=TODAY(),"A REVOIR",EDATE(#REF!,#REF!*12))))</f>
        <v>#REF!</v>
      </c>
      <c r="D281" s="67" t="str">
        <f>IF(Tableau1[[#This Row],[Colonne4]]="oui","I","")</f>
        <v/>
      </c>
      <c r="E281" s="137">
        <f>Tableau1[[#This Row],[Colonne3]]</f>
        <v>0</v>
      </c>
      <c r="F28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1" s="43" t="str">
        <f>Tableau1[[#This Row],[Dossier]]&amp;Tableau1[[#This Row],[Sous dossier (1)]]&amp;Tableau1[[#This Row],[Sous dossier (2)]]&amp;Tableau1[[#This Row],[Sous dossier (3)]]</f>
        <v/>
      </c>
    </row>
    <row r="282" spans="1:9" x14ac:dyDescent="0.3">
      <c r="A282" s="44">
        <f>Tableau1[[#This Row],[Code]]</f>
        <v>0</v>
      </c>
      <c r="B282" s="78">
        <f>Tableau1[[#This Row],[Nom]]</f>
        <v>0</v>
      </c>
      <c r="C282" s="82" t="e">
        <f ca="1">IF(#REF!="Indéfini", "Indéfinie",IF(#REF!="","A REVOIR",IF(EDATE(#REF!,#REF!*12)
&lt;=TODAY(),"A REVOIR",EDATE(#REF!,#REF!*12))))</f>
        <v>#REF!</v>
      </c>
      <c r="D282" s="67" t="str">
        <f>IF(Tableau1[[#This Row],[Colonne4]]="oui","I","")</f>
        <v/>
      </c>
      <c r="E282" s="137">
        <f>Tableau1[[#This Row],[Colonne3]]</f>
        <v>0</v>
      </c>
      <c r="F28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2" s="43" t="str">
        <f>Tableau1[[#This Row],[Dossier]]&amp;Tableau1[[#This Row],[Sous dossier (1)]]&amp;Tableau1[[#This Row],[Sous dossier (2)]]&amp;Tableau1[[#This Row],[Sous dossier (3)]]</f>
        <v/>
      </c>
    </row>
    <row r="283" spans="1:9" x14ac:dyDescent="0.3">
      <c r="A283" s="44">
        <f>Tableau1[[#This Row],[Code]]</f>
        <v>0</v>
      </c>
      <c r="B283" s="78">
        <f>Tableau1[[#This Row],[Nom]]</f>
        <v>0</v>
      </c>
      <c r="C283" s="82" t="e">
        <f ca="1">IF(#REF!="Indéfini", "Indéfinie",IF(#REF!="","A REVOIR",IF(EDATE(#REF!,#REF!*12)
&lt;=TODAY(),"A REVOIR",EDATE(#REF!,#REF!*12))))</f>
        <v>#REF!</v>
      </c>
      <c r="D283" s="67" t="str">
        <f>IF(Tableau1[[#This Row],[Colonne4]]="oui","I","")</f>
        <v/>
      </c>
      <c r="E283" s="137">
        <f>Tableau1[[#This Row],[Colonne3]]</f>
        <v>0</v>
      </c>
      <c r="F28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3" s="43" t="str">
        <f>Tableau1[[#This Row],[Dossier]]&amp;Tableau1[[#This Row],[Sous dossier (1)]]&amp;Tableau1[[#This Row],[Sous dossier (2)]]&amp;Tableau1[[#This Row],[Sous dossier (3)]]</f>
        <v/>
      </c>
    </row>
    <row r="284" spans="1:9" x14ac:dyDescent="0.3">
      <c r="A284" s="44">
        <f>Tableau1[[#This Row],[Code]]</f>
        <v>0</v>
      </c>
      <c r="B284" s="78">
        <f>Tableau1[[#This Row],[Nom]]</f>
        <v>0</v>
      </c>
      <c r="C284" s="82" t="e">
        <f ca="1">IF(#REF!="Indéfini", "Indéfinie",IF(#REF!="","A REVOIR",IF(EDATE(#REF!,#REF!*12)
&lt;=TODAY(),"A REVOIR",EDATE(#REF!,#REF!*12))))</f>
        <v>#REF!</v>
      </c>
      <c r="D284" s="67" t="str">
        <f>IF(Tableau1[[#This Row],[Colonne4]]="oui","I","")</f>
        <v/>
      </c>
      <c r="E284" s="137">
        <f>Tableau1[[#This Row],[Colonne3]]</f>
        <v>0</v>
      </c>
      <c r="F28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4" s="43" t="str">
        <f>Tableau1[[#This Row],[Dossier]]&amp;Tableau1[[#This Row],[Sous dossier (1)]]&amp;Tableau1[[#This Row],[Sous dossier (2)]]&amp;Tableau1[[#This Row],[Sous dossier (3)]]</f>
        <v/>
      </c>
    </row>
    <row r="285" spans="1:9" x14ac:dyDescent="0.3">
      <c r="A285" s="44">
        <f>Tableau1[[#This Row],[Code]]</f>
        <v>0</v>
      </c>
      <c r="B285" s="78">
        <f>Tableau1[[#This Row],[Nom]]</f>
        <v>0</v>
      </c>
      <c r="C285" s="82" t="e">
        <f ca="1">IF(#REF!="Indéfini", "Indéfinie",IF(#REF!="","A REVOIR",IF(EDATE(#REF!,#REF!*12)
&lt;=TODAY(),"A REVOIR",EDATE(#REF!,#REF!*12))))</f>
        <v>#REF!</v>
      </c>
      <c r="D285" s="67" t="str">
        <f>IF(Tableau1[[#This Row],[Colonne4]]="oui","I","")</f>
        <v/>
      </c>
      <c r="E285" s="137">
        <f>Tableau1[[#This Row],[Colonne3]]</f>
        <v>0</v>
      </c>
      <c r="F28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5" s="43" t="str">
        <f>Tableau1[[#This Row],[Dossier]]&amp;Tableau1[[#This Row],[Sous dossier (1)]]&amp;Tableau1[[#This Row],[Sous dossier (2)]]&amp;Tableau1[[#This Row],[Sous dossier (3)]]</f>
        <v/>
      </c>
    </row>
    <row r="286" spans="1:9" x14ac:dyDescent="0.3">
      <c r="A286" s="44">
        <f>Tableau1[[#This Row],[Code]]</f>
        <v>0</v>
      </c>
      <c r="B286" s="78">
        <f>Tableau1[[#This Row],[Nom]]</f>
        <v>0</v>
      </c>
      <c r="C286" s="82" t="e">
        <f ca="1">IF(#REF!="Indéfini", "Indéfinie",IF(#REF!="","A REVOIR",IF(EDATE(#REF!,#REF!*12)
&lt;=TODAY(),"A REVOIR",EDATE(#REF!,#REF!*12))))</f>
        <v>#REF!</v>
      </c>
      <c r="D286" s="67" t="str">
        <f>IF(Tableau1[[#This Row],[Colonne4]]="oui","I","")</f>
        <v/>
      </c>
      <c r="E286" s="137">
        <f>Tableau1[[#This Row],[Colonne3]]</f>
        <v>0</v>
      </c>
      <c r="F2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6" s="43" t="str">
        <f>Tableau1[[#This Row],[Dossier]]&amp;Tableau1[[#This Row],[Sous dossier (1)]]&amp;Tableau1[[#This Row],[Sous dossier (2)]]&amp;Tableau1[[#This Row],[Sous dossier (3)]]</f>
        <v/>
      </c>
    </row>
    <row r="287" spans="1:9" x14ac:dyDescent="0.3">
      <c r="A287" s="44">
        <f>Tableau1[[#This Row],[Code]]</f>
        <v>0</v>
      </c>
      <c r="B287" s="78">
        <f>Tableau1[[#This Row],[Nom]]</f>
        <v>0</v>
      </c>
      <c r="C287" s="82" t="e">
        <f ca="1">IF(#REF!="Indéfini", "Indéfinie",IF(#REF!="","A REVOIR",IF(EDATE(#REF!,#REF!*12)
&lt;=TODAY(),"A REVOIR",EDATE(#REF!,#REF!*12))))</f>
        <v>#REF!</v>
      </c>
      <c r="D287" s="67" t="str">
        <f>IF(Tableau1[[#This Row],[Colonne4]]="oui","I","")</f>
        <v/>
      </c>
      <c r="E287" s="137">
        <f>Tableau1[[#This Row],[Colonne3]]</f>
        <v>0</v>
      </c>
      <c r="F28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7" s="43" t="str">
        <f>Tableau1[[#This Row],[Dossier]]&amp;Tableau1[[#This Row],[Sous dossier (1)]]&amp;Tableau1[[#This Row],[Sous dossier (2)]]&amp;Tableau1[[#This Row],[Sous dossier (3)]]</f>
        <v/>
      </c>
    </row>
    <row r="288" spans="1:9" x14ac:dyDescent="0.3">
      <c r="A288" s="44">
        <f>Tableau1[[#This Row],[Code]]</f>
        <v>0</v>
      </c>
      <c r="B288" s="78">
        <f>Tableau1[[#This Row],[Nom]]</f>
        <v>0</v>
      </c>
      <c r="C288" s="82" t="e">
        <f ca="1">IF(#REF!="Indéfini", "Indéfinie",IF(#REF!="","A REVOIR",IF(EDATE(#REF!,#REF!*12)
&lt;=TODAY(),"A REVOIR",EDATE(#REF!,#REF!*12))))</f>
        <v>#REF!</v>
      </c>
      <c r="D288" s="67" t="str">
        <f>IF(Tableau1[[#This Row],[Colonne4]]="oui","I","")</f>
        <v/>
      </c>
      <c r="E288" s="137">
        <f>Tableau1[[#This Row],[Colonne3]]</f>
        <v>0</v>
      </c>
      <c r="F28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8" s="43" t="str">
        <f>Tableau1[[#This Row],[Dossier]]&amp;Tableau1[[#This Row],[Sous dossier (1)]]&amp;Tableau1[[#This Row],[Sous dossier (2)]]&amp;Tableau1[[#This Row],[Sous dossier (3)]]</f>
        <v/>
      </c>
    </row>
    <row r="289" spans="1:9" x14ac:dyDescent="0.3">
      <c r="A289" s="44">
        <f>Tableau1[[#This Row],[Code]]</f>
        <v>0</v>
      </c>
      <c r="B289" s="78">
        <f>Tableau1[[#This Row],[Nom]]</f>
        <v>0</v>
      </c>
      <c r="C289" s="82" t="e">
        <f ca="1">IF(#REF!="Indéfini", "Indéfinie",IF(#REF!="","A REVOIR",IF(EDATE(#REF!,#REF!*12)
&lt;=TODAY(),"A REVOIR",EDATE(#REF!,#REF!*12))))</f>
        <v>#REF!</v>
      </c>
      <c r="D289" s="67" t="str">
        <f>IF(Tableau1[[#This Row],[Colonne4]]="oui","I","")</f>
        <v/>
      </c>
      <c r="E289" s="137">
        <f>Tableau1[[#This Row],[Colonne3]]</f>
        <v>0</v>
      </c>
      <c r="F28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9" s="43" t="str">
        <f>Tableau1[[#This Row],[Dossier]]&amp;Tableau1[[#This Row],[Sous dossier (1)]]&amp;Tableau1[[#This Row],[Sous dossier (2)]]&amp;Tableau1[[#This Row],[Sous dossier (3)]]</f>
        <v/>
      </c>
    </row>
    <row r="290" spans="1:9" x14ac:dyDescent="0.3">
      <c r="A290" s="44">
        <f>Tableau1[[#This Row],[Code]]</f>
        <v>0</v>
      </c>
      <c r="B290" s="78">
        <f>Tableau1[[#This Row],[Nom]]</f>
        <v>0</v>
      </c>
      <c r="C290" s="82" t="e">
        <f ca="1">IF(#REF!="Indéfini", "Indéfinie",IF(#REF!="","A REVOIR",IF(EDATE(#REF!,#REF!*12)
&lt;=TODAY(),"A REVOIR",EDATE(#REF!,#REF!*12))))</f>
        <v>#REF!</v>
      </c>
      <c r="D290" s="67" t="str">
        <f>IF(Tableau1[[#This Row],[Colonne4]]="oui","I","")</f>
        <v/>
      </c>
      <c r="E290" s="137">
        <f>Tableau1[[#This Row],[Colonne3]]</f>
        <v>0</v>
      </c>
      <c r="F29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0" s="43" t="str">
        <f>Tableau1[[#This Row],[Dossier]]&amp;Tableau1[[#This Row],[Sous dossier (1)]]&amp;Tableau1[[#This Row],[Sous dossier (2)]]&amp;Tableau1[[#This Row],[Sous dossier (3)]]</f>
        <v/>
      </c>
    </row>
    <row r="291" spans="1:9" x14ac:dyDescent="0.3">
      <c r="A291" s="44" t="e">
        <f>Tableau1[[#This Row],[Code]]</f>
        <v>#VALUE!</v>
      </c>
      <c r="B291" s="78" t="e">
        <f>Tableau1[[#This Row],[Nom]]</f>
        <v>#VALUE!</v>
      </c>
      <c r="C291" s="82" t="e">
        <f ca="1">IF(#REF!="Indéfini", "Indéfinie",IF(#REF!="","A REVOIR",IF(EDATE(#REF!,#REF!*12)
&lt;=TODAY(),"A REVOIR",EDATE(#REF!,#REF!*12))))</f>
        <v>#REF!</v>
      </c>
      <c r="D291" s="67" t="e">
        <f>IF(Tableau1[[#This Row],[Colonne4]]="oui","I","")</f>
        <v>#VALUE!</v>
      </c>
      <c r="E291" s="137" t="e">
        <f>Tableau1[[#This Row],[Colonne3]]</f>
        <v>#VALUE!</v>
      </c>
      <c r="F291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1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1" s="43" t="e">
        <f>Tableau1[[#This Row],[Dossier]]&amp;Tableau1[[#This Row],[Sous dossier (1)]]&amp;Tableau1[[#This Row],[Sous dossier (2)]]&amp;Tableau1[[#This Row],[Sous dossier (3)]]</f>
        <v>#VALUE!</v>
      </c>
    </row>
    <row r="292" spans="1:9" x14ac:dyDescent="0.3">
      <c r="A292" s="44" t="e">
        <f>Tableau1[[#This Row],[Code]]</f>
        <v>#VALUE!</v>
      </c>
      <c r="B292" s="78" t="e">
        <f>Tableau1[[#This Row],[Nom]]</f>
        <v>#VALUE!</v>
      </c>
      <c r="C292" s="82" t="e">
        <f ca="1">IF(#REF!="Indéfini", "Indéfinie",IF(#REF!="","A REVOIR",IF(EDATE(#REF!,#REF!*12)
&lt;=TODAY(),"A REVOIR",EDATE(#REF!,#REF!*12))))</f>
        <v>#REF!</v>
      </c>
      <c r="D292" s="67" t="e">
        <f>IF(Tableau1[[#This Row],[Colonne4]]="oui","I","")</f>
        <v>#VALUE!</v>
      </c>
      <c r="E292" s="137" t="e">
        <f>Tableau1[[#This Row],[Colonne3]]</f>
        <v>#VALUE!</v>
      </c>
      <c r="F292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2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2" s="43" t="e">
        <f>Tableau1[[#This Row],[Dossier]]&amp;Tableau1[[#This Row],[Sous dossier (1)]]&amp;Tableau1[[#This Row],[Sous dossier (2)]]&amp;Tableau1[[#This Row],[Sous dossier (3)]]</f>
        <v>#VALUE!</v>
      </c>
    </row>
    <row r="293" spans="1:9" x14ac:dyDescent="0.3">
      <c r="A293" s="44" t="e">
        <f>Tableau1[[#This Row],[Code]]</f>
        <v>#VALUE!</v>
      </c>
      <c r="B293" s="78" t="e">
        <f>Tableau1[[#This Row],[Nom]]</f>
        <v>#VALUE!</v>
      </c>
      <c r="C293" s="82" t="e">
        <f ca="1">IF(#REF!="Indéfini", "Indéfinie",IF(#REF!="","A REVOIR",IF(EDATE(#REF!,#REF!*12)
&lt;=TODAY(),"A REVOIR",EDATE(#REF!,#REF!*12))))</f>
        <v>#REF!</v>
      </c>
      <c r="D293" s="67" t="e">
        <f>IF(Tableau1[[#This Row],[Colonne4]]="oui","I","")</f>
        <v>#VALUE!</v>
      </c>
      <c r="E293" s="137" t="e">
        <f>Tableau1[[#This Row],[Colonne3]]</f>
        <v>#VALUE!</v>
      </c>
      <c r="F293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3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3" s="43" t="e">
        <f>Tableau1[[#This Row],[Dossier]]&amp;Tableau1[[#This Row],[Sous dossier (1)]]&amp;Tableau1[[#This Row],[Sous dossier (2)]]&amp;Tableau1[[#This Row],[Sous dossier (3)]]</f>
        <v>#VALUE!</v>
      </c>
    </row>
    <row r="294" spans="1:9" x14ac:dyDescent="0.3">
      <c r="A294" s="44" t="e">
        <f>Tableau1[[#This Row],[Code]]</f>
        <v>#VALUE!</v>
      </c>
      <c r="B294" s="78" t="e">
        <f>Tableau1[[#This Row],[Nom]]</f>
        <v>#VALUE!</v>
      </c>
      <c r="C294" s="82" t="e">
        <f ca="1">IF(#REF!="Indéfini", "Indéfinie",IF(#REF!="","A REVOIR",IF(EDATE(#REF!,#REF!*12)
&lt;=TODAY(),"A REVOIR",EDATE(#REF!,#REF!*12))))</f>
        <v>#REF!</v>
      </c>
      <c r="D294" s="67" t="e">
        <f>IF(Tableau1[[#This Row],[Colonne4]]="oui","I","")</f>
        <v>#VALUE!</v>
      </c>
      <c r="E294" s="137" t="e">
        <f>Tableau1[[#This Row],[Colonne3]]</f>
        <v>#VALUE!</v>
      </c>
      <c r="F294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4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4" s="43" t="e">
        <f>Tableau1[[#This Row],[Dossier]]&amp;Tableau1[[#This Row],[Sous dossier (1)]]&amp;Tableau1[[#This Row],[Sous dossier (2)]]&amp;Tableau1[[#This Row],[Sous dossier (3)]]</f>
        <v>#VALUE!</v>
      </c>
    </row>
    <row r="295" spans="1:9" x14ac:dyDescent="0.3">
      <c r="A295" s="44" t="e">
        <f>Tableau1[[#This Row],[Code]]</f>
        <v>#VALUE!</v>
      </c>
      <c r="B295" s="78" t="e">
        <f>Tableau1[[#This Row],[Nom]]</f>
        <v>#VALUE!</v>
      </c>
      <c r="C295" s="82" t="e">
        <f ca="1">IF(#REF!="Indéfini", "Indéfinie",IF(#REF!="","A REVOIR",IF(EDATE(#REF!,#REF!*12)
&lt;=TODAY(),"A REVOIR",EDATE(#REF!,#REF!*12))))</f>
        <v>#REF!</v>
      </c>
      <c r="D295" s="67" t="e">
        <f>IF(Tableau1[[#This Row],[Colonne4]]="oui","I","")</f>
        <v>#VALUE!</v>
      </c>
      <c r="E295" s="137" t="e">
        <f>Tableau1[[#This Row],[Colonne3]]</f>
        <v>#VALUE!</v>
      </c>
      <c r="F295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5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5" s="43" t="e">
        <f>Tableau1[[#This Row],[Dossier]]&amp;Tableau1[[#This Row],[Sous dossier (1)]]&amp;Tableau1[[#This Row],[Sous dossier (2)]]&amp;Tableau1[[#This Row],[Sous dossier (3)]]</f>
        <v>#VALUE!</v>
      </c>
    </row>
    <row r="296" spans="1:9" x14ac:dyDescent="0.3">
      <c r="A296" s="44" t="e">
        <f>Tableau1[[#This Row],[Code]]</f>
        <v>#VALUE!</v>
      </c>
      <c r="B296" s="78" t="e">
        <f>Tableau1[[#This Row],[Nom]]</f>
        <v>#VALUE!</v>
      </c>
      <c r="C296" s="82" t="e">
        <f ca="1">IF(#REF!="Indéfini", "Indéfinie",IF(#REF!="","A REVOIR",IF(EDATE(#REF!,#REF!*12)
&lt;=TODAY(),"A REVOIR",EDATE(#REF!,#REF!*12))))</f>
        <v>#REF!</v>
      </c>
      <c r="D296" s="67" t="e">
        <f>IF(Tableau1[[#This Row],[Colonne4]]="oui","I","")</f>
        <v>#VALUE!</v>
      </c>
      <c r="E296" s="137" t="e">
        <f>Tableau1[[#This Row],[Colonne3]]</f>
        <v>#VALUE!</v>
      </c>
      <c r="F296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6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6" s="43" t="e">
        <f>Tableau1[[#This Row],[Dossier]]&amp;Tableau1[[#This Row],[Sous dossier (1)]]&amp;Tableau1[[#This Row],[Sous dossier (2)]]&amp;Tableau1[[#This Row],[Sous dossier (3)]]</f>
        <v>#VALUE!</v>
      </c>
    </row>
    <row r="297" spans="1:9" x14ac:dyDescent="0.3">
      <c r="A297" s="44" t="e">
        <f>Tableau1[[#This Row],[Code]]</f>
        <v>#VALUE!</v>
      </c>
      <c r="B297" s="78" t="e">
        <f>Tableau1[[#This Row],[Nom]]</f>
        <v>#VALUE!</v>
      </c>
      <c r="C297" s="82" t="e">
        <f ca="1">IF(#REF!="Indéfini", "Indéfinie",IF(#REF!="","A REVOIR",IF(EDATE(#REF!,#REF!*12)
&lt;=TODAY(),"A REVOIR",EDATE(#REF!,#REF!*12))))</f>
        <v>#REF!</v>
      </c>
      <c r="D297" s="67" t="e">
        <f>IF(Tableau1[[#This Row],[Colonne4]]="oui","I","")</f>
        <v>#VALUE!</v>
      </c>
      <c r="E297" s="137" t="e">
        <f>Tableau1[[#This Row],[Colonne3]]</f>
        <v>#VALUE!</v>
      </c>
      <c r="F297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7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7" s="43" t="e">
        <f>Tableau1[[#This Row],[Dossier]]&amp;Tableau1[[#This Row],[Sous dossier (1)]]&amp;Tableau1[[#This Row],[Sous dossier (2)]]&amp;Tableau1[[#This Row],[Sous dossier (3)]]</f>
        <v>#VALUE!</v>
      </c>
    </row>
    <row r="298" spans="1:9" x14ac:dyDescent="0.3">
      <c r="A298" s="44" t="e">
        <f>Tableau1[[#This Row],[Code]]</f>
        <v>#VALUE!</v>
      </c>
      <c r="B298" s="78" t="e">
        <f>Tableau1[[#This Row],[Nom]]</f>
        <v>#VALUE!</v>
      </c>
      <c r="C298" s="82" t="e">
        <f ca="1">IF(#REF!="Indéfini", "Indéfinie",IF(#REF!="","A REVOIR",IF(EDATE(#REF!,#REF!*12)
&lt;=TODAY(),"A REVOIR",EDATE(#REF!,#REF!*12))))</f>
        <v>#REF!</v>
      </c>
      <c r="D298" s="67" t="e">
        <f>IF(Tableau1[[#This Row],[Colonne4]]="oui","I","")</f>
        <v>#VALUE!</v>
      </c>
      <c r="E298" s="137" t="e">
        <f>Tableau1[[#This Row],[Colonne3]]</f>
        <v>#VALUE!</v>
      </c>
      <c r="F298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8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8" s="43" t="e">
        <f>Tableau1[[#This Row],[Dossier]]&amp;Tableau1[[#This Row],[Sous dossier (1)]]&amp;Tableau1[[#This Row],[Sous dossier (2)]]&amp;Tableau1[[#This Row],[Sous dossier (3)]]</f>
        <v>#VALUE!</v>
      </c>
    </row>
    <row r="299" spans="1:9" x14ac:dyDescent="0.3">
      <c r="A299" s="44" t="e">
        <f>Tableau1[[#This Row],[Code]]</f>
        <v>#VALUE!</v>
      </c>
      <c r="B299" s="78" t="e">
        <f>Tableau1[[#This Row],[Nom]]</f>
        <v>#VALUE!</v>
      </c>
      <c r="C299" s="82" t="e">
        <f ca="1">IF(#REF!="Indéfini", "Indéfinie",IF(#REF!="","A REVOIR",IF(EDATE(#REF!,#REF!*12)
&lt;=TODAY(),"A REVOIR",EDATE(#REF!,#REF!*12))))</f>
        <v>#REF!</v>
      </c>
      <c r="D299" s="67" t="e">
        <f>IF(Tableau1[[#This Row],[Colonne4]]="oui","I","")</f>
        <v>#VALUE!</v>
      </c>
      <c r="E299" s="137" t="e">
        <f>Tableau1[[#This Row],[Colonne3]]</f>
        <v>#VALUE!</v>
      </c>
      <c r="F299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9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9" s="43" t="e">
        <f>Tableau1[[#This Row],[Dossier]]&amp;Tableau1[[#This Row],[Sous dossier (1)]]&amp;Tableau1[[#This Row],[Sous dossier (2)]]&amp;Tableau1[[#This Row],[Sous dossier (3)]]</f>
        <v>#VALUE!</v>
      </c>
    </row>
    <row r="300" spans="1:9" x14ac:dyDescent="0.3">
      <c r="A300" s="44" t="e">
        <f>Tableau1[[#This Row],[Code]]</f>
        <v>#VALUE!</v>
      </c>
      <c r="B300" s="78" t="e">
        <f>Tableau1[[#This Row],[Nom]]</f>
        <v>#VALUE!</v>
      </c>
      <c r="C300" s="82" t="e">
        <f ca="1">IF(#REF!="Indéfini", "Indéfinie",IF(#REF!="","A REVOIR",IF(EDATE(#REF!,#REF!*12)
&lt;=TODAY(),"A REVOIR",EDATE(#REF!,#REF!*12))))</f>
        <v>#REF!</v>
      </c>
      <c r="D300" s="67" t="e">
        <f>IF(Tableau1[[#This Row],[Colonne4]]="oui","I","")</f>
        <v>#VALUE!</v>
      </c>
      <c r="E300" s="137" t="e">
        <f>Tableau1[[#This Row],[Colonne3]]</f>
        <v>#VALUE!</v>
      </c>
      <c r="F300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300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30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300" s="43" t="e">
        <f>Tableau1[[#This Row],[Dossier]]&amp;Tableau1[[#This Row],[Sous dossier (1)]]&amp;Tableau1[[#This Row],[Sous dossier (2)]]&amp;Tableau1[[#This Row],[Sous dossier (3)]]</f>
        <v>#VALUE!</v>
      </c>
    </row>
  </sheetData>
  <sheetProtection password="C724" sheet="1" objects="1" scenarios="1"/>
  <dataConsolidate/>
  <conditionalFormatting sqref="E3:E300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300">
    <cfRule type="notContainsBlanks" dxfId="16" priority="14">
      <formula>LEN(TRIM(D3))&gt;0</formula>
    </cfRule>
  </conditionalFormatting>
  <conditionalFormatting sqref="C3:C300">
    <cfRule type="timePeriod" dxfId="15" priority="1" timePeriod="thisMonth">
      <formula>AND(MONTH(C3)=MONTH(TODAY()),YEAR(C3)=YEAR(TODAY()))</formula>
    </cfRule>
    <cfRule type="containsText" dxfId="14" priority="7" operator="containsText" text="A">
      <formula>NOT(ISERROR(SEARCH("A",C3)))</formula>
    </cfRule>
  </conditionalFormatting>
  <conditionalFormatting sqref="C2:C300">
    <cfRule type="containsText" dxfId="13" priority="6" operator="containsText" text="ind">
      <formula>NOT(ISERROR(SEARCH("ind",C2)))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101"/>
  <sheetViews>
    <sheetView topLeftCell="A22" workbookViewId="0">
      <selection activeCell="H45" sqref="H45"/>
    </sheetView>
  </sheetViews>
  <sheetFormatPr baseColWidth="10" defaultRowHeight="14.4" x14ac:dyDescent="0.3"/>
  <cols>
    <col min="3" max="3" width="21.5546875" customWidth="1"/>
  </cols>
  <sheetData>
    <row r="1" spans="1:12" x14ac:dyDescent="0.3">
      <c r="A1" s="24" t="s">
        <v>165</v>
      </c>
      <c r="B1" s="25">
        <v>43510</v>
      </c>
    </row>
    <row r="2" spans="1:12" x14ac:dyDescent="0.3">
      <c r="B2" s="19"/>
      <c r="C2" s="5"/>
      <c r="D2" s="5"/>
      <c r="E2" s="5"/>
      <c r="F2" s="5"/>
      <c r="G2" s="5"/>
      <c r="H2" s="18" t="s">
        <v>161</v>
      </c>
      <c r="J2" s="18" t="s">
        <v>172</v>
      </c>
      <c r="L2" s="18" t="s">
        <v>396</v>
      </c>
    </row>
    <row r="3" spans="1:12" x14ac:dyDescent="0.3">
      <c r="B3" s="18" t="s">
        <v>29</v>
      </c>
      <c r="C3" s="17"/>
      <c r="D3" s="18" t="s">
        <v>27</v>
      </c>
      <c r="E3" s="17"/>
      <c r="F3" s="18" t="s">
        <v>47</v>
      </c>
      <c r="G3" s="17"/>
      <c r="H3" s="7">
        <v>0.5</v>
      </c>
      <c r="J3" s="7" t="s">
        <v>173</v>
      </c>
      <c r="L3" s="7">
        <v>1</v>
      </c>
    </row>
    <row r="4" spans="1:12" x14ac:dyDescent="0.3">
      <c r="B4" s="7" t="s">
        <v>4</v>
      </c>
      <c r="C4" s="5"/>
      <c r="D4" s="8" t="s">
        <v>46</v>
      </c>
      <c r="E4" s="5"/>
      <c r="F4" s="7" t="s">
        <v>46</v>
      </c>
      <c r="G4" s="5"/>
      <c r="H4" s="7">
        <v>1</v>
      </c>
      <c r="J4" s="7" t="s">
        <v>174</v>
      </c>
      <c r="L4" s="7">
        <v>2</v>
      </c>
    </row>
    <row r="5" spans="1:12" x14ac:dyDescent="0.3">
      <c r="B5" s="7" t="s">
        <v>84</v>
      </c>
      <c r="C5" s="5"/>
      <c r="D5" s="8" t="s">
        <v>316</v>
      </c>
      <c r="E5" s="5"/>
      <c r="F5" s="7" t="s">
        <v>50</v>
      </c>
      <c r="G5" s="5"/>
      <c r="H5" s="7">
        <v>2</v>
      </c>
      <c r="L5" s="7">
        <v>3</v>
      </c>
    </row>
    <row r="6" spans="1:12" x14ac:dyDescent="0.3">
      <c r="B6" s="10"/>
      <c r="C6" s="5"/>
      <c r="D6" s="8" t="s">
        <v>698</v>
      </c>
      <c r="E6" s="5"/>
      <c r="F6" s="7" t="s">
        <v>51</v>
      </c>
      <c r="G6" s="5"/>
      <c r="H6" s="7">
        <v>3</v>
      </c>
      <c r="L6" s="7">
        <v>4</v>
      </c>
    </row>
    <row r="7" spans="1:12" x14ac:dyDescent="0.3">
      <c r="B7" s="10"/>
      <c r="C7" s="5"/>
      <c r="D7" s="8" t="s">
        <v>175</v>
      </c>
      <c r="E7" s="5"/>
      <c r="F7" s="7" t="s">
        <v>49</v>
      </c>
      <c r="G7" s="5"/>
      <c r="H7" s="7">
        <v>4</v>
      </c>
    </row>
    <row r="8" spans="1:12" x14ac:dyDescent="0.3">
      <c r="C8" s="5"/>
      <c r="D8" s="144" t="s">
        <v>603</v>
      </c>
      <c r="E8" s="5"/>
      <c r="F8" s="7" t="s">
        <v>48</v>
      </c>
      <c r="G8" s="5"/>
      <c r="H8" s="7">
        <v>5</v>
      </c>
      <c r="L8" s="18" t="s">
        <v>399</v>
      </c>
    </row>
    <row r="9" spans="1:12" x14ac:dyDescent="0.3">
      <c r="B9" s="5"/>
      <c r="C9" s="5"/>
      <c r="D9" s="144" t="s">
        <v>982</v>
      </c>
      <c r="E9" s="5"/>
      <c r="F9" s="7" t="s">
        <v>89</v>
      </c>
      <c r="G9" s="5"/>
      <c r="H9" s="7" t="s">
        <v>336</v>
      </c>
      <c r="L9" s="7" t="s">
        <v>397</v>
      </c>
    </row>
    <row r="10" spans="1:12" x14ac:dyDescent="0.3">
      <c r="B10" s="5"/>
      <c r="C10" s="5"/>
      <c r="D10" s="8" t="s">
        <v>48</v>
      </c>
      <c r="E10" s="5"/>
      <c r="F10" s="7" t="s">
        <v>6</v>
      </c>
      <c r="G10" s="5"/>
      <c r="L10" s="7" t="s">
        <v>398</v>
      </c>
    </row>
    <row r="11" spans="1:12" x14ac:dyDescent="0.3">
      <c r="B11" s="5"/>
      <c r="C11" s="5"/>
      <c r="D11" s="8" t="s">
        <v>699</v>
      </c>
      <c r="E11" s="5"/>
      <c r="F11" s="7" t="s">
        <v>90</v>
      </c>
      <c r="G11" s="5"/>
    </row>
    <row r="12" spans="1:12" x14ac:dyDescent="0.3">
      <c r="B12" s="5"/>
      <c r="C12" s="5"/>
      <c r="D12" s="8" t="s">
        <v>983</v>
      </c>
      <c r="E12" s="5"/>
      <c r="F12" s="7" t="s">
        <v>702</v>
      </c>
      <c r="G12" s="5"/>
    </row>
    <row r="13" spans="1:12" x14ac:dyDescent="0.3">
      <c r="B13" s="5"/>
      <c r="C13" s="5"/>
      <c r="D13" s="8" t="s">
        <v>984</v>
      </c>
      <c r="E13" s="5"/>
      <c r="F13" s="7" t="s">
        <v>91</v>
      </c>
      <c r="G13" s="5"/>
    </row>
    <row r="14" spans="1:12" x14ac:dyDescent="0.3">
      <c r="B14" s="6" t="s">
        <v>28</v>
      </c>
      <c r="C14" s="5"/>
      <c r="D14" s="8" t="s">
        <v>700</v>
      </c>
      <c r="E14" s="5"/>
      <c r="F14" s="7" t="s">
        <v>243</v>
      </c>
      <c r="G14" s="5"/>
    </row>
    <row r="15" spans="1:12" x14ac:dyDescent="0.3">
      <c r="B15" s="7" t="s">
        <v>10</v>
      </c>
      <c r="C15" s="5"/>
      <c r="D15" s="80" t="s">
        <v>701</v>
      </c>
      <c r="E15" s="5"/>
      <c r="F15" s="7" t="s">
        <v>238</v>
      </c>
      <c r="G15" s="5"/>
    </row>
    <row r="16" spans="1:12" x14ac:dyDescent="0.3">
      <c r="B16" s="7" t="s">
        <v>58</v>
      </c>
      <c r="C16" s="5"/>
      <c r="D16" s="8" t="s">
        <v>181</v>
      </c>
      <c r="E16" s="5"/>
      <c r="F16" s="7" t="s">
        <v>239</v>
      </c>
      <c r="G16" s="5"/>
    </row>
    <row r="17" spans="2:7" x14ac:dyDescent="0.3">
      <c r="B17" s="7" t="s">
        <v>9</v>
      </c>
      <c r="C17" s="5"/>
      <c r="D17" s="80" t="s">
        <v>985</v>
      </c>
      <c r="E17" s="5"/>
      <c r="F17" s="7" t="s">
        <v>81</v>
      </c>
      <c r="G17" s="5"/>
    </row>
    <row r="18" spans="2:7" x14ac:dyDescent="0.3">
      <c r="B18" s="7" t="s">
        <v>1002</v>
      </c>
      <c r="C18" s="5"/>
      <c r="D18" s="8" t="s">
        <v>159</v>
      </c>
      <c r="E18" s="5"/>
      <c r="F18" s="7" t="s">
        <v>0</v>
      </c>
      <c r="G18" s="5"/>
    </row>
    <row r="19" spans="2:7" x14ac:dyDescent="0.3">
      <c r="B19" s="7" t="s">
        <v>11</v>
      </c>
      <c r="C19" s="5"/>
      <c r="D19" s="8" t="s">
        <v>583</v>
      </c>
      <c r="E19" s="5"/>
      <c r="F19" s="7" t="s">
        <v>1</v>
      </c>
      <c r="G19" s="5"/>
    </row>
    <row r="20" spans="2:7" x14ac:dyDescent="0.3">
      <c r="B20" s="7" t="s">
        <v>1003</v>
      </c>
      <c r="C20" s="5"/>
      <c r="D20" s="5"/>
      <c r="E20" s="5"/>
      <c r="F20" s="7" t="s">
        <v>2</v>
      </c>
      <c r="G20" s="5"/>
    </row>
    <row r="21" spans="2:7" x14ac:dyDescent="0.3">
      <c r="B21" s="15" t="s">
        <v>84</v>
      </c>
      <c r="C21" s="5"/>
      <c r="D21" s="5"/>
      <c r="E21" s="5"/>
      <c r="F21" s="7" t="s">
        <v>242</v>
      </c>
      <c r="G21" s="5"/>
    </row>
    <row r="22" spans="2:7" x14ac:dyDescent="0.3">
      <c r="B22" s="9"/>
      <c r="C22" s="5"/>
      <c r="D22" s="5"/>
      <c r="E22" s="5"/>
      <c r="F22" s="7"/>
      <c r="G22" s="5"/>
    </row>
    <row r="23" spans="2:7" x14ac:dyDescent="0.3">
      <c r="B23" s="9"/>
      <c r="C23" s="5"/>
      <c r="D23" s="5"/>
      <c r="E23" s="5"/>
      <c r="F23" s="5"/>
      <c r="G23" s="5"/>
    </row>
    <row r="24" spans="2:7" x14ac:dyDescent="0.3">
      <c r="B24" s="6" t="s">
        <v>26</v>
      </c>
      <c r="C24" s="445" t="s">
        <v>30</v>
      </c>
      <c r="D24" s="445"/>
      <c r="E24" s="445"/>
      <c r="F24" s="5"/>
      <c r="G24" s="5"/>
    </row>
    <row r="25" spans="2:7" x14ac:dyDescent="0.3">
      <c r="B25" s="7" t="s">
        <v>12</v>
      </c>
      <c r="C25" s="6" t="s">
        <v>12</v>
      </c>
      <c r="D25" s="6" t="s">
        <v>13</v>
      </c>
      <c r="E25" s="6" t="s">
        <v>14</v>
      </c>
      <c r="F25" s="5"/>
      <c r="G25" s="5"/>
    </row>
    <row r="26" spans="2:7" x14ac:dyDescent="0.3">
      <c r="B26" s="7" t="s">
        <v>13</v>
      </c>
      <c r="C26" s="7" t="s">
        <v>73</v>
      </c>
      <c r="D26" s="7" t="s">
        <v>19</v>
      </c>
      <c r="E26" s="7" t="s">
        <v>22</v>
      </c>
      <c r="F26" s="5"/>
      <c r="G26" s="5"/>
    </row>
    <row r="27" spans="2:7" x14ac:dyDescent="0.3">
      <c r="B27" s="7" t="s">
        <v>14</v>
      </c>
      <c r="C27" s="7" t="s">
        <v>57</v>
      </c>
      <c r="D27" s="7" t="s">
        <v>18</v>
      </c>
      <c r="E27" s="7" t="s">
        <v>20</v>
      </c>
      <c r="F27" s="5"/>
      <c r="G27" s="5"/>
    </row>
    <row r="28" spans="2:7" x14ac:dyDescent="0.3">
      <c r="B28" s="5"/>
      <c r="C28" s="7" t="s">
        <v>54</v>
      </c>
      <c r="D28" s="7" t="s">
        <v>17</v>
      </c>
      <c r="E28" s="7" t="s">
        <v>82</v>
      </c>
      <c r="F28" s="5"/>
      <c r="G28" s="5"/>
    </row>
    <row r="29" spans="2:7" x14ac:dyDescent="0.3">
      <c r="B29" s="5"/>
      <c r="C29" s="7" t="s">
        <v>15</v>
      </c>
      <c r="D29" s="5"/>
      <c r="E29" s="7" t="s">
        <v>21</v>
      </c>
      <c r="F29" s="5"/>
      <c r="G29" s="5"/>
    </row>
    <row r="30" spans="2:7" x14ac:dyDescent="0.3">
      <c r="B30" s="5"/>
      <c r="C30" s="7" t="s">
        <v>16</v>
      </c>
      <c r="D30" s="5"/>
      <c r="E30" s="5"/>
      <c r="F30" s="5"/>
      <c r="G30" s="5"/>
    </row>
    <row r="31" spans="2:7" x14ac:dyDescent="0.3">
      <c r="B31" s="5"/>
      <c r="C31" s="445" t="s">
        <v>35</v>
      </c>
      <c r="D31" s="445"/>
      <c r="E31" s="445"/>
      <c r="G31" s="5"/>
    </row>
    <row r="32" spans="2:7" x14ac:dyDescent="0.3">
      <c r="B32" s="5"/>
      <c r="C32" s="6" t="s">
        <v>57</v>
      </c>
      <c r="D32" s="6" t="s">
        <v>17</v>
      </c>
      <c r="E32" s="6" t="s">
        <v>109</v>
      </c>
      <c r="G32" s="5"/>
    </row>
    <row r="33" spans="2:7" x14ac:dyDescent="0.3">
      <c r="B33" s="5"/>
      <c r="C33" s="7" t="s">
        <v>37</v>
      </c>
      <c r="D33" s="7" t="s">
        <v>36</v>
      </c>
      <c r="E33" s="5" t="s">
        <v>111</v>
      </c>
      <c r="G33" s="5"/>
    </row>
    <row r="34" spans="2:7" x14ac:dyDescent="0.3">
      <c r="B34" s="5"/>
      <c r="C34" s="7" t="s">
        <v>38</v>
      </c>
      <c r="D34" s="7" t="s">
        <v>53</v>
      </c>
      <c r="E34" s="5" t="s">
        <v>990</v>
      </c>
      <c r="G34" s="5"/>
    </row>
    <row r="35" spans="2:7" x14ac:dyDescent="0.3">
      <c r="B35" s="5"/>
      <c r="C35" s="7" t="s">
        <v>39</v>
      </c>
      <c r="D35" s="7" t="s">
        <v>42</v>
      </c>
      <c r="E35" t="s">
        <v>110</v>
      </c>
      <c r="G35" s="5"/>
    </row>
    <row r="36" spans="2:7" x14ac:dyDescent="0.3">
      <c r="B36" s="5"/>
      <c r="C36" s="7" t="s">
        <v>318</v>
      </c>
      <c r="D36" s="7" t="s">
        <v>52</v>
      </c>
      <c r="G36" s="5"/>
    </row>
    <row r="37" spans="2:7" x14ac:dyDescent="0.3">
      <c r="B37" s="5"/>
      <c r="C37" s="5"/>
      <c r="D37" s="7" t="s">
        <v>23</v>
      </c>
      <c r="G37" s="5"/>
    </row>
    <row r="38" spans="2:7" x14ac:dyDescent="0.3">
      <c r="B38" s="5"/>
      <c r="C38" s="6" t="s">
        <v>33</v>
      </c>
      <c r="D38" s="7" t="s">
        <v>93</v>
      </c>
      <c r="E38" s="6" t="s">
        <v>34</v>
      </c>
      <c r="G38" s="5"/>
    </row>
    <row r="39" spans="2:7" x14ac:dyDescent="0.3">
      <c r="B39" s="5"/>
      <c r="C39" s="7" t="s">
        <v>56</v>
      </c>
      <c r="E39" s="7" t="s">
        <v>24</v>
      </c>
      <c r="G39" s="5"/>
    </row>
    <row r="40" spans="2:7" x14ac:dyDescent="0.3">
      <c r="B40" s="5"/>
      <c r="C40" s="7" t="s">
        <v>884</v>
      </c>
      <c r="E40" s="7" t="s">
        <v>42</v>
      </c>
      <c r="F40" s="5"/>
      <c r="G40" s="5"/>
    </row>
    <row r="41" spans="2:7" x14ac:dyDescent="0.3">
      <c r="B41" s="5"/>
      <c r="C41" s="7" t="s">
        <v>40</v>
      </c>
      <c r="E41" s="7" t="s">
        <v>43</v>
      </c>
      <c r="F41" s="5"/>
      <c r="G41" s="5"/>
    </row>
    <row r="42" spans="2:7" x14ac:dyDescent="0.3">
      <c r="B42" s="5"/>
      <c r="C42" s="7" t="s">
        <v>885</v>
      </c>
      <c r="D42" s="12"/>
      <c r="E42" s="7" t="s">
        <v>44</v>
      </c>
      <c r="F42" s="5"/>
      <c r="G42" s="5"/>
    </row>
    <row r="43" spans="2:7" x14ac:dyDescent="0.3">
      <c r="B43" s="5"/>
      <c r="C43" s="7" t="s">
        <v>41</v>
      </c>
      <c r="E43" s="7" t="s">
        <v>45</v>
      </c>
      <c r="F43" s="5"/>
      <c r="G43" s="5"/>
    </row>
    <row r="44" spans="2:7" x14ac:dyDescent="0.3">
      <c r="B44" s="5"/>
      <c r="C44" s="10"/>
      <c r="E44" s="5"/>
      <c r="F44" s="5"/>
      <c r="G44" s="5"/>
    </row>
    <row r="45" spans="2:7" x14ac:dyDescent="0.3">
      <c r="B45" s="5"/>
      <c r="C45" s="6" t="s">
        <v>15</v>
      </c>
      <c r="E45" s="6" t="s">
        <v>157</v>
      </c>
      <c r="F45" s="5"/>
      <c r="G45" s="5"/>
    </row>
    <row r="46" spans="2:7" x14ac:dyDescent="0.3">
      <c r="B46" s="5"/>
      <c r="C46" s="7" t="s">
        <v>1010</v>
      </c>
      <c r="E46" s="7" t="s">
        <v>158</v>
      </c>
      <c r="F46" s="5"/>
      <c r="G46" s="5"/>
    </row>
    <row r="47" spans="2:7" x14ac:dyDescent="0.3">
      <c r="B47" s="5"/>
      <c r="C47" s="7" t="s">
        <v>418</v>
      </c>
      <c r="E47" s="7" t="s">
        <v>356</v>
      </c>
      <c r="F47" s="5"/>
      <c r="G47" s="68"/>
    </row>
    <row r="48" spans="2:7" x14ac:dyDescent="0.3">
      <c r="B48" s="5"/>
      <c r="C48" s="7" t="s">
        <v>955</v>
      </c>
      <c r="E48" s="7"/>
      <c r="F48" s="5"/>
      <c r="G48" s="68"/>
    </row>
    <row r="49" spans="2:7" x14ac:dyDescent="0.3">
      <c r="B49" s="5"/>
      <c r="C49" s="7" t="s">
        <v>78</v>
      </c>
      <c r="E49" s="7"/>
      <c r="F49" s="5"/>
      <c r="G49" s="68"/>
    </row>
    <row r="50" spans="2:7" x14ac:dyDescent="0.3">
      <c r="B50" s="5"/>
      <c r="C50" s="7" t="s">
        <v>980</v>
      </c>
      <c r="E50" s="7"/>
      <c r="F50" s="5"/>
      <c r="G50" s="69"/>
    </row>
    <row r="51" spans="2:7" x14ac:dyDescent="0.3">
      <c r="B51" s="5"/>
      <c r="C51" s="7" t="s">
        <v>414</v>
      </c>
      <c r="D51" s="10"/>
      <c r="E51" s="7"/>
      <c r="F51" s="5"/>
      <c r="G51" s="5"/>
    </row>
    <row r="52" spans="2:7" x14ac:dyDescent="0.3">
      <c r="B52" s="5"/>
      <c r="C52" s="5"/>
      <c r="E52" s="5"/>
      <c r="F52" s="5"/>
      <c r="G52" s="5"/>
    </row>
    <row r="53" spans="2:7" x14ac:dyDescent="0.3">
      <c r="B53" s="5"/>
      <c r="C53" s="6" t="s">
        <v>74</v>
      </c>
      <c r="E53" s="6" t="s">
        <v>296</v>
      </c>
      <c r="F53" s="5"/>
      <c r="G53" s="5"/>
    </row>
    <row r="54" spans="2:7" x14ac:dyDescent="0.3">
      <c r="B54" s="5"/>
      <c r="C54" s="7" t="s">
        <v>77</v>
      </c>
      <c r="E54" s="7" t="s">
        <v>297</v>
      </c>
      <c r="F54" s="5"/>
      <c r="G54" s="5"/>
    </row>
    <row r="55" spans="2:7" x14ac:dyDescent="0.3">
      <c r="B55" s="5"/>
      <c r="C55" s="7" t="s">
        <v>182</v>
      </c>
      <c r="E55" s="7" t="s">
        <v>298</v>
      </c>
      <c r="F55" s="5"/>
      <c r="G55" s="5"/>
    </row>
    <row r="56" spans="2:7" x14ac:dyDescent="0.3">
      <c r="B56" s="5"/>
      <c r="C56" s="7" t="s">
        <v>381</v>
      </c>
      <c r="E56" s="5"/>
      <c r="F56" s="5"/>
      <c r="G56" s="5"/>
    </row>
    <row r="57" spans="2:7" x14ac:dyDescent="0.3">
      <c r="B57" s="5"/>
      <c r="C57" s="7" t="s">
        <v>392</v>
      </c>
      <c r="E57" s="5"/>
      <c r="F57" s="5"/>
      <c r="G57" s="5"/>
    </row>
    <row r="58" spans="2:7" x14ac:dyDescent="0.3">
      <c r="B58" s="5"/>
      <c r="C58" s="171" t="s">
        <v>393</v>
      </c>
      <c r="E58" s="5"/>
      <c r="F58" s="5"/>
      <c r="G58" s="5"/>
    </row>
    <row r="59" spans="2:7" x14ac:dyDescent="0.3">
      <c r="B59" s="5"/>
      <c r="C59" s="7" t="s">
        <v>857</v>
      </c>
      <c r="E59" s="5"/>
      <c r="F59" s="5"/>
      <c r="G59" s="5"/>
    </row>
    <row r="60" spans="2:7" x14ac:dyDescent="0.3">
      <c r="B60" s="5"/>
      <c r="C60" s="10"/>
      <c r="E60" s="5"/>
      <c r="F60" s="5"/>
      <c r="G60" s="5"/>
    </row>
    <row r="61" spans="2:7" x14ac:dyDescent="0.3">
      <c r="B61" s="5"/>
      <c r="C61" s="6" t="s">
        <v>75</v>
      </c>
      <c r="E61" s="5"/>
      <c r="F61" s="5"/>
      <c r="G61" s="5"/>
    </row>
    <row r="62" spans="2:7" x14ac:dyDescent="0.3">
      <c r="B62" s="5"/>
      <c r="C62" s="7" t="s">
        <v>87</v>
      </c>
      <c r="E62" s="5"/>
      <c r="F62" s="5"/>
      <c r="G62" s="5"/>
    </row>
    <row r="63" spans="2:7" x14ac:dyDescent="0.3">
      <c r="B63" s="5"/>
      <c r="C63" s="7" t="s">
        <v>389</v>
      </c>
      <c r="E63" s="5"/>
      <c r="F63" s="5"/>
      <c r="G63" s="5"/>
    </row>
    <row r="64" spans="2:7" x14ac:dyDescent="0.3">
      <c r="B64" s="5"/>
      <c r="C64" s="5"/>
      <c r="D64" s="5"/>
      <c r="E64" s="5"/>
      <c r="F64" s="5"/>
      <c r="G64" s="5"/>
    </row>
    <row r="65" spans="2:7" x14ac:dyDescent="0.3">
      <c r="B65" s="5"/>
      <c r="C65" s="363" t="s">
        <v>59</v>
      </c>
      <c r="D65" s="363"/>
      <c r="E65" s="363"/>
      <c r="F65" s="363"/>
      <c r="G65" s="5"/>
    </row>
    <row r="66" spans="2:7" x14ac:dyDescent="0.3">
      <c r="B66" s="5"/>
      <c r="C66" s="6" t="s">
        <v>60</v>
      </c>
      <c r="D66" s="6" t="s">
        <v>388</v>
      </c>
      <c r="E66" s="5"/>
      <c r="F66" s="5"/>
      <c r="G66" s="5"/>
    </row>
    <row r="67" spans="2:7" x14ac:dyDescent="0.3">
      <c r="B67" s="5"/>
      <c r="C67" s="7" t="s">
        <v>69</v>
      </c>
      <c r="D67" s="7" t="s">
        <v>66</v>
      </c>
      <c r="E67" s="5"/>
      <c r="F67" s="5"/>
      <c r="G67" s="5"/>
    </row>
    <row r="68" spans="2:7" x14ac:dyDescent="0.3">
      <c r="B68" s="5"/>
      <c r="C68" s="7" t="s">
        <v>68</v>
      </c>
      <c r="D68" s="7" t="s">
        <v>76</v>
      </c>
      <c r="E68" s="5"/>
      <c r="F68" s="5"/>
      <c r="G68" s="5"/>
    </row>
    <row r="69" spans="2:7" x14ac:dyDescent="0.3">
      <c r="B69" s="5"/>
      <c r="C69" s="7" t="s">
        <v>79</v>
      </c>
      <c r="D69" s="7" t="s">
        <v>326</v>
      </c>
      <c r="E69" s="5"/>
      <c r="F69" s="5"/>
      <c r="G69" s="5"/>
    </row>
    <row r="70" spans="2:7" x14ac:dyDescent="0.3">
      <c r="B70" s="5"/>
      <c r="C70" s="7" t="s">
        <v>71</v>
      </c>
      <c r="E70" s="5"/>
      <c r="F70" s="5"/>
      <c r="G70" s="5"/>
    </row>
    <row r="71" spans="2:7" x14ac:dyDescent="0.3">
      <c r="B71" s="5"/>
      <c r="C71" s="7" t="s">
        <v>70</v>
      </c>
      <c r="E71" s="5"/>
      <c r="F71" s="5"/>
      <c r="G71" s="5"/>
    </row>
    <row r="72" spans="2:7" x14ac:dyDescent="0.3">
      <c r="B72" s="5"/>
      <c r="C72" s="7" t="s">
        <v>72</v>
      </c>
      <c r="E72" s="5"/>
      <c r="F72" s="5"/>
      <c r="G72" s="5"/>
    </row>
    <row r="73" spans="2:7" x14ac:dyDescent="0.3">
      <c r="B73" s="5"/>
      <c r="C73" s="7" t="s">
        <v>67</v>
      </c>
      <c r="E73" s="5"/>
      <c r="F73" s="5"/>
      <c r="G73" s="5"/>
    </row>
    <row r="74" spans="2:7" x14ac:dyDescent="0.3">
      <c r="B74" s="5"/>
      <c r="C74" s="5"/>
      <c r="E74" s="5"/>
      <c r="F74" s="5"/>
      <c r="G74" s="5"/>
    </row>
    <row r="75" spans="2:7" x14ac:dyDescent="0.3">
      <c r="B75" s="5"/>
      <c r="C75" s="6" t="s">
        <v>61</v>
      </c>
      <c r="E75" s="5"/>
      <c r="F75" s="5"/>
      <c r="G75" s="5"/>
    </row>
    <row r="76" spans="2:7" x14ac:dyDescent="0.3">
      <c r="B76" s="5"/>
      <c r="C76" s="7" t="s">
        <v>63</v>
      </c>
      <c r="E76" s="5"/>
      <c r="F76" s="5"/>
      <c r="G76" s="5"/>
    </row>
    <row r="77" spans="2:7" x14ac:dyDescent="0.3">
      <c r="B77" s="5"/>
      <c r="C77" s="7" t="s">
        <v>64</v>
      </c>
      <c r="E77" s="5"/>
      <c r="F77" s="5"/>
      <c r="G77" s="5"/>
    </row>
    <row r="78" spans="2:7" x14ac:dyDescent="0.3">
      <c r="B78" s="5"/>
      <c r="C78" s="7" t="s">
        <v>65</v>
      </c>
      <c r="E78" s="5"/>
      <c r="F78" s="5"/>
      <c r="G78" s="5"/>
    </row>
    <row r="79" spans="2:7" x14ac:dyDescent="0.3">
      <c r="B79" s="5"/>
      <c r="C79" s="7" t="s">
        <v>22</v>
      </c>
      <c r="E79" s="5"/>
      <c r="F79" s="5"/>
      <c r="G79" s="5"/>
    </row>
    <row r="80" spans="2:7" x14ac:dyDescent="0.3">
      <c r="B80" s="5"/>
      <c r="C80" s="7" t="s">
        <v>62</v>
      </c>
      <c r="E80" s="5"/>
      <c r="F80" s="5"/>
      <c r="G80" s="5"/>
    </row>
    <row r="81" spans="2:7" x14ac:dyDescent="0.3">
      <c r="B81" s="5"/>
      <c r="C81" s="7" t="s">
        <v>80</v>
      </c>
      <c r="E81" s="5"/>
      <c r="F81" s="5"/>
      <c r="G81" s="5"/>
    </row>
    <row r="82" spans="2:7" x14ac:dyDescent="0.3">
      <c r="B82" s="5"/>
      <c r="C82" s="5"/>
      <c r="D82" s="10"/>
      <c r="E82" s="5"/>
      <c r="F82" s="5"/>
      <c r="G82" s="5"/>
    </row>
    <row r="83" spans="2:7" x14ac:dyDescent="0.3">
      <c r="B83" s="5"/>
      <c r="C83" s="6" t="s">
        <v>146</v>
      </c>
      <c r="D83" s="5"/>
      <c r="E83" s="5"/>
      <c r="F83" s="5"/>
      <c r="G83" s="5"/>
    </row>
    <row r="84" spans="2:7" x14ac:dyDescent="0.3">
      <c r="B84" s="5"/>
      <c r="C84" s="7" t="s">
        <v>147</v>
      </c>
      <c r="D84" s="5"/>
      <c r="E84" s="5"/>
      <c r="F84" s="5"/>
      <c r="G84" s="5"/>
    </row>
    <row r="85" spans="2:7" x14ac:dyDescent="0.3">
      <c r="B85" s="5"/>
      <c r="C85" s="7" t="s">
        <v>148</v>
      </c>
      <c r="D85" s="5"/>
      <c r="E85" s="5"/>
      <c r="F85" s="5"/>
      <c r="G85" s="5"/>
    </row>
    <row r="86" spans="2:7" x14ac:dyDescent="0.3">
      <c r="B86" s="5"/>
      <c r="C86" s="7" t="s">
        <v>476</v>
      </c>
      <c r="D86" s="5"/>
      <c r="E86" s="5"/>
      <c r="F86" s="5"/>
      <c r="G86" s="5"/>
    </row>
    <row r="87" spans="2:7" x14ac:dyDescent="0.3">
      <c r="B87" s="5"/>
      <c r="C87" s="7" t="s">
        <v>149</v>
      </c>
      <c r="D87" s="5"/>
      <c r="E87" s="5"/>
      <c r="F87" s="5"/>
    </row>
    <row r="88" spans="2:7" x14ac:dyDescent="0.3">
      <c r="B88" s="5"/>
      <c r="C88" s="7" t="s">
        <v>150</v>
      </c>
      <c r="D88" s="5"/>
      <c r="E88" s="5"/>
      <c r="F88" s="5"/>
    </row>
    <row r="89" spans="2:7" x14ac:dyDescent="0.3">
      <c r="C89" s="5"/>
      <c r="D89" s="5"/>
      <c r="E89" s="5"/>
      <c r="F89" s="5"/>
    </row>
    <row r="90" spans="2:7" x14ac:dyDescent="0.3">
      <c r="C90" s="6" t="s">
        <v>322</v>
      </c>
    </row>
    <row r="91" spans="2:7" x14ac:dyDescent="0.3">
      <c r="C91" s="7" t="s">
        <v>323</v>
      </c>
    </row>
    <row r="92" spans="2:7" x14ac:dyDescent="0.3">
      <c r="C92" s="7" t="s">
        <v>324</v>
      </c>
    </row>
    <row r="93" spans="2:7" x14ac:dyDescent="0.3">
      <c r="C93" s="7" t="s">
        <v>325</v>
      </c>
    </row>
    <row r="94" spans="2:7" x14ac:dyDescent="0.3">
      <c r="C94" s="7" t="s">
        <v>353</v>
      </c>
    </row>
    <row r="95" spans="2:7" x14ac:dyDescent="0.3">
      <c r="C95" s="7" t="s">
        <v>354</v>
      </c>
    </row>
    <row r="96" spans="2:7" x14ac:dyDescent="0.3">
      <c r="C96" s="7" t="s">
        <v>380</v>
      </c>
    </row>
    <row r="98" spans="3:3" x14ac:dyDescent="0.3">
      <c r="C98" s="6" t="s">
        <v>990</v>
      </c>
    </row>
    <row r="99" spans="3:3" x14ac:dyDescent="0.3">
      <c r="C99" s="7" t="s">
        <v>990</v>
      </c>
    </row>
    <row r="100" spans="3:3" x14ac:dyDescent="0.3">
      <c r="C100" s="7" t="s">
        <v>992</v>
      </c>
    </row>
    <row r="101" spans="3:3" x14ac:dyDescent="0.3">
      <c r="C101" s="7" t="s">
        <v>991</v>
      </c>
    </row>
  </sheetData>
  <sheetProtection password="C724" sheet="1" objects="1" scenarios="1"/>
  <sortState ref="C43:C47">
    <sortCondition ref="C43"/>
  </sortState>
  <mergeCells count="2">
    <mergeCell ref="C31:E31"/>
    <mergeCell ref="C24:E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28</vt:i4>
      </vt:variant>
    </vt:vector>
  </HeadingPairs>
  <TitlesOfParts>
    <vt:vector size="34" baseType="lpstr">
      <vt:lpstr>Accueil</vt:lpstr>
      <vt:lpstr>Recherche</vt:lpstr>
      <vt:lpstr>Acces_Referent</vt:lpstr>
      <vt:lpstr>Administrateur_saisie</vt:lpstr>
      <vt:lpstr>Administrateur_TDB</vt:lpstr>
      <vt:lpstr>Liste déroulante</vt:lpstr>
      <vt:lpstr>association_la_maison\</vt:lpstr>
      <vt:lpstr>categorie</vt:lpstr>
      <vt:lpstr>choix</vt:lpstr>
      <vt:lpstr>CRR\</vt:lpstr>
      <vt:lpstr>cuisine\</vt:lpstr>
      <vt:lpstr>DIRECTION\</vt:lpstr>
      <vt:lpstr>domaine</vt:lpstr>
      <vt:lpstr>etat</vt:lpstr>
      <vt:lpstr>format</vt:lpstr>
      <vt:lpstr>hygiene\</vt:lpstr>
      <vt:lpstr>instance\</vt:lpstr>
      <vt:lpstr>management\</vt:lpstr>
      <vt:lpstr>organisation\</vt:lpstr>
      <vt:lpstr>PEC\</vt:lpstr>
      <vt:lpstr>personnel\</vt:lpstr>
      <vt:lpstr>pharma_dm\</vt:lpstr>
      <vt:lpstr>politique\</vt:lpstr>
      <vt:lpstr>priorité</vt:lpstr>
      <vt:lpstr>qualite\</vt:lpstr>
      <vt:lpstr>referent</vt:lpstr>
      <vt:lpstr>revision</vt:lpstr>
      <vt:lpstr>risque\</vt:lpstr>
      <vt:lpstr>SOUTIEN\</vt:lpstr>
      <vt:lpstr>technique\</vt:lpstr>
      <vt:lpstr>unite\</vt:lpstr>
      <vt:lpstr>version</vt:lpstr>
      <vt:lpstr>vigilance\</vt:lpstr>
      <vt:lpstr>Administrateur_saisie!Zone_d_impression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</dc:creator>
  <cp:lastModifiedBy>Pharmacie 1</cp:lastModifiedBy>
  <cp:lastPrinted>2016-06-07T12:53:56Z</cp:lastPrinted>
  <dcterms:created xsi:type="dcterms:W3CDTF">2010-06-29T09:38:27Z</dcterms:created>
  <dcterms:modified xsi:type="dcterms:W3CDTF">2020-02-19T14:02:01Z</dcterms:modified>
</cp:coreProperties>
</file>