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mpeck\Documents\Test VBA\"/>
    </mc:Choice>
  </mc:AlternateContent>
  <xr:revisionPtr revIDLastSave="0" documentId="13_ncr:1_{B3EDD9E3-3D54-4D06-BF32-3C263765E427}" xr6:coauthVersionLast="45" xr6:coauthVersionMax="45" xr10:uidLastSave="{00000000-0000-0000-0000-000000000000}"/>
  <bookViews>
    <workbookView xWindow="-120" yWindow="-120" windowWidth="20730" windowHeight="11160" activeTab="2" xr2:uid="{8FE37D84-CD4A-47A2-BC82-95B6C7E054C8}"/>
  </bookViews>
  <sheets>
    <sheet name="Hypothese de calculs" sheetId="4" r:id="rId1"/>
    <sheet name="Planning LIDL" sheetId="3" state="hidden" r:id="rId2"/>
    <sheet name="LED GLOBAL" sheetId="2" r:id="rId3"/>
    <sheet name="Gain théo &amp; Gain sur GF IQ" sheetId="6" r:id="rId4"/>
  </sheets>
  <definedNames>
    <definedName name="_xlnm._FilterDatabase" localSheetId="2" hidden="1">'LED GLOBAL'!$A$4:$P$386</definedName>
    <definedName name="_xlnm._FilterDatabase" localSheetId="1" hidden="1">'Planning LIDL'!$A$1:$F$341</definedName>
    <definedName name="T5_">'LED GLOBAL'!$M:$M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8" i="4" l="1" a="1"/>
  <c r="I18" i="4" s="1"/>
  <c r="I12" i="4" a="1"/>
  <c r="I12" i="4" s="1"/>
  <c r="M6" i="4" a="1"/>
  <c r="M6" i="4" s="1"/>
  <c r="I6" i="4" a="1"/>
  <c r="I6" i="4" s="1"/>
  <c r="H10" i="4"/>
  <c r="L10" i="4" s="1"/>
  <c r="M10" i="4" s="1"/>
  <c r="M4" i="4"/>
  <c r="N4" i="4" s="1"/>
  <c r="L4" i="4"/>
  <c r="J4" i="4"/>
  <c r="I4" i="4"/>
  <c r="N10" i="4" l="1"/>
  <c r="M12" i="4" a="1"/>
  <c r="M12" i="4" s="1"/>
  <c r="I10" i="4"/>
  <c r="N14" i="4" l="1"/>
  <c r="J10" i="4"/>
  <c r="N15" i="4"/>
  <c r="Q8" i="2" l="1"/>
  <c r="Q11" i="2"/>
  <c r="Q13" i="2" l="1"/>
  <c r="Q379" i="2"/>
  <c r="Q378" i="2"/>
  <c r="Q377" i="2"/>
  <c r="Q375" i="2"/>
  <c r="Q373" i="2"/>
  <c r="Q372" i="2"/>
  <c r="Q371" i="2"/>
  <c r="Q370" i="2"/>
  <c r="Q369" i="2"/>
  <c r="Q368" i="2"/>
  <c r="Q365" i="2"/>
  <c r="Q353" i="2"/>
  <c r="Q309" i="2"/>
  <c r="Q306" i="2"/>
  <c r="Q305" i="2"/>
  <c r="Q302" i="2"/>
  <c r="Q300" i="2"/>
  <c r="Q293" i="2"/>
  <c r="Q292" i="2"/>
  <c r="Q291" i="2"/>
  <c r="Q290" i="2"/>
  <c r="Q289" i="2"/>
  <c r="Q288" i="2"/>
  <c r="Q286" i="2"/>
  <c r="Q285" i="2"/>
  <c r="Q284" i="2"/>
  <c r="Q283" i="2"/>
  <c r="Q282" i="2"/>
  <c r="Q281" i="2"/>
  <c r="Q279" i="2"/>
  <c r="Q278" i="2"/>
  <c r="Q277" i="2"/>
  <c r="Q276" i="2"/>
  <c r="Q275" i="2"/>
  <c r="Q271" i="2"/>
  <c r="Q268" i="2"/>
  <c r="Q265" i="2"/>
  <c r="Q264" i="2"/>
  <c r="Q191" i="2"/>
  <c r="Q186" i="2"/>
  <c r="Q184" i="2"/>
  <c r="Q182" i="2"/>
  <c r="Q179" i="2"/>
  <c r="Q169" i="2"/>
  <c r="Q166" i="2"/>
  <c r="Q165" i="2"/>
  <c r="Q164" i="2"/>
  <c r="Q162" i="2"/>
  <c r="Q161" i="2"/>
  <c r="Q160" i="2"/>
  <c r="Q159" i="2"/>
  <c r="Q156" i="2"/>
  <c r="Q154" i="2"/>
  <c r="Q153" i="2"/>
  <c r="Q151" i="2"/>
  <c r="Q145" i="2"/>
  <c r="Q143" i="2"/>
  <c r="Q142" i="2"/>
  <c r="Q136" i="2"/>
  <c r="Q135" i="2"/>
  <c r="Q130" i="2"/>
  <c r="Q112" i="2"/>
  <c r="Q98" i="2"/>
  <c r="Q97" i="2"/>
  <c r="Q96" i="2"/>
  <c r="Q95" i="2"/>
  <c r="Q93" i="2"/>
  <c r="Q92" i="2"/>
  <c r="Q91" i="2"/>
  <c r="Q90" i="2"/>
  <c r="Q89" i="2"/>
  <c r="Q88" i="2"/>
  <c r="Q87" i="2"/>
  <c r="Q86" i="2"/>
  <c r="Q83" i="2"/>
  <c r="Q82" i="2"/>
  <c r="Q81" i="2"/>
  <c r="Q80" i="2"/>
  <c r="Q79" i="2"/>
  <c r="Q77" i="2"/>
  <c r="Q76" i="2"/>
  <c r="Q75" i="2"/>
  <c r="Q74" i="2"/>
  <c r="Q73" i="2"/>
  <c r="Q72" i="2"/>
  <c r="Q71" i="2"/>
  <c r="Q68" i="2"/>
  <c r="Q67" i="2"/>
  <c r="Q66" i="2"/>
  <c r="Q65" i="2"/>
  <c r="Q64" i="2"/>
  <c r="Q61" i="2"/>
  <c r="Q60" i="2"/>
  <c r="Q58" i="2"/>
  <c r="Q57" i="2"/>
  <c r="Q56" i="2"/>
  <c r="Q55" i="2"/>
  <c r="Q31" i="2"/>
  <c r="Q21" i="2"/>
  <c r="Q19" i="2"/>
  <c r="Q16" i="2"/>
  <c r="Q15" i="2"/>
  <c r="Q14" i="2"/>
  <c r="Q6" i="2" l="1"/>
  <c r="Q7" i="2"/>
  <c r="Q9" i="2"/>
  <c r="Q10" i="2"/>
  <c r="Q12" i="2"/>
  <c r="Q17" i="2"/>
  <c r="Q18" i="2"/>
  <c r="Q20" i="2"/>
  <c r="Q22" i="2"/>
  <c r="Q23" i="2"/>
  <c r="Q24" i="2"/>
  <c r="Q25" i="2"/>
  <c r="Q26" i="2"/>
  <c r="Q27" i="2"/>
  <c r="Q28" i="2"/>
  <c r="Q29" i="2"/>
  <c r="Q30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9" i="2"/>
  <c r="Q62" i="2"/>
  <c r="Q63" i="2"/>
  <c r="Q69" i="2"/>
  <c r="Q70" i="2"/>
  <c r="Q78" i="2"/>
  <c r="Q84" i="2"/>
  <c r="Q85" i="2"/>
  <c r="Q94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1" i="2"/>
  <c r="Q132" i="2"/>
  <c r="Q133" i="2"/>
  <c r="Q134" i="2"/>
  <c r="Q137" i="2"/>
  <c r="Q138" i="2"/>
  <c r="Q139" i="2"/>
  <c r="Q140" i="2"/>
  <c r="Q141" i="2"/>
  <c r="Q144" i="2"/>
  <c r="Q146" i="2"/>
  <c r="Q147" i="2"/>
  <c r="Q148" i="2"/>
  <c r="Q149" i="2"/>
  <c r="Q150" i="2"/>
  <c r="Q152" i="2"/>
  <c r="Q155" i="2"/>
  <c r="Q157" i="2"/>
  <c r="Q158" i="2"/>
  <c r="Q163" i="2"/>
  <c r="Q167" i="2"/>
  <c r="Q168" i="2"/>
  <c r="Q170" i="2"/>
  <c r="Q171" i="2"/>
  <c r="Q172" i="2"/>
  <c r="Q173" i="2"/>
  <c r="Q174" i="2"/>
  <c r="Q175" i="2"/>
  <c r="Q176" i="2"/>
  <c r="Q177" i="2"/>
  <c r="Q178" i="2"/>
  <c r="Q180" i="2"/>
  <c r="Q181" i="2"/>
  <c r="Q183" i="2"/>
  <c r="Q185" i="2"/>
  <c r="Q187" i="2"/>
  <c r="Q188" i="2"/>
  <c r="Q189" i="2"/>
  <c r="Q190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6" i="2"/>
  <c r="Q267" i="2"/>
  <c r="Q269" i="2"/>
  <c r="Q270" i="2"/>
  <c r="Q272" i="2"/>
  <c r="Q273" i="2"/>
  <c r="Q274" i="2"/>
  <c r="Q280" i="2"/>
  <c r="Q287" i="2"/>
  <c r="Q294" i="2"/>
  <c r="Q295" i="2"/>
  <c r="Q296" i="2"/>
  <c r="Q297" i="2"/>
  <c r="Q298" i="2"/>
  <c r="Q299" i="2"/>
  <c r="Q301" i="2"/>
  <c r="Q303" i="2"/>
  <c r="Q304" i="2"/>
  <c r="Q307" i="2"/>
  <c r="Q308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4" i="2"/>
  <c r="Q355" i="2"/>
  <c r="Q356" i="2"/>
  <c r="Q357" i="2"/>
  <c r="Q358" i="2"/>
  <c r="Q359" i="2"/>
  <c r="Q360" i="2"/>
  <c r="Q361" i="2"/>
  <c r="Q362" i="2"/>
  <c r="Q363" i="2"/>
  <c r="Q364" i="2"/>
  <c r="Q366" i="2"/>
  <c r="Q367" i="2"/>
  <c r="Q374" i="2"/>
  <c r="Q376" i="2"/>
  <c r="Q380" i="2"/>
  <c r="Q381" i="2"/>
  <c r="Q382" i="2"/>
  <c r="Q383" i="2"/>
  <c r="Q384" i="2"/>
  <c r="Q385" i="2"/>
  <c r="Q5" i="2"/>
  <c r="G6" i="2" l="1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5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P386" i="2" l="1"/>
  <c r="O386" i="2"/>
  <c r="N386" i="2"/>
  <c r="M386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<sst xmlns="http://schemas.openxmlformats.org/spreadsheetml/2006/main" count="3773" uniqueCount="1222">
  <si>
    <t>T5</t>
  </si>
  <si>
    <t>T8</t>
  </si>
  <si>
    <t>ETANCHES 1,20m</t>
  </si>
  <si>
    <t>ETANCHES 1,50m</t>
  </si>
  <si>
    <t>DR n°</t>
  </si>
  <si>
    <t>n°SPM</t>
  </si>
  <si>
    <t>Nom SPM</t>
  </si>
  <si>
    <t>ZONE</t>
  </si>
  <si>
    <t>Adresse</t>
  </si>
  <si>
    <t>Nbre de néons T5 26 Watt</t>
  </si>
  <si>
    <t>Nbre de néons T8 24Watt</t>
  </si>
  <si>
    <t>DR06</t>
  </si>
  <si>
    <t>FR2870</t>
  </si>
  <si>
    <t>BRETEUIL</t>
  </si>
  <si>
    <t>SDV + RESERVE</t>
  </si>
  <si>
    <t>Route d'Amiens 96</t>
  </si>
  <si>
    <t>DR02</t>
  </si>
  <si>
    <t>FR0276</t>
  </si>
  <si>
    <t>HOCHFELDEN Strasbourg</t>
  </si>
  <si>
    <t>Route de Strasbourg</t>
  </si>
  <si>
    <t>DR24</t>
  </si>
  <si>
    <t>FR1401</t>
  </si>
  <si>
    <t>NICE CAGNES</t>
  </si>
  <si>
    <t>66 Avenue de Verdun</t>
  </si>
  <si>
    <t>DR26</t>
  </si>
  <si>
    <t>FR2863</t>
  </si>
  <si>
    <t>ENGHIEN LES BAINS Leclerc</t>
  </si>
  <si>
    <t>211 avenue de la Division Leclerc</t>
  </si>
  <si>
    <t>DR05</t>
  </si>
  <si>
    <t>FR2073</t>
  </si>
  <si>
    <t>L'ISLE D'ABEAU</t>
  </si>
  <si>
    <t>Boulevard de l'Arbonnas</t>
  </si>
  <si>
    <t>FR0275</t>
  </si>
  <si>
    <t>MORTEAU</t>
  </si>
  <si>
    <t>"La Tanche" - 38 rue Victor Hugo</t>
  </si>
  <si>
    <t>FR1262</t>
  </si>
  <si>
    <t>VOISINS LE BRETONNEUX</t>
  </si>
  <si>
    <t>24, rue des Fleurs</t>
  </si>
  <si>
    <t>FR0284</t>
  </si>
  <si>
    <t>VILLE</t>
  </si>
  <si>
    <t>2 rue de la Gare</t>
  </si>
  <si>
    <t>DR22</t>
  </si>
  <si>
    <t>FR0855</t>
  </si>
  <si>
    <t>PEZENAS Verdun</t>
  </si>
  <si>
    <t>35 Avenue de Verdun</t>
  </si>
  <si>
    <t>DR20</t>
  </si>
  <si>
    <t>FR1108</t>
  </si>
  <si>
    <t>SAINT LONGIS</t>
  </si>
  <si>
    <t>Rue St Jean - RD n° 2</t>
  </si>
  <si>
    <t>DR09</t>
  </si>
  <si>
    <t>FR1803</t>
  </si>
  <si>
    <t>PESSAC Bontou</t>
  </si>
  <si>
    <t>Esplanade Alcide Bontou</t>
  </si>
  <si>
    <t>DR21</t>
  </si>
  <si>
    <t>FR0524</t>
  </si>
  <si>
    <t>SASSENAGE Romans</t>
  </si>
  <si>
    <t>3, avenue de Romans</t>
  </si>
  <si>
    <t>FR2559</t>
  </si>
  <si>
    <t>TLN LE PRADET</t>
  </si>
  <si>
    <t>Lieudit "La Bayette"/Rd 559</t>
  </si>
  <si>
    <t>DR17</t>
  </si>
  <si>
    <t>FR0289</t>
  </si>
  <si>
    <t>BRUYERES</t>
  </si>
  <si>
    <t>1 rue du 5ème BCP</t>
  </si>
  <si>
    <t>FR1809</t>
  </si>
  <si>
    <t>EAUZE</t>
  </si>
  <si>
    <t>Avenue de Gascogne</t>
  </si>
  <si>
    <t>DR16</t>
  </si>
  <si>
    <t>FR0850</t>
  </si>
  <si>
    <t>ORANGE Moulin</t>
  </si>
  <si>
    <t>129 avenue Jean Moulin</t>
  </si>
  <si>
    <t>DR10</t>
  </si>
  <si>
    <t>FR2862</t>
  </si>
  <si>
    <t>PARIS BAGNOLET</t>
  </si>
  <si>
    <t>193, av Gambeta</t>
  </si>
  <si>
    <t>DR23</t>
  </si>
  <si>
    <t>FR1801</t>
  </si>
  <si>
    <t>LIMOGES FEYTIAT</t>
  </si>
  <si>
    <t>23 avenue Winston Churchill</t>
  </si>
  <si>
    <t>DR08</t>
  </si>
  <si>
    <t>FR2210</t>
  </si>
  <si>
    <t>AIX EN PROVENCE Beauvalle</t>
  </si>
  <si>
    <t>240-300, Chemin de Beauvalle</t>
  </si>
  <si>
    <t>DR12</t>
  </si>
  <si>
    <t>FR0530</t>
  </si>
  <si>
    <t>CLERMONT-FERRAND Oradou</t>
  </si>
  <si>
    <t>177 rue de l'Oradou</t>
  </si>
  <si>
    <t>DR19</t>
  </si>
  <si>
    <t>FR1088</t>
  </si>
  <si>
    <t>ATHIS MONS</t>
  </si>
  <si>
    <t>Route Nationale 7</t>
  </si>
  <si>
    <t>DR18</t>
  </si>
  <si>
    <t>FR1019</t>
  </si>
  <si>
    <t>SAINT JEAN DE BRAYE</t>
  </si>
  <si>
    <t>155-157 Rue du Fb de Bourgogne</t>
  </si>
  <si>
    <t>DR11</t>
  </si>
  <si>
    <t>FR1268</t>
  </si>
  <si>
    <t>HONFLEUR Vienne</t>
  </si>
  <si>
    <t>Cour Jean de Vienne</t>
  </si>
  <si>
    <t>FR1630</t>
  </si>
  <si>
    <t>MORTEAU VILLERS</t>
  </si>
  <si>
    <t>1 place Saint Jean</t>
  </si>
  <si>
    <t>FR1964</t>
  </si>
  <si>
    <t>CHAMBOURCY</t>
  </si>
  <si>
    <t>Route de Mantes</t>
  </si>
  <si>
    <t>FR0211</t>
  </si>
  <si>
    <t>STG SCHILT fut</t>
  </si>
  <si>
    <t>12 rue Jean Monnet - Futura</t>
  </si>
  <si>
    <t>FR0566</t>
  </si>
  <si>
    <t>ANNONAY Gare</t>
  </si>
  <si>
    <t>Domaine de la Gare</t>
  </si>
  <si>
    <t>FR1428</t>
  </si>
  <si>
    <t>LIMOGES CONDAT</t>
  </si>
  <si>
    <t>Rue République -"Les Hts de Condat"</t>
  </si>
  <si>
    <t>FR1484</t>
  </si>
  <si>
    <t>BUZANCAIS</t>
  </si>
  <si>
    <t>16, rue des Ponts</t>
  </si>
  <si>
    <t>FR2243</t>
  </si>
  <si>
    <t>L'ILE BOUCHARD</t>
  </si>
  <si>
    <t>rue Saint Lazare</t>
  </si>
  <si>
    <t>FR1045</t>
  </si>
  <si>
    <t>ST PIERRE DU PERRAY</t>
  </si>
  <si>
    <t>rue du Trou Grillon</t>
  </si>
  <si>
    <t>FR0543</t>
  </si>
  <si>
    <t>CLERMONT-FERRAND Daubrée</t>
  </si>
  <si>
    <t>48 rue Barbier Daubrée</t>
  </si>
  <si>
    <t>FR0912</t>
  </si>
  <si>
    <t>ANGLET</t>
  </si>
  <si>
    <t>2 Allée de la Clairière</t>
  </si>
  <si>
    <t>DR03</t>
  </si>
  <si>
    <t>FR1248</t>
  </si>
  <si>
    <t>CARIGNAN</t>
  </si>
  <si>
    <t>Avenue du Général de Gaulle</t>
  </si>
  <si>
    <t>FR1657</t>
  </si>
  <si>
    <t>PAUILLAC</t>
  </si>
  <si>
    <t>Avenue du Général Leclerc</t>
  </si>
  <si>
    <t>FR1309</t>
  </si>
  <si>
    <t>LE BLANC</t>
  </si>
  <si>
    <t>Avenue Gambetta</t>
  </si>
  <si>
    <t>FR1035</t>
  </si>
  <si>
    <t>CHATEAUROUX</t>
  </si>
  <si>
    <t>60 av de la Brauderie</t>
  </si>
  <si>
    <t>FR1072</t>
  </si>
  <si>
    <t>CHENNE S/MARNE</t>
  </si>
  <si>
    <t>Av. du 8 Mai 1945 / R.N. 4</t>
  </si>
  <si>
    <t>FR0572</t>
  </si>
  <si>
    <t>ETREMBIERES</t>
  </si>
  <si>
    <t>Le Paradis - Chemin de la Digue</t>
  </si>
  <si>
    <t>FR2787</t>
  </si>
  <si>
    <t>VEUZAIN SUR LOIRE</t>
  </si>
  <si>
    <t>Rue Georges Diard</t>
  </si>
  <si>
    <t>FR0219</t>
  </si>
  <si>
    <t>BELFORT Victor Hugo</t>
  </si>
  <si>
    <t>rue Victor Hugo</t>
  </si>
  <si>
    <t>FR1610</t>
  </si>
  <si>
    <t>DUN SUR AURON</t>
  </si>
  <si>
    <t>route de Bourges</t>
  </si>
  <si>
    <t>FR2317</t>
  </si>
  <si>
    <t>SAINT AY</t>
  </si>
  <si>
    <t>Route Nationale 152</t>
  </si>
  <si>
    <t>FR1816</t>
  </si>
  <si>
    <t>BDX Bacalan</t>
  </si>
  <si>
    <t>Rue Joseph Brunet</t>
  </si>
  <si>
    <t>FR0957</t>
  </si>
  <si>
    <t>BORDEAUX de Tassigny</t>
  </si>
  <si>
    <t>428-442 Av de Lattre de Tassigny</t>
  </si>
  <si>
    <t>FR1853</t>
  </si>
  <si>
    <t>CHAMB CHAMBLY</t>
  </si>
  <si>
    <t>Route de Beaumont 401</t>
  </si>
  <si>
    <t>FR2715</t>
  </si>
  <si>
    <t>VALENCE Romans</t>
  </si>
  <si>
    <t>153 avenue de Romans</t>
  </si>
  <si>
    <t>FR1502</t>
  </si>
  <si>
    <t>BROGLIE Augustin</t>
  </si>
  <si>
    <t>Rue Augustin Fresnel</t>
  </si>
  <si>
    <t>FR1467</t>
  </si>
  <si>
    <t>MONTLOUIS SUR LOIRE</t>
  </si>
  <si>
    <t>18 rue Pierre Maître</t>
  </si>
  <si>
    <t>FR0574</t>
  </si>
  <si>
    <t>UNIEUX</t>
  </si>
  <si>
    <t>Avenue Charles de Gaulle</t>
  </si>
  <si>
    <t>FR2476</t>
  </si>
  <si>
    <t>PORT VENDRES</t>
  </si>
  <si>
    <t>Route de Collioure</t>
  </si>
  <si>
    <t>FR1319</t>
  </si>
  <si>
    <t>STE GENEVIEVE DES BOIS Pless</t>
  </si>
  <si>
    <t>9 à 15, rue du Plessis</t>
  </si>
  <si>
    <t>FR1623</t>
  </si>
  <si>
    <t>COLMAR HOUSSEN</t>
  </si>
  <si>
    <t>Rue du Parc</t>
  </si>
  <si>
    <t>FR0592</t>
  </si>
  <si>
    <t>LA VERPILLIERE Dourdant</t>
  </si>
  <si>
    <t>Rue de la Pierre Dourdant</t>
  </si>
  <si>
    <t>FR2449</t>
  </si>
  <si>
    <t>ORLEANS Saint Mesmin</t>
  </si>
  <si>
    <t>Avenue Saint Mesmin</t>
  </si>
  <si>
    <t>FR1060</t>
  </si>
  <si>
    <t>MARGON</t>
  </si>
  <si>
    <t>Rue St Martin</t>
  </si>
  <si>
    <t>FR0963</t>
  </si>
  <si>
    <t>LE BOUSCAT Libération</t>
  </si>
  <si>
    <t>367 Avenue de la Libération</t>
  </si>
  <si>
    <t>FR1617</t>
  </si>
  <si>
    <t>LE BLANC MESNIL Couturier</t>
  </si>
  <si>
    <t>87-95, av Paul Vaillant Couturier</t>
  </si>
  <si>
    <t>FR0802</t>
  </si>
  <si>
    <t>MARIGNANE St Pierre</t>
  </si>
  <si>
    <t>Chemin Saint Pierre</t>
  </si>
  <si>
    <t>FR0555</t>
  </si>
  <si>
    <t>RIOM Ferrand</t>
  </si>
  <si>
    <t>avenue de Clermont Ferrand</t>
  </si>
  <si>
    <t>FR1622</t>
  </si>
  <si>
    <t>MTBEL VOUJEAU.</t>
  </si>
  <si>
    <t>1, rue Au Fol</t>
  </si>
  <si>
    <t>FR1418</t>
  </si>
  <si>
    <t>SORGUES</t>
  </si>
  <si>
    <t>937 Avenue d'Orange</t>
  </si>
  <si>
    <t>FR0247</t>
  </si>
  <si>
    <t>ERSTEIN</t>
  </si>
  <si>
    <t>rue du Calvaire</t>
  </si>
  <si>
    <t>FR1050</t>
  </si>
  <si>
    <t>LONGJUMEAU</t>
  </si>
  <si>
    <t>118 chemin Départ</t>
  </si>
  <si>
    <t>FR1323</t>
  </si>
  <si>
    <t>VIENNE</t>
  </si>
  <si>
    <t>32 Francisque Bonnier</t>
  </si>
  <si>
    <t>FR0863</t>
  </si>
  <si>
    <t>VITROLLES Estroublans</t>
  </si>
  <si>
    <t>1ère Avenue / ZI LES ESTROUBLANS</t>
  </si>
  <si>
    <t>FR0936</t>
  </si>
  <si>
    <t>BAYONNE</t>
  </si>
  <si>
    <t>Angle Rue Vainsot / Rue de Plantoun</t>
  </si>
  <si>
    <t>FR1312</t>
  </si>
  <si>
    <t>LA CHAUSSEE SAINT VICTOR</t>
  </si>
  <si>
    <t>156 avenue Maunoury</t>
  </si>
  <si>
    <t>FR2623</t>
  </si>
  <si>
    <t>VILLEPINTE</t>
  </si>
  <si>
    <t>Route de Tremblay</t>
  </si>
  <si>
    <t>FR0865</t>
  </si>
  <si>
    <t>AGDE Cassin</t>
  </si>
  <si>
    <t>Boulevard René Cassin</t>
  </si>
  <si>
    <t>FR1081</t>
  </si>
  <si>
    <t>EAUBONNE Rambourg</t>
  </si>
  <si>
    <t>Rue Saint Prix 328</t>
  </si>
  <si>
    <t>FR1995</t>
  </si>
  <si>
    <t>LE LUDE</t>
  </si>
  <si>
    <t>Quartier des Etamines</t>
  </si>
  <si>
    <t>FR0970</t>
  </si>
  <si>
    <t>VDO Thouar</t>
  </si>
  <si>
    <t>Za de Thouars - 2 Rue Victor Jara</t>
  </si>
  <si>
    <t>FR0522</t>
  </si>
  <si>
    <t>VICHY Bartins</t>
  </si>
  <si>
    <t>20 rue des Bartins</t>
  </si>
  <si>
    <t>FR2013</t>
  </si>
  <si>
    <t>LAMORLAYE</t>
  </si>
  <si>
    <t>Rue de la Seigneurie 57</t>
  </si>
  <si>
    <t>FR2541</t>
  </si>
  <si>
    <t>MIRAMONT DE GUYENNE</t>
  </si>
  <si>
    <t>770 Avenue Alfred Court</t>
  </si>
  <si>
    <t>FR2802</t>
  </si>
  <si>
    <t>RIEDISHEIM Alsace</t>
  </si>
  <si>
    <t>5, Rue d'Alsace</t>
  </si>
  <si>
    <t>FR0330</t>
  </si>
  <si>
    <t>TOMBLAINE Barbusse</t>
  </si>
  <si>
    <t>95 boulevard Henri Barbusse</t>
  </si>
  <si>
    <t>FR1364</t>
  </si>
  <si>
    <t>COMP VENETTE</t>
  </si>
  <si>
    <t>Avenue de l'Europe 25</t>
  </si>
  <si>
    <t>FR1868</t>
  </si>
  <si>
    <t>LAGNY LE SEC</t>
  </si>
  <si>
    <t>Rue de la Briqueterie 5</t>
  </si>
  <si>
    <t>FR2335</t>
  </si>
  <si>
    <t>LE THILLOT Ferry</t>
  </si>
  <si>
    <t>33 rue J. Ferry</t>
  </si>
  <si>
    <t>FR1659</t>
  </si>
  <si>
    <t>PEYREHORADE</t>
  </si>
  <si>
    <t>Route de Bayonne / Avenue Lartigue</t>
  </si>
  <si>
    <t>FR0361</t>
  </si>
  <si>
    <t>BITCHE Gare</t>
  </si>
  <si>
    <t>7 Rue de la Gare</t>
  </si>
  <si>
    <t>FR1149</t>
  </si>
  <si>
    <t>CHATEAU RENAULT</t>
  </si>
  <si>
    <t>Place du Gal de Gaulle</t>
  </si>
  <si>
    <t>FR2697</t>
  </si>
  <si>
    <t>EPIN EPINAY Argenteuil</t>
  </si>
  <si>
    <t>70 route d'Argenteuil</t>
  </si>
  <si>
    <t>FR0832</t>
  </si>
  <si>
    <t>CARPENTRAS Mistral</t>
  </si>
  <si>
    <t>571 Bd Frédéric Mistral</t>
  </si>
  <si>
    <t>FR2539</t>
  </si>
  <si>
    <t>CAVIGNAC Paris</t>
  </si>
  <si>
    <t>Avenue de Paris</t>
  </si>
  <si>
    <t>FR2533</t>
  </si>
  <si>
    <t>BEYNOST</t>
  </si>
  <si>
    <t>RN 84 Route de Genève</t>
  </si>
  <si>
    <t>FR2793</t>
  </si>
  <si>
    <t>AMBOISE</t>
  </si>
  <si>
    <t>147 Avenue Léonard de Vinci</t>
  </si>
  <si>
    <t>FR2287</t>
  </si>
  <si>
    <t>HAGETMAU</t>
  </si>
  <si>
    <t>Route d'Orthez - RD 933</t>
  </si>
  <si>
    <t>FR0208</t>
  </si>
  <si>
    <t>BESANCON Marmier</t>
  </si>
  <si>
    <t>6 rue Xavier Marmier</t>
  </si>
  <si>
    <t>FR2694</t>
  </si>
  <si>
    <t>CREIL VILLERS ST PAUL</t>
  </si>
  <si>
    <t>Rue du Gal de Gaulle 2</t>
  </si>
  <si>
    <t>FR1707</t>
  </si>
  <si>
    <t>DOUVAINE</t>
  </si>
  <si>
    <t>35 avenue des Voirons</t>
  </si>
  <si>
    <t>FR0369</t>
  </si>
  <si>
    <t>JARVILLE LA MALGRANGE</t>
  </si>
  <si>
    <t>Rue de la République 385-389</t>
  </si>
  <si>
    <t>FR1565</t>
  </si>
  <si>
    <t>STENAY</t>
  </si>
  <si>
    <t>3 bis Rue Ouvrage de Villy</t>
  </si>
  <si>
    <t>FR1973</t>
  </si>
  <si>
    <t>BEAUMONT ROGER Briand</t>
  </si>
  <si>
    <t>16, rue Aristide Briand</t>
  </si>
  <si>
    <t>FR2337</t>
  </si>
  <si>
    <t>BOURBONNE LES BAINS</t>
  </si>
  <si>
    <t>41 avenue Lefroit Dupain</t>
  </si>
  <si>
    <t>FR2906</t>
  </si>
  <si>
    <t>CHATEAU-DU-LOIR</t>
  </si>
  <si>
    <t>Z.I. de Mont sur Loir</t>
  </si>
  <si>
    <t>FR0389</t>
  </si>
  <si>
    <t>FROUARD Metz</t>
  </si>
  <si>
    <t>rue de Metz</t>
  </si>
  <si>
    <t>FR0954</t>
  </si>
  <si>
    <t>BDX BEGLES Bui</t>
  </si>
  <si>
    <t>26 Avenue Ferdinand Buisson</t>
  </si>
  <si>
    <t>FR1959</t>
  </si>
  <si>
    <t>CESSON SEVIGNE</t>
  </si>
  <si>
    <t>Lot d'activités "Le Grand Gué"</t>
  </si>
  <si>
    <t>FR1852</t>
  </si>
  <si>
    <t>RANTIGNY Liancourt</t>
  </si>
  <si>
    <t>Rue Parmentier 8</t>
  </si>
  <si>
    <t>FR0903</t>
  </si>
  <si>
    <t>NERAC</t>
  </si>
  <si>
    <t>Avenue du Maréchal Foch</t>
  </si>
  <si>
    <t>FR2545</t>
  </si>
  <si>
    <t>PODENSAC</t>
  </si>
  <si>
    <t>Lieudit "Les Coudannes" - RN 113</t>
  </si>
  <si>
    <t>FR1170</t>
  </si>
  <si>
    <t>BOIS D'ARCY</t>
  </si>
  <si>
    <t>CCial de la Croix Blanche</t>
  </si>
  <si>
    <t>FR2548</t>
  </si>
  <si>
    <t>ROCHEFORT Mars</t>
  </si>
  <si>
    <t>Lieudit "Le Petit Marseille"</t>
  </si>
  <si>
    <t>FR1365</t>
  </si>
  <si>
    <t>CHAMB BEAUMONT</t>
  </si>
  <si>
    <t>Boulevard Léon Blum 24</t>
  </si>
  <si>
    <t>FR0623</t>
  </si>
  <si>
    <t>ROUEN ST E ROU</t>
  </si>
  <si>
    <t>Angle de la rue de Paris et av de</t>
  </si>
  <si>
    <t>FR2944</t>
  </si>
  <si>
    <t>SAINT PONS</t>
  </si>
  <si>
    <t>Lieudit "Terres Neuves"</t>
  </si>
  <si>
    <t>FR1068</t>
  </si>
  <si>
    <t>VERNOUILLET Parc</t>
  </si>
  <si>
    <t>78 Allée des Resedas</t>
  </si>
  <si>
    <t>FR2458</t>
  </si>
  <si>
    <t>CHAUVIGNY</t>
  </si>
  <si>
    <t>ZA de Peuron</t>
  </si>
  <si>
    <t>FR1660</t>
  </si>
  <si>
    <t>FLOIRAC</t>
  </si>
  <si>
    <t>Avenue Pasteur -Av de la Libération</t>
  </si>
  <si>
    <t>FR2251</t>
  </si>
  <si>
    <t>MAREIL EN CHAMPAGNE</t>
  </si>
  <si>
    <t>Lieudit "La Molière"</t>
  </si>
  <si>
    <t>FR2586</t>
  </si>
  <si>
    <t>MAUZE/MIGNON</t>
  </si>
  <si>
    <t>54, Route de Niort</t>
  </si>
  <si>
    <t>FR2542</t>
  </si>
  <si>
    <t>SAINTES Ormeau</t>
  </si>
  <si>
    <t>13 Rue de l'Ormeau de Pied</t>
  </si>
  <si>
    <t>FR2552</t>
  </si>
  <si>
    <t>BOE Daubas</t>
  </si>
  <si>
    <t>49, rue de Daubas</t>
  </si>
  <si>
    <t>FR2612</t>
  </si>
  <si>
    <t>CHARANCIEU</t>
  </si>
  <si>
    <t>R.N. 75</t>
  </si>
  <si>
    <t>FR1091</t>
  </si>
  <si>
    <t>COMBS LA VILLE</t>
  </si>
  <si>
    <t>Jean-François Millet/Pablo Picasso</t>
  </si>
  <si>
    <t>FR2338</t>
  </si>
  <si>
    <t>MONTIER EN DER</t>
  </si>
  <si>
    <t>47 rue des Ponts-lieu dit les Patis</t>
  </si>
  <si>
    <t>FR2225</t>
  </si>
  <si>
    <t>DRULINGEN Weyer</t>
  </si>
  <si>
    <t>26 rue de Weyer</t>
  </si>
  <si>
    <t>FR1882</t>
  </si>
  <si>
    <t>SISTER PEIPIN</t>
  </si>
  <si>
    <t>Champarlau</t>
  </si>
  <si>
    <t>FR0533</t>
  </si>
  <si>
    <t>ST APOLLINAIRE Gray</t>
  </si>
  <si>
    <t>307 route de Gray</t>
  </si>
  <si>
    <t>FR2401</t>
  </si>
  <si>
    <t>BONDY 2 Vaillant</t>
  </si>
  <si>
    <t>Avenue Ge. A. de Gaulle 79</t>
  </si>
  <si>
    <t>FR2240</t>
  </si>
  <si>
    <t>L'ISLE SUR LE DOUBS</t>
  </si>
  <si>
    <t>57/57 Bis rue Magny</t>
  </si>
  <si>
    <t>FR0919</t>
  </si>
  <si>
    <t>VILLENAVE D'ORNON Léognan</t>
  </si>
  <si>
    <t>Route de Léognan / 2 Rue Balzac</t>
  </si>
  <si>
    <t>FR2341</t>
  </si>
  <si>
    <t>LA GACILLY</t>
  </si>
  <si>
    <t>Chenaies du Milieu du Lenard, rue des Echanges</t>
  </si>
  <si>
    <t>FR0949</t>
  </si>
  <si>
    <t>LA TESTE DE BUCH Leclerc</t>
  </si>
  <si>
    <t>Avenue Général Leclerc</t>
  </si>
  <si>
    <t>FR2092</t>
  </si>
  <si>
    <t>TAIN L'HERMITAGE</t>
  </si>
  <si>
    <t>Route N.7</t>
  </si>
  <si>
    <t>FR2705</t>
  </si>
  <si>
    <t>CHABEUIL</t>
  </si>
  <si>
    <t>2 rue Marius Chatte</t>
  </si>
  <si>
    <t>FR2031</t>
  </si>
  <si>
    <t>LIMOUX</t>
  </si>
  <si>
    <t>Avenue de Catalogne / Rte d'Alet</t>
  </si>
  <si>
    <t>FR1820</t>
  </si>
  <si>
    <t>RIBERAC</t>
  </si>
  <si>
    <t>Lieudit Grand Champ Sud</t>
  </si>
  <si>
    <t>FR0312</t>
  </si>
  <si>
    <t>ESSEY Pierre</t>
  </si>
  <si>
    <t>75 rue du Pont de Pierre</t>
  </si>
  <si>
    <t>FR2076</t>
  </si>
  <si>
    <t>GIVORS</t>
  </si>
  <si>
    <t>Place de Bans</t>
  </si>
  <si>
    <t>FR1929</t>
  </si>
  <si>
    <t>SUIPPES Reims</t>
  </si>
  <si>
    <t>route de Reims</t>
  </si>
  <si>
    <t>FR1810</t>
  </si>
  <si>
    <t>USSEL</t>
  </si>
  <si>
    <t>Avenue de Champ Grand - RN 89</t>
  </si>
  <si>
    <t>FR2071</t>
  </si>
  <si>
    <t>SAINT JEAN DE MAURIENNE</t>
  </si>
  <si>
    <t>08 rue du 8 Mai 1945</t>
  </si>
  <si>
    <t>FR2453</t>
  </si>
  <si>
    <t>BUXEROLLE</t>
  </si>
  <si>
    <t>Rue Hippolyte Véron</t>
  </si>
  <si>
    <t>FR0731</t>
  </si>
  <si>
    <t>FLERS Minière</t>
  </si>
  <si>
    <t>24 rue de la Minière</t>
  </si>
  <si>
    <t>FR0240</t>
  </si>
  <si>
    <t>PONT DE ROIDE Herr</t>
  </si>
  <si>
    <t>8 rue du Général Herr</t>
  </si>
  <si>
    <t>FR1470</t>
  </si>
  <si>
    <t>ST MALO Alsace</t>
  </si>
  <si>
    <t>22 rue d'Alsace</t>
  </si>
  <si>
    <t>FR1881</t>
  </si>
  <si>
    <t>ST MARTIN DE CRAU</t>
  </si>
  <si>
    <t>10 Avenue du Foirail/ZA du Cabrau</t>
  </si>
  <si>
    <t>FR2640</t>
  </si>
  <si>
    <t>TOUCY</t>
  </si>
  <si>
    <t>Route d'Avallon/Haut de La Barnaud</t>
  </si>
  <si>
    <t>FR2733</t>
  </si>
  <si>
    <t>BELFORT HERICO</t>
  </si>
  <si>
    <t>4 Rue G. Eiffel/ZA Champs Frédéric</t>
  </si>
  <si>
    <t>FR2444</t>
  </si>
  <si>
    <t>CHANGE</t>
  </si>
  <si>
    <t>Allée de la Coudre</t>
  </si>
  <si>
    <t>FR2495</t>
  </si>
  <si>
    <t>MONTPELLIER Clémenceau</t>
  </si>
  <si>
    <t>56 av. G. Clémenceau - 1 rue du commerce</t>
  </si>
  <si>
    <t>FR2742</t>
  </si>
  <si>
    <t>DOMERAT</t>
  </si>
  <si>
    <t>2 Rue J. Moulin</t>
  </si>
  <si>
    <t>FR1870</t>
  </si>
  <si>
    <t>MONTMIRAIL Guinotterie</t>
  </si>
  <si>
    <t>6 rue de la Guinotterie</t>
  </si>
  <si>
    <t>FR0673</t>
  </si>
  <si>
    <t>ST GRATIEN Pasteur</t>
  </si>
  <si>
    <t>Boulevard Pasteur 10</t>
  </si>
  <si>
    <t>FR2604</t>
  </si>
  <si>
    <t>CHAMBOEUF</t>
  </si>
  <si>
    <t>Route de Chamboeuf 35</t>
  </si>
  <si>
    <t>FR2050</t>
  </si>
  <si>
    <t>LATRESNE Port de l'Homme</t>
  </si>
  <si>
    <t>Chemin du Port de l'Homme</t>
  </si>
  <si>
    <t>FR2964</t>
  </si>
  <si>
    <t>SAINTE FEYRE</t>
  </si>
  <si>
    <t>22, Le Verger</t>
  </si>
  <si>
    <t>FR2046</t>
  </si>
  <si>
    <t>ST ASTIER</t>
  </si>
  <si>
    <t>RD 41 - Za La Borie</t>
  </si>
  <si>
    <t>FR2582</t>
  </si>
  <si>
    <t>SEGRE Renier</t>
  </si>
  <si>
    <t>3, boulevard de Renier</t>
  </si>
  <si>
    <t>FR2502</t>
  </si>
  <si>
    <t>CAEN ST MAN NORREY</t>
  </si>
  <si>
    <t>2, route de Caen - Chemin Dép. n°9</t>
  </si>
  <si>
    <t>FR1010</t>
  </si>
  <si>
    <t>FLEURY LES AUBRAIS</t>
  </si>
  <si>
    <t>11 Rue André Dessaux</t>
  </si>
  <si>
    <t>FR2322</t>
  </si>
  <si>
    <t>JOINVILLE Lorraine</t>
  </si>
  <si>
    <t>9/11/13 avenue de Lorraine</t>
  </si>
  <si>
    <t>FR0296</t>
  </si>
  <si>
    <t>MOREZ République</t>
  </si>
  <si>
    <t>199 de la République</t>
  </si>
  <si>
    <t>FR2374</t>
  </si>
  <si>
    <t>BONNETABLE</t>
  </si>
  <si>
    <t>avenue de la Porte</t>
  </si>
  <si>
    <t>FR1530</t>
  </si>
  <si>
    <t>CANET</t>
  </si>
  <si>
    <t>Avenue des Hauts de Canet 5001</t>
  </si>
  <si>
    <t>DR25</t>
  </si>
  <si>
    <t>FR2008</t>
  </si>
  <si>
    <t>LOURCHES Jaurès</t>
  </si>
  <si>
    <t>32, rue Jean Jaurès</t>
  </si>
  <si>
    <t>FR2256</t>
  </si>
  <si>
    <t>ECOMMOY</t>
  </si>
  <si>
    <t>lieu dit "Le Soleil"</t>
  </si>
  <si>
    <t>FR0953</t>
  </si>
  <si>
    <t>FLOIRAC Allende</t>
  </si>
  <si>
    <t>Avenue Salvador Allende</t>
  </si>
  <si>
    <t>FR1605</t>
  </si>
  <si>
    <t>VILLEN LA GARENNE</t>
  </si>
  <si>
    <t>39, boulevard Charles de Gaulle</t>
  </si>
  <si>
    <t>FR1330</t>
  </si>
  <si>
    <t>VOIRON Sand</t>
  </si>
  <si>
    <t>6 rue Georges Sand</t>
  </si>
  <si>
    <t>FR2053</t>
  </si>
  <si>
    <t>BIDART Harguin Etcheberry</t>
  </si>
  <si>
    <t>Rue Harguin Etcheberry</t>
  </si>
  <si>
    <t>FR1313</t>
  </si>
  <si>
    <t>DEOLS</t>
  </si>
  <si>
    <t>Rue de l'Egalité</t>
  </si>
  <si>
    <t>FR1895</t>
  </si>
  <si>
    <t>LA ROQUE D'ANTHERON</t>
  </si>
  <si>
    <t>Chemin des Adrechs</t>
  </si>
  <si>
    <t>FR2531</t>
  </si>
  <si>
    <t>LANGEAC Bourzede</t>
  </si>
  <si>
    <t>ZAC de la Bourzede</t>
  </si>
  <si>
    <t>FR1481</t>
  </si>
  <si>
    <t>ST LEGER DES VIGNES Thibault</t>
  </si>
  <si>
    <t>quartier Saint Thibault</t>
  </si>
  <si>
    <t>FR2353</t>
  </si>
  <si>
    <t>MONTFORT SUR MEU</t>
  </si>
  <si>
    <t>ZA Les Tardivières</t>
  </si>
  <si>
    <t>FR2861</t>
  </si>
  <si>
    <t>VERNOUILLET Rural</t>
  </si>
  <si>
    <t>Rue de saint thibault</t>
  </si>
  <si>
    <t>FR1332</t>
  </si>
  <si>
    <t>BRIOUDE Auvergne</t>
  </si>
  <si>
    <t>Rue Jules Valles</t>
  </si>
  <si>
    <t>FR2360</t>
  </si>
  <si>
    <t>PLEUMELEUC</t>
  </si>
  <si>
    <t>Rue Galillée - ZA du Bail</t>
  </si>
  <si>
    <t>FR2308</t>
  </si>
  <si>
    <t>INGRE Nationale</t>
  </si>
  <si>
    <t>190-198 route Nationale</t>
  </si>
  <si>
    <t>FR2086</t>
  </si>
  <si>
    <t>MILLAU Martel</t>
  </si>
  <si>
    <t>13 Av. Edouard Alfred Martel</t>
  </si>
  <si>
    <t>FR2638</t>
  </si>
  <si>
    <t>AUXERRE Papin</t>
  </si>
  <si>
    <t>5, rue Denis Papin</t>
  </si>
  <si>
    <t>FR0854</t>
  </si>
  <si>
    <t>CALLIAN</t>
  </si>
  <si>
    <t>Route Départementale n°562</t>
  </si>
  <si>
    <t>FR2261</t>
  </si>
  <si>
    <t>HAMBACH</t>
  </si>
  <si>
    <t>N 61/Lieudit "Brentzerich"</t>
  </si>
  <si>
    <t>FR1252</t>
  </si>
  <si>
    <t>LONGEVILLE LES SAINT AVOLD</t>
  </si>
  <si>
    <t>5 Rue du Général de Gaulle</t>
  </si>
  <si>
    <t>FR1693</t>
  </si>
  <si>
    <t>ST GILLES</t>
  </si>
  <si>
    <t>Avenue des Costières - Grand chemin d'Espeyran</t>
  </si>
  <si>
    <t>FR1005</t>
  </si>
  <si>
    <t>MONTEREAU Enfer</t>
  </si>
  <si>
    <t>1 Rue d'Enfer</t>
  </si>
  <si>
    <t>FR2230</t>
  </si>
  <si>
    <t>MORSCHWILLER Monnet</t>
  </si>
  <si>
    <t>6 avenue Jean Monnet</t>
  </si>
  <si>
    <t>FR2305</t>
  </si>
  <si>
    <t>SAINT FLORENT SUR CHER</t>
  </si>
  <si>
    <t>2, avenue Roger Boisselet</t>
  </si>
  <si>
    <t>FR1854</t>
  </si>
  <si>
    <t>FERTE GAUCHER</t>
  </si>
  <si>
    <t>Rte de Provins/ZAE du petit Taillis</t>
  </si>
  <si>
    <t>FR0244</t>
  </si>
  <si>
    <t>SAVERNE Saint Nicolas</t>
  </si>
  <si>
    <t>Rue Saint Nicolas</t>
  </si>
  <si>
    <t>FR2033</t>
  </si>
  <si>
    <t>CARCASSONNE Cité</t>
  </si>
  <si>
    <t>C.C cité 2 - Lieudit "Renault"</t>
  </si>
  <si>
    <t>FR1028</t>
  </si>
  <si>
    <t>SAINT AMAND MONTROND</t>
  </si>
  <si>
    <t>avenue du Général de Gaulle</t>
  </si>
  <si>
    <t>FR1329</t>
  </si>
  <si>
    <t>ANNECY SEVRIER</t>
  </si>
  <si>
    <t>Rte Nat. 508 - Les Grands Prés</t>
  </si>
  <si>
    <t>FR0642</t>
  </si>
  <si>
    <t>HERBLAY Coty</t>
  </si>
  <si>
    <t>René Coty</t>
  </si>
  <si>
    <t>FR1405</t>
  </si>
  <si>
    <t>NARBONNE Coupe</t>
  </si>
  <si>
    <t>ZI La Coupe - Route de Perpignan</t>
  </si>
  <si>
    <t>FR1027</t>
  </si>
  <si>
    <t>NEVERS Mouesse</t>
  </si>
  <si>
    <t>Rue du Petit Mouesse</t>
  </si>
  <si>
    <t>FR2902</t>
  </si>
  <si>
    <t>SABLE S/ SARTHE</t>
  </si>
  <si>
    <t>Rue du Mans - LIEU DIT LA TUILERIE</t>
  </si>
  <si>
    <t>FR0735</t>
  </si>
  <si>
    <t>CARPIQUET Moulin</t>
  </si>
  <si>
    <t>115, rue Gal. Moulin/Av. G Pompidou</t>
  </si>
  <si>
    <t>FR2970</t>
  </si>
  <si>
    <t>CHARMEIL Pourçain</t>
  </si>
  <si>
    <t>12 route de Saint Pourçain</t>
  </si>
  <si>
    <t>FR3018</t>
  </si>
  <si>
    <t>FERRIERES EN GATINAIS</t>
  </si>
  <si>
    <t>Rue du Bois Planté</t>
  </si>
  <si>
    <t>FR2266</t>
  </si>
  <si>
    <t>BEUVILLERS</t>
  </si>
  <si>
    <t>Rue Principale</t>
  </si>
  <si>
    <t>FR2403</t>
  </si>
  <si>
    <t>ROMORANTIN</t>
  </si>
  <si>
    <t>rue de Vernou</t>
  </si>
  <si>
    <t>FR0386</t>
  </si>
  <si>
    <t>VELAINES Ligny</t>
  </si>
  <si>
    <t>94 rue de Ligny</t>
  </si>
  <si>
    <t>FR2052</t>
  </si>
  <si>
    <t>BRIVE Pompidou</t>
  </si>
  <si>
    <t>144 Avenue Pompidou</t>
  </si>
  <si>
    <t>FR0818</t>
  </si>
  <si>
    <t>LA SEYNE SUR MER Laurent</t>
  </si>
  <si>
    <t>Quartier Camp Laurent</t>
  </si>
  <si>
    <t>FR2744</t>
  </si>
  <si>
    <t>CHATILLON S/SEINE</t>
  </si>
  <si>
    <t>route de Troyes</t>
  </si>
  <si>
    <t>FR2809</t>
  </si>
  <si>
    <t>COLMAR Ladhof</t>
  </si>
  <si>
    <t>Rue du Ladhof</t>
  </si>
  <si>
    <t>FR2369</t>
  </si>
  <si>
    <t>ARCONNAY "Le Chêne"</t>
  </si>
  <si>
    <t>Lieu dit "Le Chêne"</t>
  </si>
  <si>
    <t>FR0964</t>
  </si>
  <si>
    <t>BERGERAC Bdx</t>
  </si>
  <si>
    <t>61 Route de Bordeaux</t>
  </si>
  <si>
    <t>FR1213</t>
  </si>
  <si>
    <t>BELLEVILLE S/M</t>
  </si>
  <si>
    <t>FR2923</t>
  </si>
  <si>
    <t>AVIGNON Montfavet</t>
  </si>
  <si>
    <t>102 route de Montfavet</t>
  </si>
  <si>
    <t>FR0575</t>
  </si>
  <si>
    <t>OYONNAX</t>
  </si>
  <si>
    <t>70 Cours de Verdun</t>
  </si>
  <si>
    <t>FR1866</t>
  </si>
  <si>
    <t>SAINT PIERRE LES NEMOURS</t>
  </si>
  <si>
    <t>18, rue du Clos Saint Jean</t>
  </si>
  <si>
    <t>FR2991</t>
  </si>
  <si>
    <t>ST ETI Parmentier</t>
  </si>
  <si>
    <t>rue Parmentier 19-21</t>
  </si>
  <si>
    <t>FR0518</t>
  </si>
  <si>
    <t>ROMANS BOURG P</t>
  </si>
  <si>
    <t>1, avenue du Général de Gaulle</t>
  </si>
  <si>
    <t>FR2340</t>
  </si>
  <si>
    <t>ST DIZIER</t>
  </si>
  <si>
    <t>2 Route de Bar le Duc</t>
  </si>
  <si>
    <t>FR2685</t>
  </si>
  <si>
    <t>ST THIBAULT VI</t>
  </si>
  <si>
    <t>Avenue de la Courtillère 6</t>
  </si>
  <si>
    <t>FR2293</t>
  </si>
  <si>
    <t>LIBOURNE</t>
  </si>
  <si>
    <t>179 Avenue du Général de Gaulle</t>
  </si>
  <si>
    <t>FR2872</t>
  </si>
  <si>
    <t>SARC VILLIERS LE BEL</t>
  </si>
  <si>
    <t>Rue des Erables 6</t>
  </si>
  <si>
    <t>FR1815</t>
  </si>
  <si>
    <t>AMBAZAC Libération</t>
  </si>
  <si>
    <t>avenue de la Libération</t>
  </si>
  <si>
    <t>FR2450</t>
  </si>
  <si>
    <t>CHAMBRAY LES TOURS</t>
  </si>
  <si>
    <t>131 Grand Sud Avenue</t>
  </si>
  <si>
    <t>FR2759</t>
  </si>
  <si>
    <t>CLERMONT-FERRAND Cristal</t>
  </si>
  <si>
    <t>rue Ernest Cristal / rue de l'Eminée</t>
  </si>
  <si>
    <t>FR0243</t>
  </si>
  <si>
    <t>COLMAR gare</t>
  </si>
  <si>
    <t>102 route de Rouffach</t>
  </si>
  <si>
    <t>FR2235</t>
  </si>
  <si>
    <t>SIERENTZ Haas</t>
  </si>
  <si>
    <t>6 rue Rogg Haas</t>
  </si>
  <si>
    <t>FR2406</t>
  </si>
  <si>
    <t>CHAMPS/MARNE</t>
  </si>
  <si>
    <t>Rue des deux Parcs</t>
  </si>
  <si>
    <t>FR2546</t>
  </si>
  <si>
    <t>CHALAIS</t>
  </si>
  <si>
    <t>Zone d'Activité Labaurie</t>
  </si>
  <si>
    <t>FR0226</t>
  </si>
  <si>
    <t>HAGUENAU Bitche</t>
  </si>
  <si>
    <t>2 route de Bitche</t>
  </si>
  <si>
    <t>FR2621</t>
  </si>
  <si>
    <t>MAINVILLIERS Château d'eau</t>
  </si>
  <si>
    <t>43, rue du Château d'eau</t>
  </si>
  <si>
    <t>FR2223</t>
  </si>
  <si>
    <t>OBERHOFFEN</t>
  </si>
  <si>
    <t>Rue du Commerce</t>
  </si>
  <si>
    <t>FR2294</t>
  </si>
  <si>
    <t>MUSSIDAN</t>
  </si>
  <si>
    <t>Rue Marcel JANET</t>
  </si>
  <si>
    <t>FR2969</t>
  </si>
  <si>
    <t>IS SUR TILLE Mitterrand</t>
  </si>
  <si>
    <t>25 rue François Mitterrand</t>
  </si>
  <si>
    <t>FR1561</t>
  </si>
  <si>
    <t>COUR CHAUSSY</t>
  </si>
  <si>
    <t>Rue du Patural</t>
  </si>
  <si>
    <t>FR0601</t>
  </si>
  <si>
    <t>MONTFERMEIL Perriers</t>
  </si>
  <si>
    <t>Rue des Perriers 1</t>
  </si>
  <si>
    <t>FR2282</t>
  </si>
  <si>
    <t>ANDELAT Montplain</t>
  </si>
  <si>
    <t>Zi Montplain</t>
  </si>
  <si>
    <t>FR2596</t>
  </si>
  <si>
    <t>NIORT Mendès</t>
  </si>
  <si>
    <t>11et 13 rue J.B COLBERT</t>
  </si>
  <si>
    <t>FR3009</t>
  </si>
  <si>
    <t>NEUILLY S/MARNE Schumann</t>
  </si>
  <si>
    <t>Avenue Robert Schumann 17/25</t>
  </si>
  <si>
    <t>FR1876</t>
  </si>
  <si>
    <t>SARCELLES</t>
  </si>
  <si>
    <t>RD 125</t>
  </si>
  <si>
    <t>FR1908</t>
  </si>
  <si>
    <t>CHAMALIERES Berthelot</t>
  </si>
  <si>
    <t>35 boulevard Berthelot</t>
  </si>
  <si>
    <t>FR2797</t>
  </si>
  <si>
    <t>CHATELLERAULT Désirée</t>
  </si>
  <si>
    <t>Lieudit "La Désirée"</t>
  </si>
  <si>
    <t>FR2942</t>
  </si>
  <si>
    <t>LA SEYNE S/MER Vieux</t>
  </si>
  <si>
    <t>quartier St Jean Le Vieux</t>
  </si>
  <si>
    <t>FR2967</t>
  </si>
  <si>
    <t>CORPEAU Préjeannot</t>
  </si>
  <si>
    <t>Préjeannot</t>
  </si>
  <si>
    <t>FR1367</t>
  </si>
  <si>
    <t>DRANCY</t>
  </si>
  <si>
    <t>Route de Stalingrad</t>
  </si>
  <si>
    <t>FR3169</t>
  </si>
  <si>
    <t>NANCY HAUSSONVILLE</t>
  </si>
  <si>
    <t>avenue du général Mangin</t>
  </si>
  <si>
    <t>FR2593</t>
  </si>
  <si>
    <t>NIORT Rochelle</t>
  </si>
  <si>
    <t>270, Avenue de la Rochelle</t>
  </si>
  <si>
    <t>FR2735</t>
  </si>
  <si>
    <t>ST DIE DES VOSGES Madeleine</t>
  </si>
  <si>
    <t>67 rue de la Madeleine</t>
  </si>
  <si>
    <t>FR0290</t>
  </si>
  <si>
    <t>CHENOVE Valendons</t>
  </si>
  <si>
    <t>1 boulevard des Valendons</t>
  </si>
  <si>
    <t>FR1462</t>
  </si>
  <si>
    <t>LA RICHE</t>
  </si>
  <si>
    <t>rue du 11 Novembre</t>
  </si>
  <si>
    <t>FR2782</t>
  </si>
  <si>
    <t>ESVRES SUR INDRE</t>
  </si>
  <si>
    <t>1 allée Dion Bouton - ZI St Malo</t>
  </si>
  <si>
    <t>FR0653</t>
  </si>
  <si>
    <t>CARRIERES SOUS POISSY</t>
  </si>
  <si>
    <t>598 route d'Andrésy</t>
  </si>
  <si>
    <t>FR2434</t>
  </si>
  <si>
    <t>TALANGE</t>
  </si>
  <si>
    <t>ZA du Triangle - CD 55</t>
  </si>
  <si>
    <t>FR2417</t>
  </si>
  <si>
    <t>ARNOUVILLE LES GONESSE</t>
  </si>
  <si>
    <t>Avenue Paul Vaillant Couturier 34</t>
  </si>
  <si>
    <t>FR3249</t>
  </si>
  <si>
    <t>AULNAY SOUS BOIS</t>
  </si>
  <si>
    <t>Rue Jacques Duclos</t>
  </si>
  <si>
    <t>FR3241</t>
  </si>
  <si>
    <t>LE BOURGET Jaurès</t>
  </si>
  <si>
    <t>Avenue Jean Jaurès 20</t>
  </si>
  <si>
    <t>FR3146</t>
  </si>
  <si>
    <t>AUXERRE MONETE</t>
  </si>
  <si>
    <t>ZAC des Macherins</t>
  </si>
  <si>
    <t>FR3147</t>
  </si>
  <si>
    <t>ST LEU D'ESSERENT Creil</t>
  </si>
  <si>
    <t>Route de Creil 339</t>
  </si>
  <si>
    <t>FR3356</t>
  </si>
  <si>
    <t>SARLAT LA CANEDA</t>
  </si>
  <si>
    <t>avenue Aristide Briand</t>
  </si>
  <si>
    <t>FR2813</t>
  </si>
  <si>
    <t>KINGERSHEIM Mulhouse</t>
  </si>
  <si>
    <t>118, Faubourg de Mulhouse</t>
  </si>
  <si>
    <t>FR3002</t>
  </si>
  <si>
    <t>AVALLON Pontaubert</t>
  </si>
  <si>
    <t>route de Pontaubert</t>
  </si>
  <si>
    <t>FR3166</t>
  </si>
  <si>
    <t>MIRECOURT</t>
  </si>
  <si>
    <t>530-518-548 av Victor Hugo</t>
  </si>
  <si>
    <t>FR3155</t>
  </si>
  <si>
    <t>VILLEPINTE 2 Bréguet</t>
  </si>
  <si>
    <t>Allée Louis Bréguet 7</t>
  </si>
  <si>
    <t>FR3159</t>
  </si>
  <si>
    <t>GARGES LES GONESSE Cerdan</t>
  </si>
  <si>
    <t>Rue Marcel Cerdan 3</t>
  </si>
  <si>
    <t>FR0629</t>
  </si>
  <si>
    <t>GOUSSAINVILLE Gare</t>
  </si>
  <si>
    <t>Avenue de la Gare</t>
  </si>
  <si>
    <t>FR1082</t>
  </si>
  <si>
    <t>BONDY R. AULNAY</t>
  </si>
  <si>
    <t>Avenue Henri Varagnat 20/26</t>
  </si>
  <si>
    <t>FR2683</t>
  </si>
  <si>
    <t>ROSNY SOUS BOIS</t>
  </si>
  <si>
    <t>Boulevard Alsace Lorraine 95/99</t>
  </si>
  <si>
    <t>FR3242</t>
  </si>
  <si>
    <t>COMPIEGNE MERCIERE</t>
  </si>
  <si>
    <t>Rue Gaspard Monge 2</t>
  </si>
  <si>
    <t>FR0744</t>
  </si>
  <si>
    <t>SAINT SENIER SOUS AVRANCHES</t>
  </si>
  <si>
    <t>Av. du Rocher / ZI Saint Germain</t>
  </si>
  <si>
    <t>FR2561</t>
  </si>
  <si>
    <t>BRIGNOLES Dufort</t>
  </si>
  <si>
    <t>RESERVE</t>
  </si>
  <si>
    <t>Croisement Av. Jean Moulin</t>
  </si>
  <si>
    <t>FR2090</t>
  </si>
  <si>
    <t>AGDE Guiraudette</t>
  </si>
  <si>
    <t>Chemin de la Guiraudette</t>
  </si>
  <si>
    <t>FR2946</t>
  </si>
  <si>
    <t>MARS Cantini</t>
  </si>
  <si>
    <t>58 à 60 Avenue Jules Cantini</t>
  </si>
  <si>
    <t>FR0816</t>
  </si>
  <si>
    <t>MARS Bonnev.</t>
  </si>
  <si>
    <t>137 Avenue Clot-bey</t>
  </si>
  <si>
    <t>FR0886</t>
  </si>
  <si>
    <t>BEZIERS Leclerc</t>
  </si>
  <si>
    <t>13 Boulevard Maréchal Leclerc</t>
  </si>
  <si>
    <t>FR3007</t>
  </si>
  <si>
    <t>CLAMART Trivaux</t>
  </si>
  <si>
    <t>99-103 rue de la Porte de Trivaux</t>
  </si>
  <si>
    <t>FR0820</t>
  </si>
  <si>
    <t>MARSEILLE Olives</t>
  </si>
  <si>
    <t>215 Avenue des Olives</t>
  </si>
  <si>
    <t>FR3405</t>
  </si>
  <si>
    <t>PONTOISE</t>
  </si>
  <si>
    <t>70 rue de Gisors</t>
  </si>
  <si>
    <t>FR0234</t>
  </si>
  <si>
    <t>ALTKIRCH</t>
  </si>
  <si>
    <t>10 rue de l'Ill</t>
  </si>
  <si>
    <t>FR2949</t>
  </si>
  <si>
    <t>GARDANNE Payen</t>
  </si>
  <si>
    <t>Chemin d'Aix-Le Payennet-CC Carrefo</t>
  </si>
  <si>
    <t>FR2824</t>
  </si>
  <si>
    <t>JONZAC</t>
  </si>
  <si>
    <t>Avenue du 57e regiment d'infanterie</t>
  </si>
  <si>
    <t>FR1281</t>
  </si>
  <si>
    <t>LA ROCHELLE</t>
  </si>
  <si>
    <t>CC Villeneuve les Salines</t>
  </si>
  <si>
    <t>FR2833</t>
  </si>
  <si>
    <t>LAGORD</t>
  </si>
  <si>
    <t>2 Rue du Moulin de Vendôme</t>
  </si>
  <si>
    <t>FR0869</t>
  </si>
  <si>
    <t>MOUGINS St Martin</t>
  </si>
  <si>
    <t>Zac Saint Martin RD 409</t>
  </si>
  <si>
    <t>FR2565</t>
  </si>
  <si>
    <t>AIX EN PROVENCE Duranne</t>
  </si>
  <si>
    <t>Zac du Parc de la Duranne - Av. Arago</t>
  </si>
  <si>
    <t>FR2544</t>
  </si>
  <si>
    <t>BOURCEFRANC</t>
  </si>
  <si>
    <t>Za du Riveau</t>
  </si>
  <si>
    <t>FR0866</t>
  </si>
  <si>
    <t>FRONTIGNAN Juin</t>
  </si>
  <si>
    <t>Avenue du Maréchal Juin</t>
  </si>
  <si>
    <t>FR1003</t>
  </si>
  <si>
    <t>MASSY Bel Air</t>
  </si>
  <si>
    <t>Avenue du Bel Air</t>
  </si>
  <si>
    <t>FR0868</t>
  </si>
  <si>
    <t>SALON PROVENCE</t>
  </si>
  <si>
    <t>Rue Emmanuel Vitria</t>
  </si>
  <si>
    <t>FR2815</t>
  </si>
  <si>
    <t>WEYERSHEIM</t>
  </si>
  <si>
    <t>1 Rue du Ried</t>
  </si>
  <si>
    <t>FR2578</t>
  </si>
  <si>
    <t>AIFFRES</t>
  </si>
  <si>
    <t>Lieudit "Le Fief de l'Ane"</t>
  </si>
  <si>
    <t>FR2708</t>
  </si>
  <si>
    <t>ARLES Libération</t>
  </si>
  <si>
    <t>6 avenue de la libération</t>
  </si>
  <si>
    <t>FR0804</t>
  </si>
  <si>
    <t>CAVAILLON Durand</t>
  </si>
  <si>
    <t>Avenue Albin Durand</t>
  </si>
  <si>
    <t>FR0803</t>
  </si>
  <si>
    <t>GARDANNE Nice</t>
  </si>
  <si>
    <t>62 Route de Nice</t>
  </si>
  <si>
    <t>FR2540</t>
  </si>
  <si>
    <t>LIMOGES Bastiat</t>
  </si>
  <si>
    <t>Rue Frédéric Bastiat</t>
  </si>
  <si>
    <t>FR2943</t>
  </si>
  <si>
    <t>MARSEILLE Jean Moulin</t>
  </si>
  <si>
    <t>18 Boulevard Jean Moulin</t>
  </si>
  <si>
    <t>FR0827</t>
  </si>
  <si>
    <t>MARSEILLE Longue</t>
  </si>
  <si>
    <t>Chemin de la Bastide Longue</t>
  </si>
  <si>
    <t>FR0989</t>
  </si>
  <si>
    <t>SAUJON</t>
  </si>
  <si>
    <t>Rue de l'Ilate (Pièce de la Lande)</t>
  </si>
  <si>
    <t>FR1696</t>
  </si>
  <si>
    <t>SAUSSET LES PINS</t>
  </si>
  <si>
    <t>79 Avenue de la Côte Bleue</t>
  </si>
  <si>
    <t>FR2827</t>
  </si>
  <si>
    <t>ST YRIEIX LA P</t>
  </si>
  <si>
    <t>FR2829</t>
  </si>
  <si>
    <t>SURGERES</t>
  </si>
  <si>
    <t>24 Av François Mitterand</t>
  </si>
  <si>
    <t>FR2202</t>
  </si>
  <si>
    <t>AIX BOUC BEL AIR</t>
  </si>
  <si>
    <t>Avenue de la Croix d'Or/RN 8</t>
  </si>
  <si>
    <t>FR1294</t>
  </si>
  <si>
    <t>ANGOULINS MER</t>
  </si>
  <si>
    <t>Avenue des Fourneaux</t>
  </si>
  <si>
    <t>FR2730</t>
  </si>
  <si>
    <t>BARBEREY ST SU</t>
  </si>
  <si>
    <t>Angle de la Gare, rue des Valères</t>
  </si>
  <si>
    <t>FR3128</t>
  </si>
  <si>
    <t>CABESTANY Guerido</t>
  </si>
  <si>
    <t>Lieu dit Mas Guerido-Ch de St Gauderique</t>
  </si>
  <si>
    <t>FR0864</t>
  </si>
  <si>
    <t>ISLE/SORGUE</t>
  </si>
  <si>
    <t>Route du Thor</t>
  </si>
  <si>
    <t>FR0807</t>
  </si>
  <si>
    <t>MARIGNANE Dubos</t>
  </si>
  <si>
    <t>Avenue René Dubos</t>
  </si>
  <si>
    <t>FR2766</t>
  </si>
  <si>
    <t>SIGEAN Nouvelle</t>
  </si>
  <si>
    <t>82-84 avenue de Port la Nouvelle</t>
  </si>
  <si>
    <t>FR0373</t>
  </si>
  <si>
    <t>BRIEY</t>
  </si>
  <si>
    <t>5 Pôle Commercial du Woigot</t>
  </si>
  <si>
    <t>FR2875</t>
  </si>
  <si>
    <t>CORMEILLES EN PARISIS</t>
  </si>
  <si>
    <t>ZAC Les Bois Rochefort</t>
  </si>
  <si>
    <t>FR2574</t>
  </si>
  <si>
    <t>LA FARE LES OLIVIERS</t>
  </si>
  <si>
    <t>Traverse Hermes 120</t>
  </si>
  <si>
    <t>FR3148</t>
  </si>
  <si>
    <t>ST CYR L'ÉCOLE MARITIME</t>
  </si>
  <si>
    <t>Rue Aérostation Maritime</t>
  </si>
  <si>
    <t>FR2334</t>
  </si>
  <si>
    <t>VITTEL Poincaré</t>
  </si>
  <si>
    <t>288 avenue Raymond Poincaré</t>
  </si>
  <si>
    <t>FR1864</t>
  </si>
  <si>
    <t>BRIARE Bapterosses</t>
  </si>
  <si>
    <t>ZA Lieu dit "Le Moulin à Vents"</t>
  </si>
  <si>
    <t>FR3156</t>
  </si>
  <si>
    <t>BURY</t>
  </si>
  <si>
    <t>ZA "Le Bois Noir Nord"</t>
  </si>
  <si>
    <t>FR2808</t>
  </si>
  <si>
    <t>COLMAR LOGELB</t>
  </si>
  <si>
    <t>Rue Herzog</t>
  </si>
  <si>
    <t>FR2201</t>
  </si>
  <si>
    <t>ISTRES Prat</t>
  </si>
  <si>
    <t>21 Boulevard Jean-Jacques Prat</t>
  </si>
  <si>
    <t>FR1919</t>
  </si>
  <si>
    <t>LA SOUTERRAINE</t>
  </si>
  <si>
    <t>Les Prés de la Roudière</t>
  </si>
  <si>
    <t>FR2573</t>
  </si>
  <si>
    <t>MARS "La Capella"</t>
  </si>
  <si>
    <t>103-107 avenue de la Capelette</t>
  </si>
  <si>
    <t>FR3351</t>
  </si>
  <si>
    <t>PINEUILH</t>
  </si>
  <si>
    <t>Avenue de la Résistance</t>
  </si>
  <si>
    <t>FR2328</t>
  </si>
  <si>
    <t>PONT ST VINCENT Lumière</t>
  </si>
  <si>
    <t>96 et 140 rue Louis Lumière</t>
  </si>
  <si>
    <t>FR2796</t>
  </si>
  <si>
    <t>SAINT GERVAIS LA FORET</t>
  </si>
  <si>
    <t>Lieudit Le parc de la patte d'Oie</t>
  </si>
  <si>
    <t>FR1409</t>
  </si>
  <si>
    <t>SERVIAN</t>
  </si>
  <si>
    <t>ZAE LA BAUME - RN 113</t>
  </si>
  <si>
    <t>FR1631</t>
  </si>
  <si>
    <t>WITTENHEIM Soultz</t>
  </si>
  <si>
    <t>D430 - Rue de Soultz</t>
  </si>
  <si>
    <t>FR1990</t>
  </si>
  <si>
    <t>AZAY LE RIDEAU</t>
  </si>
  <si>
    <t>Za de la Loge</t>
  </si>
  <si>
    <t>FR1536</t>
  </si>
  <si>
    <t>BEDARIEUX Jaures</t>
  </si>
  <si>
    <t>57 avenue Jean Jaures</t>
  </si>
  <si>
    <t>FR2953</t>
  </si>
  <si>
    <t>CARNOUX EN PROVENCE</t>
  </si>
  <si>
    <t>13 Avenue Gay Lussac</t>
  </si>
  <si>
    <t>FR2217</t>
  </si>
  <si>
    <t>COGOLIN Carnot</t>
  </si>
  <si>
    <t>Rue Carnot - Quartier des Moulins</t>
  </si>
  <si>
    <t>FR3020</t>
  </si>
  <si>
    <t>ETRECHY</t>
  </si>
  <si>
    <t>1 Avenue du Pont Royal</t>
  </si>
  <si>
    <t>FR2218</t>
  </si>
  <si>
    <t>FOS S/MER</t>
  </si>
  <si>
    <t>190 Avenue des Vallins - RN 568</t>
  </si>
  <si>
    <t>FR2806</t>
  </si>
  <si>
    <t>MULHOUSE BOURTZWILLER Soultz</t>
  </si>
  <si>
    <t>25 Rue de Soultz</t>
  </si>
  <si>
    <t>FR2810</t>
  </si>
  <si>
    <t>SAINT LOUIS</t>
  </si>
  <si>
    <t>Rue de Mulhouse</t>
  </si>
  <si>
    <t>FR2492</t>
  </si>
  <si>
    <t>ST ANDRE DE SANGONIS</t>
  </si>
  <si>
    <t>Chemin de Gignac</t>
  </si>
  <si>
    <t>FR2675</t>
  </si>
  <si>
    <t>VILLERS COTTERETS Milon</t>
  </si>
  <si>
    <t>Avenue de la Ferté Milon 9</t>
  </si>
  <si>
    <t>FR0231</t>
  </si>
  <si>
    <t>VOLGELSHEIM Pourquoi-Pas</t>
  </si>
  <si>
    <t>3 rue du Pourquoi-Pas</t>
  </si>
  <si>
    <t>FR3352</t>
  </si>
  <si>
    <t>AIXE SUR VIENNE</t>
  </si>
  <si>
    <t>Avenue Jean Rebier</t>
  </si>
  <si>
    <t>FR0204</t>
  </si>
  <si>
    <t>BELFORT Altkirch</t>
  </si>
  <si>
    <t>14 avenue d'Altkirch</t>
  </si>
  <si>
    <t>FR1334</t>
  </si>
  <si>
    <t>COMMENTRY</t>
  </si>
  <si>
    <t>Rue Jean Alexis Bayet</t>
  </si>
  <si>
    <t>FR1020</t>
  </si>
  <si>
    <t>COSNE/LOIRE</t>
  </si>
  <si>
    <t>5 Ter Avenue du 85ème de Ligne</t>
  </si>
  <si>
    <t>FR2825</t>
  </si>
  <si>
    <t>EGLETONS</t>
  </si>
  <si>
    <t>Route de Tulle - "Les Combes"</t>
  </si>
  <si>
    <t>FR2428</t>
  </si>
  <si>
    <t>MOYEUVRE GRANDE</t>
  </si>
  <si>
    <t>rue de l'Avenir</t>
  </si>
  <si>
    <t>FR2807</t>
  </si>
  <si>
    <t>MU ILLZACH</t>
  </si>
  <si>
    <t>40 Rue de l'Ill / Rue de Sausheim</t>
  </si>
  <si>
    <t>FR2711</t>
  </si>
  <si>
    <t>QUISSAC Pont</t>
  </si>
  <si>
    <t>La plaine du pont - Route de Montpellier</t>
  </si>
  <si>
    <t>FR2698</t>
  </si>
  <si>
    <t>TONNERRE</t>
  </si>
  <si>
    <t>Rue du Cottage</t>
  </si>
  <si>
    <t>FR2036</t>
  </si>
  <si>
    <t>TULLE</t>
  </si>
  <si>
    <t>Lieudit le Ponteau de Mulatet</t>
  </si>
  <si>
    <t>FR1889</t>
  </si>
  <si>
    <t>AVIG Herbe</t>
  </si>
  <si>
    <t>6 Chemin de l'Herbe/RN7</t>
  </si>
  <si>
    <t>FR3012</t>
  </si>
  <si>
    <t>BONNEE</t>
  </si>
  <si>
    <t>Lieudit "Le Coulmier"</t>
  </si>
  <si>
    <t>FR2706</t>
  </si>
  <si>
    <t>CAVAILLON Blanc</t>
  </si>
  <si>
    <t>Quartier Les Banquets - Route de ch</t>
  </si>
  <si>
    <t>FR2814</t>
  </si>
  <si>
    <t>HEGENHEIM</t>
  </si>
  <si>
    <t>Rue d'Allschwil</t>
  </si>
  <si>
    <t>FR0559</t>
  </si>
  <si>
    <t>MONTLUCON Semard</t>
  </si>
  <si>
    <t>ZAC du pont des Isles</t>
  </si>
  <si>
    <t>FR2448</t>
  </si>
  <si>
    <t>POITIERS Parthenay</t>
  </si>
  <si>
    <t>Route de Parthenay</t>
  </si>
  <si>
    <t>FR1634</t>
  </si>
  <si>
    <t>PUSEY</t>
  </si>
  <si>
    <t>Lieu dit "Aux planches des Craies"</t>
  </si>
  <si>
    <t>FR2774</t>
  </si>
  <si>
    <t>RIVESALTES</t>
  </si>
  <si>
    <t>Rue Léon Gaumont</t>
  </si>
  <si>
    <t>FR2570</t>
  </si>
  <si>
    <t>SIX-FOURS PLAGES Sablettes</t>
  </si>
  <si>
    <t>230 Rte des Sablettes/Rue de Guérin</t>
  </si>
  <si>
    <t>FR2371</t>
  </si>
  <si>
    <t>BEAUFORT EN VALLEE</t>
  </si>
  <si>
    <t>rue de la Petite Porte</t>
  </si>
  <si>
    <t>FR2865</t>
  </si>
  <si>
    <t>CHENNEVIERES CHAMPLAIN</t>
  </si>
  <si>
    <t>2 avenue de Champlain</t>
  </si>
  <si>
    <t>FR2233</t>
  </si>
  <si>
    <t>MARLENHEIM Kirchheim</t>
  </si>
  <si>
    <t>Route de Kirchheim</t>
  </si>
  <si>
    <t>FR2224</t>
  </si>
  <si>
    <t>REICHSHOFFEN Haguenau</t>
  </si>
  <si>
    <t>14 rue de Haguenau</t>
  </si>
  <si>
    <t>FR2819</t>
  </si>
  <si>
    <t>SARREBOURG Niderviller</t>
  </si>
  <si>
    <t>Rue de Niderviller</t>
  </si>
  <si>
    <t>FR2567</t>
  </si>
  <si>
    <t>CUERS</t>
  </si>
  <si>
    <t>Avenue Joseph Balestrazzi</t>
  </si>
  <si>
    <t>FR3121</t>
  </si>
  <si>
    <t>EGAT</t>
  </si>
  <si>
    <t>Rte de Las Deveses</t>
  </si>
  <si>
    <t>FR1126</t>
  </si>
  <si>
    <t>TOURS De Gaulle</t>
  </si>
  <si>
    <t>19 bis rue Général de Gaulle</t>
  </si>
  <si>
    <t>FR2681</t>
  </si>
  <si>
    <t>VILLEPARISIS Villevaudé</t>
  </si>
  <si>
    <t>Route de Villevaudé 105</t>
  </si>
  <si>
    <t>FR0981</t>
  </si>
  <si>
    <t>ARGELES SUR MER 8 Mai</t>
  </si>
  <si>
    <t>Avenue du 8 Mai 1945</t>
  </si>
  <si>
    <t>FR0840</t>
  </si>
  <si>
    <t>AUBAGNE</t>
  </si>
  <si>
    <t>55 Chem. du Merlançon/Qt. des Vaux</t>
  </si>
  <si>
    <t>FR1059</t>
  </si>
  <si>
    <t>BLOIS Vendôme</t>
  </si>
  <si>
    <t>Boulevard de l'Industrie 2</t>
  </si>
  <si>
    <t>FR0354</t>
  </si>
  <si>
    <t>REVIGNY S/ORNAIN Chanoines</t>
  </si>
  <si>
    <t>rue des Chanoines</t>
  </si>
  <si>
    <t>FR0888</t>
  </si>
  <si>
    <t>RIA SIRACH Louis</t>
  </si>
  <si>
    <t>Route de Mont Louis</t>
  </si>
  <si>
    <t>FR3123</t>
  </si>
  <si>
    <t>SOUILLAC</t>
  </si>
  <si>
    <t>34 avenue Général de Gaulle</t>
  </si>
  <si>
    <t>FR1764</t>
  </si>
  <si>
    <t>LAMALOU LES BAINS</t>
  </si>
  <si>
    <t>Lieu-dit "Lamalou le bas"</t>
  </si>
  <si>
    <t>FR2493</t>
  </si>
  <si>
    <t>LE VIGAN</t>
  </si>
  <si>
    <t>Chemin du pont de la croix</t>
  </si>
  <si>
    <t>FR1576</t>
  </si>
  <si>
    <t>VANDOEUVRE Bri</t>
  </si>
  <si>
    <t>Rue Aristide Briand</t>
  </si>
  <si>
    <t>FR2239</t>
  </si>
  <si>
    <t>OBERNAI</t>
  </si>
  <si>
    <t>14A rue de l'Artisanat</t>
  </si>
  <si>
    <t>FR1888</t>
  </si>
  <si>
    <t>ALES Nîmes</t>
  </si>
  <si>
    <t>297 Route de Nîmes/RN 106</t>
  </si>
  <si>
    <t>FR2491</t>
  </si>
  <si>
    <t>ANDUZE Gard</t>
  </si>
  <si>
    <t>Route de St Jean du Gard - Lieudit la Barrière</t>
  </si>
  <si>
    <t>FR1668</t>
  </si>
  <si>
    <t>DOUE LA FONTAINE</t>
  </si>
  <si>
    <t>boulevard du Général de Gaulle</t>
  </si>
  <si>
    <t>FR2712</t>
  </si>
  <si>
    <t>LAROQUE Europe</t>
  </si>
  <si>
    <t>856 avenue de l'Europe</t>
  </si>
  <si>
    <t>FR2864</t>
  </si>
  <si>
    <t>MAISONS ALFORT Clémenceau</t>
  </si>
  <si>
    <t>34, avenue Georges Clémenceau</t>
  </si>
  <si>
    <t>FR2954</t>
  </si>
  <si>
    <t>SISTERON Genêts</t>
  </si>
  <si>
    <t>26 allée des Genêts/LE PLAN ROMAN</t>
  </si>
  <si>
    <t>FR2236</t>
  </si>
  <si>
    <t>VIEUX THANN</t>
  </si>
  <si>
    <t>94, route de Mulhouse</t>
  </si>
  <si>
    <t>FR3136</t>
  </si>
  <si>
    <t>CASTRES</t>
  </si>
  <si>
    <t>CHEMIN DE PENCHENERY</t>
  </si>
  <si>
    <t>FR3441</t>
  </si>
  <si>
    <t>INGWILLER</t>
  </si>
  <si>
    <t>ZA Lieudit Ackergarten</t>
  </si>
  <si>
    <t>FR2957</t>
  </si>
  <si>
    <t>LA GARDE Delsol</t>
  </si>
  <si>
    <t>Avenue Delsol</t>
  </si>
  <si>
    <t>FR2955</t>
  </si>
  <si>
    <t>PEYROLLES</t>
  </si>
  <si>
    <t>123 Route du Plan/ CCial LES RIVAUX</t>
  </si>
  <si>
    <t>FR2811</t>
  </si>
  <si>
    <t>STG FEGERSHEIM</t>
  </si>
  <si>
    <t>5 rue de l'Artisanat</t>
  </si>
  <si>
    <t>FR2051</t>
  </si>
  <si>
    <t>LUBERSAC</t>
  </si>
  <si>
    <t>Rue du 8 mai 1945</t>
  </si>
  <si>
    <t>FR3017</t>
  </si>
  <si>
    <t>PLAISIR</t>
  </si>
  <si>
    <t>6,8 rue Paul Langevin</t>
  </si>
  <si>
    <t>FR1243</t>
  </si>
  <si>
    <t>DIEULOUARD</t>
  </si>
  <si>
    <t>Rue Emile Gallé 9001</t>
  </si>
  <si>
    <t>FR3264</t>
  </si>
  <si>
    <t>LE LUC EN PROVENCE Gaudin</t>
  </si>
  <si>
    <t>boulevard Charles Gaudin</t>
  </si>
  <si>
    <t>FR1412</t>
  </si>
  <si>
    <t>MARS Pte Rouge</t>
  </si>
  <si>
    <t>79-81 Avenue de la Pointe Rouge</t>
  </si>
  <si>
    <t>DR</t>
  </si>
  <si>
    <t>Numéro SPM</t>
  </si>
  <si>
    <t>Commentaire</t>
  </si>
  <si>
    <t>dateIntervention</t>
  </si>
  <si>
    <t>etatInterne</t>
  </si>
  <si>
    <t>RETROFIT LED</t>
  </si>
  <si>
    <t>Terminé</t>
  </si>
  <si>
    <t>RETOUR RETROFIT LED</t>
  </si>
  <si>
    <t>ARCONNAY "LE CHÊNE"</t>
  </si>
  <si>
    <t>VOIRON SAND</t>
  </si>
  <si>
    <t>ENGHIEN LES BAINS LECLERC</t>
  </si>
  <si>
    <t>REMPLACEMENT D'APPAREIL RESERVE</t>
  </si>
  <si>
    <t>A replanifier</t>
  </si>
  <si>
    <t>RETROFIT LED 36 appareils</t>
  </si>
  <si>
    <t>AUXERRE PAPIN</t>
  </si>
  <si>
    <t>REMPLACEMENT D'APPAREIL RESERVE DR17</t>
  </si>
  <si>
    <t>CHATELLERAULT DÉSIRÉE</t>
  </si>
  <si>
    <t>SEGRE RENIER</t>
  </si>
  <si>
    <t>BERGERAC BDX</t>
  </si>
  <si>
    <t>APRES</t>
  </si>
  <si>
    <t>simple</t>
  </si>
  <si>
    <t>Double</t>
  </si>
  <si>
    <t>Nbre d'éclairages étanches 1,5m pour réserve 48 Watt</t>
  </si>
  <si>
    <t>Nbre d'éclairages étanches 1,20m pour réserve 36 Watt</t>
  </si>
  <si>
    <t>Heure de fermeture</t>
  </si>
  <si>
    <t>Heure d'ouverture</t>
  </si>
  <si>
    <t>Ouvert dimanche</t>
  </si>
  <si>
    <t>Oui</t>
  </si>
  <si>
    <t>Non</t>
  </si>
  <si>
    <t>Heure de fermeture le dimanche</t>
  </si>
  <si>
    <t>Commentaires</t>
  </si>
  <si>
    <t>Pas de données GF Iq</t>
  </si>
  <si>
    <t>Gain GF IQ Kwh / an</t>
  </si>
  <si>
    <t>Gain Théorique Kwh / an</t>
  </si>
  <si>
    <t>Conso sur 1 semaine avant changement</t>
  </si>
  <si>
    <t>Conso sur 1 semaine apres changement</t>
  </si>
  <si>
    <t>Date d'intervention</t>
  </si>
  <si>
    <t>Date de début</t>
  </si>
  <si>
    <t>Date de fin</t>
  </si>
  <si>
    <t>Date fin d'intervention</t>
  </si>
  <si>
    <t>Conso Kwh/sem ref</t>
  </si>
  <si>
    <t>Conso sur 1 semaine A-1</t>
  </si>
  <si>
    <t>Date fin de pose</t>
  </si>
  <si>
    <t>Conso Kwh / sem ref</t>
  </si>
  <si>
    <t>Conso Kwh / Sem ref</t>
  </si>
  <si>
    <t>Economie ramené à l'année (Kwh/an)</t>
  </si>
  <si>
    <t>Economie en considérant l'évolution entre fevier et mars (Kwh/an)</t>
  </si>
  <si>
    <t>INVENTAIRE LUMINAIRES SUPERMARCHES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</si>
</sst>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h:mm;@"/>
    <numFmt numFmtId="165" formatCode="[$-F400]h:mm:ss\ AM/PM"/>
    <numFmt numFmtId="166" formatCode="########"/>
    <numFmt numFmtId="167" formatCode="[$-40C]d\-mmm;@"/>
  </numFmts>
  <fonts count="2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8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13" applyNumberFormat="0" applyFill="0" applyAlignment="0" applyProtection="0"/>
    <xf numFmtId="0" fontId="7" fillId="0" borderId="14" applyNumberFormat="0" applyFill="0" applyAlignment="0" applyProtection="0"/>
    <xf numFmtId="0" fontId="8" fillId="0" borderId="15" applyNumberFormat="0" applyFill="0" applyAlignment="0" applyProtection="0"/>
    <xf numFmtId="0" fontId="8" fillId="0" borderId="0" applyNumberFormat="0" applyFill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16" applyNumberFormat="0" applyAlignment="0" applyProtection="0"/>
    <xf numFmtId="0" fontId="13" fillId="7" borderId="17" applyNumberFormat="0" applyAlignment="0" applyProtection="0"/>
    <xf numFmtId="0" fontId="14" fillId="7" borderId="16" applyNumberFormat="0" applyAlignment="0" applyProtection="0"/>
    <xf numFmtId="0" fontId="15" fillId="0" borderId="18" applyNumberFormat="0" applyFill="0" applyAlignment="0" applyProtection="0"/>
    <xf numFmtId="0" fontId="16" fillId="8" borderId="19" applyNumberFormat="0" applyAlignment="0" applyProtection="0"/>
    <xf numFmtId="0" fontId="17" fillId="0" borderId="0" applyNumberFormat="0" applyFill="0" applyBorder="0" applyAlignment="0" applyProtection="0"/>
    <xf numFmtId="0" fontId="4" fillId="9" borderId="20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21" applyNumberFormat="0" applyFill="0" applyAlignment="0" applyProtection="0"/>
    <xf numFmtId="0" fontId="20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0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0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0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0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0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</cellStyleXfs>
  <cellXfs count="77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1" fillId="0" borderId="0" xfId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 vertical="center" wrapText="1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0" fontId="1" fillId="0" borderId="10" xfId="1" applyBorder="1"/>
    <xf numFmtId="0" fontId="1" fillId="0" borderId="9" xfId="1" applyBorder="1"/>
    <xf numFmtId="0" fontId="1" fillId="0" borderId="11" xfId="1" applyBorder="1"/>
    <xf numFmtId="0" fontId="1" fillId="0" borderId="12" xfId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14" fontId="1" fillId="0" borderId="11" xfId="1" applyNumberFormat="1" applyBorder="1"/>
    <xf numFmtId="14" fontId="0" fillId="0" borderId="22" xfId="0" applyNumberFormat="1" applyBorder="1"/>
    <xf numFmtId="14" fontId="0" fillId="0" borderId="0" xfId="0" applyNumberFormat="1"/>
    <xf numFmtId="14" fontId="1" fillId="0" borderId="0" xfId="1" applyNumberFormat="1"/>
    <xf numFmtId="14" fontId="1" fillId="0" borderId="6" xfId="1" applyNumberFormat="1" applyBorder="1" applyAlignment="1">
      <alignment horizontal="center" vertical="center"/>
    </xf>
    <xf numFmtId="14" fontId="1" fillId="0" borderId="0" xfId="1" applyNumberFormat="1" applyAlignment="1">
      <alignment vertical="center"/>
    </xf>
    <xf numFmtId="0" fontId="0" fillId="0" borderId="22" xfId="0" applyBorder="1"/>
    <xf numFmtId="164" fontId="1" fillId="0" borderId="11" xfId="1" applyNumberFormat="1" applyBorder="1"/>
    <xf numFmtId="20" fontId="1" fillId="0" borderId="11" xfId="1" applyNumberFormat="1" applyBorder="1"/>
    <xf numFmtId="1" fontId="1" fillId="0" borderId="0" xfId="1" applyNumberFormat="1"/>
    <xf numFmtId="0" fontId="1" fillId="0" borderId="23" xfId="1" applyBorder="1" applyAlignment="1">
      <alignment horizontal="center" vertical="center" wrapText="1"/>
    </xf>
    <xf numFmtId="165" fontId="0" fillId="0" borderId="0" xfId="0" applyNumberFormat="1"/>
    <xf numFmtId="0" fontId="1" fillId="0" borderId="0" xfId="1" applyAlignment="1">
      <alignment wrapText="1"/>
    </xf>
    <xf numFmtId="0" fontId="1" fillId="34" borderId="8" xfId="1" applyFill="1" applyBorder="1" applyAlignment="1">
      <alignment horizontal="center"/>
    </xf>
    <xf numFmtId="0" fontId="1" fillId="34" borderId="9" xfId="1" applyFill="1" applyBorder="1" applyAlignment="1">
      <alignment horizontal="center"/>
    </xf>
    <xf numFmtId="0" fontId="1" fillId="34" borderId="10" xfId="1" applyFill="1" applyBorder="1"/>
    <xf numFmtId="0" fontId="1" fillId="34" borderId="9" xfId="1" applyFill="1" applyBorder="1"/>
    <xf numFmtId="0" fontId="1" fillId="34" borderId="11" xfId="1" applyFill="1" applyBorder="1"/>
    <xf numFmtId="14" fontId="1" fillId="34" borderId="11" xfId="1" applyNumberFormat="1" applyFill="1" applyBorder="1"/>
    <xf numFmtId="20" fontId="1" fillId="34" borderId="11" xfId="1" applyNumberFormat="1" applyFill="1" applyBorder="1"/>
    <xf numFmtId="0" fontId="1" fillId="34" borderId="12" xfId="1" applyFill="1" applyBorder="1" applyAlignment="1">
      <alignment horizontal="center" vertical="center" wrapText="1"/>
    </xf>
    <xf numFmtId="1" fontId="1" fillId="34" borderId="0" xfId="1" applyNumberFormat="1" applyFill="1"/>
    <xf numFmtId="0" fontId="1" fillId="34" borderId="0" xfId="1" applyFill="1"/>
    <xf numFmtId="165" fontId="1" fillId="34" borderId="0" xfId="1" applyNumberFormat="1" applyFill="1"/>
    <xf numFmtId="1" fontId="0" fillId="0" borderId="24" xfId="0" applyNumberFormat="1" applyBorder="1"/>
    <xf numFmtId="0" fontId="1" fillId="0" borderId="8" xfId="1" applyFill="1" applyBorder="1" applyAlignment="1">
      <alignment horizontal="center"/>
    </xf>
    <xf numFmtId="0" fontId="1" fillId="0" borderId="9" xfId="1" applyFill="1" applyBorder="1" applyAlignment="1">
      <alignment horizontal="center"/>
    </xf>
    <xf numFmtId="0" fontId="1" fillId="0" borderId="10" xfId="1" applyFill="1" applyBorder="1"/>
    <xf numFmtId="0" fontId="1" fillId="0" borderId="9" xfId="1" applyFill="1" applyBorder="1"/>
    <xf numFmtId="0" fontId="1" fillId="0" borderId="11" xfId="1" applyFill="1" applyBorder="1"/>
    <xf numFmtId="14" fontId="1" fillId="0" borderId="11" xfId="1" applyNumberFormat="1" applyFill="1" applyBorder="1"/>
    <xf numFmtId="20" fontId="1" fillId="0" borderId="11" xfId="1" applyNumberFormat="1" applyFill="1" applyBorder="1"/>
    <xf numFmtId="0" fontId="1" fillId="0" borderId="12" xfId="1" applyFill="1" applyBorder="1" applyAlignment="1">
      <alignment horizontal="center" vertical="center" wrapText="1"/>
    </xf>
    <xf numFmtId="1" fontId="1" fillId="0" borderId="0" xfId="1" applyNumberFormat="1" applyFill="1"/>
    <xf numFmtId="0" fontId="1" fillId="0" borderId="0" xfId="1" applyFill="1"/>
    <xf numFmtId="166" fontId="0" fillId="0" borderId="25" xfId="0" applyNumberFormat="1" applyBorder="1"/>
    <xf numFmtId="166" fontId="0" fillId="0" borderId="24" xfId="0" applyNumberFormat="1" applyBorder="1"/>
    <xf numFmtId="165" fontId="0" fillId="0" borderId="26" xfId="0" applyNumberFormat="1" applyBorder="1"/>
    <xf numFmtId="165" fontId="0" fillId="0" borderId="27" xfId="0" applyNumberFormat="1" applyBorder="1"/>
    <xf numFmtId="0" fontId="0" fillId="0" borderId="28" xfId="0" applyBorder="1"/>
    <xf numFmtId="0" fontId="0" fillId="0" borderId="29" xfId="0" applyBorder="1"/>
    <xf numFmtId="0" fontId="0" fillId="0" borderId="0" xfId="0" applyAlignment="1">
      <alignment horizontal="center"/>
    </xf>
    <xf numFmtId="166" fontId="0" fillId="0" borderId="0" xfId="0" applyNumberFormat="1"/>
    <xf numFmtId="167" fontId="0" fillId="0" borderId="28" xfId="0" applyNumberFormat="1" applyBorder="1"/>
    <xf numFmtId="167" fontId="0" fillId="0" borderId="0" xfId="0" applyNumberFormat="1"/>
    <xf numFmtId="167" fontId="0" fillId="0" borderId="29" xfId="0" applyNumberFormat="1" applyBorder="1"/>
    <xf numFmtId="0" fontId="0" fillId="0" borderId="30" xfId="0" applyBorder="1"/>
    <xf numFmtId="166" fontId="0" fillId="0" borderId="31" xfId="0" applyNumberFormat="1" applyBorder="1"/>
    <xf numFmtId="0" fontId="0" fillId="0" borderId="27" xfId="0" applyBorder="1" applyAlignment="1">
      <alignment horizontal="center"/>
    </xf>
    <xf numFmtId="0" fontId="0" fillId="0" borderId="27" xfId="0" applyBorder="1"/>
    <xf numFmtId="1" fontId="0" fillId="0" borderId="31" xfId="0" applyNumberFormat="1" applyBorder="1"/>
    <xf numFmtId="1" fontId="0" fillId="0" borderId="27" xfId="0" applyNumberFormat="1" applyBorder="1"/>
    <xf numFmtId="0" fontId="0" fillId="0" borderId="2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67" fontId="0" fillId="0" borderId="26" xfId="0" applyNumberFormat="1" applyBorder="1" applyAlignment="1">
      <alignment horizontal="center"/>
    </xf>
    <xf numFmtId="167" fontId="0" fillId="0" borderId="31" xfId="0" applyNumberForma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0" borderId="2" xfId="1" applyBorder="1" applyAlignment="1">
      <alignment horizontal="center" vertical="center" wrapText="1"/>
    </xf>
    <xf numFmtId="0" fontId="0" fillId="0" borderId="0" xfId="0" applyBorder="1"/>
  </cellXfs>
  <cellStyles count="44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Entrée" xfId="11" builtinId="20" customBuiltin="1"/>
    <cellStyle name="Insatisfaisant" xfId="9" builtinId="27" customBuiltin="1"/>
    <cellStyle name="Monétaire 2" xfId="2" xr:uid="{BEE29D20-50FE-4A20-B14D-A01ED74A69C7}"/>
    <cellStyle name="Neutre" xfId="10" builtinId="28" customBuiltin="1"/>
    <cellStyle name="Normal" xfId="0" builtinId="0"/>
    <cellStyle name="Normal 2" xfId="1" xr:uid="{C7681717-7600-455F-9F2D-D82CEE039D55}"/>
    <cellStyle name="Note" xfId="17" builtinId="10" customBuiltin="1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chartsheet" Target="chartsheets/sheet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'LED GLOBAL'!$Q$4</c:f>
              <c:strCache>
                <c:ptCount val="1"/>
                <c:pt idx="0">
                  <c:v>Gain Théorique Kwh / an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'LED GLOBAL'!$B$4:$B$386</c15:sqref>
                  </c15:fullRef>
                </c:ext>
              </c:extLst>
              <c:f>'LED GLOBAL'!$B$5:$B$386</c:f>
              <c:strCache>
                <c:ptCount val="106"/>
                <c:pt idx="0">
                  <c:v>FR0226</c:v>
                </c:pt>
                <c:pt idx="1">
                  <c:v>FR0240</c:v>
                </c:pt>
                <c:pt idx="2">
                  <c:v>FR0244</c:v>
                </c:pt>
                <c:pt idx="3">
                  <c:v>FR0247</c:v>
                </c:pt>
                <c:pt idx="4">
                  <c:v>FR0275</c:v>
                </c:pt>
                <c:pt idx="5">
                  <c:v>FR0276</c:v>
                </c:pt>
                <c:pt idx="6">
                  <c:v>FR1622</c:v>
                </c:pt>
                <c:pt idx="7">
                  <c:v>FR1630</c:v>
                </c:pt>
                <c:pt idx="8">
                  <c:v>FR2240</c:v>
                </c:pt>
                <c:pt idx="9">
                  <c:v>FR0566</c:v>
                </c:pt>
                <c:pt idx="10">
                  <c:v>FR0574</c:v>
                </c:pt>
                <c:pt idx="11">
                  <c:v>FR0592</c:v>
                </c:pt>
                <c:pt idx="12">
                  <c:v>FR1323</c:v>
                </c:pt>
                <c:pt idx="13">
                  <c:v>FR2073</c:v>
                </c:pt>
                <c:pt idx="14">
                  <c:v>FR2076</c:v>
                </c:pt>
                <c:pt idx="15">
                  <c:v>FR2533</c:v>
                </c:pt>
                <c:pt idx="16">
                  <c:v>FR2604</c:v>
                </c:pt>
                <c:pt idx="17">
                  <c:v>FR2991</c:v>
                </c:pt>
                <c:pt idx="18">
                  <c:v>FR0601</c:v>
                </c:pt>
                <c:pt idx="19">
                  <c:v>FR0629</c:v>
                </c:pt>
                <c:pt idx="20">
                  <c:v>FR1082</c:v>
                </c:pt>
                <c:pt idx="21">
                  <c:v>FR1364</c:v>
                </c:pt>
                <c:pt idx="22">
                  <c:v>FR1365</c:v>
                </c:pt>
                <c:pt idx="23">
                  <c:v>FR1367</c:v>
                </c:pt>
                <c:pt idx="24">
                  <c:v>FR1617</c:v>
                </c:pt>
                <c:pt idx="25">
                  <c:v>FR1852</c:v>
                </c:pt>
                <c:pt idx="26">
                  <c:v>FR1853</c:v>
                </c:pt>
                <c:pt idx="27">
                  <c:v>FR1876</c:v>
                </c:pt>
                <c:pt idx="28">
                  <c:v>FR2013</c:v>
                </c:pt>
                <c:pt idx="29">
                  <c:v>FR2401</c:v>
                </c:pt>
                <c:pt idx="30">
                  <c:v>FR2417</c:v>
                </c:pt>
                <c:pt idx="31">
                  <c:v>FR2623</c:v>
                </c:pt>
                <c:pt idx="32">
                  <c:v>FR2683</c:v>
                </c:pt>
                <c:pt idx="33">
                  <c:v>FR2685</c:v>
                </c:pt>
                <c:pt idx="34">
                  <c:v>FR2694</c:v>
                </c:pt>
                <c:pt idx="35">
                  <c:v>FR2870</c:v>
                </c:pt>
                <c:pt idx="36">
                  <c:v>FR2872</c:v>
                </c:pt>
                <c:pt idx="37">
                  <c:v>FR3009</c:v>
                </c:pt>
                <c:pt idx="38">
                  <c:v>FR3147</c:v>
                </c:pt>
                <c:pt idx="39">
                  <c:v>FR3155</c:v>
                </c:pt>
                <c:pt idx="40">
                  <c:v>FR3159</c:v>
                </c:pt>
                <c:pt idx="41">
                  <c:v>FR3241</c:v>
                </c:pt>
                <c:pt idx="42">
                  <c:v>FR3242</c:v>
                </c:pt>
                <c:pt idx="43">
                  <c:v>FR3249</c:v>
                </c:pt>
                <c:pt idx="44">
                  <c:v>FR1881</c:v>
                </c:pt>
                <c:pt idx="45">
                  <c:v>FR0903</c:v>
                </c:pt>
                <c:pt idx="46">
                  <c:v>FR0953</c:v>
                </c:pt>
                <c:pt idx="47">
                  <c:v>FR0954</c:v>
                </c:pt>
                <c:pt idx="48">
                  <c:v>FR1660</c:v>
                </c:pt>
                <c:pt idx="49">
                  <c:v>FR1803</c:v>
                </c:pt>
                <c:pt idx="50">
                  <c:v>FR1816</c:v>
                </c:pt>
                <c:pt idx="51">
                  <c:v>FR2541</c:v>
                </c:pt>
                <c:pt idx="52">
                  <c:v>FR2552</c:v>
                </c:pt>
                <c:pt idx="53">
                  <c:v>FR1045</c:v>
                </c:pt>
                <c:pt idx="54">
                  <c:v>FR2862</c:v>
                </c:pt>
                <c:pt idx="55">
                  <c:v>FR0735</c:v>
                </c:pt>
                <c:pt idx="56">
                  <c:v>FR1268</c:v>
                </c:pt>
                <c:pt idx="57">
                  <c:v>FR1502</c:v>
                </c:pt>
                <c:pt idx="58">
                  <c:v>FR1973</c:v>
                </c:pt>
                <c:pt idx="59">
                  <c:v>FR0208</c:v>
                </c:pt>
                <c:pt idx="60">
                  <c:v>FR0290</c:v>
                </c:pt>
                <c:pt idx="61">
                  <c:v>FR0296</c:v>
                </c:pt>
                <c:pt idx="62">
                  <c:v>FR0533</c:v>
                </c:pt>
                <c:pt idx="63">
                  <c:v>FR2967</c:v>
                </c:pt>
                <c:pt idx="64">
                  <c:v>FR3002</c:v>
                </c:pt>
                <c:pt idx="65">
                  <c:v>FR0832</c:v>
                </c:pt>
                <c:pt idx="66">
                  <c:v>FR1418</c:v>
                </c:pt>
                <c:pt idx="67">
                  <c:v>FR2495</c:v>
                </c:pt>
                <c:pt idx="68">
                  <c:v>FR1072</c:v>
                </c:pt>
                <c:pt idx="69">
                  <c:v>FR1088</c:v>
                </c:pt>
                <c:pt idx="70">
                  <c:v>FR2406</c:v>
                </c:pt>
                <c:pt idx="71">
                  <c:v>FR0731</c:v>
                </c:pt>
                <c:pt idx="72">
                  <c:v>FR1959</c:v>
                </c:pt>
                <c:pt idx="73">
                  <c:v>FR2341</c:v>
                </c:pt>
                <c:pt idx="74">
                  <c:v>FR2353</c:v>
                </c:pt>
                <c:pt idx="75">
                  <c:v>FR2360</c:v>
                </c:pt>
                <c:pt idx="76">
                  <c:v>FR2369</c:v>
                </c:pt>
                <c:pt idx="77">
                  <c:v>FR2902</c:v>
                </c:pt>
                <c:pt idx="78">
                  <c:v>FR0518</c:v>
                </c:pt>
                <c:pt idx="79">
                  <c:v>FR0524</c:v>
                </c:pt>
                <c:pt idx="80">
                  <c:v>FR0572</c:v>
                </c:pt>
                <c:pt idx="81">
                  <c:v>FR0575</c:v>
                </c:pt>
                <c:pt idx="82">
                  <c:v>FR1329</c:v>
                </c:pt>
                <c:pt idx="83">
                  <c:v>FR1707</c:v>
                </c:pt>
                <c:pt idx="84">
                  <c:v>FR2071</c:v>
                </c:pt>
                <c:pt idx="85">
                  <c:v>FR2092</c:v>
                </c:pt>
                <c:pt idx="86">
                  <c:v>FR2612</c:v>
                </c:pt>
                <c:pt idx="87">
                  <c:v>FR2705</c:v>
                </c:pt>
                <c:pt idx="88">
                  <c:v>FR2715</c:v>
                </c:pt>
                <c:pt idx="89">
                  <c:v>FR1405</c:v>
                </c:pt>
                <c:pt idx="90">
                  <c:v>FR1530</c:v>
                </c:pt>
                <c:pt idx="91">
                  <c:v>FR2031</c:v>
                </c:pt>
                <c:pt idx="92">
                  <c:v>FR2033</c:v>
                </c:pt>
                <c:pt idx="93">
                  <c:v>FR2476</c:v>
                </c:pt>
                <c:pt idx="94">
                  <c:v>FR0854</c:v>
                </c:pt>
                <c:pt idx="95">
                  <c:v>FR0642</c:v>
                </c:pt>
                <c:pt idx="96">
                  <c:v>FR1050</c:v>
                </c:pt>
                <c:pt idx="97">
                  <c:v>FR1068</c:v>
                </c:pt>
                <c:pt idx="98">
                  <c:v>FR1170</c:v>
                </c:pt>
                <c:pt idx="99">
                  <c:v>FR1262</c:v>
                </c:pt>
                <c:pt idx="100">
                  <c:v>FR1319</c:v>
                </c:pt>
                <c:pt idx="101">
                  <c:v>FR1605</c:v>
                </c:pt>
                <c:pt idx="102">
                  <c:v>FR1964</c:v>
                </c:pt>
                <c:pt idx="103">
                  <c:v>FR2697</c:v>
                </c:pt>
                <c:pt idx="104">
                  <c:v>FR2861</c:v>
                </c:pt>
                <c:pt idx="105">
                  <c:v>FR2863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'LED GLOBAL'!$Q$5:$Q$386</c15:sqref>
                  </c15:fullRef>
                </c:ext>
              </c:extLst>
              <c:f>'LED GLOBAL'!$Q$6:$Q$386</c:f>
              <c:numCache>
                <c:formatCode>0</c:formatCode>
                <c:ptCount val="105"/>
                <c:pt idx="0">
                  <c:v>22257.144</c:v>
                </c:pt>
                <c:pt idx="1">
                  <c:v>10795.355999999996</c:v>
                </c:pt>
                <c:pt idx="2">
                  <c:v>18719.063999999998</c:v>
                </c:pt>
                <c:pt idx="3">
                  <c:v>13300.56</c:v>
                </c:pt>
                <c:pt idx="4">
                  <c:v>4223.2319999999991</c:v>
                </c:pt>
                <c:pt idx="5">
                  <c:v>18607.68</c:v>
                </c:pt>
                <c:pt idx="6">
                  <c:v>15878.772000000001</c:v>
                </c:pt>
                <c:pt idx="7">
                  <c:v>19408.272000000001</c:v>
                </c:pt>
                <c:pt idx="8">
                  <c:v>16189.992</c:v>
                </c:pt>
                <c:pt idx="9">
                  <c:v>17710.056</c:v>
                </c:pt>
                <c:pt idx="10">
                  <c:v>18047.484</c:v>
                </c:pt>
                <c:pt idx="11">
                  <c:v>18673.2</c:v>
                </c:pt>
                <c:pt idx="12">
                  <c:v>11937.744000000001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E0-429B-942D-FE7D62723326}"/>
            </c:ext>
          </c:extLst>
        </c:ser>
        <c:ser>
          <c:idx val="1"/>
          <c:order val="1"/>
          <c:tx>
            <c:strRef>
              <c:f>'LED GLOBAL'!$R$4</c:f>
              <c:strCache>
                <c:ptCount val="1"/>
                <c:pt idx="0">
                  <c:v>Gain GF IQ Kwh / an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'LED GLOBAL'!$B$4:$B$386</c15:sqref>
                  </c15:fullRef>
                </c:ext>
              </c:extLst>
              <c:f>'LED GLOBAL'!$B$5:$B$386</c:f>
              <c:strCache>
                <c:ptCount val="106"/>
                <c:pt idx="0">
                  <c:v>FR0226</c:v>
                </c:pt>
                <c:pt idx="1">
                  <c:v>FR0240</c:v>
                </c:pt>
                <c:pt idx="2">
                  <c:v>FR0244</c:v>
                </c:pt>
                <c:pt idx="3">
                  <c:v>FR0247</c:v>
                </c:pt>
                <c:pt idx="4">
                  <c:v>FR0275</c:v>
                </c:pt>
                <c:pt idx="5">
                  <c:v>FR0276</c:v>
                </c:pt>
                <c:pt idx="6">
                  <c:v>FR1622</c:v>
                </c:pt>
                <c:pt idx="7">
                  <c:v>FR1630</c:v>
                </c:pt>
                <c:pt idx="8">
                  <c:v>FR2240</c:v>
                </c:pt>
                <c:pt idx="9">
                  <c:v>FR0566</c:v>
                </c:pt>
                <c:pt idx="10">
                  <c:v>FR0574</c:v>
                </c:pt>
                <c:pt idx="11">
                  <c:v>FR0592</c:v>
                </c:pt>
                <c:pt idx="12">
                  <c:v>FR1323</c:v>
                </c:pt>
                <c:pt idx="13">
                  <c:v>FR2073</c:v>
                </c:pt>
                <c:pt idx="14">
                  <c:v>FR2076</c:v>
                </c:pt>
                <c:pt idx="15">
                  <c:v>FR2533</c:v>
                </c:pt>
                <c:pt idx="16">
                  <c:v>FR2604</c:v>
                </c:pt>
                <c:pt idx="17">
                  <c:v>FR2991</c:v>
                </c:pt>
                <c:pt idx="18">
                  <c:v>FR0601</c:v>
                </c:pt>
                <c:pt idx="19">
                  <c:v>FR0629</c:v>
                </c:pt>
                <c:pt idx="20">
                  <c:v>FR1082</c:v>
                </c:pt>
                <c:pt idx="21">
                  <c:v>FR1364</c:v>
                </c:pt>
                <c:pt idx="22">
                  <c:v>FR1365</c:v>
                </c:pt>
                <c:pt idx="23">
                  <c:v>FR1367</c:v>
                </c:pt>
                <c:pt idx="24">
                  <c:v>FR1617</c:v>
                </c:pt>
                <c:pt idx="25">
                  <c:v>FR1852</c:v>
                </c:pt>
                <c:pt idx="26">
                  <c:v>FR1853</c:v>
                </c:pt>
                <c:pt idx="27">
                  <c:v>FR1876</c:v>
                </c:pt>
                <c:pt idx="28">
                  <c:v>FR2013</c:v>
                </c:pt>
                <c:pt idx="29">
                  <c:v>FR2401</c:v>
                </c:pt>
                <c:pt idx="30">
                  <c:v>FR2417</c:v>
                </c:pt>
                <c:pt idx="31">
                  <c:v>FR2623</c:v>
                </c:pt>
                <c:pt idx="32">
                  <c:v>FR2683</c:v>
                </c:pt>
                <c:pt idx="33">
                  <c:v>FR2685</c:v>
                </c:pt>
                <c:pt idx="34">
                  <c:v>FR2694</c:v>
                </c:pt>
                <c:pt idx="35">
                  <c:v>FR2870</c:v>
                </c:pt>
                <c:pt idx="36">
                  <c:v>FR2872</c:v>
                </c:pt>
                <c:pt idx="37">
                  <c:v>FR3009</c:v>
                </c:pt>
                <c:pt idx="38">
                  <c:v>FR3147</c:v>
                </c:pt>
                <c:pt idx="39">
                  <c:v>FR3155</c:v>
                </c:pt>
                <c:pt idx="40">
                  <c:v>FR3159</c:v>
                </c:pt>
                <c:pt idx="41">
                  <c:v>FR3241</c:v>
                </c:pt>
                <c:pt idx="42">
                  <c:v>FR3242</c:v>
                </c:pt>
                <c:pt idx="43">
                  <c:v>FR3249</c:v>
                </c:pt>
                <c:pt idx="44">
                  <c:v>FR1881</c:v>
                </c:pt>
                <c:pt idx="45">
                  <c:v>FR0903</c:v>
                </c:pt>
                <c:pt idx="46">
                  <c:v>FR0953</c:v>
                </c:pt>
                <c:pt idx="47">
                  <c:v>FR0954</c:v>
                </c:pt>
                <c:pt idx="48">
                  <c:v>FR1660</c:v>
                </c:pt>
                <c:pt idx="49">
                  <c:v>FR1803</c:v>
                </c:pt>
                <c:pt idx="50">
                  <c:v>FR1816</c:v>
                </c:pt>
                <c:pt idx="51">
                  <c:v>FR2541</c:v>
                </c:pt>
                <c:pt idx="52">
                  <c:v>FR2552</c:v>
                </c:pt>
                <c:pt idx="53">
                  <c:v>FR1045</c:v>
                </c:pt>
                <c:pt idx="54">
                  <c:v>FR2862</c:v>
                </c:pt>
                <c:pt idx="55">
                  <c:v>FR0735</c:v>
                </c:pt>
                <c:pt idx="56">
                  <c:v>FR1268</c:v>
                </c:pt>
                <c:pt idx="57">
                  <c:v>FR1502</c:v>
                </c:pt>
                <c:pt idx="58">
                  <c:v>FR1973</c:v>
                </c:pt>
                <c:pt idx="59">
                  <c:v>FR0208</c:v>
                </c:pt>
                <c:pt idx="60">
                  <c:v>FR0290</c:v>
                </c:pt>
                <c:pt idx="61">
                  <c:v>FR0296</c:v>
                </c:pt>
                <c:pt idx="62">
                  <c:v>FR0533</c:v>
                </c:pt>
                <c:pt idx="63">
                  <c:v>FR2967</c:v>
                </c:pt>
                <c:pt idx="64">
                  <c:v>FR3002</c:v>
                </c:pt>
                <c:pt idx="65">
                  <c:v>FR0832</c:v>
                </c:pt>
                <c:pt idx="66">
                  <c:v>FR1418</c:v>
                </c:pt>
                <c:pt idx="67">
                  <c:v>FR2495</c:v>
                </c:pt>
                <c:pt idx="68">
                  <c:v>FR1072</c:v>
                </c:pt>
                <c:pt idx="69">
                  <c:v>FR1088</c:v>
                </c:pt>
                <c:pt idx="70">
                  <c:v>FR2406</c:v>
                </c:pt>
                <c:pt idx="71">
                  <c:v>FR0731</c:v>
                </c:pt>
                <c:pt idx="72">
                  <c:v>FR1959</c:v>
                </c:pt>
                <c:pt idx="73">
                  <c:v>FR2341</c:v>
                </c:pt>
                <c:pt idx="74">
                  <c:v>FR2353</c:v>
                </c:pt>
                <c:pt idx="75">
                  <c:v>FR2360</c:v>
                </c:pt>
                <c:pt idx="76">
                  <c:v>FR2369</c:v>
                </c:pt>
                <c:pt idx="77">
                  <c:v>FR2902</c:v>
                </c:pt>
                <c:pt idx="78">
                  <c:v>FR0518</c:v>
                </c:pt>
                <c:pt idx="79">
                  <c:v>FR0524</c:v>
                </c:pt>
                <c:pt idx="80">
                  <c:v>FR0572</c:v>
                </c:pt>
                <c:pt idx="81">
                  <c:v>FR0575</c:v>
                </c:pt>
                <c:pt idx="82">
                  <c:v>FR1329</c:v>
                </c:pt>
                <c:pt idx="83">
                  <c:v>FR1707</c:v>
                </c:pt>
                <c:pt idx="84">
                  <c:v>FR2071</c:v>
                </c:pt>
                <c:pt idx="85">
                  <c:v>FR2092</c:v>
                </c:pt>
                <c:pt idx="86">
                  <c:v>FR2612</c:v>
                </c:pt>
                <c:pt idx="87">
                  <c:v>FR2705</c:v>
                </c:pt>
                <c:pt idx="88">
                  <c:v>FR2715</c:v>
                </c:pt>
                <c:pt idx="89">
                  <c:v>FR1405</c:v>
                </c:pt>
                <c:pt idx="90">
                  <c:v>FR1530</c:v>
                </c:pt>
                <c:pt idx="91">
                  <c:v>FR2031</c:v>
                </c:pt>
                <c:pt idx="92">
                  <c:v>FR2033</c:v>
                </c:pt>
                <c:pt idx="93">
                  <c:v>FR2476</c:v>
                </c:pt>
                <c:pt idx="94">
                  <c:v>FR0854</c:v>
                </c:pt>
                <c:pt idx="95">
                  <c:v>FR0642</c:v>
                </c:pt>
                <c:pt idx="96">
                  <c:v>FR1050</c:v>
                </c:pt>
                <c:pt idx="97">
                  <c:v>FR1068</c:v>
                </c:pt>
                <c:pt idx="98">
                  <c:v>FR1170</c:v>
                </c:pt>
                <c:pt idx="99">
                  <c:v>FR1262</c:v>
                </c:pt>
                <c:pt idx="100">
                  <c:v>FR1319</c:v>
                </c:pt>
                <c:pt idx="101">
                  <c:v>FR1605</c:v>
                </c:pt>
                <c:pt idx="102">
                  <c:v>FR1964</c:v>
                </c:pt>
                <c:pt idx="103">
                  <c:v>FR2697</c:v>
                </c:pt>
                <c:pt idx="104">
                  <c:v>FR2861</c:v>
                </c:pt>
                <c:pt idx="105">
                  <c:v>FR2863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'LED GLOBAL'!$R$5:$R$386</c15:sqref>
                  </c15:fullRef>
                </c:ext>
              </c:extLst>
              <c:f>'LED GLOBAL'!$R$6:$R$386</c:f>
              <c:numCache>
                <c:formatCode>0</c:formatCode>
                <c:ptCount val="105"/>
                <c:pt idx="0">
                  <c:v>37379.333333333198</c:v>
                </c:pt>
                <c:pt idx="2">
                  <c:v>150978.98226666666</c:v>
                </c:pt>
                <c:pt idx="3">
                  <c:v>11275.333333333483</c:v>
                </c:pt>
                <c:pt idx="5" formatCode="General">
                  <c:v>233.99999999981083</c:v>
                </c:pt>
                <c:pt idx="6" formatCode="General">
                  <c:v>47397.999999999978</c:v>
                </c:pt>
                <c:pt idx="7">
                  <c:v>24665.33333333327</c:v>
                </c:pt>
                <c:pt idx="8" formatCode="General">
                  <c:v>-23218.000000000047</c:v>
                </c:pt>
                <c:pt idx="10" formatCode="General">
                  <c:v>96303.999999999913</c:v>
                </c:pt>
                <c:pt idx="11">
                  <c:v>46886.666666666635</c:v>
                </c:pt>
                <c:pt idx="12">
                  <c:v>139524.66666666654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E0-429B-942D-FE7D627233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35555712"/>
        <c:axId val="230372688"/>
      </c:barChart>
      <c:catAx>
        <c:axId val="235555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0372688"/>
        <c:crosses val="autoZero"/>
        <c:auto val="1"/>
        <c:lblAlgn val="ctr"/>
        <c:lblOffset val="100"/>
        <c:noMultiLvlLbl val="0"/>
      </c:catAx>
      <c:valAx>
        <c:axId val="230372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5555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6C325705-150B-4EF4-B43F-64403079A129}">
  <sheetPr codeName="Graphique4"/>
  <sheetViews>
    <sheetView zoomScale="86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8049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081140D-A849-406D-A90F-3B53249F7EA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EFB435-0BB9-41B1-8BEB-BD7C2834DA73}">
  <sheetPr codeName="Feuil1"/>
  <dimension ref="D1:S18"/>
  <sheetViews>
    <sheetView topLeftCell="E1" workbookViewId="0">
      <selection activeCell="N14" sqref="N14"/>
    </sheetView>
  </sheetViews>
  <sheetFormatPr baseColWidth="10" defaultRowHeight="15" x14ac:dyDescent="0.25"/>
  <cols>
    <col min="1" max="3" width="0" hidden="1" customWidth="1"/>
    <col min="4" max="4" width="13.5703125" hidden="1" customWidth="1"/>
    <col min="6" max="6" width="17.42578125" bestFit="1" customWidth="1"/>
    <col min="7" max="7" width="18.85546875" bestFit="1" customWidth="1"/>
    <col min="8" max="8" width="19.28515625" bestFit="1" customWidth="1"/>
    <col min="9" max="9" width="13.5703125" bestFit="1" customWidth="1"/>
    <col min="10" max="10" width="10.7109375" bestFit="1" customWidth="1"/>
    <col min="11" max="11" width="1" customWidth="1"/>
    <col min="12" max="12" width="21.42578125" bestFit="1" customWidth="1"/>
    <col min="13" max="13" width="13.5703125" bestFit="1" customWidth="1"/>
    <col min="14" max="14" width="10.7109375" bestFit="1" customWidth="1"/>
  </cols>
  <sheetData>
    <row r="1" spans="6:19" ht="15.75" thickBot="1" x14ac:dyDescent="0.3"/>
    <row r="2" spans="6:19" x14ac:dyDescent="0.25">
      <c r="F2" s="50" t="s">
        <v>1199</v>
      </c>
      <c r="G2" s="51" t="s">
        <v>1198</v>
      </c>
      <c r="H2" s="67" t="s">
        <v>1208</v>
      </c>
      <c r="I2" s="68"/>
      <c r="J2" s="69"/>
      <c r="L2" s="67" t="s">
        <v>1209</v>
      </c>
      <c r="M2" s="68"/>
      <c r="N2" s="69"/>
    </row>
    <row r="3" spans="6:19" ht="15.75" thickBot="1" x14ac:dyDescent="0.3">
      <c r="F3" s="52">
        <v>0.35416666666666669</v>
      </c>
      <c r="G3" s="53">
        <v>0.79166666666666663</v>
      </c>
      <c r="H3" s="54" t="s">
        <v>1210</v>
      </c>
      <c r="I3" t="s">
        <v>1211</v>
      </c>
      <c r="J3" s="55" t="s">
        <v>1212</v>
      </c>
      <c r="K3" s="56"/>
      <c r="L3" s="54" t="s">
        <v>1213</v>
      </c>
      <c r="M3" t="s">
        <v>1211</v>
      </c>
      <c r="N3" s="55" t="s">
        <v>1212</v>
      </c>
      <c r="P3" t="s">
        <v>1203</v>
      </c>
      <c r="Q3" s="26">
        <v>0.54166666666666663</v>
      </c>
      <c r="S3" t="s">
        <v>1194</v>
      </c>
    </row>
    <row r="4" spans="6:19" x14ac:dyDescent="0.25">
      <c r="F4" s="57"/>
      <c r="G4" s="57"/>
      <c r="H4" s="58">
        <v>43906</v>
      </c>
      <c r="I4" s="59">
        <f>H4-8</f>
        <v>43898</v>
      </c>
      <c r="J4" s="60">
        <f>I4+7</f>
        <v>43905</v>
      </c>
      <c r="L4" s="58">
        <f>H4+14</f>
        <v>43920</v>
      </c>
      <c r="M4" s="59">
        <f>L4+1</f>
        <v>43921</v>
      </c>
      <c r="N4" s="60">
        <f>M4+7</f>
        <v>43928</v>
      </c>
      <c r="S4" t="s">
        <v>1195</v>
      </c>
    </row>
    <row r="5" spans="6:19" ht="15.75" thickBot="1" x14ac:dyDescent="0.3">
      <c r="F5" s="57"/>
      <c r="G5" s="57"/>
      <c r="H5" s="54"/>
      <c r="J5" s="55"/>
      <c r="L5" s="58"/>
      <c r="N5" s="55"/>
    </row>
    <row r="6" spans="6:19" ht="15.75" thickBot="1" x14ac:dyDescent="0.3">
      <c r="F6" s="57"/>
      <c r="G6" s="57"/>
      <c r="H6" s="61" t="s">
        <v>1214</v>
      </c>
      <c r="I6" s="62" cm="1">
        <f t="array" ref="I6">(SUMPRODUCT((A2:A3000&gt;=I4)*(A2:A3000&lt;=J4)*(B2:B3000&gt;=F3)*(B2:B3000&lt;=G3)*(C2:C3000)))/1000</f>
        <v>0</v>
      </c>
      <c r="J6" s="63"/>
      <c r="L6" s="61" t="s">
        <v>1214</v>
      </c>
      <c r="M6" s="62" cm="1">
        <f t="array" ref="M6">(SUMPRODUCT((A2:A3000&gt;=M4)*(A2:A3000&lt;=N4)*(B2:B3000&gt;=F3)*(B2:B3000&lt;=G3)*(C2:C3000)))/1000</f>
        <v>0</v>
      </c>
      <c r="N6" s="64"/>
      <c r="S6" t="s">
        <v>1201</v>
      </c>
    </row>
    <row r="7" spans="6:19" ht="15.75" thickBot="1" x14ac:dyDescent="0.3">
      <c r="F7" s="57"/>
      <c r="G7" s="57"/>
      <c r="H7" s="56"/>
      <c r="I7" s="56"/>
      <c r="J7" s="56"/>
      <c r="L7" s="56"/>
      <c r="M7" s="56"/>
      <c r="N7" s="56"/>
      <c r="S7" t="s">
        <v>1202</v>
      </c>
    </row>
    <row r="8" spans="6:19" x14ac:dyDescent="0.25">
      <c r="F8" s="57"/>
      <c r="G8" s="57"/>
      <c r="H8" s="67" t="s">
        <v>1215</v>
      </c>
      <c r="I8" s="68"/>
      <c r="J8" s="69"/>
      <c r="L8" s="67" t="s">
        <v>1215</v>
      </c>
      <c r="M8" s="68"/>
      <c r="N8" s="69"/>
    </row>
    <row r="9" spans="6:19" x14ac:dyDescent="0.25">
      <c r="F9" s="57"/>
      <c r="G9" s="57"/>
      <c r="H9" s="54" t="s">
        <v>1210</v>
      </c>
      <c r="I9" t="s">
        <v>1211</v>
      </c>
      <c r="J9" s="55" t="s">
        <v>1212</v>
      </c>
      <c r="L9" s="54" t="s">
        <v>1216</v>
      </c>
      <c r="M9" t="s">
        <v>1211</v>
      </c>
      <c r="N9" s="55" t="s">
        <v>1212</v>
      </c>
    </row>
    <row r="10" spans="6:19" x14ac:dyDescent="0.25">
      <c r="F10" s="57"/>
      <c r="G10" s="57"/>
      <c r="H10" s="58">
        <f>H4</f>
        <v>43906</v>
      </c>
      <c r="I10" s="59">
        <f>H10-8</f>
        <v>43898</v>
      </c>
      <c r="J10" s="60">
        <f>I10+7</f>
        <v>43905</v>
      </c>
      <c r="L10" s="58">
        <f>H10+14</f>
        <v>43920</v>
      </c>
      <c r="M10" s="59">
        <f>L10+1</f>
        <v>43921</v>
      </c>
      <c r="N10" s="60">
        <f>M10+7</f>
        <v>43928</v>
      </c>
    </row>
    <row r="11" spans="6:19" ht="15.75" thickBot="1" x14ac:dyDescent="0.3">
      <c r="F11" s="57"/>
      <c r="G11" s="57"/>
      <c r="H11" s="54"/>
      <c r="J11" s="55"/>
      <c r="L11" s="58">
        <v>43906</v>
      </c>
      <c r="N11" s="55"/>
    </row>
    <row r="12" spans="6:19" ht="15.75" thickBot="1" x14ac:dyDescent="0.3">
      <c r="F12" s="57"/>
      <c r="G12" s="57"/>
      <c r="H12" s="61" t="s">
        <v>1217</v>
      </c>
      <c r="I12" s="65" cm="1">
        <f t="array" ref="I12">(SUMPRODUCT((A2:A3000&gt;=I10)*(A2:A3000&lt;=J10)*(B2:B3000&gt;=F3)*(B2:B3000&lt;=G3)*(D2:D3000)))/1000</f>
        <v>0</v>
      </c>
      <c r="J12" s="63"/>
      <c r="L12" s="61" t="s">
        <v>1218</v>
      </c>
      <c r="M12" s="65" cm="1">
        <f t="array" ref="M12">(SUMPRODUCT((A2:A3000&gt;=M10)*(A2:A3000&lt;=N10)*(B2:B3000&gt;=F3)*(B2:B3000&lt;=G3)*(D2:D3000)))/1000</f>
        <v>0</v>
      </c>
      <c r="N12" s="64"/>
    </row>
    <row r="13" spans="6:19" ht="15.75" thickBot="1" x14ac:dyDescent="0.3">
      <c r="F13" s="57"/>
      <c r="G13" s="57"/>
    </row>
    <row r="14" spans="6:19" x14ac:dyDescent="0.25">
      <c r="F14" s="57"/>
      <c r="G14" s="57"/>
      <c r="H14" s="67" t="s">
        <v>1219</v>
      </c>
      <c r="I14" s="68"/>
      <c r="J14" s="68"/>
      <c r="K14" s="68"/>
      <c r="L14" s="68"/>
      <c r="M14" s="68"/>
      <c r="N14" s="39">
        <f>(I6-M6)*52</f>
        <v>0</v>
      </c>
    </row>
    <row r="15" spans="6:19" ht="15.75" thickBot="1" x14ac:dyDescent="0.3">
      <c r="F15" s="57"/>
      <c r="G15" s="57"/>
      <c r="H15" s="70" t="s">
        <v>1220</v>
      </c>
      <c r="I15" s="71"/>
      <c r="J15" s="71"/>
      <c r="K15" s="71"/>
      <c r="L15" s="71"/>
      <c r="M15" s="71"/>
      <c r="N15" s="66">
        <f>((I6-M6)- ABS(I12-M12))*52</f>
        <v>0</v>
      </c>
    </row>
    <row r="18" spans="9:9" x14ac:dyDescent="0.25">
      <c r="I18" cm="1">
        <f t="array" ref="I18">(SUMPRODUCT((A2:A3000&gt;=I10)*(A2:A3000&lt;=J10)*(B2:B3000&gt;=F3)*(B2:B3000&lt;=G3)*(D2:D3000)))/1000</f>
        <v>0</v>
      </c>
    </row>
  </sheetData>
  <mergeCells count="6">
    <mergeCell ref="L2:N2"/>
    <mergeCell ref="L8:N8"/>
    <mergeCell ref="H14:M14"/>
    <mergeCell ref="H15:M15"/>
    <mergeCell ref="H2:J2"/>
    <mergeCell ref="H8:J8"/>
  </mergeCells>
  <conditionalFormatting sqref="L4">
    <cfRule type="cellIs" dxfId="0" priority="1" operator="greaterThan">
      <formula>43906</formula>
    </cfRule>
  </conditionalFormatting>
  <dataValidations disablePrompts="1" count="1">
    <dataValidation type="list" allowBlank="1" showInputMessage="1" showErrorMessage="1" sqref="E4" xr:uid="{A1C6F9DA-3AFA-4E64-B0AA-FA4D7BF082EC}">
      <formula1>$S$3:$S$4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2DB8C-4A3F-4475-8BC6-B0FB75A7B0D4}">
  <sheetPr codeName="Feuil2" filterMode="1"/>
  <dimension ref="A1:G341"/>
  <sheetViews>
    <sheetView workbookViewId="0">
      <selection activeCell="G1" sqref="G1:G1048576"/>
    </sheetView>
  </sheetViews>
  <sheetFormatPr baseColWidth="10" defaultRowHeight="15" x14ac:dyDescent="0.25"/>
  <cols>
    <col min="1" max="1" width="5.42578125" bestFit="1" customWidth="1"/>
    <col min="2" max="2" width="12.5703125" bestFit="1" customWidth="1"/>
    <col min="3" max="3" width="28" bestFit="1" customWidth="1"/>
    <col min="4" max="4" width="39.5703125" bestFit="1" customWidth="1"/>
    <col min="5" max="5" width="16.28515625" style="17" bestFit="1" customWidth="1"/>
    <col min="6" max="6" width="12.140625" bestFit="1" customWidth="1"/>
    <col min="7" max="7" width="12.140625" customWidth="1"/>
  </cols>
  <sheetData>
    <row r="1" spans="1:7" x14ac:dyDescent="0.25">
      <c r="A1" s="21" t="s">
        <v>1174</v>
      </c>
      <c r="B1" s="21" t="s">
        <v>1175</v>
      </c>
      <c r="C1" s="21" t="s">
        <v>6</v>
      </c>
      <c r="D1" s="21" t="s">
        <v>1176</v>
      </c>
      <c r="E1" s="16" t="s">
        <v>1177</v>
      </c>
      <c r="F1" s="21" t="s">
        <v>1178</v>
      </c>
      <c r="G1" s="76"/>
    </row>
    <row r="2" spans="1:7" hidden="1" x14ac:dyDescent="0.25">
      <c r="A2" s="21" t="s">
        <v>16</v>
      </c>
      <c r="B2" s="21" t="s">
        <v>1012</v>
      </c>
      <c r="C2" s="21" t="s">
        <v>1013</v>
      </c>
      <c r="D2" s="21" t="s">
        <v>1185</v>
      </c>
      <c r="E2" s="16"/>
      <c r="F2" s="21" t="s">
        <v>1186</v>
      </c>
      <c r="G2" s="76"/>
    </row>
    <row r="3" spans="1:7" hidden="1" x14ac:dyDescent="0.25">
      <c r="A3" s="21" t="s">
        <v>16</v>
      </c>
      <c r="B3" s="21" t="s">
        <v>105</v>
      </c>
      <c r="C3" s="21" t="s">
        <v>106</v>
      </c>
      <c r="D3" s="21" t="s">
        <v>1179</v>
      </c>
      <c r="E3" s="16"/>
      <c r="F3" s="21" t="s">
        <v>1186</v>
      </c>
      <c r="G3" s="76"/>
    </row>
    <row r="4" spans="1:7" hidden="1" x14ac:dyDescent="0.25">
      <c r="A4" s="21" t="s">
        <v>16</v>
      </c>
      <c r="B4" s="21" t="s">
        <v>151</v>
      </c>
      <c r="C4" s="21" t="s">
        <v>152</v>
      </c>
      <c r="D4" s="21" t="s">
        <v>1179</v>
      </c>
      <c r="E4" s="16"/>
      <c r="F4" s="21" t="s">
        <v>1186</v>
      </c>
      <c r="G4" s="76"/>
    </row>
    <row r="5" spans="1:7" hidden="1" x14ac:dyDescent="0.25">
      <c r="A5" s="21" t="s">
        <v>16</v>
      </c>
      <c r="B5" s="21" t="s">
        <v>1006</v>
      </c>
      <c r="C5" s="21" t="s">
        <v>1007</v>
      </c>
      <c r="D5" s="21" t="s">
        <v>1185</v>
      </c>
      <c r="E5" s="16"/>
      <c r="F5" s="21" t="s">
        <v>1186</v>
      </c>
      <c r="G5" s="76"/>
    </row>
    <row r="6" spans="1:7" hidden="1" x14ac:dyDescent="0.25">
      <c r="A6" s="21" t="s">
        <v>16</v>
      </c>
      <c r="B6" s="21" t="s">
        <v>839</v>
      </c>
      <c r="C6" s="21" t="s">
        <v>840</v>
      </c>
      <c r="D6" s="21" t="s">
        <v>1185</v>
      </c>
      <c r="E6" s="16"/>
      <c r="F6" s="21" t="s">
        <v>1186</v>
      </c>
      <c r="G6" s="76"/>
    </row>
    <row r="7" spans="1:7" hidden="1" x14ac:dyDescent="0.25">
      <c r="A7" s="21" t="s">
        <v>16</v>
      </c>
      <c r="B7" s="21" t="s">
        <v>682</v>
      </c>
      <c r="C7" s="21" t="s">
        <v>683</v>
      </c>
      <c r="D7" s="21" t="s">
        <v>1179</v>
      </c>
      <c r="E7" s="16"/>
      <c r="F7" s="21" t="s">
        <v>1186</v>
      </c>
      <c r="G7" s="76"/>
    </row>
    <row r="8" spans="1:7" hidden="1" x14ac:dyDescent="0.25">
      <c r="A8" s="21" t="s">
        <v>16</v>
      </c>
      <c r="B8" s="21" t="s">
        <v>38</v>
      </c>
      <c r="C8" s="21" t="s">
        <v>39</v>
      </c>
      <c r="D8" s="21" t="s">
        <v>1179</v>
      </c>
      <c r="E8" s="16"/>
      <c r="F8" s="21" t="s">
        <v>1186</v>
      </c>
      <c r="G8" s="76"/>
    </row>
    <row r="9" spans="1:7" hidden="1" x14ac:dyDescent="0.25">
      <c r="A9" s="21" t="s">
        <v>16</v>
      </c>
      <c r="B9" s="21" t="s">
        <v>277</v>
      </c>
      <c r="C9" s="21" t="s">
        <v>278</v>
      </c>
      <c r="D9" s="21" t="s">
        <v>1179</v>
      </c>
      <c r="E9" s="16"/>
      <c r="F9" s="21" t="s">
        <v>1186</v>
      </c>
      <c r="G9" s="76"/>
    </row>
    <row r="10" spans="1:7" hidden="1" x14ac:dyDescent="0.25">
      <c r="A10" s="21" t="s">
        <v>16</v>
      </c>
      <c r="B10" s="21" t="s">
        <v>187</v>
      </c>
      <c r="C10" s="21" t="s">
        <v>188</v>
      </c>
      <c r="D10" s="21" t="s">
        <v>1179</v>
      </c>
      <c r="E10" s="16"/>
      <c r="F10" s="21" t="s">
        <v>1186</v>
      </c>
      <c r="G10" s="76"/>
    </row>
    <row r="11" spans="1:7" hidden="1" x14ac:dyDescent="0.25">
      <c r="A11" s="21" t="s">
        <v>16</v>
      </c>
      <c r="B11" s="21" t="s">
        <v>973</v>
      </c>
      <c r="C11" s="21" t="s">
        <v>974</v>
      </c>
      <c r="D11" s="21" t="s">
        <v>1185</v>
      </c>
      <c r="E11" s="16"/>
      <c r="F11" s="21" t="s">
        <v>1186</v>
      </c>
      <c r="G11" s="76"/>
    </row>
    <row r="12" spans="1:7" hidden="1" x14ac:dyDescent="0.25">
      <c r="A12" s="21" t="s">
        <v>16</v>
      </c>
      <c r="B12" s="21" t="s">
        <v>700</v>
      </c>
      <c r="C12" s="21" t="s">
        <v>701</v>
      </c>
      <c r="D12" s="21" t="s">
        <v>1179</v>
      </c>
      <c r="E12" s="16"/>
      <c r="F12" s="21" t="s">
        <v>1186</v>
      </c>
      <c r="G12" s="76"/>
    </row>
    <row r="13" spans="1:7" hidden="1" x14ac:dyDescent="0.25">
      <c r="A13" s="21" t="s">
        <v>16</v>
      </c>
      <c r="B13" s="21" t="s">
        <v>388</v>
      </c>
      <c r="C13" s="21" t="s">
        <v>389</v>
      </c>
      <c r="D13" s="21" t="s">
        <v>1179</v>
      </c>
      <c r="E13" s="16"/>
      <c r="F13" s="21" t="s">
        <v>1186</v>
      </c>
      <c r="G13" s="76"/>
    </row>
    <row r="14" spans="1:7" hidden="1" x14ac:dyDescent="0.25">
      <c r="A14" s="21" t="s">
        <v>16</v>
      </c>
      <c r="B14" s="21" t="s">
        <v>575</v>
      </c>
      <c r="C14" s="21" t="s">
        <v>576</v>
      </c>
      <c r="D14" s="21" t="s">
        <v>1179</v>
      </c>
      <c r="E14" s="16"/>
      <c r="F14" s="21" t="s">
        <v>1186</v>
      </c>
      <c r="G14" s="76"/>
    </row>
    <row r="15" spans="1:7" hidden="1" x14ac:dyDescent="0.25">
      <c r="A15" s="21" t="s">
        <v>16</v>
      </c>
      <c r="B15" s="21" t="s">
        <v>685</v>
      </c>
      <c r="C15" s="21" t="s">
        <v>686</v>
      </c>
      <c r="D15" s="21" t="s">
        <v>1179</v>
      </c>
      <c r="E15" s="16"/>
      <c r="F15" s="21" t="s">
        <v>1186</v>
      </c>
      <c r="G15" s="76"/>
    </row>
    <row r="16" spans="1:7" hidden="1" x14ac:dyDescent="0.25">
      <c r="A16" s="21" t="s">
        <v>16</v>
      </c>
      <c r="B16" s="21" t="s">
        <v>1141</v>
      </c>
      <c r="C16" s="21" t="s">
        <v>1142</v>
      </c>
      <c r="D16" s="21" t="s">
        <v>1185</v>
      </c>
      <c r="E16" s="16"/>
      <c r="F16" s="21" t="s">
        <v>1186</v>
      </c>
      <c r="G16" s="76"/>
    </row>
    <row r="17" spans="1:7" hidden="1" x14ac:dyDescent="0.25">
      <c r="A17" s="21" t="s">
        <v>16</v>
      </c>
      <c r="B17" s="21" t="s">
        <v>457</v>
      </c>
      <c r="C17" s="21" t="s">
        <v>458</v>
      </c>
      <c r="D17" s="21" t="s">
        <v>1179</v>
      </c>
      <c r="E17" s="16"/>
      <c r="F17" s="21" t="s">
        <v>1186</v>
      </c>
      <c r="G17" s="76"/>
    </row>
    <row r="18" spans="1:7" hidden="1" x14ac:dyDescent="0.25">
      <c r="A18" s="21" t="s">
        <v>16</v>
      </c>
      <c r="B18" s="21" t="s">
        <v>259</v>
      </c>
      <c r="C18" s="21" t="s">
        <v>260</v>
      </c>
      <c r="D18" s="21" t="s">
        <v>1179</v>
      </c>
      <c r="E18" s="16"/>
      <c r="F18" s="21" t="s">
        <v>1186</v>
      </c>
      <c r="G18" s="76"/>
    </row>
    <row r="19" spans="1:7" hidden="1" x14ac:dyDescent="0.25">
      <c r="A19" s="21" t="s">
        <v>16</v>
      </c>
      <c r="B19" s="21" t="s">
        <v>994</v>
      </c>
      <c r="C19" s="21" t="s">
        <v>995</v>
      </c>
      <c r="D19" s="21" t="s">
        <v>1185</v>
      </c>
      <c r="E19" s="16"/>
      <c r="F19" s="21" t="s">
        <v>1186</v>
      </c>
      <c r="G19" s="76"/>
    </row>
    <row r="20" spans="1:7" hidden="1" x14ac:dyDescent="0.25">
      <c r="A20" s="21" t="s">
        <v>16</v>
      </c>
      <c r="B20" s="21" t="s">
        <v>1027</v>
      </c>
      <c r="C20" s="21" t="s">
        <v>1028</v>
      </c>
      <c r="D20" s="21" t="s">
        <v>1185</v>
      </c>
      <c r="E20" s="16"/>
      <c r="F20" s="21" t="s">
        <v>1186</v>
      </c>
      <c r="G20" s="76"/>
    </row>
    <row r="21" spans="1:7" hidden="1" x14ac:dyDescent="0.25">
      <c r="A21" s="21" t="s">
        <v>16</v>
      </c>
      <c r="B21" s="21" t="s">
        <v>949</v>
      </c>
      <c r="C21" s="21" t="s">
        <v>950</v>
      </c>
      <c r="D21" s="21" t="s">
        <v>1185</v>
      </c>
      <c r="E21" s="16"/>
      <c r="F21" s="21" t="s">
        <v>1186</v>
      </c>
      <c r="G21" s="76"/>
    </row>
    <row r="22" spans="1:7" hidden="1" x14ac:dyDescent="0.25">
      <c r="A22" s="21" t="s">
        <v>16</v>
      </c>
      <c r="B22" s="21" t="s">
        <v>635</v>
      </c>
      <c r="C22" s="21" t="s">
        <v>636</v>
      </c>
      <c r="D22" s="21" t="s">
        <v>1179</v>
      </c>
      <c r="E22" s="16"/>
      <c r="F22" s="21" t="s">
        <v>1186</v>
      </c>
      <c r="G22" s="76"/>
    </row>
    <row r="23" spans="1:7" hidden="1" x14ac:dyDescent="0.25">
      <c r="A23" s="21" t="s">
        <v>16</v>
      </c>
      <c r="B23" s="21" t="s">
        <v>997</v>
      </c>
      <c r="C23" s="21" t="s">
        <v>998</v>
      </c>
      <c r="D23" s="21" t="s">
        <v>1185</v>
      </c>
      <c r="E23" s="16"/>
      <c r="F23" s="21" t="s">
        <v>1186</v>
      </c>
      <c r="G23" s="76"/>
    </row>
    <row r="24" spans="1:7" hidden="1" x14ac:dyDescent="0.25">
      <c r="A24" s="21" t="s">
        <v>16</v>
      </c>
      <c r="B24" s="21" t="s">
        <v>784</v>
      </c>
      <c r="C24" s="21" t="s">
        <v>785</v>
      </c>
      <c r="D24" s="21" t="s">
        <v>1179</v>
      </c>
      <c r="E24" s="16"/>
      <c r="F24" s="21" t="s">
        <v>1186</v>
      </c>
      <c r="G24" s="76"/>
    </row>
    <row r="25" spans="1:7" hidden="1" x14ac:dyDescent="0.25">
      <c r="A25" s="21" t="s">
        <v>16</v>
      </c>
      <c r="B25" s="21" t="s">
        <v>1048</v>
      </c>
      <c r="C25" s="21" t="s">
        <v>1049</v>
      </c>
      <c r="D25" s="21" t="s">
        <v>1185</v>
      </c>
      <c r="E25" s="16"/>
      <c r="F25" s="21" t="s">
        <v>1186</v>
      </c>
      <c r="G25" s="76"/>
    </row>
    <row r="26" spans="1:7" hidden="1" x14ac:dyDescent="0.25">
      <c r="A26" s="21" t="s">
        <v>16</v>
      </c>
      <c r="B26" s="21" t="s">
        <v>872</v>
      </c>
      <c r="C26" s="21" t="s">
        <v>873</v>
      </c>
      <c r="D26" s="21" t="s">
        <v>1185</v>
      </c>
      <c r="E26" s="16"/>
      <c r="F26" s="21" t="s">
        <v>1186</v>
      </c>
      <c r="G26" s="76"/>
    </row>
    <row r="27" spans="1:7" x14ac:dyDescent="0.25">
      <c r="A27" s="21" t="s">
        <v>16</v>
      </c>
      <c r="B27" s="21" t="s">
        <v>694</v>
      </c>
      <c r="C27" s="21" t="s">
        <v>695</v>
      </c>
      <c r="D27" s="21" t="s">
        <v>1179</v>
      </c>
      <c r="E27" s="16">
        <v>43899</v>
      </c>
      <c r="F27" s="21" t="s">
        <v>1180</v>
      </c>
      <c r="G27" s="76"/>
    </row>
    <row r="28" spans="1:7" x14ac:dyDescent="0.25">
      <c r="A28" s="21" t="s">
        <v>16</v>
      </c>
      <c r="B28" s="21" t="s">
        <v>445</v>
      </c>
      <c r="C28" s="21" t="s">
        <v>446</v>
      </c>
      <c r="D28" s="21" t="s">
        <v>1179</v>
      </c>
      <c r="E28" s="16">
        <v>43894</v>
      </c>
      <c r="F28" s="21" t="s">
        <v>1180</v>
      </c>
      <c r="G28" s="76"/>
    </row>
    <row r="29" spans="1:7" x14ac:dyDescent="0.25">
      <c r="A29" s="21" t="s">
        <v>16</v>
      </c>
      <c r="B29" s="21" t="s">
        <v>584</v>
      </c>
      <c r="C29" s="21" t="s">
        <v>585</v>
      </c>
      <c r="D29" s="21" t="s">
        <v>1179</v>
      </c>
      <c r="E29" s="16">
        <v>43903</v>
      </c>
      <c r="F29" s="21" t="s">
        <v>1180</v>
      </c>
      <c r="G29" s="76"/>
    </row>
    <row r="30" spans="1:7" x14ac:dyDescent="0.25">
      <c r="A30" s="21" t="s">
        <v>16</v>
      </c>
      <c r="B30" s="21" t="s">
        <v>217</v>
      </c>
      <c r="C30" s="21" t="s">
        <v>218</v>
      </c>
      <c r="D30" s="21" t="s">
        <v>1179</v>
      </c>
      <c r="E30" s="16">
        <v>43906</v>
      </c>
      <c r="F30" s="21" t="s">
        <v>1180</v>
      </c>
      <c r="G30" s="76"/>
    </row>
    <row r="31" spans="1:7" x14ac:dyDescent="0.25">
      <c r="A31" s="21" t="s">
        <v>16</v>
      </c>
      <c r="B31" s="21" t="s">
        <v>32</v>
      </c>
      <c r="C31" s="21" t="s">
        <v>33</v>
      </c>
      <c r="D31" s="21" t="s">
        <v>1179</v>
      </c>
      <c r="E31" s="16">
        <v>43896</v>
      </c>
      <c r="F31" s="21" t="s">
        <v>1180</v>
      </c>
      <c r="G31" s="76"/>
    </row>
    <row r="32" spans="1:7" x14ac:dyDescent="0.25">
      <c r="A32" s="21" t="s">
        <v>16</v>
      </c>
      <c r="B32" s="21" t="s">
        <v>17</v>
      </c>
      <c r="C32" s="21" t="s">
        <v>18</v>
      </c>
      <c r="D32" s="21" t="s">
        <v>1179</v>
      </c>
      <c r="E32" s="16">
        <v>43895</v>
      </c>
      <c r="F32" s="21" t="s">
        <v>1180</v>
      </c>
      <c r="G32" s="76"/>
    </row>
    <row r="33" spans="1:7" x14ac:dyDescent="0.25">
      <c r="A33" s="21" t="s">
        <v>16</v>
      </c>
      <c r="B33" s="21" t="s">
        <v>211</v>
      </c>
      <c r="C33" s="21" t="s">
        <v>212</v>
      </c>
      <c r="D33" s="21" t="s">
        <v>1179</v>
      </c>
      <c r="E33" s="16">
        <v>43893</v>
      </c>
      <c r="F33" s="21" t="s">
        <v>1180</v>
      </c>
      <c r="G33" s="76"/>
    </row>
    <row r="34" spans="1:7" x14ac:dyDescent="0.25">
      <c r="A34" s="21" t="s">
        <v>16</v>
      </c>
      <c r="B34" s="21" t="s">
        <v>99</v>
      </c>
      <c r="C34" s="21" t="s">
        <v>100</v>
      </c>
      <c r="D34" s="21" t="s">
        <v>1179</v>
      </c>
      <c r="E34" s="16">
        <v>43895</v>
      </c>
      <c r="F34" s="21" t="s">
        <v>1180</v>
      </c>
      <c r="G34" s="76"/>
    </row>
    <row r="35" spans="1:7" hidden="1" x14ac:dyDescent="0.25">
      <c r="A35" s="21" t="s">
        <v>16</v>
      </c>
      <c r="B35" s="21" t="s">
        <v>1075</v>
      </c>
      <c r="C35" s="21" t="s">
        <v>1076</v>
      </c>
      <c r="D35" s="21" t="s">
        <v>1185</v>
      </c>
      <c r="E35" s="16">
        <v>43895</v>
      </c>
      <c r="F35" s="21" t="s">
        <v>1180</v>
      </c>
      <c r="G35" s="76"/>
    </row>
    <row r="36" spans="1:7" hidden="1" x14ac:dyDescent="0.25">
      <c r="A36" s="21" t="s">
        <v>16</v>
      </c>
      <c r="B36" s="21" t="s">
        <v>1072</v>
      </c>
      <c r="C36" s="21" t="s">
        <v>1073</v>
      </c>
      <c r="D36" s="21" t="s">
        <v>1185</v>
      </c>
      <c r="E36" s="16">
        <v>43894</v>
      </c>
      <c r="F36" s="21" t="s">
        <v>1180</v>
      </c>
      <c r="G36" s="76"/>
    </row>
    <row r="37" spans="1:7" hidden="1" x14ac:dyDescent="0.25">
      <c r="A37" s="21" t="s">
        <v>16</v>
      </c>
      <c r="B37" s="21" t="s">
        <v>1120</v>
      </c>
      <c r="C37" s="21" t="s">
        <v>1121</v>
      </c>
      <c r="D37" s="21" t="s">
        <v>1185</v>
      </c>
      <c r="E37" s="16">
        <v>43893</v>
      </c>
      <c r="F37" s="21" t="s">
        <v>1180</v>
      </c>
      <c r="G37" s="76"/>
    </row>
    <row r="38" spans="1:7" x14ac:dyDescent="0.25">
      <c r="A38" s="21" t="s">
        <v>16</v>
      </c>
      <c r="B38" s="21" t="s">
        <v>400</v>
      </c>
      <c r="C38" s="21" t="s">
        <v>401</v>
      </c>
      <c r="D38" s="21" t="s">
        <v>1179</v>
      </c>
      <c r="E38" s="16">
        <v>43892</v>
      </c>
      <c r="F38" s="21" t="s">
        <v>1180</v>
      </c>
      <c r="G38" s="76"/>
    </row>
    <row r="39" spans="1:7" hidden="1" x14ac:dyDescent="0.25">
      <c r="A39" s="21" t="s">
        <v>16</v>
      </c>
      <c r="B39" s="21" t="s">
        <v>1156</v>
      </c>
      <c r="C39" s="21" t="s">
        <v>1157</v>
      </c>
      <c r="D39" s="21" t="s">
        <v>1185</v>
      </c>
      <c r="E39" s="16">
        <v>43892</v>
      </c>
      <c r="F39" s="21" t="s">
        <v>1180</v>
      </c>
      <c r="G39" s="76"/>
    </row>
    <row r="40" spans="1:7" hidden="1" x14ac:dyDescent="0.25">
      <c r="A40" s="21" t="s">
        <v>16</v>
      </c>
      <c r="B40" s="21" t="s">
        <v>1147</v>
      </c>
      <c r="C40" s="21" t="s">
        <v>1148</v>
      </c>
      <c r="D40" s="21" t="s">
        <v>1185</v>
      </c>
      <c r="E40" s="16">
        <v>43894</v>
      </c>
      <c r="F40" s="21" t="s">
        <v>1180</v>
      </c>
      <c r="G40" s="76"/>
    </row>
    <row r="41" spans="1:7" hidden="1" x14ac:dyDescent="0.25">
      <c r="A41" s="21" t="s">
        <v>129</v>
      </c>
      <c r="B41" s="21" t="s">
        <v>644</v>
      </c>
      <c r="C41" s="21" t="s">
        <v>645</v>
      </c>
      <c r="D41" s="21" t="s">
        <v>1179</v>
      </c>
      <c r="E41" s="16"/>
      <c r="F41" s="21" t="s">
        <v>1186</v>
      </c>
      <c r="G41" s="76"/>
    </row>
    <row r="42" spans="1:7" hidden="1" x14ac:dyDescent="0.25">
      <c r="A42" s="21" t="s">
        <v>129</v>
      </c>
      <c r="B42" s="21" t="s">
        <v>130</v>
      </c>
      <c r="C42" s="21" t="s">
        <v>131</v>
      </c>
      <c r="D42" s="21" t="s">
        <v>1179</v>
      </c>
      <c r="E42" s="16"/>
      <c r="F42" s="21" t="s">
        <v>1186</v>
      </c>
      <c r="G42" s="76"/>
    </row>
    <row r="43" spans="1:7" hidden="1" x14ac:dyDescent="0.25">
      <c r="A43" s="21" t="s">
        <v>129</v>
      </c>
      <c r="B43" s="21" t="s">
        <v>566</v>
      </c>
      <c r="C43" s="21" t="s">
        <v>567</v>
      </c>
      <c r="D43" s="21" t="s">
        <v>1179</v>
      </c>
      <c r="E43" s="16"/>
      <c r="F43" s="21" t="s">
        <v>1186</v>
      </c>
      <c r="G43" s="76"/>
    </row>
    <row r="44" spans="1:7" hidden="1" x14ac:dyDescent="0.25">
      <c r="A44" s="21" t="s">
        <v>129</v>
      </c>
      <c r="B44" s="21" t="s">
        <v>709</v>
      </c>
      <c r="C44" s="21" t="s">
        <v>710</v>
      </c>
      <c r="D44" s="21" t="s">
        <v>1179</v>
      </c>
      <c r="E44" s="16"/>
      <c r="F44" s="21" t="s">
        <v>1186</v>
      </c>
      <c r="G44" s="76"/>
    </row>
    <row r="45" spans="1:7" hidden="1" x14ac:dyDescent="0.25">
      <c r="A45" s="21" t="s">
        <v>129</v>
      </c>
      <c r="B45" s="21" t="s">
        <v>313</v>
      </c>
      <c r="C45" s="21" t="s">
        <v>314</v>
      </c>
      <c r="D45" s="21" t="s">
        <v>1179</v>
      </c>
      <c r="E45" s="16"/>
      <c r="F45" s="21" t="s">
        <v>1186</v>
      </c>
      <c r="G45" s="76"/>
    </row>
    <row r="46" spans="1:7" hidden="1" x14ac:dyDescent="0.25">
      <c r="A46" s="21" t="s">
        <v>129</v>
      </c>
      <c r="B46" s="21" t="s">
        <v>430</v>
      </c>
      <c r="C46" s="21" t="s">
        <v>431</v>
      </c>
      <c r="D46" s="21" t="s">
        <v>1179</v>
      </c>
      <c r="E46" s="16"/>
      <c r="F46" s="21" t="s">
        <v>1186</v>
      </c>
      <c r="G46" s="76"/>
    </row>
    <row r="47" spans="1:7" hidden="1" x14ac:dyDescent="0.25">
      <c r="A47" s="21" t="s">
        <v>129</v>
      </c>
      <c r="B47" s="21" t="s">
        <v>563</v>
      </c>
      <c r="C47" s="21" t="s">
        <v>564</v>
      </c>
      <c r="D47" s="21" t="s">
        <v>1179</v>
      </c>
      <c r="E47" s="16"/>
      <c r="F47" s="21" t="s">
        <v>1186</v>
      </c>
      <c r="G47" s="76"/>
    </row>
    <row r="48" spans="1:7" hidden="1" x14ac:dyDescent="0.25">
      <c r="A48" s="21" t="s">
        <v>129</v>
      </c>
      <c r="B48" s="21" t="s">
        <v>617</v>
      </c>
      <c r="C48" s="21" t="s">
        <v>618</v>
      </c>
      <c r="D48" s="21" t="s">
        <v>1179</v>
      </c>
      <c r="E48" s="16"/>
      <c r="F48" s="21" t="s">
        <v>1186</v>
      </c>
      <c r="G48" s="76"/>
    </row>
    <row r="49" spans="1:7" hidden="1" x14ac:dyDescent="0.25">
      <c r="A49" s="21" t="s">
        <v>129</v>
      </c>
      <c r="B49" s="21" t="s">
        <v>1024</v>
      </c>
      <c r="C49" s="21" t="s">
        <v>1025</v>
      </c>
      <c r="D49" s="21" t="s">
        <v>1185</v>
      </c>
      <c r="E49" s="16"/>
      <c r="F49" s="21" t="s">
        <v>1186</v>
      </c>
      <c r="G49" s="76"/>
    </row>
    <row r="50" spans="1:7" hidden="1" x14ac:dyDescent="0.25">
      <c r="A50" s="21" t="s">
        <v>129</v>
      </c>
      <c r="B50" s="21" t="s">
        <v>763</v>
      </c>
      <c r="C50" s="21" t="s">
        <v>764</v>
      </c>
      <c r="D50" s="21" t="s">
        <v>1179</v>
      </c>
      <c r="E50" s="16"/>
      <c r="F50" s="21" t="s">
        <v>1186</v>
      </c>
      <c r="G50" s="76"/>
    </row>
    <row r="51" spans="1:7" hidden="1" x14ac:dyDescent="0.25">
      <c r="A51" s="21" t="s">
        <v>129</v>
      </c>
      <c r="B51" s="21" t="s">
        <v>928</v>
      </c>
      <c r="C51" s="21" t="s">
        <v>929</v>
      </c>
      <c r="D51" s="21" t="s">
        <v>1185</v>
      </c>
      <c r="E51" s="16">
        <v>43896</v>
      </c>
      <c r="F51" s="21" t="s">
        <v>1180</v>
      </c>
      <c r="G51" s="76"/>
    </row>
    <row r="52" spans="1:7" hidden="1" x14ac:dyDescent="0.25">
      <c r="A52" s="21" t="s">
        <v>28</v>
      </c>
      <c r="B52" s="21" t="s">
        <v>545</v>
      </c>
      <c r="C52" s="21" t="s">
        <v>546</v>
      </c>
      <c r="D52" s="21" t="s">
        <v>1179</v>
      </c>
      <c r="E52" s="16"/>
      <c r="F52" s="21" t="s">
        <v>1186</v>
      </c>
      <c r="G52" s="76"/>
    </row>
    <row r="53" spans="1:7" hidden="1" x14ac:dyDescent="0.25">
      <c r="A53" s="21" t="s">
        <v>28</v>
      </c>
      <c r="B53" s="21" t="s">
        <v>715</v>
      </c>
      <c r="C53" s="21" t="s">
        <v>716</v>
      </c>
      <c r="D53" s="21" t="s">
        <v>1179</v>
      </c>
      <c r="E53" s="16"/>
      <c r="F53" s="21" t="s">
        <v>1186</v>
      </c>
      <c r="G53" s="76"/>
    </row>
    <row r="54" spans="1:7" hidden="1" x14ac:dyDescent="0.25">
      <c r="A54" s="21" t="s">
        <v>28</v>
      </c>
      <c r="B54" s="21" t="s">
        <v>533</v>
      </c>
      <c r="C54" s="21" t="s">
        <v>534</v>
      </c>
      <c r="D54" s="21" t="s">
        <v>1179</v>
      </c>
      <c r="E54" s="16"/>
      <c r="F54" s="21" t="s">
        <v>1186</v>
      </c>
      <c r="G54" s="76"/>
    </row>
    <row r="55" spans="1:7" x14ac:dyDescent="0.25">
      <c r="A55" s="21" t="s">
        <v>28</v>
      </c>
      <c r="B55" s="21" t="s">
        <v>108</v>
      </c>
      <c r="C55" s="21" t="s">
        <v>109</v>
      </c>
      <c r="D55" s="21" t="s">
        <v>1179</v>
      </c>
      <c r="E55" s="16">
        <v>43871</v>
      </c>
      <c r="F55" s="21" t="s">
        <v>1180</v>
      </c>
      <c r="G55" s="76"/>
    </row>
    <row r="56" spans="1:7" x14ac:dyDescent="0.25">
      <c r="A56" s="21" t="s">
        <v>28</v>
      </c>
      <c r="B56" s="21" t="s">
        <v>178</v>
      </c>
      <c r="C56" s="21" t="s">
        <v>179</v>
      </c>
      <c r="D56" s="21" t="s">
        <v>1179</v>
      </c>
      <c r="E56" s="16">
        <v>43900</v>
      </c>
      <c r="F56" s="21" t="s">
        <v>1180</v>
      </c>
      <c r="G56" s="76"/>
    </row>
    <row r="57" spans="1:7" x14ac:dyDescent="0.25">
      <c r="A57" s="21" t="s">
        <v>28</v>
      </c>
      <c r="B57" s="21" t="s">
        <v>190</v>
      </c>
      <c r="C57" s="21" t="s">
        <v>191</v>
      </c>
      <c r="D57" s="21" t="s">
        <v>1179</v>
      </c>
      <c r="E57" s="16">
        <v>43874</v>
      </c>
      <c r="F57" s="21" t="s">
        <v>1180</v>
      </c>
      <c r="G57" s="76"/>
    </row>
    <row r="58" spans="1:7" x14ac:dyDescent="0.25">
      <c r="A58" s="21" t="s">
        <v>28</v>
      </c>
      <c r="B58" s="21" t="s">
        <v>223</v>
      </c>
      <c r="C58" s="21" t="s">
        <v>224</v>
      </c>
      <c r="D58" s="21" t="s">
        <v>1179</v>
      </c>
      <c r="E58" s="16">
        <v>43886</v>
      </c>
      <c r="F58" s="21" t="s">
        <v>1180</v>
      </c>
      <c r="G58" s="76"/>
    </row>
    <row r="59" spans="1:7" x14ac:dyDescent="0.25">
      <c r="A59" s="21" t="s">
        <v>28</v>
      </c>
      <c r="B59" s="21" t="s">
        <v>29</v>
      </c>
      <c r="C59" s="21" t="s">
        <v>30</v>
      </c>
      <c r="D59" s="21" t="s">
        <v>1179</v>
      </c>
      <c r="E59" s="16">
        <v>43864</v>
      </c>
      <c r="F59" s="21" t="s">
        <v>1180</v>
      </c>
      <c r="G59" s="76"/>
    </row>
    <row r="60" spans="1:7" x14ac:dyDescent="0.25">
      <c r="A60" s="21" t="s">
        <v>28</v>
      </c>
      <c r="B60" s="21" t="s">
        <v>427</v>
      </c>
      <c r="C60" s="21" t="s">
        <v>428</v>
      </c>
      <c r="D60" s="21" t="s">
        <v>1179</v>
      </c>
      <c r="E60" s="16">
        <v>43899</v>
      </c>
      <c r="F60" s="21" t="s">
        <v>1180</v>
      </c>
      <c r="G60" s="76"/>
    </row>
    <row r="61" spans="1:7" x14ac:dyDescent="0.25">
      <c r="A61" s="21" t="s">
        <v>28</v>
      </c>
      <c r="B61" s="21" t="s">
        <v>292</v>
      </c>
      <c r="C61" s="21" t="s">
        <v>293</v>
      </c>
      <c r="D61" s="21" t="s">
        <v>1179</v>
      </c>
      <c r="E61" s="16">
        <v>43885</v>
      </c>
      <c r="F61" s="21" t="s">
        <v>1180</v>
      </c>
      <c r="G61" s="76"/>
    </row>
    <row r="62" spans="1:7" x14ac:dyDescent="0.25">
      <c r="A62" s="21" t="s">
        <v>28</v>
      </c>
      <c r="B62" s="21" t="s">
        <v>475</v>
      </c>
      <c r="C62" s="21" t="s">
        <v>476</v>
      </c>
      <c r="D62" s="21" t="s">
        <v>1179</v>
      </c>
      <c r="E62" s="16">
        <v>43901</v>
      </c>
      <c r="F62" s="21" t="s">
        <v>1180</v>
      </c>
      <c r="G62" s="76"/>
    </row>
    <row r="63" spans="1:7" x14ac:dyDescent="0.25">
      <c r="A63" s="21" t="s">
        <v>28</v>
      </c>
      <c r="B63" s="21" t="s">
        <v>655</v>
      </c>
      <c r="C63" s="21" t="s">
        <v>656</v>
      </c>
      <c r="D63" s="21" t="s">
        <v>1179</v>
      </c>
      <c r="E63" s="16">
        <v>43902</v>
      </c>
      <c r="F63" s="21" t="s">
        <v>1180</v>
      </c>
      <c r="G63" s="76"/>
    </row>
    <row r="64" spans="1:7" hidden="1" x14ac:dyDescent="0.25">
      <c r="A64" s="21" t="s">
        <v>11</v>
      </c>
      <c r="B64" s="21" t="s">
        <v>472</v>
      </c>
      <c r="C64" s="21" t="s">
        <v>473</v>
      </c>
      <c r="D64" s="21" t="s">
        <v>1179</v>
      </c>
      <c r="E64" s="16"/>
      <c r="F64" s="21" t="s">
        <v>1186</v>
      </c>
      <c r="G64" s="76"/>
    </row>
    <row r="65" spans="1:7" hidden="1" x14ac:dyDescent="0.25">
      <c r="A65" s="21" t="s">
        <v>11</v>
      </c>
      <c r="B65" s="21" t="s">
        <v>241</v>
      </c>
      <c r="C65" s="21" t="s">
        <v>242</v>
      </c>
      <c r="D65" s="21" t="s">
        <v>1181</v>
      </c>
      <c r="E65" s="16"/>
      <c r="F65" s="21" t="s">
        <v>1186</v>
      </c>
      <c r="G65" s="76"/>
    </row>
    <row r="66" spans="1:7" hidden="1" x14ac:dyDescent="0.25">
      <c r="A66" s="21" t="s">
        <v>11</v>
      </c>
      <c r="B66" s="21" t="s">
        <v>268</v>
      </c>
      <c r="C66" s="21" t="s">
        <v>269</v>
      </c>
      <c r="D66" s="21" t="s">
        <v>1179</v>
      </c>
      <c r="E66" s="16"/>
      <c r="F66" s="21" t="s">
        <v>1186</v>
      </c>
      <c r="G66" s="76"/>
    </row>
    <row r="67" spans="1:7" hidden="1" x14ac:dyDescent="0.25">
      <c r="A67" s="21" t="s">
        <v>11</v>
      </c>
      <c r="B67" s="21" t="s">
        <v>1003</v>
      </c>
      <c r="C67" s="21" t="s">
        <v>1004</v>
      </c>
      <c r="D67" s="21" t="s">
        <v>1185</v>
      </c>
      <c r="E67" s="16"/>
      <c r="F67" s="21" t="s">
        <v>1186</v>
      </c>
      <c r="G67" s="76"/>
    </row>
    <row r="68" spans="1:7" x14ac:dyDescent="0.25">
      <c r="A68" s="21" t="s">
        <v>11</v>
      </c>
      <c r="B68" s="21" t="s">
        <v>712</v>
      </c>
      <c r="C68" s="21" t="s">
        <v>713</v>
      </c>
      <c r="D68" s="21" t="s">
        <v>1179</v>
      </c>
      <c r="E68" s="16">
        <v>43894</v>
      </c>
      <c r="F68" s="21" t="s">
        <v>1180</v>
      </c>
      <c r="G68" s="76"/>
    </row>
    <row r="69" spans="1:7" x14ac:dyDescent="0.25">
      <c r="A69" s="21" t="s">
        <v>11</v>
      </c>
      <c r="B69" s="21" t="s">
        <v>799</v>
      </c>
      <c r="C69" s="21" t="s">
        <v>800</v>
      </c>
      <c r="D69" s="21" t="s">
        <v>1179</v>
      </c>
      <c r="E69" s="16">
        <v>43901</v>
      </c>
      <c r="F69" s="21" t="s">
        <v>1180</v>
      </c>
      <c r="G69" s="76"/>
    </row>
    <row r="70" spans="1:7" x14ac:dyDescent="0.25">
      <c r="A70" s="21" t="s">
        <v>11</v>
      </c>
      <c r="B70" s="21" t="s">
        <v>241</v>
      </c>
      <c r="C70" s="21" t="s">
        <v>242</v>
      </c>
      <c r="D70" s="21" t="s">
        <v>1179</v>
      </c>
      <c r="E70" s="16">
        <v>43906</v>
      </c>
      <c r="F70" s="21" t="s">
        <v>1180</v>
      </c>
      <c r="G70" s="76"/>
    </row>
    <row r="71" spans="1:7" x14ac:dyDescent="0.25">
      <c r="A71" s="21" t="s">
        <v>11</v>
      </c>
      <c r="B71" s="21" t="s">
        <v>802</v>
      </c>
      <c r="C71" s="21" t="s">
        <v>803</v>
      </c>
      <c r="D71" s="21" t="s">
        <v>1179</v>
      </c>
      <c r="E71" s="16">
        <v>43881</v>
      </c>
      <c r="F71" s="21" t="s">
        <v>1180</v>
      </c>
      <c r="G71" s="76"/>
    </row>
    <row r="72" spans="1:7" x14ac:dyDescent="0.25">
      <c r="A72" s="21" t="s">
        <v>11</v>
      </c>
      <c r="B72" s="21" t="s">
        <v>265</v>
      </c>
      <c r="C72" s="21" t="s">
        <v>266</v>
      </c>
      <c r="D72" s="21" t="s">
        <v>1179</v>
      </c>
      <c r="E72" s="16">
        <v>43903</v>
      </c>
      <c r="F72" s="21" t="s">
        <v>1180</v>
      </c>
      <c r="G72" s="76"/>
    </row>
    <row r="73" spans="1:7" x14ac:dyDescent="0.25">
      <c r="A73" s="21" t="s">
        <v>11</v>
      </c>
      <c r="B73" s="21" t="s">
        <v>349</v>
      </c>
      <c r="C73" s="21" t="s">
        <v>350</v>
      </c>
      <c r="D73" s="21" t="s">
        <v>1179</v>
      </c>
      <c r="E73" s="16">
        <v>43893</v>
      </c>
      <c r="F73" s="21" t="s">
        <v>1180</v>
      </c>
      <c r="G73" s="76"/>
    </row>
    <row r="74" spans="1:7" x14ac:dyDescent="0.25">
      <c r="A74" s="21" t="s">
        <v>11</v>
      </c>
      <c r="B74" s="21" t="s">
        <v>739</v>
      </c>
      <c r="C74" s="21" t="s">
        <v>740</v>
      </c>
      <c r="D74" s="21" t="s">
        <v>1179</v>
      </c>
      <c r="E74" s="16">
        <v>43900</v>
      </c>
      <c r="F74" s="21" t="s">
        <v>1180</v>
      </c>
      <c r="G74" s="76"/>
    </row>
    <row r="75" spans="1:7" x14ac:dyDescent="0.25">
      <c r="A75" s="21" t="s">
        <v>11</v>
      </c>
      <c r="B75" s="21" t="s">
        <v>202</v>
      </c>
      <c r="C75" s="21" t="s">
        <v>203</v>
      </c>
      <c r="D75" s="21" t="s">
        <v>1179</v>
      </c>
      <c r="E75" s="16">
        <v>43903</v>
      </c>
      <c r="F75" s="21" t="s">
        <v>1180</v>
      </c>
      <c r="G75" s="76"/>
    </row>
    <row r="76" spans="1:7" x14ac:dyDescent="0.25">
      <c r="A76" s="21" t="s">
        <v>11</v>
      </c>
      <c r="B76" s="21" t="s">
        <v>334</v>
      </c>
      <c r="C76" s="21" t="s">
        <v>335</v>
      </c>
      <c r="D76" s="21" t="s">
        <v>1179</v>
      </c>
      <c r="E76" s="16">
        <v>43896</v>
      </c>
      <c r="F76" s="21" t="s">
        <v>1180</v>
      </c>
      <c r="G76" s="76"/>
    </row>
    <row r="77" spans="1:7" x14ac:dyDescent="0.25">
      <c r="A77" s="21" t="s">
        <v>11</v>
      </c>
      <c r="B77" s="21" t="s">
        <v>166</v>
      </c>
      <c r="C77" s="21" t="s">
        <v>167</v>
      </c>
      <c r="D77" s="21" t="s">
        <v>1179</v>
      </c>
      <c r="E77" s="16">
        <v>43882</v>
      </c>
      <c r="F77" s="21" t="s">
        <v>1180</v>
      </c>
      <c r="G77" s="76"/>
    </row>
    <row r="78" spans="1:7" x14ac:dyDescent="0.25">
      <c r="A78" s="21" t="s">
        <v>11</v>
      </c>
      <c r="B78" s="21" t="s">
        <v>724</v>
      </c>
      <c r="C78" s="21" t="s">
        <v>725</v>
      </c>
      <c r="D78" s="21" t="s">
        <v>1179</v>
      </c>
      <c r="E78" s="16">
        <v>43889</v>
      </c>
      <c r="F78" s="21" t="s">
        <v>1180</v>
      </c>
      <c r="G78" s="76"/>
    </row>
    <row r="79" spans="1:7" x14ac:dyDescent="0.25">
      <c r="A79" s="21" t="s">
        <v>11</v>
      </c>
      <c r="B79" s="21" t="s">
        <v>253</v>
      </c>
      <c r="C79" s="21" t="s">
        <v>254</v>
      </c>
      <c r="D79" s="21" t="s">
        <v>1179</v>
      </c>
      <c r="E79" s="16">
        <v>43889</v>
      </c>
      <c r="F79" s="21" t="s">
        <v>1180</v>
      </c>
      <c r="G79" s="76"/>
    </row>
    <row r="80" spans="1:7" x14ac:dyDescent="0.25">
      <c r="A80" s="21" t="s">
        <v>11</v>
      </c>
      <c r="B80" s="21" t="s">
        <v>397</v>
      </c>
      <c r="C80" s="21" t="s">
        <v>398</v>
      </c>
      <c r="D80" s="21" t="s">
        <v>1179</v>
      </c>
      <c r="E80" s="16">
        <v>43880</v>
      </c>
      <c r="F80" s="21" t="s">
        <v>1180</v>
      </c>
      <c r="G80" s="76"/>
    </row>
    <row r="81" spans="1:7" x14ac:dyDescent="0.25">
      <c r="A81" s="21" t="s">
        <v>11</v>
      </c>
      <c r="B81" s="21" t="s">
        <v>766</v>
      </c>
      <c r="C81" s="21" t="s">
        <v>767</v>
      </c>
      <c r="D81" s="21" t="s">
        <v>1179</v>
      </c>
      <c r="E81" s="16">
        <v>43895</v>
      </c>
      <c r="F81" s="21" t="s">
        <v>1180</v>
      </c>
      <c r="G81" s="76"/>
    </row>
    <row r="82" spans="1:7" x14ac:dyDescent="0.25">
      <c r="A82" s="21" t="s">
        <v>11</v>
      </c>
      <c r="B82" s="21" t="s">
        <v>235</v>
      </c>
      <c r="C82" s="21" t="s">
        <v>236</v>
      </c>
      <c r="D82" s="21" t="s">
        <v>1179</v>
      </c>
      <c r="E82" s="16">
        <v>43892</v>
      </c>
      <c r="F82" s="21" t="s">
        <v>1180</v>
      </c>
      <c r="G82" s="76"/>
    </row>
    <row r="83" spans="1:7" hidden="1" x14ac:dyDescent="0.25">
      <c r="A83" s="21" t="s">
        <v>11</v>
      </c>
      <c r="B83" s="21" t="s">
        <v>1090</v>
      </c>
      <c r="C83" s="21" t="s">
        <v>1091</v>
      </c>
      <c r="D83" s="21" t="s">
        <v>1185</v>
      </c>
      <c r="E83" s="16">
        <v>43892</v>
      </c>
      <c r="F83" s="21" t="s">
        <v>1180</v>
      </c>
      <c r="G83" s="76"/>
    </row>
    <row r="84" spans="1:7" x14ac:dyDescent="0.25">
      <c r="A84" s="21" t="s">
        <v>11</v>
      </c>
      <c r="B84" s="21" t="s">
        <v>805</v>
      </c>
      <c r="C84" s="21" t="s">
        <v>806</v>
      </c>
      <c r="D84" s="21" t="s">
        <v>1179</v>
      </c>
      <c r="E84" s="16">
        <v>43892</v>
      </c>
      <c r="F84" s="21" t="s">
        <v>1180</v>
      </c>
      <c r="G84" s="76"/>
    </row>
    <row r="85" spans="1:7" x14ac:dyDescent="0.25">
      <c r="A85" s="21" t="s">
        <v>11</v>
      </c>
      <c r="B85" s="21" t="s">
        <v>664</v>
      </c>
      <c r="C85" s="21" t="s">
        <v>665</v>
      </c>
      <c r="D85" s="21" t="s">
        <v>1179</v>
      </c>
      <c r="E85" s="16">
        <v>43907</v>
      </c>
      <c r="F85" s="21" t="s">
        <v>1180</v>
      </c>
      <c r="G85" s="76"/>
    </row>
    <row r="86" spans="1:7" x14ac:dyDescent="0.25">
      <c r="A86" s="21" t="s">
        <v>11</v>
      </c>
      <c r="B86" s="21" t="s">
        <v>304</v>
      </c>
      <c r="C86" s="21" t="s">
        <v>305</v>
      </c>
      <c r="D86" s="21" t="s">
        <v>1179</v>
      </c>
      <c r="E86" s="16">
        <v>43885</v>
      </c>
      <c r="F86" s="21" t="s">
        <v>1180</v>
      </c>
      <c r="G86" s="76"/>
    </row>
    <row r="87" spans="1:7" x14ac:dyDescent="0.25">
      <c r="A87" s="21" t="s">
        <v>11</v>
      </c>
      <c r="B87" s="21" t="s">
        <v>12</v>
      </c>
      <c r="C87" s="21" t="s">
        <v>13</v>
      </c>
      <c r="D87" s="21" t="s">
        <v>1179</v>
      </c>
      <c r="E87" s="16">
        <v>43893</v>
      </c>
      <c r="F87" s="21" t="s">
        <v>1180</v>
      </c>
      <c r="G87" s="76"/>
    </row>
    <row r="88" spans="1:7" x14ac:dyDescent="0.25">
      <c r="A88" s="21" t="s">
        <v>11</v>
      </c>
      <c r="B88" s="21" t="s">
        <v>670</v>
      </c>
      <c r="C88" s="21" t="s">
        <v>671</v>
      </c>
      <c r="D88" s="21" t="s">
        <v>1179</v>
      </c>
      <c r="E88" s="16">
        <v>43899</v>
      </c>
      <c r="F88" s="21" t="s">
        <v>1180</v>
      </c>
      <c r="G88" s="76"/>
    </row>
    <row r="89" spans="1:7" x14ac:dyDescent="0.25">
      <c r="A89" s="21" t="s">
        <v>11</v>
      </c>
      <c r="B89" s="21" t="s">
        <v>721</v>
      </c>
      <c r="C89" s="21" t="s">
        <v>722</v>
      </c>
      <c r="D89" s="21" t="s">
        <v>1179</v>
      </c>
      <c r="E89" s="16">
        <v>43893</v>
      </c>
      <c r="F89" s="21" t="s">
        <v>1180</v>
      </c>
      <c r="G89" s="76"/>
    </row>
    <row r="90" spans="1:7" x14ac:dyDescent="0.25">
      <c r="A90" s="21" t="s">
        <v>11</v>
      </c>
      <c r="B90" s="21" t="s">
        <v>778</v>
      </c>
      <c r="C90" s="21" t="s">
        <v>779</v>
      </c>
      <c r="D90" s="21" t="s">
        <v>1179</v>
      </c>
      <c r="E90" s="16">
        <v>43892</v>
      </c>
      <c r="F90" s="21" t="s">
        <v>1180</v>
      </c>
      <c r="G90" s="76"/>
    </row>
    <row r="91" spans="1:7" x14ac:dyDescent="0.25">
      <c r="A91" s="21" t="s">
        <v>11</v>
      </c>
      <c r="B91" s="21" t="s">
        <v>793</v>
      </c>
      <c r="C91" s="21" t="s">
        <v>794</v>
      </c>
      <c r="D91" s="21" t="s">
        <v>1179</v>
      </c>
      <c r="E91" s="16">
        <v>43885</v>
      </c>
      <c r="F91" s="21" t="s">
        <v>1180</v>
      </c>
      <c r="G91" s="76"/>
    </row>
    <row r="92" spans="1:7" hidden="1" x14ac:dyDescent="0.25">
      <c r="A92" s="21" t="s">
        <v>11</v>
      </c>
      <c r="B92" s="21" t="s">
        <v>946</v>
      </c>
      <c r="C92" s="21" t="s">
        <v>947</v>
      </c>
      <c r="D92" s="21" t="s">
        <v>1185</v>
      </c>
      <c r="E92" s="16">
        <v>43895</v>
      </c>
      <c r="F92" s="21" t="s">
        <v>1180</v>
      </c>
      <c r="G92" s="76"/>
    </row>
    <row r="93" spans="1:7" x14ac:dyDescent="0.25">
      <c r="A93" s="21" t="s">
        <v>11</v>
      </c>
      <c r="B93" s="21" t="s">
        <v>796</v>
      </c>
      <c r="C93" s="21" t="s">
        <v>797</v>
      </c>
      <c r="D93" s="21" t="s">
        <v>1179</v>
      </c>
      <c r="E93" s="16">
        <v>43887</v>
      </c>
      <c r="F93" s="21" t="s">
        <v>1180</v>
      </c>
      <c r="G93" s="76"/>
    </row>
    <row r="94" spans="1:7" x14ac:dyDescent="0.25">
      <c r="A94" s="21" t="s">
        <v>11</v>
      </c>
      <c r="B94" s="21" t="s">
        <v>772</v>
      </c>
      <c r="C94" s="21" t="s">
        <v>773</v>
      </c>
      <c r="D94" s="21" t="s">
        <v>1179</v>
      </c>
      <c r="E94" s="16">
        <v>43886</v>
      </c>
      <c r="F94" s="21" t="s">
        <v>1180</v>
      </c>
      <c r="G94" s="76"/>
    </row>
    <row r="95" spans="1:7" x14ac:dyDescent="0.25">
      <c r="A95" s="21" t="s">
        <v>11</v>
      </c>
      <c r="B95" s="21" t="s">
        <v>808</v>
      </c>
      <c r="C95" s="21" t="s">
        <v>809</v>
      </c>
      <c r="D95" s="21" t="s">
        <v>1179</v>
      </c>
      <c r="E95" s="16">
        <v>43908</v>
      </c>
      <c r="F95" s="21" t="s">
        <v>1180</v>
      </c>
      <c r="G95" s="76"/>
    </row>
    <row r="96" spans="1:7" x14ac:dyDescent="0.25">
      <c r="A96" s="21" t="s">
        <v>11</v>
      </c>
      <c r="B96" s="21" t="s">
        <v>769</v>
      </c>
      <c r="C96" s="21" t="s">
        <v>770</v>
      </c>
      <c r="D96" s="21" t="s">
        <v>1179</v>
      </c>
      <c r="E96" s="16">
        <v>43889</v>
      </c>
      <c r="F96" s="21" t="s">
        <v>1180</v>
      </c>
      <c r="G96" s="76"/>
    </row>
    <row r="97" spans="1:7" hidden="1" x14ac:dyDescent="0.25">
      <c r="A97" s="21" t="s">
        <v>79</v>
      </c>
      <c r="B97" s="21" t="s">
        <v>205</v>
      </c>
      <c r="C97" s="21" t="s">
        <v>206</v>
      </c>
      <c r="D97" s="21" t="s">
        <v>1179</v>
      </c>
      <c r="E97" s="16"/>
      <c r="F97" s="21" t="s">
        <v>1186</v>
      </c>
      <c r="G97" s="76"/>
    </row>
    <row r="98" spans="1:7" hidden="1" x14ac:dyDescent="0.25">
      <c r="A98" s="21" t="s">
        <v>79</v>
      </c>
      <c r="B98" s="21" t="s">
        <v>884</v>
      </c>
      <c r="C98" s="21" t="s">
        <v>885</v>
      </c>
      <c r="D98" s="21" t="s">
        <v>1185</v>
      </c>
      <c r="E98" s="16"/>
      <c r="F98" s="21" t="s">
        <v>1186</v>
      </c>
      <c r="G98" s="76"/>
    </row>
    <row r="99" spans="1:7" hidden="1" x14ac:dyDescent="0.25">
      <c r="A99" s="21" t="s">
        <v>79</v>
      </c>
      <c r="B99" s="21" t="s">
        <v>922</v>
      </c>
      <c r="C99" s="21" t="s">
        <v>923</v>
      </c>
      <c r="D99" s="21" t="s">
        <v>1185</v>
      </c>
      <c r="E99" s="16"/>
      <c r="F99" s="21" t="s">
        <v>1186</v>
      </c>
      <c r="G99" s="76"/>
    </row>
    <row r="100" spans="1:7" hidden="1" x14ac:dyDescent="0.25">
      <c r="A100" s="21" t="s">
        <v>79</v>
      </c>
      <c r="B100" s="21" t="s">
        <v>824</v>
      </c>
      <c r="C100" s="21" t="s">
        <v>825</v>
      </c>
      <c r="D100" s="21" t="s">
        <v>1185</v>
      </c>
      <c r="E100" s="16"/>
      <c r="F100" s="21" t="s">
        <v>1186</v>
      </c>
      <c r="G100" s="76"/>
    </row>
    <row r="101" spans="1:7" hidden="1" x14ac:dyDescent="0.25">
      <c r="A101" s="21" t="s">
        <v>79</v>
      </c>
      <c r="B101" s="21" t="s">
        <v>893</v>
      </c>
      <c r="C101" s="21" t="s">
        <v>894</v>
      </c>
      <c r="D101" s="21" t="s">
        <v>1185</v>
      </c>
      <c r="E101" s="16"/>
      <c r="F101" s="21" t="s">
        <v>1186</v>
      </c>
      <c r="G101" s="76"/>
    </row>
    <row r="102" spans="1:7" hidden="1" x14ac:dyDescent="0.25">
      <c r="A102" s="21" t="s">
        <v>79</v>
      </c>
      <c r="B102" s="21" t="s">
        <v>1096</v>
      </c>
      <c r="C102" s="21" t="s">
        <v>1097</v>
      </c>
      <c r="D102" s="21" t="s">
        <v>1185</v>
      </c>
      <c r="E102" s="16"/>
      <c r="F102" s="21" t="s">
        <v>1186</v>
      </c>
      <c r="G102" s="76"/>
    </row>
    <row r="103" spans="1:7" hidden="1" x14ac:dyDescent="0.25">
      <c r="A103" s="21" t="s">
        <v>79</v>
      </c>
      <c r="B103" s="21" t="s">
        <v>226</v>
      </c>
      <c r="C103" s="21" t="s">
        <v>227</v>
      </c>
      <c r="D103" s="21" t="s">
        <v>1179</v>
      </c>
      <c r="E103" s="16"/>
      <c r="F103" s="21" t="s">
        <v>1186</v>
      </c>
      <c r="G103" s="76"/>
    </row>
    <row r="104" spans="1:7" hidden="1" x14ac:dyDescent="0.25">
      <c r="A104" s="21" t="s">
        <v>79</v>
      </c>
      <c r="B104" s="21" t="s">
        <v>919</v>
      </c>
      <c r="C104" s="21" t="s">
        <v>920</v>
      </c>
      <c r="D104" s="21" t="s">
        <v>1185</v>
      </c>
      <c r="E104" s="16"/>
      <c r="F104" s="21" t="s">
        <v>1186</v>
      </c>
      <c r="G104" s="76"/>
    </row>
    <row r="105" spans="1:7" hidden="1" x14ac:dyDescent="0.25">
      <c r="A105" s="21" t="s">
        <v>79</v>
      </c>
      <c r="B105" s="21" t="s">
        <v>899</v>
      </c>
      <c r="C105" s="21" t="s">
        <v>900</v>
      </c>
      <c r="D105" s="21" t="s">
        <v>1185</v>
      </c>
      <c r="E105" s="16"/>
      <c r="F105" s="21" t="s">
        <v>1186</v>
      </c>
      <c r="G105" s="76"/>
    </row>
    <row r="106" spans="1:7" hidden="1" x14ac:dyDescent="0.25">
      <c r="A106" s="21" t="s">
        <v>79</v>
      </c>
      <c r="B106" s="21" t="s">
        <v>391</v>
      </c>
      <c r="C106" s="21" t="s">
        <v>392</v>
      </c>
      <c r="D106" s="21" t="s">
        <v>1179</v>
      </c>
      <c r="E106" s="16"/>
      <c r="F106" s="21" t="s">
        <v>1186</v>
      </c>
      <c r="G106" s="76"/>
    </row>
    <row r="107" spans="1:7" hidden="1" x14ac:dyDescent="0.25">
      <c r="A107" s="21" t="s">
        <v>79</v>
      </c>
      <c r="B107" s="21" t="s">
        <v>530</v>
      </c>
      <c r="C107" s="21" t="s">
        <v>531</v>
      </c>
      <c r="D107" s="21" t="s">
        <v>1179</v>
      </c>
      <c r="E107" s="16"/>
      <c r="F107" s="21" t="s">
        <v>1186</v>
      </c>
      <c r="G107" s="76"/>
    </row>
    <row r="108" spans="1:7" hidden="1" x14ac:dyDescent="0.25">
      <c r="A108" s="21" t="s">
        <v>79</v>
      </c>
      <c r="B108" s="21" t="s">
        <v>952</v>
      </c>
      <c r="C108" s="21" t="s">
        <v>953</v>
      </c>
      <c r="D108" s="21" t="s">
        <v>1185</v>
      </c>
      <c r="E108" s="16"/>
      <c r="F108" s="21" t="s">
        <v>1186</v>
      </c>
      <c r="G108" s="76"/>
    </row>
    <row r="109" spans="1:7" hidden="1" x14ac:dyDescent="0.25">
      <c r="A109" s="21" t="s">
        <v>79</v>
      </c>
      <c r="B109" s="21" t="s">
        <v>907</v>
      </c>
      <c r="C109" s="21" t="s">
        <v>908</v>
      </c>
      <c r="D109" s="21" t="s">
        <v>1185</v>
      </c>
      <c r="E109" s="16"/>
      <c r="F109" s="21" t="s">
        <v>1186</v>
      </c>
      <c r="G109" s="76"/>
    </row>
    <row r="110" spans="1:7" hidden="1" x14ac:dyDescent="0.25">
      <c r="A110" s="21" t="s">
        <v>79</v>
      </c>
      <c r="B110" s="21" t="s">
        <v>80</v>
      </c>
      <c r="C110" s="21" t="s">
        <v>81</v>
      </c>
      <c r="D110" s="21" t="s">
        <v>1187</v>
      </c>
      <c r="E110" s="16"/>
      <c r="F110" s="21" t="s">
        <v>1186</v>
      </c>
      <c r="G110" s="76"/>
    </row>
    <row r="111" spans="1:7" hidden="1" x14ac:dyDescent="0.25">
      <c r="A111" s="21" t="s">
        <v>79</v>
      </c>
      <c r="B111" s="21" t="s">
        <v>991</v>
      </c>
      <c r="C111" s="21" t="s">
        <v>992</v>
      </c>
      <c r="D111" s="21" t="s">
        <v>1185</v>
      </c>
      <c r="E111" s="16"/>
      <c r="F111" s="21" t="s">
        <v>1186</v>
      </c>
      <c r="G111" s="76"/>
    </row>
    <row r="112" spans="1:7" hidden="1" x14ac:dyDescent="0.25">
      <c r="A112" s="21" t="s">
        <v>79</v>
      </c>
      <c r="B112" s="21" t="s">
        <v>857</v>
      </c>
      <c r="C112" s="21" t="s">
        <v>858</v>
      </c>
      <c r="D112" s="21" t="s">
        <v>1185</v>
      </c>
      <c r="E112" s="16"/>
      <c r="F112" s="21" t="s">
        <v>1186</v>
      </c>
      <c r="G112" s="76"/>
    </row>
    <row r="113" spans="1:7" hidden="1" x14ac:dyDescent="0.25">
      <c r="A113" s="21" t="s">
        <v>79</v>
      </c>
      <c r="B113" s="21" t="s">
        <v>958</v>
      </c>
      <c r="C113" s="21" t="s">
        <v>959</v>
      </c>
      <c r="D113" s="21" t="s">
        <v>1185</v>
      </c>
      <c r="E113" s="16"/>
      <c r="F113" s="21" t="s">
        <v>1186</v>
      </c>
      <c r="G113" s="76"/>
    </row>
    <row r="114" spans="1:7" hidden="1" x14ac:dyDescent="0.25">
      <c r="A114" s="21" t="s">
        <v>79</v>
      </c>
      <c r="B114" s="21" t="s">
        <v>934</v>
      </c>
      <c r="C114" s="21" t="s">
        <v>935</v>
      </c>
      <c r="D114" s="21" t="s">
        <v>1185</v>
      </c>
      <c r="E114" s="16"/>
      <c r="F114" s="21" t="s">
        <v>1186</v>
      </c>
      <c r="G114" s="76"/>
    </row>
    <row r="115" spans="1:7" hidden="1" x14ac:dyDescent="0.25">
      <c r="A115" s="21" t="s">
        <v>79</v>
      </c>
      <c r="B115" s="21" t="s">
        <v>890</v>
      </c>
      <c r="C115" s="21" t="s">
        <v>891</v>
      </c>
      <c r="D115" s="21" t="s">
        <v>1185</v>
      </c>
      <c r="E115" s="16"/>
      <c r="F115" s="21" t="s">
        <v>1186</v>
      </c>
      <c r="G115" s="76"/>
    </row>
    <row r="116" spans="1:7" hidden="1" x14ac:dyDescent="0.25">
      <c r="A116" s="21" t="s">
        <v>79</v>
      </c>
      <c r="B116" s="21" t="s">
        <v>355</v>
      </c>
      <c r="C116" s="21" t="s">
        <v>356</v>
      </c>
      <c r="D116" s="21" t="s">
        <v>1179</v>
      </c>
      <c r="E116" s="16"/>
      <c r="F116" s="21" t="s">
        <v>1186</v>
      </c>
      <c r="G116" s="76"/>
    </row>
    <row r="117" spans="1:7" hidden="1" x14ac:dyDescent="0.25">
      <c r="A117" s="21" t="s">
        <v>79</v>
      </c>
      <c r="B117" s="21" t="s">
        <v>821</v>
      </c>
      <c r="C117" s="21" t="s">
        <v>822</v>
      </c>
      <c r="D117" s="21" t="s">
        <v>1185</v>
      </c>
      <c r="E117" s="16"/>
      <c r="F117" s="21" t="s">
        <v>1186</v>
      </c>
      <c r="G117" s="76"/>
    </row>
    <row r="118" spans="1:7" hidden="1" x14ac:dyDescent="0.25">
      <c r="A118" s="21" t="s">
        <v>79</v>
      </c>
      <c r="B118" s="21" t="s">
        <v>842</v>
      </c>
      <c r="C118" s="21" t="s">
        <v>843</v>
      </c>
      <c r="D118" s="21" t="s">
        <v>1185</v>
      </c>
      <c r="E118" s="16"/>
      <c r="F118" s="21" t="s">
        <v>1186</v>
      </c>
      <c r="G118" s="76"/>
    </row>
    <row r="119" spans="1:7" hidden="1" x14ac:dyDescent="0.25">
      <c r="A119" s="21" t="s">
        <v>79</v>
      </c>
      <c r="B119" s="21" t="s">
        <v>982</v>
      </c>
      <c r="C119" s="21" t="s">
        <v>983</v>
      </c>
      <c r="D119" s="21" t="s">
        <v>1185</v>
      </c>
      <c r="E119" s="16"/>
      <c r="F119" s="21" t="s">
        <v>1186</v>
      </c>
      <c r="G119" s="76"/>
    </row>
    <row r="120" spans="1:7" hidden="1" x14ac:dyDescent="0.25">
      <c r="A120" s="21" t="s">
        <v>79</v>
      </c>
      <c r="B120" s="21" t="s">
        <v>1138</v>
      </c>
      <c r="C120" s="21" t="s">
        <v>1139</v>
      </c>
      <c r="D120" s="21" t="s">
        <v>1185</v>
      </c>
      <c r="E120" s="16"/>
      <c r="F120" s="21" t="s">
        <v>1186</v>
      </c>
      <c r="G120" s="76"/>
    </row>
    <row r="121" spans="1:7" hidden="1" x14ac:dyDescent="0.25">
      <c r="A121" s="21" t="s">
        <v>79</v>
      </c>
      <c r="B121" s="21" t="s">
        <v>833</v>
      </c>
      <c r="C121" s="21" t="s">
        <v>834</v>
      </c>
      <c r="D121" s="21" t="s">
        <v>1185</v>
      </c>
      <c r="E121" s="16">
        <v>43888</v>
      </c>
      <c r="F121" s="21" t="s">
        <v>1180</v>
      </c>
      <c r="G121" s="76"/>
    </row>
    <row r="122" spans="1:7" hidden="1" x14ac:dyDescent="0.25">
      <c r="A122" s="21" t="s">
        <v>79</v>
      </c>
      <c r="B122" s="21" t="s">
        <v>869</v>
      </c>
      <c r="C122" s="21" t="s">
        <v>870</v>
      </c>
      <c r="D122" s="21" t="s">
        <v>1185</v>
      </c>
      <c r="E122" s="16">
        <v>43881</v>
      </c>
      <c r="F122" s="21" t="s">
        <v>1180</v>
      </c>
      <c r="G122" s="76"/>
    </row>
    <row r="123" spans="1:7" hidden="1" x14ac:dyDescent="0.25">
      <c r="A123" s="21" t="s">
        <v>79</v>
      </c>
      <c r="B123" s="21" t="s">
        <v>1171</v>
      </c>
      <c r="C123" s="21" t="s">
        <v>1172</v>
      </c>
      <c r="D123" s="21" t="s">
        <v>1185</v>
      </c>
      <c r="E123" s="16">
        <v>43888</v>
      </c>
      <c r="F123" s="21" t="s">
        <v>1180</v>
      </c>
      <c r="G123" s="76"/>
    </row>
    <row r="124" spans="1:7" x14ac:dyDescent="0.25">
      <c r="A124" s="21" t="s">
        <v>79</v>
      </c>
      <c r="B124" s="21" t="s">
        <v>451</v>
      </c>
      <c r="C124" s="21" t="s">
        <v>452</v>
      </c>
      <c r="D124" s="21" t="s">
        <v>1179</v>
      </c>
      <c r="E124" s="16">
        <v>43899</v>
      </c>
      <c r="F124" s="21" t="s">
        <v>1180</v>
      </c>
      <c r="G124" s="76"/>
    </row>
    <row r="125" spans="1:7" hidden="1" x14ac:dyDescent="0.25">
      <c r="A125" s="21" t="s">
        <v>79</v>
      </c>
      <c r="B125" s="21" t="s">
        <v>1045</v>
      </c>
      <c r="C125" s="21" t="s">
        <v>1046</v>
      </c>
      <c r="D125" s="21" t="s">
        <v>1185</v>
      </c>
      <c r="E125" s="16">
        <v>43885</v>
      </c>
      <c r="F125" s="21" t="s">
        <v>1180</v>
      </c>
      <c r="G125" s="76"/>
    </row>
    <row r="126" spans="1:7" hidden="1" x14ac:dyDescent="0.25">
      <c r="A126" s="21" t="s">
        <v>79</v>
      </c>
      <c r="B126" s="21" t="s">
        <v>1153</v>
      </c>
      <c r="C126" s="21" t="s">
        <v>1154</v>
      </c>
      <c r="D126" s="21" t="s">
        <v>1185</v>
      </c>
      <c r="E126" s="16">
        <v>43885</v>
      </c>
      <c r="F126" s="21" t="s">
        <v>1180</v>
      </c>
      <c r="G126" s="76"/>
    </row>
    <row r="127" spans="1:7" hidden="1" x14ac:dyDescent="0.25">
      <c r="A127" s="21" t="s">
        <v>49</v>
      </c>
      <c r="B127" s="21" t="s">
        <v>126</v>
      </c>
      <c r="C127" s="21" t="s">
        <v>127</v>
      </c>
      <c r="D127" s="21" t="s">
        <v>1179</v>
      </c>
      <c r="E127" s="16"/>
      <c r="F127" s="21" t="s">
        <v>1186</v>
      </c>
      <c r="G127" s="76"/>
    </row>
    <row r="128" spans="1:7" hidden="1" x14ac:dyDescent="0.25">
      <c r="A128" s="21" t="s">
        <v>49</v>
      </c>
      <c r="B128" s="21" t="s">
        <v>403</v>
      </c>
      <c r="C128" s="21" t="s">
        <v>404</v>
      </c>
      <c r="D128" s="21" t="s">
        <v>1179</v>
      </c>
      <c r="E128" s="16">
        <v>43913</v>
      </c>
      <c r="F128" s="21" t="s">
        <v>1186</v>
      </c>
      <c r="G128" s="76"/>
    </row>
    <row r="129" spans="1:7" hidden="1" x14ac:dyDescent="0.25">
      <c r="A129" s="21" t="s">
        <v>49</v>
      </c>
      <c r="B129" s="21" t="s">
        <v>229</v>
      </c>
      <c r="C129" s="21" t="s">
        <v>230</v>
      </c>
      <c r="D129" s="21" t="s">
        <v>1179</v>
      </c>
      <c r="E129" s="16"/>
      <c r="F129" s="21" t="s">
        <v>1186</v>
      </c>
      <c r="G129" s="76"/>
    </row>
    <row r="130" spans="1:7" hidden="1" x14ac:dyDescent="0.25">
      <c r="A130" s="21" t="s">
        <v>49</v>
      </c>
      <c r="B130" s="21" t="s">
        <v>409</v>
      </c>
      <c r="C130" s="21" t="s">
        <v>410</v>
      </c>
      <c r="D130" s="21" t="s">
        <v>1179</v>
      </c>
      <c r="E130" s="16">
        <v>43909</v>
      </c>
      <c r="F130" s="21" t="s">
        <v>1186</v>
      </c>
      <c r="G130" s="76"/>
    </row>
    <row r="131" spans="1:7" hidden="1" x14ac:dyDescent="0.25">
      <c r="A131" s="21" t="s">
        <v>49</v>
      </c>
      <c r="B131" s="21" t="s">
        <v>163</v>
      </c>
      <c r="C131" s="21" t="s">
        <v>164</v>
      </c>
      <c r="D131" s="21" t="s">
        <v>1179</v>
      </c>
      <c r="E131" s="16">
        <v>43916</v>
      </c>
      <c r="F131" s="21" t="s">
        <v>1186</v>
      </c>
      <c r="G131" s="76"/>
    </row>
    <row r="132" spans="1:7" hidden="1" x14ac:dyDescent="0.25">
      <c r="A132" s="21" t="s">
        <v>49</v>
      </c>
      <c r="B132" s="21" t="s">
        <v>199</v>
      </c>
      <c r="C132" s="21" t="s">
        <v>200</v>
      </c>
      <c r="D132" s="21" t="s">
        <v>1179</v>
      </c>
      <c r="E132" s="16">
        <v>43916</v>
      </c>
      <c r="F132" s="21" t="s">
        <v>1186</v>
      </c>
      <c r="G132" s="76"/>
    </row>
    <row r="133" spans="1:7" hidden="1" x14ac:dyDescent="0.25">
      <c r="A133" s="21" t="s">
        <v>49</v>
      </c>
      <c r="B133" s="21" t="s">
        <v>247</v>
      </c>
      <c r="C133" s="21" t="s">
        <v>248</v>
      </c>
      <c r="D133" s="21" t="s">
        <v>1179</v>
      </c>
      <c r="E133" s="16">
        <v>43913</v>
      </c>
      <c r="F133" s="21" t="s">
        <v>1186</v>
      </c>
      <c r="G133" s="76"/>
    </row>
    <row r="134" spans="1:7" hidden="1" x14ac:dyDescent="0.25">
      <c r="A134" s="21" t="s">
        <v>49</v>
      </c>
      <c r="B134" s="21" t="s">
        <v>133</v>
      </c>
      <c r="C134" s="21" t="s">
        <v>134</v>
      </c>
      <c r="D134" s="21" t="s">
        <v>1179</v>
      </c>
      <c r="E134" s="16">
        <v>43913</v>
      </c>
      <c r="F134" s="21" t="s">
        <v>1186</v>
      </c>
      <c r="G134" s="76"/>
    </row>
    <row r="135" spans="1:7" hidden="1" x14ac:dyDescent="0.25">
      <c r="A135" s="21" t="s">
        <v>49</v>
      </c>
      <c r="B135" s="21" t="s">
        <v>274</v>
      </c>
      <c r="C135" s="21" t="s">
        <v>275</v>
      </c>
      <c r="D135" s="21" t="s">
        <v>1179</v>
      </c>
      <c r="E135" s="16">
        <v>43915</v>
      </c>
      <c r="F135" s="21" t="s">
        <v>1186</v>
      </c>
      <c r="G135" s="76"/>
    </row>
    <row r="136" spans="1:7" hidden="1" x14ac:dyDescent="0.25">
      <c r="A136" s="21" t="s">
        <v>49</v>
      </c>
      <c r="B136" s="21" t="s">
        <v>64</v>
      </c>
      <c r="C136" s="21" t="s">
        <v>65</v>
      </c>
      <c r="D136" s="21" t="s">
        <v>1179</v>
      </c>
      <c r="E136" s="16"/>
      <c r="F136" s="21" t="s">
        <v>1186</v>
      </c>
      <c r="G136" s="76"/>
    </row>
    <row r="137" spans="1:7" hidden="1" x14ac:dyDescent="0.25">
      <c r="A137" s="21" t="s">
        <v>49</v>
      </c>
      <c r="B137" s="21" t="s">
        <v>478</v>
      </c>
      <c r="C137" s="21" t="s">
        <v>479</v>
      </c>
      <c r="D137" s="21" t="s">
        <v>1179</v>
      </c>
      <c r="E137" s="16">
        <v>43913</v>
      </c>
      <c r="F137" s="21" t="s">
        <v>1186</v>
      </c>
      <c r="G137" s="76"/>
    </row>
    <row r="138" spans="1:7" hidden="1" x14ac:dyDescent="0.25">
      <c r="A138" s="21" t="s">
        <v>49</v>
      </c>
      <c r="B138" s="21" t="s">
        <v>524</v>
      </c>
      <c r="C138" s="21" t="s">
        <v>525</v>
      </c>
      <c r="D138" s="21" t="s">
        <v>1179</v>
      </c>
      <c r="E138" s="16"/>
      <c r="F138" s="21" t="s">
        <v>1186</v>
      </c>
      <c r="G138" s="76"/>
    </row>
    <row r="139" spans="1:7" hidden="1" x14ac:dyDescent="0.25">
      <c r="A139" s="21" t="s">
        <v>49</v>
      </c>
      <c r="B139" s="21" t="s">
        <v>298</v>
      </c>
      <c r="C139" s="21" t="s">
        <v>299</v>
      </c>
      <c r="D139" s="21" t="s">
        <v>1179</v>
      </c>
      <c r="E139" s="16">
        <v>43916</v>
      </c>
      <c r="F139" s="21" t="s">
        <v>1186</v>
      </c>
      <c r="G139" s="76"/>
    </row>
    <row r="140" spans="1:7" hidden="1" x14ac:dyDescent="0.25">
      <c r="A140" s="21" t="s">
        <v>49</v>
      </c>
      <c r="B140" s="21" t="s">
        <v>667</v>
      </c>
      <c r="C140" s="21" t="s">
        <v>668</v>
      </c>
      <c r="D140" s="21" t="s">
        <v>1179</v>
      </c>
      <c r="E140" s="16">
        <v>43914</v>
      </c>
      <c r="F140" s="21" t="s">
        <v>1186</v>
      </c>
      <c r="G140" s="76"/>
    </row>
    <row r="141" spans="1:7" hidden="1" x14ac:dyDescent="0.25">
      <c r="A141" s="21" t="s">
        <v>49</v>
      </c>
      <c r="B141" s="21" t="s">
        <v>289</v>
      </c>
      <c r="C141" s="21" t="s">
        <v>290</v>
      </c>
      <c r="D141" s="21" t="s">
        <v>1179</v>
      </c>
      <c r="E141" s="16">
        <v>43914</v>
      </c>
      <c r="F141" s="21" t="s">
        <v>1186</v>
      </c>
      <c r="G141" s="76"/>
    </row>
    <row r="142" spans="1:7" hidden="1" x14ac:dyDescent="0.25">
      <c r="A142" s="21" t="s">
        <v>49</v>
      </c>
      <c r="B142" s="21" t="s">
        <v>340</v>
      </c>
      <c r="C142" s="21" t="s">
        <v>341</v>
      </c>
      <c r="D142" s="21" t="s">
        <v>1179</v>
      </c>
      <c r="E142" s="16">
        <v>43914</v>
      </c>
      <c r="F142" s="21" t="s">
        <v>1186</v>
      </c>
      <c r="G142" s="76"/>
    </row>
    <row r="143" spans="1:7" x14ac:dyDescent="0.25">
      <c r="A143" s="21" t="s">
        <v>49</v>
      </c>
      <c r="B143" s="21" t="s">
        <v>337</v>
      </c>
      <c r="C143" s="21" t="s">
        <v>338</v>
      </c>
      <c r="D143" s="21" t="s">
        <v>1179</v>
      </c>
      <c r="E143" s="16">
        <v>43901</v>
      </c>
      <c r="F143" s="21" t="s">
        <v>1180</v>
      </c>
      <c r="G143" s="76"/>
    </row>
    <row r="144" spans="1:7" x14ac:dyDescent="0.25">
      <c r="A144" s="21" t="s">
        <v>49</v>
      </c>
      <c r="B144" s="21" t="s">
        <v>515</v>
      </c>
      <c r="C144" s="21" t="s">
        <v>516</v>
      </c>
      <c r="D144" s="21" t="s">
        <v>1179</v>
      </c>
      <c r="E144" s="16">
        <v>43901</v>
      </c>
      <c r="F144" s="21" t="s">
        <v>1180</v>
      </c>
      <c r="G144" s="76"/>
    </row>
    <row r="145" spans="1:7" x14ac:dyDescent="0.25">
      <c r="A145" s="21" t="s">
        <v>49</v>
      </c>
      <c r="B145" s="21" t="s">
        <v>328</v>
      </c>
      <c r="C145" s="21" t="s">
        <v>329</v>
      </c>
      <c r="D145" s="21" t="s">
        <v>1179</v>
      </c>
      <c r="E145" s="16">
        <v>43899</v>
      </c>
      <c r="F145" s="21" t="s">
        <v>1180</v>
      </c>
      <c r="G145" s="76"/>
    </row>
    <row r="146" spans="1:7" x14ac:dyDescent="0.25">
      <c r="A146" s="21" t="s">
        <v>49</v>
      </c>
      <c r="B146" s="21" t="s">
        <v>364</v>
      </c>
      <c r="C146" s="21" t="s">
        <v>365</v>
      </c>
      <c r="D146" s="21" t="s">
        <v>1179</v>
      </c>
      <c r="E146" s="16">
        <v>43900</v>
      </c>
      <c r="F146" s="21" t="s">
        <v>1180</v>
      </c>
      <c r="G146" s="76"/>
    </row>
    <row r="147" spans="1:7" x14ac:dyDescent="0.25">
      <c r="A147" s="21" t="s">
        <v>49</v>
      </c>
      <c r="B147" s="21" t="s">
        <v>50</v>
      </c>
      <c r="C147" s="21" t="s">
        <v>51</v>
      </c>
      <c r="D147" s="21" t="s">
        <v>1179</v>
      </c>
      <c r="E147" s="16">
        <v>43906</v>
      </c>
      <c r="F147" s="21" t="s">
        <v>1180</v>
      </c>
      <c r="G147" s="76"/>
    </row>
    <row r="148" spans="1:7" x14ac:dyDescent="0.25">
      <c r="A148" s="21" t="s">
        <v>49</v>
      </c>
      <c r="B148" s="21" t="s">
        <v>160</v>
      </c>
      <c r="C148" s="21" t="s">
        <v>161</v>
      </c>
      <c r="D148" s="21" t="s">
        <v>1179</v>
      </c>
      <c r="E148" s="16">
        <v>43900</v>
      </c>
      <c r="F148" s="21" t="s">
        <v>1180</v>
      </c>
      <c r="G148" s="76"/>
    </row>
    <row r="149" spans="1:7" x14ac:dyDescent="0.25">
      <c r="A149" s="21" t="s">
        <v>49</v>
      </c>
      <c r="B149" s="21" t="s">
        <v>256</v>
      </c>
      <c r="C149" s="21" t="s">
        <v>257</v>
      </c>
      <c r="D149" s="21" t="s">
        <v>1179</v>
      </c>
      <c r="E149" s="16">
        <v>43902</v>
      </c>
      <c r="F149" s="21" t="s">
        <v>1180</v>
      </c>
      <c r="G149" s="76"/>
    </row>
    <row r="150" spans="1:7" x14ac:dyDescent="0.25">
      <c r="A150" s="21" t="s">
        <v>49</v>
      </c>
      <c r="B150" s="21" t="s">
        <v>376</v>
      </c>
      <c r="C150" s="21" t="s">
        <v>377</v>
      </c>
      <c r="D150" s="21" t="s">
        <v>1179</v>
      </c>
      <c r="E150" s="16">
        <v>43899</v>
      </c>
      <c r="F150" s="21" t="s">
        <v>1180</v>
      </c>
      <c r="G150" s="76"/>
    </row>
    <row r="151" spans="1:7" hidden="1" x14ac:dyDescent="0.25">
      <c r="A151" s="21" t="s">
        <v>71</v>
      </c>
      <c r="B151" s="21" t="s">
        <v>382</v>
      </c>
      <c r="C151" s="21" t="s">
        <v>383</v>
      </c>
      <c r="D151" s="21" t="s">
        <v>1179</v>
      </c>
      <c r="E151" s="16"/>
      <c r="F151" s="21" t="s">
        <v>1186</v>
      </c>
      <c r="G151" s="76"/>
    </row>
    <row r="152" spans="1:7" x14ac:dyDescent="0.25">
      <c r="A152" s="21" t="s">
        <v>71</v>
      </c>
      <c r="B152" s="21" t="s">
        <v>120</v>
      </c>
      <c r="C152" s="21" t="s">
        <v>121</v>
      </c>
      <c r="D152" s="21" t="s">
        <v>1179</v>
      </c>
      <c r="E152" s="16">
        <v>43901</v>
      </c>
      <c r="F152" s="21" t="s">
        <v>1180</v>
      </c>
      <c r="G152" s="76"/>
    </row>
    <row r="153" spans="1:7" x14ac:dyDescent="0.25">
      <c r="A153" s="21" t="s">
        <v>71</v>
      </c>
      <c r="B153" s="21" t="s">
        <v>72</v>
      </c>
      <c r="C153" s="21" t="s">
        <v>73</v>
      </c>
      <c r="D153" s="21" t="s">
        <v>1179</v>
      </c>
      <c r="E153" s="16">
        <v>43893</v>
      </c>
      <c r="F153" s="21" t="s">
        <v>1180</v>
      </c>
      <c r="G153" s="76"/>
    </row>
    <row r="154" spans="1:7" hidden="1" x14ac:dyDescent="0.25">
      <c r="A154" s="21" t="s">
        <v>71</v>
      </c>
      <c r="B154" s="21" t="s">
        <v>830</v>
      </c>
      <c r="C154" s="21" t="s">
        <v>831</v>
      </c>
      <c r="D154" s="21" t="s">
        <v>1185</v>
      </c>
      <c r="E154" s="16">
        <v>43900</v>
      </c>
      <c r="F154" s="21" t="s">
        <v>1180</v>
      </c>
      <c r="G154" s="76"/>
    </row>
    <row r="155" spans="1:7" x14ac:dyDescent="0.25">
      <c r="A155" s="21" t="s">
        <v>95</v>
      </c>
      <c r="B155" s="21" t="s">
        <v>608</v>
      </c>
      <c r="C155" s="21" t="s">
        <v>609</v>
      </c>
      <c r="D155" s="21" t="s">
        <v>1179</v>
      </c>
      <c r="E155" s="16">
        <v>43899</v>
      </c>
      <c r="F155" s="21" t="s">
        <v>1180</v>
      </c>
      <c r="G155" s="76"/>
    </row>
    <row r="156" spans="1:7" x14ac:dyDescent="0.25">
      <c r="A156" s="21" t="s">
        <v>95</v>
      </c>
      <c r="B156" s="21" t="s">
        <v>96</v>
      </c>
      <c r="C156" s="21" t="s">
        <v>97</v>
      </c>
      <c r="D156" s="21" t="s">
        <v>1179</v>
      </c>
      <c r="E156" s="16">
        <v>43903</v>
      </c>
      <c r="F156" s="21" t="s">
        <v>1180</v>
      </c>
      <c r="G156" s="76"/>
    </row>
    <row r="157" spans="1:7" x14ac:dyDescent="0.25">
      <c r="A157" s="21" t="s">
        <v>95</v>
      </c>
      <c r="B157" s="21" t="s">
        <v>172</v>
      </c>
      <c r="C157" s="21" t="s">
        <v>173</v>
      </c>
      <c r="D157" s="21" t="s">
        <v>1179</v>
      </c>
      <c r="E157" s="16">
        <v>43889</v>
      </c>
      <c r="F157" s="21" t="s">
        <v>1180</v>
      </c>
      <c r="G157" s="76"/>
    </row>
    <row r="158" spans="1:7" x14ac:dyDescent="0.25">
      <c r="A158" s="21" t="s">
        <v>95</v>
      </c>
      <c r="B158" s="21" t="s">
        <v>316</v>
      </c>
      <c r="C158" s="21" t="s">
        <v>317</v>
      </c>
      <c r="D158" s="21" t="s">
        <v>1179</v>
      </c>
      <c r="E158" s="16">
        <v>43887</v>
      </c>
      <c r="F158" s="21" t="s">
        <v>1180</v>
      </c>
      <c r="G158" s="76"/>
    </row>
    <row r="159" spans="1:7" hidden="1" x14ac:dyDescent="0.25">
      <c r="A159" s="21" t="s">
        <v>83</v>
      </c>
      <c r="B159" s="21" t="s">
        <v>250</v>
      </c>
      <c r="C159" s="21" t="s">
        <v>251</v>
      </c>
      <c r="D159" s="21" t="s">
        <v>1179</v>
      </c>
      <c r="E159" s="16"/>
      <c r="F159" s="21" t="s">
        <v>1186</v>
      </c>
      <c r="G159" s="76"/>
    </row>
    <row r="160" spans="1:7" hidden="1" x14ac:dyDescent="0.25">
      <c r="A160" s="21" t="s">
        <v>83</v>
      </c>
      <c r="B160" s="21" t="s">
        <v>84</v>
      </c>
      <c r="C160" s="21" t="s">
        <v>85</v>
      </c>
      <c r="D160" s="21" t="s">
        <v>1179</v>
      </c>
      <c r="E160" s="16"/>
      <c r="F160" s="21" t="s">
        <v>1186</v>
      </c>
      <c r="G160" s="76"/>
    </row>
    <row r="161" spans="1:7" hidden="1" x14ac:dyDescent="0.25">
      <c r="A161" s="21" t="s">
        <v>83</v>
      </c>
      <c r="B161" s="21" t="s">
        <v>123</v>
      </c>
      <c r="C161" s="21" t="s">
        <v>124</v>
      </c>
      <c r="D161" s="21" t="s">
        <v>1179</v>
      </c>
      <c r="E161" s="16"/>
      <c r="F161" s="21" t="s">
        <v>1186</v>
      </c>
      <c r="G161" s="76"/>
    </row>
    <row r="162" spans="1:7" hidden="1" x14ac:dyDescent="0.25">
      <c r="A162" s="21" t="s">
        <v>83</v>
      </c>
      <c r="B162" s="21" t="s">
        <v>208</v>
      </c>
      <c r="C162" s="21" t="s">
        <v>209</v>
      </c>
      <c r="D162" s="21" t="s">
        <v>1179</v>
      </c>
      <c r="E162" s="16"/>
      <c r="F162" s="21" t="s">
        <v>1186</v>
      </c>
      <c r="G162" s="76"/>
    </row>
    <row r="163" spans="1:7" hidden="1" x14ac:dyDescent="0.25">
      <c r="A163" s="21" t="s">
        <v>83</v>
      </c>
      <c r="B163" s="21" t="s">
        <v>602</v>
      </c>
      <c r="C163" s="21" t="s">
        <v>603</v>
      </c>
      <c r="D163" s="21" t="s">
        <v>1179</v>
      </c>
      <c r="E163" s="16"/>
      <c r="F163" s="21" t="s">
        <v>1186</v>
      </c>
      <c r="G163" s="76"/>
    </row>
    <row r="164" spans="1:7" hidden="1" x14ac:dyDescent="0.25">
      <c r="A164" s="21" t="s">
        <v>83</v>
      </c>
      <c r="B164" s="21" t="s">
        <v>536</v>
      </c>
      <c r="C164" s="21" t="s">
        <v>537</v>
      </c>
      <c r="D164" s="21" t="s">
        <v>1179</v>
      </c>
      <c r="E164" s="16"/>
      <c r="F164" s="21" t="s">
        <v>1186</v>
      </c>
      <c r="G164" s="76"/>
    </row>
    <row r="165" spans="1:7" hidden="1" x14ac:dyDescent="0.25">
      <c r="A165" s="21" t="s">
        <v>83</v>
      </c>
      <c r="B165" s="21" t="s">
        <v>727</v>
      </c>
      <c r="C165" s="21" t="s">
        <v>728</v>
      </c>
      <c r="D165" s="21" t="s">
        <v>1179</v>
      </c>
      <c r="E165" s="16"/>
      <c r="F165" s="21" t="s">
        <v>1186</v>
      </c>
      <c r="G165" s="76"/>
    </row>
    <row r="166" spans="1:7" hidden="1" x14ac:dyDescent="0.25">
      <c r="A166" s="21" t="s">
        <v>83</v>
      </c>
      <c r="B166" s="21" t="s">
        <v>557</v>
      </c>
      <c r="C166" s="21" t="s">
        <v>1188</v>
      </c>
      <c r="D166" s="21" t="s">
        <v>1179</v>
      </c>
      <c r="E166" s="16"/>
      <c r="F166" s="21" t="s">
        <v>1186</v>
      </c>
      <c r="G166" s="76"/>
    </row>
    <row r="167" spans="1:7" hidden="1" x14ac:dyDescent="0.25">
      <c r="A167" s="21" t="s">
        <v>83</v>
      </c>
      <c r="B167" s="21" t="s">
        <v>454</v>
      </c>
      <c r="C167" s="21" t="s">
        <v>455</v>
      </c>
      <c r="D167" s="21" t="s">
        <v>1179</v>
      </c>
      <c r="E167" s="16"/>
      <c r="F167" s="21" t="s">
        <v>1186</v>
      </c>
      <c r="G167" s="76"/>
    </row>
    <row r="168" spans="1:7" hidden="1" x14ac:dyDescent="0.25">
      <c r="A168" s="21" t="s">
        <v>83</v>
      </c>
      <c r="B168" s="21" t="s">
        <v>1033</v>
      </c>
      <c r="C168" s="21" t="s">
        <v>1034</v>
      </c>
      <c r="D168" s="21" t="s">
        <v>1185</v>
      </c>
      <c r="E168" s="16"/>
      <c r="F168" s="21" t="s">
        <v>1186</v>
      </c>
      <c r="G168" s="76"/>
    </row>
    <row r="169" spans="1:7" hidden="1" x14ac:dyDescent="0.25">
      <c r="A169" s="21" t="s">
        <v>83</v>
      </c>
      <c r="B169" s="21" t="s">
        <v>679</v>
      </c>
      <c r="C169" s="21" t="s">
        <v>680</v>
      </c>
      <c r="D169" s="21" t="s">
        <v>1179</v>
      </c>
      <c r="E169" s="16"/>
      <c r="F169" s="21" t="s">
        <v>1186</v>
      </c>
      <c r="G169" s="76"/>
    </row>
    <row r="170" spans="1:7" hidden="1" x14ac:dyDescent="0.25">
      <c r="A170" s="21" t="s">
        <v>83</v>
      </c>
      <c r="B170" s="21" t="s">
        <v>706</v>
      </c>
      <c r="C170" s="21" t="s">
        <v>707</v>
      </c>
      <c r="D170" s="21" t="s">
        <v>1181</v>
      </c>
      <c r="E170" s="16"/>
      <c r="F170" s="21" t="s">
        <v>1186</v>
      </c>
      <c r="G170" s="76"/>
    </row>
    <row r="171" spans="1:7" hidden="1" x14ac:dyDescent="0.25">
      <c r="A171" s="21" t="s">
        <v>83</v>
      </c>
      <c r="B171" s="21" t="s">
        <v>611</v>
      </c>
      <c r="C171" s="21" t="s">
        <v>612</v>
      </c>
      <c r="D171" s="21" t="s">
        <v>1179</v>
      </c>
      <c r="E171" s="16"/>
      <c r="F171" s="21" t="s">
        <v>1186</v>
      </c>
      <c r="G171" s="76"/>
    </row>
    <row r="172" spans="1:7" hidden="1" x14ac:dyDescent="0.25">
      <c r="A172" s="21" t="s">
        <v>83</v>
      </c>
      <c r="B172" s="21" t="s">
        <v>775</v>
      </c>
      <c r="C172" s="21" t="s">
        <v>776</v>
      </c>
      <c r="D172" s="21" t="s">
        <v>1179</v>
      </c>
      <c r="E172" s="16"/>
      <c r="F172" s="21" t="s">
        <v>1186</v>
      </c>
      <c r="G172" s="76"/>
    </row>
    <row r="173" spans="1:7" x14ac:dyDescent="0.25">
      <c r="A173" s="21" t="s">
        <v>83</v>
      </c>
      <c r="B173" s="21" t="s">
        <v>301</v>
      </c>
      <c r="C173" s="21" t="s">
        <v>302</v>
      </c>
      <c r="D173" s="21" t="s">
        <v>1179</v>
      </c>
      <c r="E173" s="16">
        <v>43894</v>
      </c>
      <c r="F173" s="21" t="s">
        <v>1180</v>
      </c>
      <c r="G173" s="76"/>
    </row>
    <row r="174" spans="1:7" x14ac:dyDescent="0.25">
      <c r="A174" s="21" t="s">
        <v>83</v>
      </c>
      <c r="B174" s="21" t="s">
        <v>751</v>
      </c>
      <c r="C174" s="21" t="s">
        <v>752</v>
      </c>
      <c r="D174" s="21" t="s">
        <v>1179</v>
      </c>
      <c r="E174" s="16">
        <v>43900</v>
      </c>
      <c r="F174" s="21" t="s">
        <v>1180</v>
      </c>
      <c r="G174" s="76"/>
    </row>
    <row r="175" spans="1:7" x14ac:dyDescent="0.25">
      <c r="A175" s="21" t="s">
        <v>83</v>
      </c>
      <c r="B175" s="21" t="s">
        <v>499</v>
      </c>
      <c r="C175" s="21" t="s">
        <v>500</v>
      </c>
      <c r="D175" s="21" t="s">
        <v>1179</v>
      </c>
      <c r="E175" s="16">
        <v>43893</v>
      </c>
      <c r="F175" s="21" t="s">
        <v>1180</v>
      </c>
      <c r="G175" s="76"/>
    </row>
    <row r="176" spans="1:7" x14ac:dyDescent="0.25">
      <c r="A176" s="21" t="s">
        <v>83</v>
      </c>
      <c r="B176" s="21" t="s">
        <v>394</v>
      </c>
      <c r="C176" s="21" t="s">
        <v>395</v>
      </c>
      <c r="D176" s="21" t="s">
        <v>1179</v>
      </c>
      <c r="E176" s="16">
        <v>43892</v>
      </c>
      <c r="F176" s="21" t="s">
        <v>1180</v>
      </c>
      <c r="G176" s="76"/>
    </row>
    <row r="177" spans="1:7" x14ac:dyDescent="0.25">
      <c r="A177" s="21" t="s">
        <v>83</v>
      </c>
      <c r="B177" s="21" t="s">
        <v>736</v>
      </c>
      <c r="C177" s="21" t="s">
        <v>737</v>
      </c>
      <c r="D177" s="21" t="s">
        <v>1179</v>
      </c>
      <c r="E177" s="16">
        <v>43902</v>
      </c>
      <c r="F177" s="21" t="s">
        <v>1180</v>
      </c>
      <c r="G177" s="76"/>
    </row>
    <row r="178" spans="1:7" x14ac:dyDescent="0.25">
      <c r="A178" s="21" t="s">
        <v>83</v>
      </c>
      <c r="B178" s="21" t="s">
        <v>706</v>
      </c>
      <c r="C178" s="21" t="s">
        <v>707</v>
      </c>
      <c r="D178" s="21" t="s">
        <v>1179</v>
      </c>
      <c r="E178" s="16">
        <v>43902</v>
      </c>
      <c r="F178" s="21" t="s">
        <v>1180</v>
      </c>
      <c r="G178" s="76"/>
    </row>
    <row r="179" spans="1:7" x14ac:dyDescent="0.25">
      <c r="A179" s="21" t="s">
        <v>83</v>
      </c>
      <c r="B179" s="21" t="s">
        <v>787</v>
      </c>
      <c r="C179" s="21" t="s">
        <v>788</v>
      </c>
      <c r="D179" s="21" t="s">
        <v>1181</v>
      </c>
      <c r="E179" s="16">
        <v>43895</v>
      </c>
      <c r="F179" s="21" t="s">
        <v>1180</v>
      </c>
      <c r="G179" s="76"/>
    </row>
    <row r="180" spans="1:7" hidden="1" x14ac:dyDescent="0.25">
      <c r="A180" s="21" t="s">
        <v>67</v>
      </c>
      <c r="B180" s="21" t="s">
        <v>569</v>
      </c>
      <c r="C180" s="21" t="s">
        <v>570</v>
      </c>
      <c r="D180" s="21" t="s">
        <v>1179</v>
      </c>
      <c r="E180" s="16"/>
      <c r="F180" s="21" t="s">
        <v>1186</v>
      </c>
      <c r="G180" s="76"/>
    </row>
    <row r="181" spans="1:7" hidden="1" x14ac:dyDescent="0.25">
      <c r="A181" s="21" t="s">
        <v>67</v>
      </c>
      <c r="B181" s="21" t="s">
        <v>1123</v>
      </c>
      <c r="C181" s="21" t="s">
        <v>1124</v>
      </c>
      <c r="D181" s="21" t="s">
        <v>1185</v>
      </c>
      <c r="E181" s="16"/>
      <c r="F181" s="21" t="s">
        <v>1186</v>
      </c>
      <c r="G181" s="76"/>
    </row>
    <row r="182" spans="1:7" hidden="1" x14ac:dyDescent="0.25">
      <c r="A182" s="21" t="s">
        <v>67</v>
      </c>
      <c r="B182" s="21" t="s">
        <v>1039</v>
      </c>
      <c r="C182" s="21" t="s">
        <v>1040</v>
      </c>
      <c r="D182" s="21" t="s">
        <v>1185</v>
      </c>
      <c r="E182" s="16"/>
      <c r="F182" s="21" t="s">
        <v>1186</v>
      </c>
      <c r="G182" s="76"/>
    </row>
    <row r="183" spans="1:7" hidden="1" x14ac:dyDescent="0.25">
      <c r="A183" s="21" t="s">
        <v>67</v>
      </c>
      <c r="B183" s="21" t="s">
        <v>1126</v>
      </c>
      <c r="C183" s="21" t="s">
        <v>1127</v>
      </c>
      <c r="D183" s="21" t="s">
        <v>1185</v>
      </c>
      <c r="E183" s="16"/>
      <c r="F183" s="21" t="s">
        <v>1186</v>
      </c>
      <c r="G183" s="76"/>
    </row>
    <row r="184" spans="1:7" hidden="1" x14ac:dyDescent="0.25">
      <c r="A184" s="21" t="s">
        <v>67</v>
      </c>
      <c r="B184" s="21" t="s">
        <v>878</v>
      </c>
      <c r="C184" s="21" t="s">
        <v>879</v>
      </c>
      <c r="D184" s="21" t="s">
        <v>1185</v>
      </c>
      <c r="E184" s="16"/>
      <c r="F184" s="21" t="s">
        <v>1186</v>
      </c>
      <c r="G184" s="76"/>
    </row>
    <row r="185" spans="1:7" hidden="1" x14ac:dyDescent="0.25">
      <c r="A185" s="21" t="s">
        <v>67</v>
      </c>
      <c r="B185" s="21" t="s">
        <v>646</v>
      </c>
      <c r="C185" s="21" t="s">
        <v>647</v>
      </c>
      <c r="D185" s="21" t="s">
        <v>1179</v>
      </c>
      <c r="E185" s="16"/>
      <c r="F185" s="21" t="s">
        <v>1186</v>
      </c>
      <c r="G185" s="76"/>
    </row>
    <row r="186" spans="1:7" x14ac:dyDescent="0.25">
      <c r="A186" s="21" t="s">
        <v>67</v>
      </c>
      <c r="B186" s="21" t="s">
        <v>286</v>
      </c>
      <c r="C186" s="21" t="s">
        <v>287</v>
      </c>
      <c r="D186" s="21" t="s">
        <v>1179</v>
      </c>
      <c r="E186" s="16">
        <v>43886</v>
      </c>
      <c r="F186" s="21" t="s">
        <v>1180</v>
      </c>
      <c r="G186" s="76"/>
    </row>
    <row r="187" spans="1:7" x14ac:dyDescent="0.25">
      <c r="A187" s="21" t="s">
        <v>67</v>
      </c>
      <c r="B187" s="21" t="s">
        <v>214</v>
      </c>
      <c r="C187" s="21" t="s">
        <v>215</v>
      </c>
      <c r="D187" s="21" t="s">
        <v>1179</v>
      </c>
      <c r="E187" s="16">
        <v>43889</v>
      </c>
      <c r="F187" s="21" t="s">
        <v>1180</v>
      </c>
      <c r="G187" s="76"/>
    </row>
    <row r="188" spans="1:7" x14ac:dyDescent="0.25">
      <c r="A188" s="21" t="s">
        <v>67</v>
      </c>
      <c r="B188" s="21" t="s">
        <v>463</v>
      </c>
      <c r="C188" s="21" t="s">
        <v>464</v>
      </c>
      <c r="D188" s="21" t="s">
        <v>1179</v>
      </c>
      <c r="E188" s="16">
        <v>43873</v>
      </c>
      <c r="F188" s="21" t="s">
        <v>1180</v>
      </c>
      <c r="G188" s="76"/>
    </row>
    <row r="189" spans="1:7" hidden="1" x14ac:dyDescent="0.25">
      <c r="A189" s="21" t="s">
        <v>67</v>
      </c>
      <c r="B189" s="21" t="s">
        <v>1030</v>
      </c>
      <c r="C189" s="21" t="s">
        <v>1031</v>
      </c>
      <c r="D189" s="21" t="s">
        <v>1185</v>
      </c>
      <c r="E189" s="16">
        <v>43895</v>
      </c>
      <c r="F189" s="21" t="s">
        <v>1180</v>
      </c>
      <c r="G189" s="76"/>
    </row>
    <row r="190" spans="1:7" hidden="1" x14ac:dyDescent="0.25">
      <c r="A190" s="21" t="s">
        <v>60</v>
      </c>
      <c r="B190" s="21" t="s">
        <v>61</v>
      </c>
      <c r="C190" s="21" t="s">
        <v>62</v>
      </c>
      <c r="D190" s="21" t="s">
        <v>1189</v>
      </c>
      <c r="E190" s="16"/>
      <c r="F190" s="21" t="s">
        <v>1186</v>
      </c>
      <c r="G190" s="76"/>
    </row>
    <row r="191" spans="1:7" hidden="1" x14ac:dyDescent="0.25">
      <c r="A191" s="21" t="s">
        <v>60</v>
      </c>
      <c r="B191" s="21" t="s">
        <v>424</v>
      </c>
      <c r="C191" s="21" t="s">
        <v>425</v>
      </c>
      <c r="D191" s="21" t="s">
        <v>1189</v>
      </c>
      <c r="E191" s="16"/>
      <c r="F191" s="21" t="s">
        <v>1186</v>
      </c>
      <c r="G191" s="76"/>
    </row>
    <row r="192" spans="1:7" hidden="1" x14ac:dyDescent="0.25">
      <c r="A192" s="21" t="s">
        <v>60</v>
      </c>
      <c r="B192" s="21" t="s">
        <v>262</v>
      </c>
      <c r="C192" s="21" t="s">
        <v>263</v>
      </c>
      <c r="D192" s="21" t="s">
        <v>1179</v>
      </c>
      <c r="E192" s="16"/>
      <c r="F192" s="21" t="s">
        <v>1186</v>
      </c>
      <c r="G192" s="76"/>
    </row>
    <row r="193" spans="1:7" hidden="1" x14ac:dyDescent="0.25">
      <c r="A193" s="21" t="s">
        <v>60</v>
      </c>
      <c r="B193" s="21" t="s">
        <v>262</v>
      </c>
      <c r="C193" s="21" t="s">
        <v>263</v>
      </c>
      <c r="D193" s="21" t="s">
        <v>1189</v>
      </c>
      <c r="E193" s="16"/>
      <c r="F193" s="21" t="s">
        <v>1186</v>
      </c>
      <c r="G193" s="76"/>
    </row>
    <row r="194" spans="1:7" hidden="1" x14ac:dyDescent="0.25">
      <c r="A194" s="21" t="s">
        <v>60</v>
      </c>
      <c r="B194" s="21" t="s">
        <v>1102</v>
      </c>
      <c r="C194" s="21" t="s">
        <v>1103</v>
      </c>
      <c r="D194" s="21" t="s">
        <v>1185</v>
      </c>
      <c r="E194" s="16"/>
      <c r="F194" s="21" t="s">
        <v>1186</v>
      </c>
      <c r="G194" s="76"/>
    </row>
    <row r="195" spans="1:7" hidden="1" x14ac:dyDescent="0.25">
      <c r="A195" s="21" t="s">
        <v>60</v>
      </c>
      <c r="B195" s="21" t="s">
        <v>310</v>
      </c>
      <c r="C195" s="21" t="s">
        <v>311</v>
      </c>
      <c r="D195" s="21" t="s">
        <v>1189</v>
      </c>
      <c r="E195" s="16"/>
      <c r="F195" s="21" t="s">
        <v>1186</v>
      </c>
      <c r="G195" s="76"/>
    </row>
    <row r="196" spans="1:7" hidden="1" x14ac:dyDescent="0.25">
      <c r="A196" s="21" t="s">
        <v>60</v>
      </c>
      <c r="B196" s="21" t="s">
        <v>623</v>
      </c>
      <c r="C196" s="21" t="s">
        <v>624</v>
      </c>
      <c r="D196" s="21" t="s">
        <v>1189</v>
      </c>
      <c r="E196" s="16"/>
      <c r="F196" s="21" t="s">
        <v>1186</v>
      </c>
      <c r="G196" s="76"/>
    </row>
    <row r="197" spans="1:7" hidden="1" x14ac:dyDescent="0.25">
      <c r="A197" s="21" t="s">
        <v>60</v>
      </c>
      <c r="B197" s="21" t="s">
        <v>325</v>
      </c>
      <c r="C197" s="21" t="s">
        <v>326</v>
      </c>
      <c r="D197" s="21" t="s">
        <v>1189</v>
      </c>
      <c r="E197" s="16"/>
      <c r="F197" s="21" t="s">
        <v>1186</v>
      </c>
      <c r="G197" s="76"/>
    </row>
    <row r="198" spans="1:7" hidden="1" x14ac:dyDescent="0.25">
      <c r="A198" s="21" t="s">
        <v>60</v>
      </c>
      <c r="B198" s="21" t="s">
        <v>1165</v>
      </c>
      <c r="C198" s="21" t="s">
        <v>1166</v>
      </c>
      <c r="D198" s="21" t="s">
        <v>1185</v>
      </c>
      <c r="E198" s="16"/>
      <c r="F198" s="21" t="s">
        <v>1186</v>
      </c>
      <c r="G198" s="76"/>
    </row>
    <row r="199" spans="1:7" hidden="1" x14ac:dyDescent="0.25">
      <c r="A199" s="21" t="s">
        <v>60</v>
      </c>
      <c r="B199" s="21" t="s">
        <v>1117</v>
      </c>
      <c r="C199" s="21" t="s">
        <v>1118</v>
      </c>
      <c r="D199" s="21" t="s">
        <v>1185</v>
      </c>
      <c r="E199" s="16"/>
      <c r="F199" s="21" t="s">
        <v>1186</v>
      </c>
      <c r="G199" s="76"/>
    </row>
    <row r="200" spans="1:7" hidden="1" x14ac:dyDescent="0.25">
      <c r="A200" s="21" t="s">
        <v>60</v>
      </c>
      <c r="B200" s="21" t="s">
        <v>1057</v>
      </c>
      <c r="C200" s="21" t="s">
        <v>1058</v>
      </c>
      <c r="D200" s="21" t="s">
        <v>1185</v>
      </c>
      <c r="E200" s="16"/>
      <c r="F200" s="21" t="s">
        <v>1186</v>
      </c>
      <c r="G200" s="76"/>
    </row>
    <row r="201" spans="1:7" hidden="1" x14ac:dyDescent="0.25">
      <c r="A201" s="21" t="s">
        <v>60</v>
      </c>
      <c r="B201" s="21" t="s">
        <v>496</v>
      </c>
      <c r="C201" s="21" t="s">
        <v>497</v>
      </c>
      <c r="D201" s="21" t="s">
        <v>1189</v>
      </c>
      <c r="E201" s="16"/>
      <c r="F201" s="21" t="s">
        <v>1186</v>
      </c>
      <c r="G201" s="76"/>
    </row>
    <row r="202" spans="1:7" hidden="1" x14ac:dyDescent="0.25">
      <c r="A202" s="21" t="s">
        <v>60</v>
      </c>
      <c r="B202" s="21" t="s">
        <v>964</v>
      </c>
      <c r="C202" s="21" t="s">
        <v>965</v>
      </c>
      <c r="D202" s="21" t="s">
        <v>1185</v>
      </c>
      <c r="E202" s="16"/>
      <c r="F202" s="21" t="s">
        <v>1186</v>
      </c>
      <c r="G202" s="76"/>
    </row>
    <row r="203" spans="1:7" hidden="1" x14ac:dyDescent="0.25">
      <c r="A203" s="21" t="s">
        <v>60</v>
      </c>
      <c r="B203" s="21" t="s">
        <v>940</v>
      </c>
      <c r="C203" s="21" t="s">
        <v>941</v>
      </c>
      <c r="D203" s="21" t="s">
        <v>1185</v>
      </c>
      <c r="E203" s="16"/>
      <c r="F203" s="21" t="s">
        <v>1186</v>
      </c>
      <c r="G203" s="76"/>
    </row>
    <row r="204" spans="1:7" hidden="1" x14ac:dyDescent="0.25">
      <c r="A204" s="21" t="s">
        <v>60</v>
      </c>
      <c r="B204" s="21" t="s">
        <v>271</v>
      </c>
      <c r="C204" s="21" t="s">
        <v>272</v>
      </c>
      <c r="D204" s="21" t="s">
        <v>1189</v>
      </c>
      <c r="E204" s="16"/>
      <c r="F204" s="21" t="s">
        <v>1186</v>
      </c>
      <c r="G204" s="76"/>
    </row>
    <row r="205" spans="1:7" hidden="1" x14ac:dyDescent="0.25">
      <c r="A205" s="21" t="s">
        <v>60</v>
      </c>
      <c r="B205" s="21" t="s">
        <v>319</v>
      </c>
      <c r="C205" s="21" t="s">
        <v>320</v>
      </c>
      <c r="D205" s="21" t="s">
        <v>1189</v>
      </c>
      <c r="E205" s="16"/>
      <c r="F205" s="21" t="s">
        <v>1186</v>
      </c>
      <c r="G205" s="76"/>
    </row>
    <row r="206" spans="1:7" hidden="1" x14ac:dyDescent="0.25">
      <c r="A206" s="21" t="s">
        <v>60</v>
      </c>
      <c r="B206" s="21" t="s">
        <v>385</v>
      </c>
      <c r="C206" s="21" t="s">
        <v>386</v>
      </c>
      <c r="D206" s="21" t="s">
        <v>1189</v>
      </c>
      <c r="E206" s="16"/>
      <c r="F206" s="21" t="s">
        <v>1186</v>
      </c>
      <c r="G206" s="76"/>
    </row>
    <row r="207" spans="1:7" hidden="1" x14ac:dyDescent="0.25">
      <c r="A207" s="21" t="s">
        <v>60</v>
      </c>
      <c r="B207" s="21" t="s">
        <v>661</v>
      </c>
      <c r="C207" s="21" t="s">
        <v>662</v>
      </c>
      <c r="D207" s="21" t="s">
        <v>1189</v>
      </c>
      <c r="E207" s="16"/>
      <c r="F207" s="21" t="s">
        <v>1186</v>
      </c>
      <c r="G207" s="76"/>
    </row>
    <row r="208" spans="1:7" hidden="1" x14ac:dyDescent="0.25">
      <c r="A208" s="21" t="s">
        <v>60</v>
      </c>
      <c r="B208" s="21" t="s">
        <v>913</v>
      </c>
      <c r="C208" s="21" t="s">
        <v>914</v>
      </c>
      <c r="D208" s="21" t="s">
        <v>1185</v>
      </c>
      <c r="E208" s="16"/>
      <c r="F208" s="21" t="s">
        <v>1186</v>
      </c>
      <c r="G208" s="76"/>
    </row>
    <row r="209" spans="1:7" hidden="1" x14ac:dyDescent="0.25">
      <c r="A209" s="21" t="s">
        <v>60</v>
      </c>
      <c r="B209" s="21" t="s">
        <v>748</v>
      </c>
      <c r="C209" s="21" t="s">
        <v>749</v>
      </c>
      <c r="D209" s="21" t="s">
        <v>1189</v>
      </c>
      <c r="E209" s="16"/>
      <c r="F209" s="21" t="s">
        <v>1186</v>
      </c>
      <c r="G209" s="76"/>
    </row>
    <row r="210" spans="1:7" hidden="1" x14ac:dyDescent="0.25">
      <c r="A210" s="21" t="s">
        <v>60</v>
      </c>
      <c r="B210" s="21" t="s">
        <v>632</v>
      </c>
      <c r="C210" s="21" t="s">
        <v>633</v>
      </c>
      <c r="D210" s="21" t="s">
        <v>1189</v>
      </c>
      <c r="E210" s="16"/>
      <c r="F210" s="21" t="s">
        <v>1186</v>
      </c>
      <c r="G210" s="76"/>
    </row>
    <row r="211" spans="1:7" hidden="1" x14ac:dyDescent="0.25">
      <c r="A211" s="21" t="s">
        <v>60</v>
      </c>
      <c r="B211" s="21" t="s">
        <v>1078</v>
      </c>
      <c r="C211" s="21" t="s">
        <v>1079</v>
      </c>
      <c r="D211" s="21" t="s">
        <v>1185</v>
      </c>
      <c r="E211" s="16"/>
      <c r="F211" s="21" t="s">
        <v>1186</v>
      </c>
      <c r="G211" s="76"/>
    </row>
    <row r="212" spans="1:7" hidden="1" x14ac:dyDescent="0.25">
      <c r="A212" s="21" t="s">
        <v>60</v>
      </c>
      <c r="B212" s="21" t="s">
        <v>790</v>
      </c>
      <c r="C212" s="21" t="s">
        <v>791</v>
      </c>
      <c r="D212" s="21" t="s">
        <v>1189</v>
      </c>
      <c r="E212" s="16"/>
      <c r="F212" s="21" t="s">
        <v>1186</v>
      </c>
      <c r="G212" s="76"/>
    </row>
    <row r="213" spans="1:7" hidden="1" x14ac:dyDescent="0.25">
      <c r="A213" s="21" t="s">
        <v>60</v>
      </c>
      <c r="B213" s="21" t="s">
        <v>742</v>
      </c>
      <c r="C213" s="21" t="s">
        <v>743</v>
      </c>
      <c r="D213" s="21" t="s">
        <v>1189</v>
      </c>
      <c r="E213" s="16"/>
      <c r="F213" s="21" t="s">
        <v>1186</v>
      </c>
      <c r="G213" s="76"/>
    </row>
    <row r="214" spans="1:7" hidden="1" x14ac:dyDescent="0.25">
      <c r="A214" s="21" t="s">
        <v>91</v>
      </c>
      <c r="B214" s="21" t="s">
        <v>754</v>
      </c>
      <c r="C214" s="21" t="s">
        <v>755</v>
      </c>
      <c r="D214" s="21" t="s">
        <v>1179</v>
      </c>
      <c r="E214" s="16"/>
      <c r="F214" s="21" t="s">
        <v>1186</v>
      </c>
      <c r="G214" s="76"/>
    </row>
    <row r="215" spans="1:7" hidden="1" x14ac:dyDescent="0.25">
      <c r="A215" s="21" t="s">
        <v>91</v>
      </c>
      <c r="B215" s="21" t="s">
        <v>757</v>
      </c>
      <c r="C215" s="21" t="s">
        <v>758</v>
      </c>
      <c r="D215" s="21" t="s">
        <v>1179</v>
      </c>
      <c r="E215" s="16"/>
      <c r="F215" s="21" t="s">
        <v>1186</v>
      </c>
      <c r="G215" s="76"/>
    </row>
    <row r="216" spans="1:7" hidden="1" x14ac:dyDescent="0.25">
      <c r="A216" s="21" t="s">
        <v>91</v>
      </c>
      <c r="B216" s="21" t="s">
        <v>295</v>
      </c>
      <c r="C216" s="21" t="s">
        <v>296</v>
      </c>
      <c r="D216" s="21" t="s">
        <v>1179</v>
      </c>
      <c r="E216" s="16"/>
      <c r="F216" s="21" t="s">
        <v>1186</v>
      </c>
      <c r="G216" s="76"/>
    </row>
    <row r="217" spans="1:7" hidden="1" x14ac:dyDescent="0.25">
      <c r="A217" s="21" t="s">
        <v>91</v>
      </c>
      <c r="B217" s="21" t="s">
        <v>730</v>
      </c>
      <c r="C217" s="21" t="s">
        <v>1190</v>
      </c>
      <c r="D217" s="21" t="s">
        <v>1179</v>
      </c>
      <c r="E217" s="16">
        <v>43915</v>
      </c>
      <c r="F217" s="21" t="s">
        <v>1186</v>
      </c>
      <c r="G217" s="76"/>
    </row>
    <row r="218" spans="1:7" hidden="1" x14ac:dyDescent="0.25">
      <c r="A218" s="21" t="s">
        <v>91</v>
      </c>
      <c r="B218" s="21" t="s">
        <v>322</v>
      </c>
      <c r="C218" s="21" t="s">
        <v>323</v>
      </c>
      <c r="D218" s="21" t="s">
        <v>1179</v>
      </c>
      <c r="E218" s="16"/>
      <c r="F218" s="21" t="s">
        <v>1186</v>
      </c>
      <c r="G218" s="76"/>
    </row>
    <row r="219" spans="1:7" hidden="1" x14ac:dyDescent="0.25">
      <c r="A219" s="21" t="s">
        <v>87</v>
      </c>
      <c r="B219" s="21" t="s">
        <v>572</v>
      </c>
      <c r="C219" s="21" t="s">
        <v>573</v>
      </c>
      <c r="D219" s="21" t="s">
        <v>1179</v>
      </c>
      <c r="E219" s="16"/>
      <c r="F219" s="21" t="s">
        <v>1186</v>
      </c>
      <c r="G219" s="76"/>
    </row>
    <row r="220" spans="1:7" hidden="1" x14ac:dyDescent="0.25">
      <c r="A220" s="21" t="s">
        <v>87</v>
      </c>
      <c r="B220" s="21" t="s">
        <v>581</v>
      </c>
      <c r="C220" s="21" t="s">
        <v>582</v>
      </c>
      <c r="D220" s="21" t="s">
        <v>1179</v>
      </c>
      <c r="E220" s="16"/>
      <c r="F220" s="21" t="s">
        <v>1186</v>
      </c>
      <c r="G220" s="76"/>
    </row>
    <row r="221" spans="1:7" hidden="1" x14ac:dyDescent="0.25">
      <c r="A221" s="21" t="s">
        <v>87</v>
      </c>
      <c r="B221" s="21" t="s">
        <v>469</v>
      </c>
      <c r="C221" s="21" t="s">
        <v>470</v>
      </c>
      <c r="D221" s="21" t="s">
        <v>1179</v>
      </c>
      <c r="E221" s="16"/>
      <c r="F221" s="21" t="s">
        <v>1186</v>
      </c>
      <c r="G221" s="76"/>
    </row>
    <row r="222" spans="1:7" x14ac:dyDescent="0.25">
      <c r="A222" s="21" t="s">
        <v>87</v>
      </c>
      <c r="B222" s="21" t="s">
        <v>142</v>
      </c>
      <c r="C222" s="21" t="s">
        <v>143</v>
      </c>
      <c r="D222" s="21" t="s">
        <v>1179</v>
      </c>
      <c r="E222" s="16">
        <v>43902</v>
      </c>
      <c r="F222" s="21" t="s">
        <v>1180</v>
      </c>
      <c r="G222" s="76"/>
    </row>
    <row r="223" spans="1:7" x14ac:dyDescent="0.25">
      <c r="A223" s="21" t="s">
        <v>87</v>
      </c>
      <c r="B223" s="21" t="s">
        <v>88</v>
      </c>
      <c r="C223" s="21" t="s">
        <v>89</v>
      </c>
      <c r="D223" s="21" t="s">
        <v>1179</v>
      </c>
      <c r="E223" s="16">
        <v>43894</v>
      </c>
      <c r="F223" s="21" t="s">
        <v>1180</v>
      </c>
      <c r="G223" s="76"/>
    </row>
    <row r="224" spans="1:7" x14ac:dyDescent="0.25">
      <c r="A224" s="21" t="s">
        <v>87</v>
      </c>
      <c r="B224" s="21" t="s">
        <v>688</v>
      </c>
      <c r="C224" s="21" t="s">
        <v>689</v>
      </c>
      <c r="D224" s="21" t="s">
        <v>1179</v>
      </c>
      <c r="E224" s="16">
        <v>43894</v>
      </c>
      <c r="F224" s="21" t="s">
        <v>1180</v>
      </c>
      <c r="G224" s="76"/>
    </row>
    <row r="225" spans="1:7" hidden="1" x14ac:dyDescent="0.25">
      <c r="A225" s="21" t="s">
        <v>87</v>
      </c>
      <c r="B225" s="21" t="s">
        <v>1135</v>
      </c>
      <c r="C225" s="21" t="s">
        <v>1136</v>
      </c>
      <c r="D225" s="21" t="s">
        <v>1185</v>
      </c>
      <c r="E225" s="16">
        <v>43903</v>
      </c>
      <c r="F225" s="21" t="s">
        <v>1180</v>
      </c>
      <c r="G225" s="76"/>
    </row>
    <row r="226" spans="1:7" hidden="1" x14ac:dyDescent="0.25">
      <c r="A226" s="21" t="s">
        <v>87</v>
      </c>
      <c r="B226" s="21" t="s">
        <v>1069</v>
      </c>
      <c r="C226" s="21" t="s">
        <v>1070</v>
      </c>
      <c r="D226" s="21" t="s">
        <v>1185</v>
      </c>
      <c r="E226" s="16">
        <v>43902</v>
      </c>
      <c r="F226" s="21" t="s">
        <v>1180</v>
      </c>
      <c r="G226" s="76"/>
    </row>
    <row r="227" spans="1:7" hidden="1" x14ac:dyDescent="0.25">
      <c r="A227" s="21" t="s">
        <v>45</v>
      </c>
      <c r="B227" s="21" t="s">
        <v>811</v>
      </c>
      <c r="C227" s="21" t="s">
        <v>812</v>
      </c>
      <c r="D227" s="21" t="s">
        <v>1179</v>
      </c>
      <c r="E227" s="16"/>
      <c r="F227" s="21" t="s">
        <v>1186</v>
      </c>
      <c r="G227" s="76"/>
    </row>
    <row r="228" spans="1:7" hidden="1" x14ac:dyDescent="0.25">
      <c r="A228" s="21" t="s">
        <v>45</v>
      </c>
      <c r="B228" s="21" t="s">
        <v>46</v>
      </c>
      <c r="C228" s="21" t="s">
        <v>47</v>
      </c>
      <c r="D228" s="21" t="s">
        <v>1179</v>
      </c>
      <c r="E228" s="16"/>
      <c r="F228" s="21" t="s">
        <v>1186</v>
      </c>
      <c r="G228" s="76"/>
    </row>
    <row r="229" spans="1:7" hidden="1" x14ac:dyDescent="0.25">
      <c r="A229" s="21" t="s">
        <v>45</v>
      </c>
      <c r="B229" s="21" t="s">
        <v>448</v>
      </c>
      <c r="C229" s="21" t="s">
        <v>449</v>
      </c>
      <c r="D229" s="21" t="s">
        <v>1179</v>
      </c>
      <c r="E229" s="16"/>
      <c r="F229" s="21" t="s">
        <v>1186</v>
      </c>
      <c r="G229" s="76"/>
    </row>
    <row r="230" spans="1:7" hidden="1" x14ac:dyDescent="0.25">
      <c r="A230" s="21" t="s">
        <v>45</v>
      </c>
      <c r="B230" s="21" t="s">
        <v>487</v>
      </c>
      <c r="C230" s="21" t="s">
        <v>1191</v>
      </c>
      <c r="D230" s="21" t="s">
        <v>1179</v>
      </c>
      <c r="E230" s="16"/>
      <c r="F230" s="21" t="s">
        <v>1186</v>
      </c>
      <c r="G230" s="76"/>
    </row>
    <row r="231" spans="1:7" x14ac:dyDescent="0.25">
      <c r="A231" s="21" t="s">
        <v>45</v>
      </c>
      <c r="B231" s="21" t="s">
        <v>442</v>
      </c>
      <c r="C231" s="21" t="s">
        <v>443</v>
      </c>
      <c r="D231" s="21" t="s">
        <v>1179</v>
      </c>
      <c r="E231" s="16">
        <v>43901</v>
      </c>
      <c r="F231" s="21" t="s">
        <v>1180</v>
      </c>
      <c r="G231" s="76"/>
    </row>
    <row r="232" spans="1:7" x14ac:dyDescent="0.25">
      <c r="A232" s="21" t="s">
        <v>45</v>
      </c>
      <c r="B232" s="21" t="s">
        <v>331</v>
      </c>
      <c r="C232" s="21" t="s">
        <v>332</v>
      </c>
      <c r="D232" s="21" t="s">
        <v>1179</v>
      </c>
      <c r="E232" s="16">
        <v>43895</v>
      </c>
      <c r="F232" s="21" t="s">
        <v>1180</v>
      </c>
      <c r="G232" s="76"/>
    </row>
    <row r="233" spans="1:7" x14ac:dyDescent="0.25">
      <c r="A233" s="21" t="s">
        <v>45</v>
      </c>
      <c r="B233" s="21" t="s">
        <v>406</v>
      </c>
      <c r="C233" s="21" t="s">
        <v>407</v>
      </c>
      <c r="D233" s="21" t="s">
        <v>1179</v>
      </c>
      <c r="E233" s="16">
        <v>43901</v>
      </c>
      <c r="F233" s="21" t="s">
        <v>1180</v>
      </c>
      <c r="G233" s="76"/>
    </row>
    <row r="234" spans="1:7" x14ac:dyDescent="0.25">
      <c r="A234" s="21" t="s">
        <v>45</v>
      </c>
      <c r="B234" s="21" t="s">
        <v>539</v>
      </c>
      <c r="C234" s="21" t="s">
        <v>540</v>
      </c>
      <c r="D234" s="21" t="s">
        <v>1179</v>
      </c>
      <c r="E234" s="16">
        <v>43892</v>
      </c>
      <c r="F234" s="21" t="s">
        <v>1180</v>
      </c>
      <c r="G234" s="76"/>
    </row>
    <row r="235" spans="1:7" x14ac:dyDescent="0.25">
      <c r="A235" s="21" t="s">
        <v>45</v>
      </c>
      <c r="B235" s="21" t="s">
        <v>548</v>
      </c>
      <c r="C235" s="21" t="s">
        <v>549</v>
      </c>
      <c r="D235" s="21" t="s">
        <v>1179</v>
      </c>
      <c r="E235" s="16">
        <v>43893</v>
      </c>
      <c r="F235" s="21" t="s">
        <v>1180</v>
      </c>
      <c r="G235" s="76"/>
    </row>
    <row r="236" spans="1:7" x14ac:dyDescent="0.25">
      <c r="A236" s="21" t="s">
        <v>45</v>
      </c>
      <c r="B236" s="21" t="s">
        <v>638</v>
      </c>
      <c r="C236" s="21" t="s">
        <v>1182</v>
      </c>
      <c r="D236" s="21" t="s">
        <v>1179</v>
      </c>
      <c r="E236" s="16">
        <v>43901</v>
      </c>
      <c r="F236" s="21" t="s">
        <v>1180</v>
      </c>
      <c r="G236" s="76"/>
    </row>
    <row r="237" spans="1:7" x14ac:dyDescent="0.25">
      <c r="A237" s="21" t="s">
        <v>45</v>
      </c>
      <c r="B237" s="21" t="s">
        <v>605</v>
      </c>
      <c r="C237" s="21" t="s">
        <v>606</v>
      </c>
      <c r="D237" s="21" t="s">
        <v>1179</v>
      </c>
      <c r="E237" s="16">
        <v>43900</v>
      </c>
      <c r="F237" s="21" t="s">
        <v>1180</v>
      </c>
      <c r="G237" s="76"/>
    </row>
    <row r="238" spans="1:7" hidden="1" x14ac:dyDescent="0.25">
      <c r="A238" s="21" t="s">
        <v>53</v>
      </c>
      <c r="B238" s="21" t="s">
        <v>521</v>
      </c>
      <c r="C238" s="21" t="s">
        <v>1183</v>
      </c>
      <c r="D238" s="21" t="s">
        <v>1181</v>
      </c>
      <c r="E238" s="16"/>
      <c r="F238" s="21" t="s">
        <v>1186</v>
      </c>
      <c r="G238" s="76"/>
    </row>
    <row r="239" spans="1:7" x14ac:dyDescent="0.25">
      <c r="A239" s="21" t="s">
        <v>53</v>
      </c>
      <c r="B239" s="21" t="s">
        <v>658</v>
      </c>
      <c r="C239" s="21" t="s">
        <v>659</v>
      </c>
      <c r="D239" s="21" t="s">
        <v>1179</v>
      </c>
      <c r="E239" s="16">
        <v>43873</v>
      </c>
      <c r="F239" s="21" t="s">
        <v>1180</v>
      </c>
      <c r="G239" s="76"/>
    </row>
    <row r="240" spans="1:7" x14ac:dyDescent="0.25">
      <c r="A240" s="21" t="s">
        <v>53</v>
      </c>
      <c r="B240" s="21" t="s">
        <v>54</v>
      </c>
      <c r="C240" s="21" t="s">
        <v>55</v>
      </c>
      <c r="D240" s="21" t="s">
        <v>1179</v>
      </c>
      <c r="E240" s="16">
        <v>43888</v>
      </c>
      <c r="F240" s="21" t="s">
        <v>1180</v>
      </c>
      <c r="G240" s="76"/>
    </row>
    <row r="241" spans="1:7" x14ac:dyDescent="0.25">
      <c r="A241" s="21" t="s">
        <v>53</v>
      </c>
      <c r="B241" s="21" t="s">
        <v>145</v>
      </c>
      <c r="C241" s="21" t="s">
        <v>146</v>
      </c>
      <c r="D241" s="21" t="s">
        <v>1179</v>
      </c>
      <c r="E241" s="16">
        <v>43879</v>
      </c>
      <c r="F241" s="21" t="s">
        <v>1180</v>
      </c>
      <c r="G241" s="76"/>
    </row>
    <row r="242" spans="1:7" x14ac:dyDescent="0.25">
      <c r="A242" s="21" t="s">
        <v>53</v>
      </c>
      <c r="B242" s="21" t="s">
        <v>649</v>
      </c>
      <c r="C242" s="21" t="s">
        <v>650</v>
      </c>
      <c r="D242" s="21" t="s">
        <v>1179</v>
      </c>
      <c r="E242" s="16">
        <v>43899</v>
      </c>
      <c r="F242" s="21" t="s">
        <v>1180</v>
      </c>
      <c r="G242" s="76"/>
    </row>
    <row r="243" spans="1:7" x14ac:dyDescent="0.25">
      <c r="A243" s="21" t="s">
        <v>53</v>
      </c>
      <c r="B243" s="21" t="s">
        <v>593</v>
      </c>
      <c r="C243" s="21" t="s">
        <v>594</v>
      </c>
      <c r="D243" s="21" t="s">
        <v>1179</v>
      </c>
      <c r="E243" s="16">
        <v>43878</v>
      </c>
      <c r="F243" s="21" t="s">
        <v>1180</v>
      </c>
      <c r="G243" s="76"/>
    </row>
    <row r="244" spans="1:7" x14ac:dyDescent="0.25">
      <c r="A244" s="21" t="s">
        <v>53</v>
      </c>
      <c r="B244" s="21" t="s">
        <v>521</v>
      </c>
      <c r="C244" s="21" t="s">
        <v>1183</v>
      </c>
      <c r="D244" s="21" t="s">
        <v>1179</v>
      </c>
      <c r="E244" s="16">
        <v>43902</v>
      </c>
      <c r="F244" s="21" t="s">
        <v>1180</v>
      </c>
      <c r="G244" s="76"/>
    </row>
    <row r="245" spans="1:7" x14ac:dyDescent="0.25">
      <c r="A245" s="21" t="s">
        <v>53</v>
      </c>
      <c r="B245" s="21" t="s">
        <v>307</v>
      </c>
      <c r="C245" s="21" t="s">
        <v>308</v>
      </c>
      <c r="D245" s="21" t="s">
        <v>1179</v>
      </c>
      <c r="E245" s="16">
        <v>43880</v>
      </c>
      <c r="F245" s="21" t="s">
        <v>1180</v>
      </c>
      <c r="G245" s="76"/>
    </row>
    <row r="246" spans="1:7" x14ac:dyDescent="0.25">
      <c r="A246" s="21" t="s">
        <v>53</v>
      </c>
      <c r="B246" s="21" t="s">
        <v>436</v>
      </c>
      <c r="C246" s="21" t="s">
        <v>437</v>
      </c>
      <c r="D246" s="21" t="s">
        <v>1179</v>
      </c>
      <c r="E246" s="16">
        <v>43895</v>
      </c>
      <c r="F246" s="21" t="s">
        <v>1180</v>
      </c>
      <c r="G246" s="76"/>
    </row>
    <row r="247" spans="1:7" x14ac:dyDescent="0.25">
      <c r="A247" s="21" t="s">
        <v>53</v>
      </c>
      <c r="B247" s="21" t="s">
        <v>412</v>
      </c>
      <c r="C247" s="21" t="s">
        <v>413</v>
      </c>
      <c r="D247" s="21" t="s">
        <v>1179</v>
      </c>
      <c r="E247" s="16">
        <v>43872</v>
      </c>
      <c r="F247" s="21" t="s">
        <v>1180</v>
      </c>
      <c r="G247" s="76"/>
    </row>
    <row r="248" spans="1:7" x14ac:dyDescent="0.25">
      <c r="A248" s="21" t="s">
        <v>53</v>
      </c>
      <c r="B248" s="21" t="s">
        <v>379</v>
      </c>
      <c r="C248" s="21" t="s">
        <v>380</v>
      </c>
      <c r="D248" s="21" t="s">
        <v>1179</v>
      </c>
      <c r="E248" s="16">
        <v>43887</v>
      </c>
      <c r="F248" s="21" t="s">
        <v>1180</v>
      </c>
      <c r="G248" s="76"/>
    </row>
    <row r="249" spans="1:7" x14ac:dyDescent="0.25">
      <c r="A249" s="21" t="s">
        <v>53</v>
      </c>
      <c r="B249" s="21" t="s">
        <v>415</v>
      </c>
      <c r="C249" s="21" t="s">
        <v>416</v>
      </c>
      <c r="D249" s="21" t="s">
        <v>1179</v>
      </c>
      <c r="E249" s="16">
        <v>43866</v>
      </c>
      <c r="F249" s="21" t="s">
        <v>1180</v>
      </c>
      <c r="G249" s="76"/>
    </row>
    <row r="250" spans="1:7" x14ac:dyDescent="0.25">
      <c r="A250" s="21" t="s">
        <v>53</v>
      </c>
      <c r="B250" s="21" t="s">
        <v>169</v>
      </c>
      <c r="C250" s="21" t="s">
        <v>170</v>
      </c>
      <c r="D250" s="21" t="s">
        <v>1179</v>
      </c>
      <c r="E250" s="16">
        <v>43865</v>
      </c>
      <c r="F250" s="21" t="s">
        <v>1180</v>
      </c>
      <c r="G250" s="76"/>
    </row>
    <row r="251" spans="1:7" hidden="1" x14ac:dyDescent="0.25">
      <c r="A251" s="21" t="s">
        <v>41</v>
      </c>
      <c r="B251" s="21" t="s">
        <v>42</v>
      </c>
      <c r="C251" s="21" t="s">
        <v>43</v>
      </c>
      <c r="D251" s="21" t="s">
        <v>1179</v>
      </c>
      <c r="E251" s="16"/>
      <c r="F251" s="21" t="s">
        <v>1186</v>
      </c>
      <c r="G251" s="76"/>
    </row>
    <row r="252" spans="1:7" hidden="1" x14ac:dyDescent="0.25">
      <c r="A252" s="21" t="s">
        <v>41</v>
      </c>
      <c r="B252" s="21" t="s">
        <v>238</v>
      </c>
      <c r="C252" s="21" t="s">
        <v>239</v>
      </c>
      <c r="D252" s="21" t="s">
        <v>1179</v>
      </c>
      <c r="E252" s="16"/>
      <c r="F252" s="21" t="s">
        <v>1186</v>
      </c>
      <c r="G252" s="76"/>
    </row>
    <row r="253" spans="1:7" hidden="1" x14ac:dyDescent="0.25">
      <c r="A253" s="21" t="s">
        <v>41</v>
      </c>
      <c r="B253" s="21" t="s">
        <v>863</v>
      </c>
      <c r="C253" s="21" t="s">
        <v>864</v>
      </c>
      <c r="D253" s="21" t="s">
        <v>1185</v>
      </c>
      <c r="E253" s="16"/>
      <c r="F253" s="21" t="s">
        <v>1186</v>
      </c>
      <c r="G253" s="76"/>
    </row>
    <row r="254" spans="1:7" hidden="1" x14ac:dyDescent="0.25">
      <c r="A254" s="21" t="s">
        <v>41</v>
      </c>
      <c r="B254" s="21" t="s">
        <v>1105</v>
      </c>
      <c r="C254" s="21" t="s">
        <v>1106</v>
      </c>
      <c r="D254" s="21" t="s">
        <v>1185</v>
      </c>
      <c r="E254" s="16"/>
      <c r="F254" s="21" t="s">
        <v>1186</v>
      </c>
      <c r="G254" s="76"/>
    </row>
    <row r="255" spans="1:7" hidden="1" x14ac:dyDescent="0.25">
      <c r="A255" s="21" t="s">
        <v>41</v>
      </c>
      <c r="B255" s="21" t="s">
        <v>1111</v>
      </c>
      <c r="C255" s="21" t="s">
        <v>1112</v>
      </c>
      <c r="D255" s="21" t="s">
        <v>1185</v>
      </c>
      <c r="E255" s="16"/>
      <c r="F255" s="21" t="s">
        <v>1186</v>
      </c>
      <c r="G255" s="76"/>
    </row>
    <row r="256" spans="1:7" hidden="1" x14ac:dyDescent="0.25">
      <c r="A256" s="21" t="s">
        <v>41</v>
      </c>
      <c r="B256" s="21" t="s">
        <v>554</v>
      </c>
      <c r="C256" s="21" t="s">
        <v>555</v>
      </c>
      <c r="D256" s="21" t="s">
        <v>1179</v>
      </c>
      <c r="E256" s="16"/>
      <c r="F256" s="21" t="s">
        <v>1186</v>
      </c>
      <c r="G256" s="76"/>
    </row>
    <row r="257" spans="1:7" hidden="1" x14ac:dyDescent="0.25">
      <c r="A257" s="21" t="s">
        <v>41</v>
      </c>
      <c r="B257" s="21" t="s">
        <v>1000</v>
      </c>
      <c r="C257" s="21" t="s">
        <v>1001</v>
      </c>
      <c r="D257" s="21" t="s">
        <v>1185</v>
      </c>
      <c r="E257" s="16"/>
      <c r="F257" s="21" t="s">
        <v>1186</v>
      </c>
      <c r="G257" s="76"/>
    </row>
    <row r="258" spans="1:7" hidden="1" x14ac:dyDescent="0.25">
      <c r="A258" s="21" t="s">
        <v>41</v>
      </c>
      <c r="B258" s="21" t="s">
        <v>1132</v>
      </c>
      <c r="C258" s="21" t="s">
        <v>1133</v>
      </c>
      <c r="D258" s="21" t="s">
        <v>1185</v>
      </c>
      <c r="E258" s="16"/>
      <c r="F258" s="21" t="s">
        <v>1186</v>
      </c>
      <c r="G258" s="76"/>
    </row>
    <row r="259" spans="1:7" hidden="1" x14ac:dyDescent="0.25">
      <c r="A259" s="21" t="s">
        <v>41</v>
      </c>
      <c r="B259" s="21" t="s">
        <v>925</v>
      </c>
      <c r="C259" s="21" t="s">
        <v>926</v>
      </c>
      <c r="D259" s="21" t="s">
        <v>1185</v>
      </c>
      <c r="E259" s="16"/>
      <c r="F259" s="21" t="s">
        <v>1186</v>
      </c>
      <c r="G259" s="76"/>
    </row>
    <row r="260" spans="1:7" hidden="1" x14ac:dyDescent="0.25">
      <c r="A260" s="21" t="s">
        <v>41</v>
      </c>
      <c r="B260" s="21" t="s">
        <v>1084</v>
      </c>
      <c r="C260" s="21" t="s">
        <v>1085</v>
      </c>
      <c r="D260" s="21" t="s">
        <v>1185</v>
      </c>
      <c r="E260" s="16"/>
      <c r="F260" s="21" t="s">
        <v>1186</v>
      </c>
      <c r="G260" s="76"/>
    </row>
    <row r="261" spans="1:7" hidden="1" x14ac:dyDescent="0.25">
      <c r="A261" s="21" t="s">
        <v>41</v>
      </c>
      <c r="B261" s="21" t="s">
        <v>827</v>
      </c>
      <c r="C261" s="21" t="s">
        <v>828</v>
      </c>
      <c r="D261" s="21" t="s">
        <v>1185</v>
      </c>
      <c r="E261" s="16">
        <v>43867</v>
      </c>
      <c r="F261" s="21" t="s">
        <v>1180</v>
      </c>
      <c r="G261" s="76"/>
    </row>
    <row r="262" spans="1:7" hidden="1" x14ac:dyDescent="0.25">
      <c r="A262" s="21" t="s">
        <v>41</v>
      </c>
      <c r="B262" s="21" t="s">
        <v>1093</v>
      </c>
      <c r="C262" s="21" t="s">
        <v>1094</v>
      </c>
      <c r="D262" s="21" t="s">
        <v>1185</v>
      </c>
      <c r="E262" s="16">
        <v>43882</v>
      </c>
      <c r="F262" s="21" t="s">
        <v>1180</v>
      </c>
      <c r="G262" s="76"/>
    </row>
    <row r="263" spans="1:7" x14ac:dyDescent="0.25">
      <c r="A263" s="21" t="s">
        <v>41</v>
      </c>
      <c r="B263" s="21" t="s">
        <v>599</v>
      </c>
      <c r="C263" s="21" t="s">
        <v>600</v>
      </c>
      <c r="D263" s="21" t="s">
        <v>1179</v>
      </c>
      <c r="E263" s="16">
        <v>43886</v>
      </c>
      <c r="F263" s="21" t="s">
        <v>1180</v>
      </c>
      <c r="G263" s="76"/>
    </row>
    <row r="264" spans="1:7" hidden="1" x14ac:dyDescent="0.25">
      <c r="A264" s="21" t="s">
        <v>41</v>
      </c>
      <c r="B264" s="21" t="s">
        <v>970</v>
      </c>
      <c r="C264" s="21" t="s">
        <v>971</v>
      </c>
      <c r="D264" s="21" t="s">
        <v>1185</v>
      </c>
      <c r="E264" s="16">
        <v>43867</v>
      </c>
      <c r="F264" s="21" t="s">
        <v>1180</v>
      </c>
      <c r="G264" s="76"/>
    </row>
    <row r="265" spans="1:7" x14ac:dyDescent="0.25">
      <c r="A265" s="21" t="s">
        <v>41</v>
      </c>
      <c r="B265" s="21" t="s">
        <v>505</v>
      </c>
      <c r="C265" s="21" t="s">
        <v>506</v>
      </c>
      <c r="D265" s="21" t="s">
        <v>1179</v>
      </c>
      <c r="E265" s="16">
        <v>43895</v>
      </c>
      <c r="F265" s="21" t="s">
        <v>1180</v>
      </c>
      <c r="G265" s="76"/>
    </row>
    <row r="266" spans="1:7" hidden="1" x14ac:dyDescent="0.25">
      <c r="A266" s="21" t="s">
        <v>41</v>
      </c>
      <c r="B266" s="21" t="s">
        <v>979</v>
      </c>
      <c r="C266" s="21" t="s">
        <v>980</v>
      </c>
      <c r="D266" s="21" t="s">
        <v>1185</v>
      </c>
      <c r="E266" s="16">
        <v>43868</v>
      </c>
      <c r="F266" s="21" t="s">
        <v>1180</v>
      </c>
      <c r="G266" s="76"/>
    </row>
    <row r="267" spans="1:7" x14ac:dyDescent="0.25">
      <c r="A267" s="21" t="s">
        <v>41</v>
      </c>
      <c r="B267" s="21" t="s">
        <v>418</v>
      </c>
      <c r="C267" s="21" t="s">
        <v>419</v>
      </c>
      <c r="D267" s="21" t="s">
        <v>1179</v>
      </c>
      <c r="E267" s="16">
        <v>43885</v>
      </c>
      <c r="F267" s="21" t="s">
        <v>1180</v>
      </c>
      <c r="G267" s="76"/>
    </row>
    <row r="268" spans="1:7" x14ac:dyDescent="0.25">
      <c r="A268" s="21" t="s">
        <v>41</v>
      </c>
      <c r="B268" s="21" t="s">
        <v>587</v>
      </c>
      <c r="C268" s="21" t="s">
        <v>588</v>
      </c>
      <c r="D268" s="21" t="s">
        <v>1179</v>
      </c>
      <c r="E268" s="16">
        <v>43879</v>
      </c>
      <c r="F268" s="21" t="s">
        <v>1180</v>
      </c>
      <c r="G268" s="76"/>
    </row>
    <row r="269" spans="1:7" hidden="1" x14ac:dyDescent="0.25">
      <c r="A269" s="21" t="s">
        <v>41</v>
      </c>
      <c r="B269" s="21" t="s">
        <v>818</v>
      </c>
      <c r="C269" s="21" t="s">
        <v>819</v>
      </c>
      <c r="D269" s="21" t="s">
        <v>1185</v>
      </c>
      <c r="E269" s="16">
        <v>43867</v>
      </c>
      <c r="F269" s="21" t="s">
        <v>1180</v>
      </c>
      <c r="G269" s="76"/>
    </row>
    <row r="270" spans="1:7" x14ac:dyDescent="0.25">
      <c r="A270" s="21" t="s">
        <v>41</v>
      </c>
      <c r="B270" s="21" t="s">
        <v>181</v>
      </c>
      <c r="C270" s="21" t="s">
        <v>182</v>
      </c>
      <c r="D270" s="21" t="s">
        <v>1179</v>
      </c>
      <c r="E270" s="16">
        <v>43895</v>
      </c>
      <c r="F270" s="21" t="s">
        <v>1180</v>
      </c>
      <c r="G270" s="76"/>
    </row>
    <row r="271" spans="1:7" hidden="1" x14ac:dyDescent="0.25">
      <c r="A271" s="21" t="s">
        <v>41</v>
      </c>
      <c r="B271" s="21" t="s">
        <v>1114</v>
      </c>
      <c r="C271" s="21" t="s">
        <v>1115</v>
      </c>
      <c r="D271" s="21" t="s">
        <v>1185</v>
      </c>
      <c r="E271" s="16">
        <v>43895</v>
      </c>
      <c r="F271" s="21" t="s">
        <v>1180</v>
      </c>
      <c r="G271" s="76"/>
    </row>
    <row r="272" spans="1:7" hidden="1" x14ac:dyDescent="0.25">
      <c r="A272" s="21" t="s">
        <v>41</v>
      </c>
      <c r="B272" s="21" t="s">
        <v>1060</v>
      </c>
      <c r="C272" s="21" t="s">
        <v>1061</v>
      </c>
      <c r="D272" s="21" t="s">
        <v>1185</v>
      </c>
      <c r="E272" s="16">
        <v>43880</v>
      </c>
      <c r="F272" s="21" t="s">
        <v>1180</v>
      </c>
      <c r="G272" s="76"/>
    </row>
    <row r="273" spans="1:7" hidden="1" x14ac:dyDescent="0.25">
      <c r="A273" s="21" t="s">
        <v>41</v>
      </c>
      <c r="B273" s="21" t="s">
        <v>916</v>
      </c>
      <c r="C273" s="21" t="s">
        <v>917</v>
      </c>
      <c r="D273" s="21" t="s">
        <v>1185</v>
      </c>
      <c r="E273" s="16">
        <v>43880</v>
      </c>
      <c r="F273" s="21" t="s">
        <v>1180</v>
      </c>
      <c r="G273" s="76"/>
    </row>
    <row r="274" spans="1:7" hidden="1" x14ac:dyDescent="0.25">
      <c r="A274" s="21" t="s">
        <v>41</v>
      </c>
      <c r="B274" s="21" t="s">
        <v>1144</v>
      </c>
      <c r="C274" s="21" t="s">
        <v>1145</v>
      </c>
      <c r="D274" s="21" t="s">
        <v>1185</v>
      </c>
      <c r="E274" s="16">
        <v>43893</v>
      </c>
      <c r="F274" s="21" t="s">
        <v>1180</v>
      </c>
      <c r="G274" s="76"/>
    </row>
    <row r="275" spans="1:7" hidden="1" x14ac:dyDescent="0.25">
      <c r="A275" s="21" t="s">
        <v>75</v>
      </c>
      <c r="B275" s="21" t="s">
        <v>641</v>
      </c>
      <c r="C275" s="21" t="s">
        <v>1192</v>
      </c>
      <c r="D275" s="21" t="s">
        <v>1179</v>
      </c>
      <c r="E275" s="16"/>
      <c r="F275" s="21" t="s">
        <v>1186</v>
      </c>
      <c r="G275" s="76"/>
    </row>
    <row r="276" spans="1:7" hidden="1" x14ac:dyDescent="0.25">
      <c r="A276" s="21" t="s">
        <v>75</v>
      </c>
      <c r="B276" s="21" t="s">
        <v>896</v>
      </c>
      <c r="C276" s="21" t="s">
        <v>897</v>
      </c>
      <c r="D276" s="21" t="s">
        <v>1185</v>
      </c>
      <c r="E276" s="16">
        <v>43906</v>
      </c>
      <c r="F276" s="21" t="s">
        <v>1186</v>
      </c>
      <c r="G276" s="76"/>
    </row>
    <row r="277" spans="1:7" hidden="1" x14ac:dyDescent="0.25">
      <c r="A277" s="21" t="s">
        <v>75</v>
      </c>
      <c r="B277" s="21" t="s">
        <v>848</v>
      </c>
      <c r="C277" s="21" t="s">
        <v>849</v>
      </c>
      <c r="D277" s="21" t="s">
        <v>1185</v>
      </c>
      <c r="E277" s="16">
        <v>43906</v>
      </c>
      <c r="F277" s="21" t="s">
        <v>1186</v>
      </c>
      <c r="G277" s="76"/>
    </row>
    <row r="278" spans="1:7" hidden="1" x14ac:dyDescent="0.25">
      <c r="A278" s="21" t="s">
        <v>75</v>
      </c>
      <c r="B278" s="21" t="s">
        <v>910</v>
      </c>
      <c r="C278" s="21" t="s">
        <v>911</v>
      </c>
      <c r="D278" s="21" t="s">
        <v>1185</v>
      </c>
      <c r="E278" s="16">
        <v>43906</v>
      </c>
      <c r="F278" s="21" t="s">
        <v>1186</v>
      </c>
      <c r="G278" s="76"/>
    </row>
    <row r="279" spans="1:7" hidden="1" x14ac:dyDescent="0.25">
      <c r="A279" s="21" t="s">
        <v>75</v>
      </c>
      <c r="B279" s="21" t="s">
        <v>111</v>
      </c>
      <c r="C279" s="21" t="s">
        <v>112</v>
      </c>
      <c r="D279" s="21" t="s">
        <v>1179</v>
      </c>
      <c r="E279" s="16"/>
      <c r="F279" s="21" t="s">
        <v>1186</v>
      </c>
      <c r="G279" s="76"/>
    </row>
    <row r="280" spans="1:7" hidden="1" x14ac:dyDescent="0.25">
      <c r="A280" s="21" t="s">
        <v>75</v>
      </c>
      <c r="B280" s="21" t="s">
        <v>76</v>
      </c>
      <c r="C280" s="21" t="s">
        <v>77</v>
      </c>
      <c r="D280" s="21" t="s">
        <v>1179</v>
      </c>
      <c r="E280" s="16"/>
      <c r="F280" s="21" t="s">
        <v>1186</v>
      </c>
      <c r="G280" s="76"/>
    </row>
    <row r="281" spans="1:7" hidden="1" x14ac:dyDescent="0.25">
      <c r="A281" s="21" t="s">
        <v>75</v>
      </c>
      <c r="B281" s="21" t="s">
        <v>433</v>
      </c>
      <c r="C281" s="21" t="s">
        <v>434</v>
      </c>
      <c r="D281" s="21" t="s">
        <v>1179</v>
      </c>
      <c r="E281" s="16"/>
      <c r="F281" s="21" t="s">
        <v>1186</v>
      </c>
      <c r="G281" s="76"/>
    </row>
    <row r="282" spans="1:7" hidden="1" x14ac:dyDescent="0.25">
      <c r="A282" s="21" t="s">
        <v>75</v>
      </c>
      <c r="B282" s="21" t="s">
        <v>673</v>
      </c>
      <c r="C282" s="21" t="s">
        <v>674</v>
      </c>
      <c r="D282" s="21" t="s">
        <v>1179</v>
      </c>
      <c r="E282" s="16"/>
      <c r="F282" s="21" t="s">
        <v>1186</v>
      </c>
      <c r="G282" s="76"/>
    </row>
    <row r="283" spans="1:7" hidden="1" x14ac:dyDescent="0.25">
      <c r="A283" s="21" t="s">
        <v>75</v>
      </c>
      <c r="B283" s="21" t="s">
        <v>421</v>
      </c>
      <c r="C283" s="21" t="s">
        <v>422</v>
      </c>
      <c r="D283" s="21" t="s">
        <v>1179</v>
      </c>
      <c r="E283" s="16"/>
      <c r="F283" s="21" t="s">
        <v>1186</v>
      </c>
      <c r="G283" s="76"/>
    </row>
    <row r="284" spans="1:7" hidden="1" x14ac:dyDescent="0.25">
      <c r="A284" s="21" t="s">
        <v>75</v>
      </c>
      <c r="B284" s="21" t="s">
        <v>955</v>
      </c>
      <c r="C284" s="21" t="s">
        <v>956</v>
      </c>
      <c r="D284" s="21" t="s">
        <v>1185</v>
      </c>
      <c r="E284" s="16"/>
      <c r="F284" s="21" t="s">
        <v>1186</v>
      </c>
      <c r="G284" s="76"/>
    </row>
    <row r="285" spans="1:7" hidden="1" x14ac:dyDescent="0.25">
      <c r="A285" s="21" t="s">
        <v>75</v>
      </c>
      <c r="B285" s="21" t="s">
        <v>1036</v>
      </c>
      <c r="C285" s="21" t="s">
        <v>1037</v>
      </c>
      <c r="D285" s="21" t="s">
        <v>1185</v>
      </c>
      <c r="E285" s="16"/>
      <c r="F285" s="21" t="s">
        <v>1186</v>
      </c>
      <c r="G285" s="76"/>
    </row>
    <row r="286" spans="1:7" hidden="1" x14ac:dyDescent="0.25">
      <c r="A286" s="21" t="s">
        <v>75</v>
      </c>
      <c r="B286" s="21" t="s">
        <v>484</v>
      </c>
      <c r="C286" s="21" t="s">
        <v>485</v>
      </c>
      <c r="D286" s="21" t="s">
        <v>1179</v>
      </c>
      <c r="E286" s="16"/>
      <c r="F286" s="21" t="s">
        <v>1186</v>
      </c>
      <c r="G286" s="76"/>
    </row>
    <row r="287" spans="1:7" hidden="1" x14ac:dyDescent="0.25">
      <c r="A287" s="21" t="s">
        <v>75</v>
      </c>
      <c r="B287" s="21" t="s">
        <v>1159</v>
      </c>
      <c r="C287" s="21" t="s">
        <v>1160</v>
      </c>
      <c r="D287" s="21" t="s">
        <v>1185</v>
      </c>
      <c r="E287" s="16"/>
      <c r="F287" s="21" t="s">
        <v>1186</v>
      </c>
      <c r="G287" s="76"/>
    </row>
    <row r="288" spans="1:7" hidden="1" x14ac:dyDescent="0.25">
      <c r="A288" s="21" t="s">
        <v>75</v>
      </c>
      <c r="B288" s="21" t="s">
        <v>626</v>
      </c>
      <c r="C288" s="21" t="s">
        <v>627</v>
      </c>
      <c r="D288" s="21" t="s">
        <v>1179</v>
      </c>
      <c r="E288" s="16"/>
      <c r="F288" s="21" t="s">
        <v>1186</v>
      </c>
      <c r="G288" s="76"/>
    </row>
    <row r="289" spans="1:7" hidden="1" x14ac:dyDescent="0.25">
      <c r="A289" s="21" t="s">
        <v>75</v>
      </c>
      <c r="B289" s="21" t="s">
        <v>703</v>
      </c>
      <c r="C289" s="21" t="s">
        <v>704</v>
      </c>
      <c r="D289" s="21" t="s">
        <v>1179</v>
      </c>
      <c r="E289" s="16"/>
      <c r="F289" s="21" t="s">
        <v>1186</v>
      </c>
      <c r="G289" s="76"/>
    </row>
    <row r="290" spans="1:7" hidden="1" x14ac:dyDescent="0.25">
      <c r="A290" s="21" t="s">
        <v>75</v>
      </c>
      <c r="B290" s="21" t="s">
        <v>887</v>
      </c>
      <c r="C290" s="21" t="s">
        <v>888</v>
      </c>
      <c r="D290" s="21" t="s">
        <v>1185</v>
      </c>
      <c r="E290" s="16"/>
      <c r="F290" s="21" t="s">
        <v>1186</v>
      </c>
      <c r="G290" s="76"/>
    </row>
    <row r="291" spans="1:7" hidden="1" x14ac:dyDescent="0.25">
      <c r="A291" s="21" t="s">
        <v>75</v>
      </c>
      <c r="B291" s="21" t="s">
        <v>373</v>
      </c>
      <c r="C291" s="21" t="s">
        <v>374</v>
      </c>
      <c r="D291" s="21" t="s">
        <v>1179</v>
      </c>
      <c r="E291" s="16">
        <v>43907</v>
      </c>
      <c r="F291" s="21" t="s">
        <v>1186</v>
      </c>
      <c r="G291" s="76"/>
    </row>
    <row r="292" spans="1:7" hidden="1" x14ac:dyDescent="0.25">
      <c r="A292" s="21" t="s">
        <v>75</v>
      </c>
      <c r="B292" s="21" t="s">
        <v>860</v>
      </c>
      <c r="C292" s="21" t="s">
        <v>861</v>
      </c>
      <c r="D292" s="21" t="s">
        <v>1185</v>
      </c>
      <c r="E292" s="16">
        <v>43906</v>
      </c>
      <c r="F292" s="21" t="s">
        <v>1186</v>
      </c>
      <c r="G292" s="76"/>
    </row>
    <row r="293" spans="1:7" hidden="1" x14ac:dyDescent="0.25">
      <c r="A293" s="21" t="s">
        <v>75</v>
      </c>
      <c r="B293" s="21" t="s">
        <v>691</v>
      </c>
      <c r="C293" s="21" t="s">
        <v>692</v>
      </c>
      <c r="D293" s="21" t="s">
        <v>1179</v>
      </c>
      <c r="E293" s="16">
        <v>43914</v>
      </c>
      <c r="F293" s="21" t="s">
        <v>1186</v>
      </c>
      <c r="G293" s="76"/>
    </row>
    <row r="294" spans="1:7" hidden="1" x14ac:dyDescent="0.25">
      <c r="A294" s="21" t="s">
        <v>75</v>
      </c>
      <c r="B294" s="21" t="s">
        <v>346</v>
      </c>
      <c r="C294" s="21" t="s">
        <v>347</v>
      </c>
      <c r="D294" s="21" t="s">
        <v>1179</v>
      </c>
      <c r="E294" s="16">
        <v>43907</v>
      </c>
      <c r="F294" s="21" t="s">
        <v>1186</v>
      </c>
      <c r="G294" s="76"/>
    </row>
    <row r="295" spans="1:7" hidden="1" x14ac:dyDescent="0.25">
      <c r="A295" s="21" t="s">
        <v>75</v>
      </c>
      <c r="B295" s="21" t="s">
        <v>875</v>
      </c>
      <c r="C295" s="21" t="s">
        <v>876</v>
      </c>
      <c r="D295" s="21" t="s">
        <v>1185</v>
      </c>
      <c r="E295" s="16">
        <v>43915</v>
      </c>
      <c r="F295" s="21" t="s">
        <v>1186</v>
      </c>
      <c r="G295" s="76"/>
    </row>
    <row r="296" spans="1:7" hidden="1" x14ac:dyDescent="0.25">
      <c r="A296" s="21" t="s">
        <v>75</v>
      </c>
      <c r="B296" s="21" t="s">
        <v>370</v>
      </c>
      <c r="C296" s="21" t="s">
        <v>371</v>
      </c>
      <c r="D296" s="21" t="s">
        <v>1179</v>
      </c>
      <c r="E296" s="16">
        <v>43916</v>
      </c>
      <c r="F296" s="21" t="s">
        <v>1186</v>
      </c>
      <c r="G296" s="76"/>
    </row>
    <row r="297" spans="1:7" hidden="1" x14ac:dyDescent="0.25">
      <c r="A297" s="21" t="s">
        <v>75</v>
      </c>
      <c r="B297" s="21" t="s">
        <v>718</v>
      </c>
      <c r="C297" s="21" t="s">
        <v>719</v>
      </c>
      <c r="D297" s="21" t="s">
        <v>1179</v>
      </c>
      <c r="E297" s="16">
        <v>43915</v>
      </c>
      <c r="F297" s="21" t="s">
        <v>1186</v>
      </c>
      <c r="G297" s="76"/>
    </row>
    <row r="298" spans="1:7" hidden="1" x14ac:dyDescent="0.25">
      <c r="A298" s="21" t="s">
        <v>75</v>
      </c>
      <c r="B298" s="21" t="s">
        <v>845</v>
      </c>
      <c r="C298" s="21" t="s">
        <v>846</v>
      </c>
      <c r="D298" s="21" t="s">
        <v>1185</v>
      </c>
      <c r="E298" s="16">
        <v>43910</v>
      </c>
      <c r="F298" s="21" t="s">
        <v>1186</v>
      </c>
      <c r="G298" s="76"/>
    </row>
    <row r="299" spans="1:7" hidden="1" x14ac:dyDescent="0.25">
      <c r="A299" s="21" t="s">
        <v>75</v>
      </c>
      <c r="B299" s="21" t="s">
        <v>1021</v>
      </c>
      <c r="C299" s="21" t="s">
        <v>1022</v>
      </c>
      <c r="D299" s="21" t="s">
        <v>1185</v>
      </c>
      <c r="E299" s="16"/>
      <c r="F299" s="21" t="s">
        <v>1186</v>
      </c>
      <c r="G299" s="76"/>
    </row>
    <row r="300" spans="1:7" hidden="1" x14ac:dyDescent="0.25">
      <c r="A300" s="21" t="s">
        <v>75</v>
      </c>
      <c r="B300" s="21" t="s">
        <v>902</v>
      </c>
      <c r="C300" s="21" t="s">
        <v>903</v>
      </c>
      <c r="D300" s="21" t="s">
        <v>1185</v>
      </c>
      <c r="E300" s="16"/>
      <c r="F300" s="21" t="s">
        <v>1186</v>
      </c>
      <c r="G300" s="76"/>
    </row>
    <row r="301" spans="1:7" hidden="1" x14ac:dyDescent="0.25">
      <c r="A301" s="21" t="s">
        <v>75</v>
      </c>
      <c r="B301" s="21" t="s">
        <v>904</v>
      </c>
      <c r="C301" s="21" t="s">
        <v>905</v>
      </c>
      <c r="D301" s="21" t="s">
        <v>1185</v>
      </c>
      <c r="E301" s="16">
        <v>43908</v>
      </c>
      <c r="F301" s="21" t="s">
        <v>1186</v>
      </c>
      <c r="G301" s="76"/>
    </row>
    <row r="302" spans="1:7" hidden="1" x14ac:dyDescent="0.25">
      <c r="A302" s="21" t="s">
        <v>75</v>
      </c>
      <c r="B302" s="21" t="s">
        <v>851</v>
      </c>
      <c r="C302" s="21" t="s">
        <v>852</v>
      </c>
      <c r="D302" s="21" t="s">
        <v>1185</v>
      </c>
      <c r="E302" s="16">
        <v>43908</v>
      </c>
      <c r="F302" s="21" t="s">
        <v>1186</v>
      </c>
      <c r="G302" s="76"/>
    </row>
    <row r="303" spans="1:7" hidden="1" x14ac:dyDescent="0.25">
      <c r="A303" s="21" t="s">
        <v>75</v>
      </c>
      <c r="B303" s="21" t="s">
        <v>481</v>
      </c>
      <c r="C303" s="21" t="s">
        <v>482</v>
      </c>
      <c r="D303" s="21" t="s">
        <v>1179</v>
      </c>
      <c r="E303" s="16"/>
      <c r="F303" s="21" t="s">
        <v>1186</v>
      </c>
      <c r="G303" s="76"/>
    </row>
    <row r="304" spans="1:7" hidden="1" x14ac:dyDescent="0.25">
      <c r="A304" s="21" t="s">
        <v>75</v>
      </c>
      <c r="B304" s="21" t="s">
        <v>1108</v>
      </c>
      <c r="C304" s="21" t="s">
        <v>1109</v>
      </c>
      <c r="D304" s="21" t="s">
        <v>1185</v>
      </c>
      <c r="E304" s="16"/>
      <c r="F304" s="21" t="s">
        <v>1186</v>
      </c>
      <c r="G304" s="76"/>
    </row>
    <row r="305" spans="1:7" hidden="1" x14ac:dyDescent="0.25">
      <c r="A305" s="21" t="s">
        <v>75</v>
      </c>
      <c r="B305" s="21" t="s">
        <v>961</v>
      </c>
      <c r="C305" s="21" t="s">
        <v>962</v>
      </c>
      <c r="D305" s="21" t="s">
        <v>1185</v>
      </c>
      <c r="E305" s="16">
        <v>43915</v>
      </c>
      <c r="F305" s="21" t="s">
        <v>1186</v>
      </c>
      <c r="G305" s="76"/>
    </row>
    <row r="306" spans="1:7" hidden="1" x14ac:dyDescent="0.25">
      <c r="A306" s="21" t="s">
        <v>75</v>
      </c>
      <c r="B306" s="21" t="s">
        <v>1009</v>
      </c>
      <c r="C306" s="21" t="s">
        <v>1010</v>
      </c>
      <c r="D306" s="21" t="s">
        <v>1185</v>
      </c>
      <c r="E306" s="16"/>
      <c r="F306" s="21" t="s">
        <v>1186</v>
      </c>
      <c r="G306" s="76"/>
    </row>
    <row r="307" spans="1:7" hidden="1" x14ac:dyDescent="0.25">
      <c r="A307" s="21" t="s">
        <v>75</v>
      </c>
      <c r="B307" s="21" t="s">
        <v>781</v>
      </c>
      <c r="C307" s="21" t="s">
        <v>782</v>
      </c>
      <c r="D307" s="21" t="s">
        <v>1179</v>
      </c>
      <c r="E307" s="16"/>
      <c r="F307" s="21" t="s">
        <v>1186</v>
      </c>
      <c r="G307" s="76"/>
    </row>
    <row r="308" spans="1:7" hidden="1" x14ac:dyDescent="0.25">
      <c r="A308" s="21" t="s">
        <v>20</v>
      </c>
      <c r="B308" s="21" t="s">
        <v>629</v>
      </c>
      <c r="C308" s="21" t="s">
        <v>630</v>
      </c>
      <c r="D308" s="21" t="s">
        <v>1179</v>
      </c>
      <c r="E308" s="16"/>
      <c r="F308" s="21" t="s">
        <v>1186</v>
      </c>
      <c r="G308" s="76"/>
    </row>
    <row r="309" spans="1:7" hidden="1" x14ac:dyDescent="0.25">
      <c r="A309" s="21" t="s">
        <v>20</v>
      </c>
      <c r="B309" s="21" t="s">
        <v>854</v>
      </c>
      <c r="C309" s="21" t="s">
        <v>855</v>
      </c>
      <c r="D309" s="21" t="s">
        <v>1185</v>
      </c>
      <c r="E309" s="16"/>
      <c r="F309" s="21" t="s">
        <v>1186</v>
      </c>
      <c r="G309" s="76"/>
    </row>
    <row r="310" spans="1:7" hidden="1" x14ac:dyDescent="0.25">
      <c r="A310" s="21" t="s">
        <v>20</v>
      </c>
      <c r="B310" s="21" t="s">
        <v>21</v>
      </c>
      <c r="C310" s="21" t="s">
        <v>22</v>
      </c>
      <c r="D310" s="21" t="s">
        <v>1179</v>
      </c>
      <c r="E310" s="16"/>
      <c r="F310" s="21" t="s">
        <v>1186</v>
      </c>
      <c r="G310" s="76"/>
    </row>
    <row r="311" spans="1:7" hidden="1" x14ac:dyDescent="0.25">
      <c r="A311" s="21" t="s">
        <v>20</v>
      </c>
      <c r="B311" s="21" t="s">
        <v>57</v>
      </c>
      <c r="C311" s="21" t="s">
        <v>58</v>
      </c>
      <c r="D311" s="21" t="s">
        <v>1179</v>
      </c>
      <c r="E311" s="16"/>
      <c r="F311" s="21" t="s">
        <v>1186</v>
      </c>
      <c r="G311" s="76"/>
    </row>
    <row r="312" spans="1:7" hidden="1" x14ac:dyDescent="0.25">
      <c r="A312" s="21" t="s">
        <v>20</v>
      </c>
      <c r="B312" s="21" t="s">
        <v>814</v>
      </c>
      <c r="C312" s="21" t="s">
        <v>815</v>
      </c>
      <c r="D312" s="21" t="s">
        <v>1185</v>
      </c>
      <c r="E312" s="16"/>
      <c r="F312" s="21" t="s">
        <v>1186</v>
      </c>
      <c r="G312" s="76"/>
    </row>
    <row r="313" spans="1:7" hidden="1" x14ac:dyDescent="0.25">
      <c r="A313" s="21" t="s">
        <v>20</v>
      </c>
      <c r="B313" s="21" t="s">
        <v>1063</v>
      </c>
      <c r="C313" s="21" t="s">
        <v>1064</v>
      </c>
      <c r="D313" s="21" t="s">
        <v>1185</v>
      </c>
      <c r="E313" s="16"/>
      <c r="F313" s="21" t="s">
        <v>1186</v>
      </c>
      <c r="G313" s="76"/>
    </row>
    <row r="314" spans="1:7" hidden="1" x14ac:dyDescent="0.25">
      <c r="A314" s="21" t="s">
        <v>20</v>
      </c>
      <c r="B314" s="21" t="s">
        <v>733</v>
      </c>
      <c r="C314" s="21" t="s">
        <v>734</v>
      </c>
      <c r="D314" s="21" t="s">
        <v>1179</v>
      </c>
      <c r="E314" s="16"/>
      <c r="F314" s="21" t="s">
        <v>1186</v>
      </c>
      <c r="G314" s="76"/>
    </row>
    <row r="315" spans="1:7" x14ac:dyDescent="0.25">
      <c r="A315" s="21" t="s">
        <v>20</v>
      </c>
      <c r="B315" s="21" t="s">
        <v>560</v>
      </c>
      <c r="C315" s="21" t="s">
        <v>561</v>
      </c>
      <c r="D315" s="21" t="s">
        <v>1179</v>
      </c>
      <c r="E315" s="16">
        <v>43895</v>
      </c>
      <c r="F315" s="21" t="s">
        <v>1180</v>
      </c>
      <c r="G315" s="76"/>
    </row>
    <row r="316" spans="1:7" hidden="1" x14ac:dyDescent="0.25">
      <c r="A316" s="21" t="s">
        <v>20</v>
      </c>
      <c r="B316" s="21" t="s">
        <v>985</v>
      </c>
      <c r="C316" s="21" t="s">
        <v>986</v>
      </c>
      <c r="D316" s="21" t="s">
        <v>1185</v>
      </c>
      <c r="E316" s="16">
        <v>43881</v>
      </c>
      <c r="F316" s="21" t="s">
        <v>1180</v>
      </c>
      <c r="G316" s="76"/>
    </row>
    <row r="317" spans="1:7" hidden="1" x14ac:dyDescent="0.25">
      <c r="A317" s="21" t="s">
        <v>20</v>
      </c>
      <c r="B317" s="21" t="s">
        <v>1081</v>
      </c>
      <c r="C317" s="21" t="s">
        <v>1082</v>
      </c>
      <c r="D317" s="21" t="s">
        <v>1185</v>
      </c>
      <c r="E317" s="16">
        <v>43880</v>
      </c>
      <c r="F317" s="21" t="s">
        <v>1180</v>
      </c>
      <c r="G317" s="76"/>
    </row>
    <row r="318" spans="1:7" hidden="1" x14ac:dyDescent="0.25">
      <c r="A318" s="21" t="s">
        <v>20</v>
      </c>
      <c r="B318" s="21" t="s">
        <v>1150</v>
      </c>
      <c r="C318" s="21" t="s">
        <v>1151</v>
      </c>
      <c r="D318" s="21" t="s">
        <v>1185</v>
      </c>
      <c r="E318" s="16">
        <v>43879</v>
      </c>
      <c r="F318" s="21" t="s">
        <v>1180</v>
      </c>
      <c r="G318" s="76"/>
    </row>
    <row r="319" spans="1:7" hidden="1" x14ac:dyDescent="0.25">
      <c r="A319" s="21" t="s">
        <v>20</v>
      </c>
      <c r="B319" s="21" t="s">
        <v>1168</v>
      </c>
      <c r="C319" s="21" t="s">
        <v>1169</v>
      </c>
      <c r="D319" s="21" t="s">
        <v>1185</v>
      </c>
      <c r="E319" s="16">
        <v>43886</v>
      </c>
      <c r="F319" s="21" t="s">
        <v>1180</v>
      </c>
      <c r="G319" s="76"/>
    </row>
    <row r="320" spans="1:7" hidden="1" x14ac:dyDescent="0.25">
      <c r="A320" s="21" t="s">
        <v>508</v>
      </c>
      <c r="B320" s="21" t="s">
        <v>509</v>
      </c>
      <c r="C320" s="21" t="s">
        <v>510</v>
      </c>
      <c r="D320" s="21" t="s">
        <v>1179</v>
      </c>
      <c r="E320" s="16"/>
      <c r="F320" s="21" t="s">
        <v>1186</v>
      </c>
      <c r="G320" s="76"/>
    </row>
    <row r="321" spans="1:7" hidden="1" x14ac:dyDescent="0.25">
      <c r="A321" s="21" t="s">
        <v>24</v>
      </c>
      <c r="B321" s="21" t="s">
        <v>652</v>
      </c>
      <c r="C321" s="21" t="s">
        <v>653</v>
      </c>
      <c r="D321" s="21" t="s">
        <v>1179</v>
      </c>
      <c r="E321" s="16"/>
      <c r="F321" s="21" t="s">
        <v>1186</v>
      </c>
      <c r="G321" s="76"/>
    </row>
    <row r="322" spans="1:7" hidden="1" x14ac:dyDescent="0.25">
      <c r="A322" s="21" t="s">
        <v>24</v>
      </c>
      <c r="B322" s="21" t="s">
        <v>697</v>
      </c>
      <c r="C322" s="21" t="s">
        <v>698</v>
      </c>
      <c r="D322" s="21" t="s">
        <v>1181</v>
      </c>
      <c r="E322" s="16"/>
      <c r="F322" s="21" t="s">
        <v>1186</v>
      </c>
      <c r="G322" s="76"/>
    </row>
    <row r="323" spans="1:7" hidden="1" x14ac:dyDescent="0.25">
      <c r="A323" s="21" t="s">
        <v>24</v>
      </c>
      <c r="B323" s="21" t="s">
        <v>614</v>
      </c>
      <c r="C323" s="21" t="s">
        <v>615</v>
      </c>
      <c r="D323" s="21" t="s">
        <v>1179</v>
      </c>
      <c r="E323" s="16"/>
      <c r="F323" s="21" t="s">
        <v>1186</v>
      </c>
      <c r="G323" s="76"/>
    </row>
    <row r="324" spans="1:7" x14ac:dyDescent="0.25">
      <c r="A324" s="21" t="s">
        <v>24</v>
      </c>
      <c r="B324" s="21" t="s">
        <v>596</v>
      </c>
      <c r="C324" s="21" t="s">
        <v>597</v>
      </c>
      <c r="D324" s="21" t="s">
        <v>1179</v>
      </c>
      <c r="E324" s="16">
        <v>43873</v>
      </c>
      <c r="F324" s="21" t="s">
        <v>1180</v>
      </c>
      <c r="G324" s="76"/>
    </row>
    <row r="325" spans="1:7" hidden="1" x14ac:dyDescent="0.25">
      <c r="A325" s="21" t="s">
        <v>24</v>
      </c>
      <c r="B325" s="21" t="s">
        <v>866</v>
      </c>
      <c r="C325" s="21" t="s">
        <v>867</v>
      </c>
      <c r="D325" s="21" t="s">
        <v>1185</v>
      </c>
      <c r="E325" s="16">
        <v>43900</v>
      </c>
      <c r="F325" s="21" t="s">
        <v>1180</v>
      </c>
      <c r="G325" s="76"/>
    </row>
    <row r="326" spans="1:7" x14ac:dyDescent="0.25">
      <c r="A326" s="21" t="s">
        <v>24</v>
      </c>
      <c r="B326" s="21" t="s">
        <v>220</v>
      </c>
      <c r="C326" s="21" t="s">
        <v>221</v>
      </c>
      <c r="D326" s="21" t="s">
        <v>1179</v>
      </c>
      <c r="E326" s="16">
        <v>43899</v>
      </c>
      <c r="F326" s="21" t="s">
        <v>1180</v>
      </c>
      <c r="G326" s="76"/>
    </row>
    <row r="327" spans="1:7" x14ac:dyDescent="0.25">
      <c r="A327" s="21" t="s">
        <v>24</v>
      </c>
      <c r="B327" s="21" t="s">
        <v>358</v>
      </c>
      <c r="C327" s="21" t="s">
        <v>359</v>
      </c>
      <c r="D327" s="21" t="s">
        <v>1179</v>
      </c>
      <c r="E327" s="16">
        <v>43872</v>
      </c>
      <c r="F327" s="21" t="s">
        <v>1180</v>
      </c>
      <c r="G327" s="76"/>
    </row>
    <row r="328" spans="1:7" x14ac:dyDescent="0.25">
      <c r="A328" s="21" t="s">
        <v>24</v>
      </c>
      <c r="B328" s="21" t="s">
        <v>343</v>
      </c>
      <c r="C328" s="21" t="s">
        <v>344</v>
      </c>
      <c r="D328" s="21" t="s">
        <v>1179</v>
      </c>
      <c r="E328" s="16">
        <v>43894</v>
      </c>
      <c r="F328" s="21" t="s">
        <v>1180</v>
      </c>
      <c r="G328" s="76"/>
    </row>
    <row r="329" spans="1:7" x14ac:dyDescent="0.25">
      <c r="A329" s="21" t="s">
        <v>24</v>
      </c>
      <c r="B329" s="21" t="s">
        <v>35</v>
      </c>
      <c r="C329" s="21" t="s">
        <v>36</v>
      </c>
      <c r="D329" s="21" t="s">
        <v>1179</v>
      </c>
      <c r="E329" s="16">
        <v>43878</v>
      </c>
      <c r="F329" s="21" t="s">
        <v>1180</v>
      </c>
      <c r="G329" s="76"/>
    </row>
    <row r="330" spans="1:7" x14ac:dyDescent="0.25">
      <c r="A330" s="21" t="s">
        <v>24</v>
      </c>
      <c r="B330" s="21" t="s">
        <v>184</v>
      </c>
      <c r="C330" s="21" t="s">
        <v>185</v>
      </c>
      <c r="D330" s="21" t="s">
        <v>1179</v>
      </c>
      <c r="E330" s="16">
        <v>43895</v>
      </c>
      <c r="F330" s="21" t="s">
        <v>1180</v>
      </c>
      <c r="G330" s="76"/>
    </row>
    <row r="331" spans="1:7" x14ac:dyDescent="0.25">
      <c r="A331" s="21" t="s">
        <v>24</v>
      </c>
      <c r="B331" s="21" t="s">
        <v>518</v>
      </c>
      <c r="C331" s="21" t="s">
        <v>519</v>
      </c>
      <c r="D331" s="21" t="s">
        <v>1179</v>
      </c>
      <c r="E331" s="16">
        <v>43896</v>
      </c>
      <c r="F331" s="21" t="s">
        <v>1180</v>
      </c>
      <c r="G331" s="76"/>
    </row>
    <row r="332" spans="1:7" x14ac:dyDescent="0.25">
      <c r="A332" s="21" t="s">
        <v>24</v>
      </c>
      <c r="B332" s="21" t="s">
        <v>102</v>
      </c>
      <c r="C332" s="21" t="s">
        <v>103</v>
      </c>
      <c r="D332" s="21" t="s">
        <v>1179</v>
      </c>
      <c r="E332" s="16">
        <v>43886</v>
      </c>
      <c r="F332" s="21" t="s">
        <v>1180</v>
      </c>
      <c r="G332" s="76"/>
    </row>
    <row r="333" spans="1:7" x14ac:dyDescent="0.25">
      <c r="A333" s="21" t="s">
        <v>24</v>
      </c>
      <c r="B333" s="21" t="s">
        <v>697</v>
      </c>
      <c r="C333" s="21" t="s">
        <v>698</v>
      </c>
      <c r="D333" s="21" t="s">
        <v>1179</v>
      </c>
      <c r="E333" s="16">
        <v>43908</v>
      </c>
      <c r="F333" s="21" t="s">
        <v>1180</v>
      </c>
      <c r="G333" s="76"/>
    </row>
    <row r="334" spans="1:7" x14ac:dyDescent="0.25">
      <c r="A334" s="21" t="s">
        <v>24</v>
      </c>
      <c r="B334" s="21" t="s">
        <v>283</v>
      </c>
      <c r="C334" s="21" t="s">
        <v>284</v>
      </c>
      <c r="D334" s="21" t="s">
        <v>1179</v>
      </c>
      <c r="E334" s="16">
        <v>43894</v>
      </c>
      <c r="F334" s="21" t="s">
        <v>1180</v>
      </c>
      <c r="G334" s="76"/>
    </row>
    <row r="335" spans="1:7" x14ac:dyDescent="0.25">
      <c r="A335" s="21" t="s">
        <v>24</v>
      </c>
      <c r="B335" s="21" t="s">
        <v>542</v>
      </c>
      <c r="C335" s="21" t="s">
        <v>543</v>
      </c>
      <c r="D335" s="21" t="s">
        <v>1179</v>
      </c>
      <c r="E335" s="16">
        <v>43881</v>
      </c>
      <c r="F335" s="21" t="s">
        <v>1180</v>
      </c>
      <c r="G335" s="76"/>
    </row>
    <row r="336" spans="1:7" x14ac:dyDescent="0.25">
      <c r="A336" s="21" t="s">
        <v>24</v>
      </c>
      <c r="B336" s="21" t="s">
        <v>25</v>
      </c>
      <c r="C336" s="21" t="s">
        <v>1184</v>
      </c>
      <c r="D336" s="21" t="s">
        <v>1179</v>
      </c>
      <c r="E336" s="16">
        <v>43892</v>
      </c>
      <c r="F336" s="21" t="s">
        <v>1180</v>
      </c>
      <c r="G336" s="76"/>
    </row>
    <row r="337" spans="1:7" hidden="1" x14ac:dyDescent="0.25">
      <c r="A337" s="21" t="s">
        <v>24</v>
      </c>
      <c r="B337" s="21" t="s">
        <v>931</v>
      </c>
      <c r="C337" s="21" t="s">
        <v>932</v>
      </c>
      <c r="D337" s="21" t="s">
        <v>1185</v>
      </c>
      <c r="E337" s="16">
        <v>43875</v>
      </c>
      <c r="F337" s="21" t="s">
        <v>1180</v>
      </c>
      <c r="G337" s="76"/>
    </row>
    <row r="338" spans="1:7" hidden="1" x14ac:dyDescent="0.25">
      <c r="A338" s="21" t="s">
        <v>24</v>
      </c>
      <c r="B338" s="21" t="s">
        <v>1162</v>
      </c>
      <c r="C338" s="21" t="s">
        <v>1163</v>
      </c>
      <c r="D338" s="21" t="s">
        <v>1185</v>
      </c>
      <c r="E338" s="16">
        <v>43885</v>
      </c>
      <c r="F338" s="21" t="s">
        <v>1180</v>
      </c>
      <c r="G338" s="76"/>
    </row>
    <row r="339" spans="1:7" hidden="1" x14ac:dyDescent="0.25">
      <c r="A339" s="21" t="s">
        <v>24</v>
      </c>
      <c r="B339" s="21" t="s">
        <v>988</v>
      </c>
      <c r="C339" s="21" t="s">
        <v>989</v>
      </c>
      <c r="D339" s="21" t="s">
        <v>1185</v>
      </c>
      <c r="E339" s="16">
        <v>43901</v>
      </c>
      <c r="F339" s="21" t="s">
        <v>1180</v>
      </c>
      <c r="G339" s="76"/>
    </row>
    <row r="340" spans="1:7" hidden="1" x14ac:dyDescent="0.25">
      <c r="A340" s="21" t="s">
        <v>24</v>
      </c>
      <c r="B340" s="21" t="s">
        <v>937</v>
      </c>
      <c r="C340" s="21" t="s">
        <v>938</v>
      </c>
      <c r="D340" s="21" t="s">
        <v>1185</v>
      </c>
      <c r="E340" s="16">
        <v>43895</v>
      </c>
      <c r="F340" s="21" t="s">
        <v>1180</v>
      </c>
      <c r="G340" s="76"/>
    </row>
    <row r="341" spans="1:7" hidden="1" x14ac:dyDescent="0.25">
      <c r="A341" s="21" t="s">
        <v>24</v>
      </c>
      <c r="B341" s="21" t="s">
        <v>836</v>
      </c>
      <c r="C341" s="21" t="s">
        <v>837</v>
      </c>
      <c r="D341" s="21" t="s">
        <v>1185</v>
      </c>
      <c r="E341" s="16">
        <v>43892</v>
      </c>
      <c r="F341" s="21" t="s">
        <v>1180</v>
      </c>
      <c r="G341" s="76"/>
    </row>
  </sheetData>
  <sheetProtection algorithmName="SHA-512" hashValue="uUR1VX7Pe3lEhiNAbVzG7yUi8+g6aqKal7H4MThVRvvtkpzV9h5SPVpRadA5ErrWIM1rOuYJKreyyzYSrGZHfA==" saltValue="JgD+wvQObqQ5+MNK1HxgIA==" spinCount="100000" sheet="1" formatCells="0" formatColumns="0" formatRows="0" insertColumns="0" insertRows="0" insertHyperlinks="0" deleteColumns="0" deleteRows="0" sort="0" autoFilter="0" pivotTables="0"/>
  <autoFilter ref="A1:F341" xr:uid="{00CE2272-F1F1-453C-A048-0F9A0B020B98}">
    <filterColumn colId="3">
      <filters>
        <filter val="RETOUR RETROFIT LED"/>
        <filter val="RETROFIT LED"/>
      </filters>
    </filterColumn>
    <filterColumn colId="5">
      <filters>
        <filter val="Terminé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45778-B6AD-41AD-A751-F7D6B16EC096}">
  <sheetPr codeName="Feuil3" filterMode="1"/>
  <dimension ref="A1:W386"/>
  <sheetViews>
    <sheetView tabSelected="1" zoomScale="98" zoomScaleNormal="98" workbookViewId="0">
      <pane ySplit="4" topLeftCell="A5" activePane="bottomLeft" state="frozen"/>
      <selection pane="bottomLeft" activeCell="L31" sqref="L31"/>
    </sheetView>
  </sheetViews>
  <sheetFormatPr baseColWidth="10" defaultColWidth="10.85546875" defaultRowHeight="12.75" x14ac:dyDescent="0.2"/>
  <cols>
    <col min="1" max="1" width="12.5703125" style="1" bestFit="1" customWidth="1"/>
    <col min="2" max="2" width="13.42578125" style="1" bestFit="1" customWidth="1"/>
    <col min="3" max="3" width="31.85546875" style="1" hidden="1" customWidth="1"/>
    <col min="4" max="4" width="34.42578125" style="1" hidden="1" customWidth="1"/>
    <col min="5" max="5" width="44.140625" style="1" hidden="1" customWidth="1"/>
    <col min="6" max="6" width="16.7109375" style="1" customWidth="1"/>
    <col min="7" max="7" width="19.85546875" style="18" bestFit="1" customWidth="1"/>
    <col min="8" max="8" width="19.5703125" style="1" customWidth="1"/>
    <col min="9" max="9" width="13.28515625" style="1" customWidth="1"/>
    <col min="10" max="11" width="11.42578125" style="1" customWidth="1"/>
    <col min="12" max="12" width="21.7109375" style="1" customWidth="1"/>
    <col min="13" max="13" width="22.85546875" style="1" bestFit="1" customWidth="1"/>
    <col min="14" max="14" width="30" style="1" customWidth="1"/>
    <col min="15" max="16" width="22.42578125" style="1" bestFit="1" customWidth="1"/>
    <col min="17" max="17" width="15.140625" style="1" customWidth="1"/>
    <col min="18" max="18" width="12.42578125" style="1" customWidth="1"/>
    <col min="19" max="22" width="10.85546875" style="1"/>
    <col min="23" max="23" width="8.28515625" style="1" bestFit="1" customWidth="1"/>
    <col min="24" max="16384" width="10.85546875" style="1"/>
  </cols>
  <sheetData>
    <row r="1" spans="1:23" ht="24" thickBot="1" x14ac:dyDescent="0.25">
      <c r="A1" s="72" t="s">
        <v>1221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4"/>
    </row>
    <row r="2" spans="1:23" ht="13.5" thickBot="1" x14ac:dyDescent="0.25">
      <c r="M2" s="75" t="s">
        <v>1193</v>
      </c>
      <c r="N2" s="75"/>
      <c r="O2" s="75"/>
      <c r="P2" s="75"/>
    </row>
    <row r="3" spans="1:23" ht="24" customHeight="1" thickBot="1" x14ac:dyDescent="0.25">
      <c r="A3" s="2"/>
      <c r="B3" s="2"/>
      <c r="C3" s="2"/>
      <c r="D3" s="3"/>
      <c r="E3" s="2"/>
      <c r="F3" s="2"/>
      <c r="G3" s="20"/>
      <c r="H3" s="2"/>
      <c r="I3" s="2"/>
      <c r="J3" s="2"/>
      <c r="K3" s="2"/>
      <c r="L3" s="2"/>
      <c r="M3" s="14" t="s">
        <v>0</v>
      </c>
      <c r="N3" s="14" t="s">
        <v>1</v>
      </c>
      <c r="O3" s="14" t="s">
        <v>2</v>
      </c>
      <c r="P3" s="14" t="s">
        <v>3</v>
      </c>
    </row>
    <row r="4" spans="1:23" ht="38.25" x14ac:dyDescent="0.2">
      <c r="A4" s="4" t="s">
        <v>4</v>
      </c>
      <c r="B4" s="5" t="s">
        <v>5</v>
      </c>
      <c r="C4" s="5" t="s">
        <v>6</v>
      </c>
      <c r="D4" s="6" t="s">
        <v>7</v>
      </c>
      <c r="E4" s="6" t="s">
        <v>8</v>
      </c>
      <c r="F4" s="6" t="s">
        <v>1178</v>
      </c>
      <c r="G4" s="19" t="s">
        <v>1177</v>
      </c>
      <c r="H4" s="6" t="s">
        <v>1176</v>
      </c>
      <c r="I4" s="25" t="s">
        <v>1199</v>
      </c>
      <c r="J4" s="25" t="s">
        <v>1198</v>
      </c>
      <c r="K4" s="25" t="s">
        <v>1200</v>
      </c>
      <c r="L4" s="25" t="s">
        <v>1204</v>
      </c>
      <c r="M4" s="7" t="s">
        <v>9</v>
      </c>
      <c r="N4" s="7" t="s">
        <v>10</v>
      </c>
      <c r="O4" s="7" t="s">
        <v>1197</v>
      </c>
      <c r="P4" s="7" t="s">
        <v>1196</v>
      </c>
      <c r="Q4" s="27" t="s">
        <v>1207</v>
      </c>
      <c r="R4" s="27" t="s">
        <v>1206</v>
      </c>
    </row>
    <row r="5" spans="1:23" hidden="1" x14ac:dyDescent="0.2">
      <c r="A5" s="8" t="s">
        <v>16</v>
      </c>
      <c r="B5" s="9" t="s">
        <v>1012</v>
      </c>
      <c r="C5" s="10" t="s">
        <v>1013</v>
      </c>
      <c r="D5" s="11" t="s">
        <v>816</v>
      </c>
      <c r="E5" s="12" t="s">
        <v>1014</v>
      </c>
      <c r="F5" s="15" t="str">
        <f>IFERROR(VLOOKUP(C5,'Planning LIDL'!$C$2:$F$341,4,0),"")</f>
        <v>A replanifier</v>
      </c>
      <c r="G5" s="15" t="str">
        <f>IFERROR(IF(VLOOKUP(C5,'Planning LIDL'!$C$2:$E$341,3,0)=0,"",VLOOKUP(C5,'Planning LIDL'!$C$2:$E$341,3,0)),"")</f>
        <v/>
      </c>
      <c r="H5" s="15" t="str">
        <f>IFERROR(VLOOKUP(C5,'Planning LIDL'!$C$2:$F$341,2,0),"")</f>
        <v>REMPLACEMENT D'APPAREIL RESERVE</v>
      </c>
      <c r="I5" s="22">
        <v>0.61805555555555558</v>
      </c>
      <c r="J5" s="23">
        <v>0.79166666666666663</v>
      </c>
      <c r="K5" s="23"/>
      <c r="L5" s="23"/>
      <c r="M5" s="13"/>
      <c r="N5" s="13"/>
      <c r="O5" s="13"/>
      <c r="P5" s="13">
        <v>12</v>
      </c>
      <c r="Q5" s="24">
        <f>(((56*M5)+(65*N5)+(72*O5)+(96*P5))-((26*M5)+(24*N5)+(36*O5)+(48*P5)))*((J5-I5)/(1/24))</f>
        <v>2399.9999999999991</v>
      </c>
    </row>
    <row r="6" spans="1:23" hidden="1" x14ac:dyDescent="0.2">
      <c r="A6" s="8" t="s">
        <v>16</v>
      </c>
      <c r="B6" s="9" t="s">
        <v>105</v>
      </c>
      <c r="C6" s="10" t="s">
        <v>106</v>
      </c>
      <c r="D6" s="11" t="s">
        <v>14</v>
      </c>
      <c r="E6" s="12" t="s">
        <v>107</v>
      </c>
      <c r="F6" s="15" t="str">
        <f>IFERROR(VLOOKUP(C6,'Planning LIDL'!$C$2:$F$341,4,0),"")</f>
        <v>A replanifier</v>
      </c>
      <c r="G6" s="15" t="str">
        <f>IFERROR(IF(VLOOKUP(C6,'Planning LIDL'!$C$2:$E$341,3,0)=0,"",VLOOKUP(C6,'Planning LIDL'!$C$2:$E$341,3,0)),"")</f>
        <v/>
      </c>
      <c r="H6" s="15" t="str">
        <f>IFERROR(VLOOKUP(C6,'Planning LIDL'!$C$2:$F$341,2,0),"")</f>
        <v>RETROFIT LED</v>
      </c>
      <c r="I6" s="15"/>
      <c r="J6" s="15"/>
      <c r="K6" s="15"/>
      <c r="L6" s="15"/>
      <c r="M6" s="13"/>
      <c r="N6" s="13">
        <v>112</v>
      </c>
      <c r="O6" s="13"/>
      <c r="P6" s="13">
        <v>6</v>
      </c>
      <c r="Q6" s="24">
        <f>(((56*M6)+(65*N6)+(72*O6)+(96*P6))-((26*M6)+(24*N6)+(36*O6)+(48*P6)))*((J6-I6)/(1/24))</f>
        <v>0</v>
      </c>
    </row>
    <row r="7" spans="1:23" hidden="1" x14ac:dyDescent="0.2">
      <c r="A7" s="8" t="s">
        <v>16</v>
      </c>
      <c r="B7" s="9" t="s">
        <v>151</v>
      </c>
      <c r="C7" s="10" t="s">
        <v>152</v>
      </c>
      <c r="D7" s="11" t="s">
        <v>14</v>
      </c>
      <c r="E7" s="12" t="s">
        <v>153</v>
      </c>
      <c r="F7" s="15" t="str">
        <f>IFERROR(VLOOKUP(C7,'Planning LIDL'!$C$2:$F$341,4,0),"")</f>
        <v>A replanifier</v>
      </c>
      <c r="G7" s="15" t="str">
        <f>IFERROR(IF(VLOOKUP(C7,'Planning LIDL'!$C$2:$E$341,3,0)=0,"",VLOOKUP(C7,'Planning LIDL'!$C$2:$E$341,3,0)),"")</f>
        <v/>
      </c>
      <c r="H7" s="15" t="str">
        <f>IFERROR(VLOOKUP(C7,'Planning LIDL'!$C$2:$F$341,2,0),"")</f>
        <v>RETROFIT LED</v>
      </c>
      <c r="I7" s="22">
        <v>0.33333333333333331</v>
      </c>
      <c r="J7" s="23">
        <v>0.75</v>
      </c>
      <c r="K7" s="23"/>
      <c r="L7" s="23"/>
      <c r="M7" s="13"/>
      <c r="N7" s="13">
        <v>120</v>
      </c>
      <c r="O7" s="13"/>
      <c r="P7" s="13">
        <v>9</v>
      </c>
      <c r="Q7" s="24">
        <f>(((56*M7)+(65*N7)+(72*O7)+(96*P7))-((26*M7)+(24*N7)+(36*O7)+(48*P7)))*((J7-I7)/(1/24))</f>
        <v>53520.000000000007</v>
      </c>
    </row>
    <row r="8" spans="1:23" s="37" customFormat="1" x14ac:dyDescent="0.2">
      <c r="A8" s="28" t="s">
        <v>16</v>
      </c>
      <c r="B8" s="29" t="s">
        <v>694</v>
      </c>
      <c r="C8" s="30" t="s">
        <v>695</v>
      </c>
      <c r="D8" s="31" t="s">
        <v>14</v>
      </c>
      <c r="E8" s="32" t="s">
        <v>696</v>
      </c>
      <c r="F8" s="33" t="str">
        <f>IFERROR(VLOOKUP(C8,'Planning LIDL'!$C$2:$F$341,4,0),"")</f>
        <v>Terminé</v>
      </c>
      <c r="G8" s="33">
        <f>IFERROR(IF(VLOOKUP(C8,'Planning LIDL'!$C$2:$E$341,3,0)=0,"",VLOOKUP(C8,'Planning LIDL'!$C$2:$E$341,3,0)),"")</f>
        <v>43899</v>
      </c>
      <c r="H8" s="33" t="str">
        <f>IFERROR(VLOOKUP(C8,'Planning LIDL'!$C$2:$F$341,2,0),"")</f>
        <v>RETROFIT LED</v>
      </c>
      <c r="I8" s="34">
        <v>0.35416666666666669</v>
      </c>
      <c r="J8" s="34">
        <v>0.79166666666666663</v>
      </c>
      <c r="K8" s="34" t="s">
        <v>1202</v>
      </c>
      <c r="L8" s="34" t="s">
        <v>1205</v>
      </c>
      <c r="M8" s="35"/>
      <c r="N8" s="35">
        <v>193</v>
      </c>
      <c r="O8" s="35"/>
      <c r="P8" s="35">
        <v>14</v>
      </c>
      <c r="Q8" s="36">
        <f>((((56*M8)+(65*N8)+(72*O8)+(96*P8))-((26*M8)+(24*N8)+(36*O8)+(48*P8)))*IF(K8="Non",(((J8-I8)/(1/24)))*6,(((J8-I8)/(1/24)))*6+(('Hypothese de calculs'!$Q$3-I8)/(1/24)))*52)/1000</f>
        <v>28124.46</v>
      </c>
      <c r="W8" s="38"/>
    </row>
    <row r="9" spans="1:23" hidden="1" x14ac:dyDescent="0.2">
      <c r="A9" s="8" t="s">
        <v>16</v>
      </c>
      <c r="B9" s="9" t="s">
        <v>1006</v>
      </c>
      <c r="C9" s="10" t="s">
        <v>1007</v>
      </c>
      <c r="D9" s="11" t="s">
        <v>816</v>
      </c>
      <c r="E9" s="12" t="s">
        <v>1008</v>
      </c>
      <c r="F9" s="15" t="str">
        <f>IFERROR(VLOOKUP(C9,'Planning LIDL'!$C$2:$F$341,4,0),"")</f>
        <v>A replanifier</v>
      </c>
      <c r="G9" s="15" t="str">
        <f>IFERROR(IF(VLOOKUP(C9,'Planning LIDL'!$C$2:$E$341,3,0)=0,"",VLOOKUP(C9,'Planning LIDL'!$C$2:$E$341,3,0)),"")</f>
        <v/>
      </c>
      <c r="H9" s="15" t="str">
        <f>IFERROR(VLOOKUP(C9,'Planning LIDL'!$C$2:$F$341,2,0),"")</f>
        <v>REMPLACEMENT D'APPAREIL RESERVE</v>
      </c>
      <c r="I9" s="15"/>
      <c r="J9" s="15"/>
      <c r="K9" s="15"/>
      <c r="L9" s="15"/>
      <c r="M9" s="13"/>
      <c r="N9" s="13"/>
      <c r="O9" s="13"/>
      <c r="P9" s="13">
        <v>11</v>
      </c>
      <c r="Q9" s="24">
        <f>(((56*M9)+(65*N9)+(72*O9)+(96*P9))-((26*M9)+(24*N9)+(36*O9)+(48*P9)))*((J9-I9)/(1/24))</f>
        <v>0</v>
      </c>
    </row>
    <row r="10" spans="1:23" hidden="1" x14ac:dyDescent="0.2">
      <c r="A10" s="8" t="s">
        <v>16</v>
      </c>
      <c r="B10" s="9" t="s">
        <v>839</v>
      </c>
      <c r="C10" s="10" t="s">
        <v>840</v>
      </c>
      <c r="D10" s="11" t="s">
        <v>816</v>
      </c>
      <c r="E10" s="12" t="s">
        <v>841</v>
      </c>
      <c r="F10" s="15" t="str">
        <f>IFERROR(VLOOKUP(C10,'Planning LIDL'!$C$2:$F$341,4,0),"")</f>
        <v>A replanifier</v>
      </c>
      <c r="G10" s="15" t="str">
        <f>IFERROR(IF(VLOOKUP(C10,'Planning LIDL'!$C$2:$E$341,3,0)=0,"",VLOOKUP(C10,'Planning LIDL'!$C$2:$E$341,3,0)),"")</f>
        <v/>
      </c>
      <c r="H10" s="15" t="str">
        <f>IFERROR(VLOOKUP(C10,'Planning LIDL'!$C$2:$F$341,2,0),"")</f>
        <v>REMPLACEMENT D'APPAREIL RESERVE</v>
      </c>
      <c r="I10" s="15"/>
      <c r="J10" s="15"/>
      <c r="K10" s="15"/>
      <c r="L10" s="15"/>
      <c r="M10" s="13"/>
      <c r="N10" s="13"/>
      <c r="O10" s="13"/>
      <c r="P10" s="13">
        <v>5</v>
      </c>
      <c r="Q10" s="24">
        <f>(((56*M10)+(65*N10)+(72*O10)+(96*P10))-((26*M10)+(24*N10)+(36*O10)+(48*P10)))*((J10-I10)/(1/24))</f>
        <v>0</v>
      </c>
    </row>
    <row r="11" spans="1:23" s="37" customFormat="1" x14ac:dyDescent="0.2">
      <c r="A11" s="28" t="s">
        <v>16</v>
      </c>
      <c r="B11" s="29" t="s">
        <v>445</v>
      </c>
      <c r="C11" s="30" t="s">
        <v>446</v>
      </c>
      <c r="D11" s="31" t="s">
        <v>14</v>
      </c>
      <c r="E11" s="32" t="s">
        <v>447</v>
      </c>
      <c r="F11" s="33" t="str">
        <f>IFERROR(VLOOKUP(C11,'Planning LIDL'!$C$2:$F$341,4,0),"")</f>
        <v>Terminé</v>
      </c>
      <c r="G11" s="33">
        <f>IFERROR(IF(VLOOKUP(C11,'Planning LIDL'!$C$2:$E$341,3,0)=0,"",VLOOKUP(C11,'Planning LIDL'!$C$2:$E$341,3,0)),"")</f>
        <v>43894</v>
      </c>
      <c r="H11" s="33" t="str">
        <f>IFERROR(VLOOKUP(C11,'Planning LIDL'!$C$2:$F$341,2,0),"")</f>
        <v>RETROFIT LED</v>
      </c>
      <c r="I11" s="34">
        <v>0.35416666666666669</v>
      </c>
      <c r="J11" s="34">
        <v>0.79166666666666663</v>
      </c>
      <c r="K11" s="34" t="s">
        <v>1202</v>
      </c>
      <c r="L11" s="34"/>
      <c r="M11" s="35"/>
      <c r="N11" s="35">
        <v>154</v>
      </c>
      <c r="O11" s="35"/>
      <c r="P11" s="35">
        <v>10</v>
      </c>
      <c r="Q11" s="36">
        <f>((((56*M11)+(65*N11)+(72*O11)+(96*P11))-((26*M11)+(24*N11)+(36*O11)+(48*P11)))*IF(K11="Non",(((J11-I11)/(1/24)))*6,(((J11-I11)/(1/24)))*6+(('Hypothese de calculs'!$Q$3-I11)/(1/24)))*52)/1000</f>
        <v>22257.144</v>
      </c>
      <c r="R11" s="36">
        <v>37379.333333333198</v>
      </c>
      <c r="S11" s="36"/>
    </row>
    <row r="12" spans="1:23" hidden="1" x14ac:dyDescent="0.2">
      <c r="A12" s="8" t="s">
        <v>16</v>
      </c>
      <c r="B12" s="9" t="s">
        <v>682</v>
      </c>
      <c r="C12" s="10" t="s">
        <v>683</v>
      </c>
      <c r="D12" s="11" t="s">
        <v>14</v>
      </c>
      <c r="E12" s="12" t="s">
        <v>684</v>
      </c>
      <c r="F12" s="15" t="str">
        <f>IFERROR(VLOOKUP(C12,'Planning LIDL'!$C$2:$F$341,4,0),"")</f>
        <v>A replanifier</v>
      </c>
      <c r="G12" s="15" t="str">
        <f>IFERROR(IF(VLOOKUP(C12,'Planning LIDL'!$C$2:$E$341,3,0)=0,"",VLOOKUP(C12,'Planning LIDL'!$C$2:$E$341,3,0)),"")</f>
        <v/>
      </c>
      <c r="H12" s="15" t="str">
        <f>IFERROR(VLOOKUP(C12,'Planning LIDL'!$C$2:$F$341,2,0),"")</f>
        <v>RETROFIT LED</v>
      </c>
      <c r="I12" s="15"/>
      <c r="J12" s="15"/>
      <c r="K12" s="15"/>
      <c r="L12" s="15"/>
      <c r="M12" s="13">
        <v>7</v>
      </c>
      <c r="N12" s="13">
        <v>185</v>
      </c>
      <c r="O12" s="13"/>
      <c r="P12" s="13">
        <v>12</v>
      </c>
      <c r="Q12" s="24">
        <f>(((56*M12)+(65*N12)+(72*O12)+(96*P12))-((26*M12)+(24*N12)+(36*O12)+(48*P12)))*((J12-I12)/(1/24))</f>
        <v>0</v>
      </c>
    </row>
    <row r="13" spans="1:23" s="37" customFormat="1" x14ac:dyDescent="0.2">
      <c r="A13" s="28" t="s">
        <v>16</v>
      </c>
      <c r="B13" s="29" t="s">
        <v>584</v>
      </c>
      <c r="C13" s="30" t="s">
        <v>585</v>
      </c>
      <c r="D13" s="31" t="s">
        <v>14</v>
      </c>
      <c r="E13" s="32" t="s">
        <v>586</v>
      </c>
      <c r="F13" s="33" t="str">
        <f>IFERROR(VLOOKUP(C13,'Planning LIDL'!$C$2:$F$341,4,0),"")</f>
        <v>Terminé</v>
      </c>
      <c r="G13" s="33">
        <f>IFERROR(IF(VLOOKUP(C13,'Planning LIDL'!$C$2:$E$341,3,0)=0,"",VLOOKUP(C13,'Planning LIDL'!$C$2:$E$341,3,0)),"")</f>
        <v>43903</v>
      </c>
      <c r="H13" s="33" t="str">
        <f>IFERROR(VLOOKUP(C13,'Planning LIDL'!$C$2:$F$341,2,0),"")</f>
        <v>RETROFIT LED</v>
      </c>
      <c r="I13" s="34">
        <v>0.35416666666666669</v>
      </c>
      <c r="J13" s="34">
        <v>0.54166666666666663</v>
      </c>
      <c r="K13" s="34" t="s">
        <v>1202</v>
      </c>
      <c r="L13" s="34" t="s">
        <v>1205</v>
      </c>
      <c r="M13" s="35"/>
      <c r="N13" s="35">
        <v>177</v>
      </c>
      <c r="O13" s="35"/>
      <c r="P13" s="35">
        <v>9</v>
      </c>
      <c r="Q13" s="36">
        <f>((((56*M13)+(65*N13)+(72*O13)+(96*P13))-((26*M13)+(24*N13)+(36*O13)+(48*P13)))*IF(K13="Non",(((J13-I13)/(1/24)))*6,(((J13-I13)/(1/24)))*6+(('Hypothese de calculs'!$Q$3-I13)/(1/24)))*52)/1000</f>
        <v>10795.355999999996</v>
      </c>
    </row>
    <row r="14" spans="1:23" s="37" customFormat="1" x14ac:dyDescent="0.2">
      <c r="A14" s="28" t="s">
        <v>16</v>
      </c>
      <c r="B14" s="29" t="s">
        <v>217</v>
      </c>
      <c r="C14" s="30" t="s">
        <v>218</v>
      </c>
      <c r="D14" s="31" t="s">
        <v>14</v>
      </c>
      <c r="E14" s="32" t="s">
        <v>219</v>
      </c>
      <c r="F14" s="33" t="str">
        <f>IFERROR(VLOOKUP(C14,'Planning LIDL'!$C$2:$F$341,4,0),"")</f>
        <v>Terminé</v>
      </c>
      <c r="G14" s="33">
        <f>IFERROR(IF(VLOOKUP(C14,'Planning LIDL'!$C$2:$E$341,3,0)=0,"",VLOOKUP(C14,'Planning LIDL'!$C$2:$E$341,3,0)),"")</f>
        <v>43906</v>
      </c>
      <c r="H14" s="33" t="str">
        <f>IFERROR(VLOOKUP(C14,'Planning LIDL'!$C$2:$F$341,2,0),"")</f>
        <v>RETROFIT LED</v>
      </c>
      <c r="I14" s="34">
        <v>0.35416666666666669</v>
      </c>
      <c r="J14" s="34">
        <v>0.79166666666666663</v>
      </c>
      <c r="K14" s="34" t="s">
        <v>1202</v>
      </c>
      <c r="L14" s="34"/>
      <c r="M14" s="35"/>
      <c r="N14" s="35">
        <v>130</v>
      </c>
      <c r="O14" s="35"/>
      <c r="P14" s="35">
        <v>8</v>
      </c>
      <c r="Q14" s="36">
        <f>((((56*M14)+(65*N14)+(72*O14)+(96*P14))-((26*M14)+(24*N14)+(36*O14)+(48*P14)))*IF(K14="Non",(((J14-I14)/(1/24)))*6,(((J14-I14)/(1/24)))*6+(('Hypothese de calculs'!$Q$3-I14)/(1/24)))*52)/1000</f>
        <v>18719.063999999998</v>
      </c>
      <c r="R14" s="36">
        <v>150978.98226666666</v>
      </c>
      <c r="W14" s="38"/>
    </row>
    <row r="15" spans="1:23" s="37" customFormat="1" x14ac:dyDescent="0.2">
      <c r="A15" s="28" t="s">
        <v>16</v>
      </c>
      <c r="B15" s="29" t="s">
        <v>32</v>
      </c>
      <c r="C15" s="30" t="s">
        <v>33</v>
      </c>
      <c r="D15" s="31" t="s">
        <v>14</v>
      </c>
      <c r="E15" s="32" t="s">
        <v>34</v>
      </c>
      <c r="F15" s="33" t="str">
        <f>IFERROR(VLOOKUP(C15,'Planning LIDL'!$C$2:$F$341,4,0),"")</f>
        <v>Terminé</v>
      </c>
      <c r="G15" s="33">
        <f>IFERROR(IF(VLOOKUP(C15,'Planning LIDL'!$C$2:$E$341,3,0)=0,"",VLOOKUP(C15,'Planning LIDL'!$C$2:$E$341,3,0)),"")</f>
        <v>43896</v>
      </c>
      <c r="H15" s="33" t="str">
        <f>IFERROR(VLOOKUP(C15,'Planning LIDL'!$C$2:$F$341,2,0),"")</f>
        <v>RETROFIT LED</v>
      </c>
      <c r="I15" s="34">
        <v>0.35416666666666669</v>
      </c>
      <c r="J15" s="34">
        <v>0.79166666666666663</v>
      </c>
      <c r="K15" s="34" t="s">
        <v>1202</v>
      </c>
      <c r="L15" s="34"/>
      <c r="M15" s="35"/>
      <c r="N15" s="35">
        <v>92</v>
      </c>
      <c r="O15" s="35"/>
      <c r="P15" s="35">
        <v>6</v>
      </c>
      <c r="Q15" s="36">
        <f>((((56*M15)+(65*N15)+(72*O15)+(96*P15))-((26*M15)+(24*N15)+(36*O15)+(48*P15)))*IF(K15="Non",(((J15-I15)/(1/24)))*6,(((J15-I15)/(1/24)))*6+(('Hypothese de calculs'!$Q$3-I15)/(1/24)))*52)/1000</f>
        <v>13300.56</v>
      </c>
      <c r="R15" s="36">
        <v>11275.333333333483</v>
      </c>
    </row>
    <row r="16" spans="1:23" s="37" customFormat="1" x14ac:dyDescent="0.2">
      <c r="A16" s="28" t="s">
        <v>16</v>
      </c>
      <c r="B16" s="29" t="s">
        <v>17</v>
      </c>
      <c r="C16" s="30" t="s">
        <v>18</v>
      </c>
      <c r="D16" s="31" t="s">
        <v>14</v>
      </c>
      <c r="E16" s="32" t="s">
        <v>19</v>
      </c>
      <c r="F16" s="33" t="str">
        <f>IFERROR(VLOOKUP(C16,'Planning LIDL'!$C$2:$F$341,4,0),"")</f>
        <v>Terminé</v>
      </c>
      <c r="G16" s="33">
        <f>IFERROR(IF(VLOOKUP(C16,'Planning LIDL'!$C$2:$E$341,3,0)=0,"",VLOOKUP(C16,'Planning LIDL'!$C$2:$E$341,3,0)),"")</f>
        <v>43895</v>
      </c>
      <c r="H16" s="33" t="str">
        <f>IFERROR(VLOOKUP(C16,'Planning LIDL'!$C$2:$F$341,2,0),"")</f>
        <v>RETROFIT LED</v>
      </c>
      <c r="I16" s="34">
        <v>0.35416666666666669</v>
      </c>
      <c r="J16" s="34">
        <v>0.54166666666666663</v>
      </c>
      <c r="K16" s="34" t="s">
        <v>1202</v>
      </c>
      <c r="L16" s="34" t="s">
        <v>1205</v>
      </c>
      <c r="M16" s="35"/>
      <c r="N16" s="35">
        <v>64</v>
      </c>
      <c r="O16" s="35"/>
      <c r="P16" s="35">
        <v>8</v>
      </c>
      <c r="Q16" s="36">
        <f>((((56*M16)+(65*N16)+(72*O16)+(96*P16))-((26*M16)+(24*N16)+(36*O16)+(48*P16)))*IF(K16="Non",(((J16-I16)/(1/24)))*6,(((J16-I16)/(1/24)))*6+(('Hypothese de calculs'!$Q$3-I16)/(1/24)))*52)/1000</f>
        <v>4223.2319999999991</v>
      </c>
    </row>
    <row r="17" spans="1:18" hidden="1" x14ac:dyDescent="0.2">
      <c r="A17" s="8" t="s">
        <v>16</v>
      </c>
      <c r="B17" s="9" t="s">
        <v>38</v>
      </c>
      <c r="C17" s="10" t="s">
        <v>39</v>
      </c>
      <c r="D17" s="11" t="s">
        <v>14</v>
      </c>
      <c r="E17" s="12" t="s">
        <v>40</v>
      </c>
      <c r="F17" s="15" t="str">
        <f>IFERROR(VLOOKUP(C17,'Planning LIDL'!$C$2:$F$341,4,0),"")</f>
        <v>A replanifier</v>
      </c>
      <c r="G17" s="15" t="str">
        <f>IFERROR(IF(VLOOKUP(C17,'Planning LIDL'!$C$2:$E$341,3,0)=0,"",VLOOKUP(C17,'Planning LIDL'!$C$2:$E$341,3,0)),"")</f>
        <v/>
      </c>
      <c r="H17" s="15" t="str">
        <f>IFERROR(VLOOKUP(C17,'Planning LIDL'!$C$2:$F$341,2,0),"")</f>
        <v>RETROFIT LED</v>
      </c>
      <c r="I17" s="15"/>
      <c r="J17" s="15"/>
      <c r="K17" s="15"/>
      <c r="L17" s="15"/>
      <c r="M17" s="13"/>
      <c r="N17" s="13">
        <v>98</v>
      </c>
      <c r="O17" s="13"/>
      <c r="P17" s="13">
        <v>5</v>
      </c>
      <c r="Q17" s="24">
        <f>(((56*M17)+(65*N17)+(72*O17)+(96*P17))-((26*M17)+(24*N17)+(36*O17)+(48*P17)))*((J17-I17)/(1/24))</f>
        <v>0</v>
      </c>
    </row>
    <row r="18" spans="1:18" hidden="1" x14ac:dyDescent="0.2">
      <c r="A18" s="8" t="s">
        <v>16</v>
      </c>
      <c r="B18" s="9" t="s">
        <v>277</v>
      </c>
      <c r="C18" s="10" t="s">
        <v>278</v>
      </c>
      <c r="D18" s="11" t="s">
        <v>14</v>
      </c>
      <c r="E18" s="12" t="s">
        <v>279</v>
      </c>
      <c r="F18" s="15" t="str">
        <f>IFERROR(VLOOKUP(C18,'Planning LIDL'!$C$2:$F$341,4,0),"")</f>
        <v>A replanifier</v>
      </c>
      <c r="G18" s="15" t="str">
        <f>IFERROR(IF(VLOOKUP(C18,'Planning LIDL'!$C$2:$E$341,3,0)=0,"",VLOOKUP(C18,'Planning LIDL'!$C$2:$E$341,3,0)),"")</f>
        <v/>
      </c>
      <c r="H18" s="15" t="str">
        <f>IFERROR(VLOOKUP(C18,'Planning LIDL'!$C$2:$F$341,2,0),"")</f>
        <v>RETROFIT LED</v>
      </c>
      <c r="I18" s="15"/>
      <c r="J18" s="15"/>
      <c r="K18" s="15"/>
      <c r="L18" s="15"/>
      <c r="M18" s="13"/>
      <c r="N18" s="13">
        <v>136</v>
      </c>
      <c r="O18" s="13"/>
      <c r="P18" s="13">
        <v>9</v>
      </c>
      <c r="Q18" s="24">
        <f>(((56*M18)+(65*N18)+(72*O18)+(96*P18))-((26*M18)+(24*N18)+(36*O18)+(48*P18)))*((J18-I18)/(1/24))</f>
        <v>0</v>
      </c>
    </row>
    <row r="19" spans="1:18" s="37" customFormat="1" x14ac:dyDescent="0.2">
      <c r="A19" s="28" t="s">
        <v>16</v>
      </c>
      <c r="B19" s="29" t="s">
        <v>211</v>
      </c>
      <c r="C19" s="30" t="s">
        <v>212</v>
      </c>
      <c r="D19" s="31" t="s">
        <v>14</v>
      </c>
      <c r="E19" s="32" t="s">
        <v>213</v>
      </c>
      <c r="F19" s="33" t="str">
        <f>IFERROR(VLOOKUP(C19,'Planning LIDL'!$C$2:$F$341,4,0),"")</f>
        <v>Terminé</v>
      </c>
      <c r="G19" s="33">
        <f>IFERROR(IF(VLOOKUP(C19,'Planning LIDL'!$C$2:$E$341,3,0)=0,"",VLOOKUP(C19,'Planning LIDL'!$C$2:$E$341,3,0)),"")</f>
        <v>43893</v>
      </c>
      <c r="H19" s="33" t="str">
        <f>IFERROR(VLOOKUP(C19,'Planning LIDL'!$C$2:$F$341,2,0),"")</f>
        <v>RETROFIT LED</v>
      </c>
      <c r="I19" s="34">
        <v>0.35416666666666669</v>
      </c>
      <c r="J19" s="34">
        <v>0.79166666666666663</v>
      </c>
      <c r="K19" s="34" t="s">
        <v>1202</v>
      </c>
      <c r="L19" s="34"/>
      <c r="M19" s="35"/>
      <c r="N19" s="35">
        <v>128</v>
      </c>
      <c r="O19" s="35"/>
      <c r="P19" s="35">
        <v>9</v>
      </c>
      <c r="Q19" s="36">
        <f>((((56*M19)+(65*N19)+(72*O19)+(96*P19))-((26*M19)+(24*N19)+(36*O19)+(48*P19)))*IF(K19="Non",(((J19-I19)/(1/24)))*6,(((J19-I19)/(1/24)))*6+(('Hypothese de calculs'!$Q$3-I19)/(1/24)))*52)/1000</f>
        <v>18607.68</v>
      </c>
      <c r="R19" s="37">
        <v>233.99999999981083</v>
      </c>
    </row>
    <row r="20" spans="1:18" hidden="1" x14ac:dyDescent="0.2">
      <c r="A20" s="8" t="s">
        <v>16</v>
      </c>
      <c r="B20" s="9" t="s">
        <v>187</v>
      </c>
      <c r="C20" s="10" t="s">
        <v>188</v>
      </c>
      <c r="D20" s="11" t="s">
        <v>14</v>
      </c>
      <c r="E20" s="12" t="s">
        <v>189</v>
      </c>
      <c r="F20" s="15" t="str">
        <f>IFERROR(VLOOKUP(C20,'Planning LIDL'!$C$2:$F$341,4,0),"")</f>
        <v>A replanifier</v>
      </c>
      <c r="G20" s="15" t="str">
        <f>IFERROR(IF(VLOOKUP(C20,'Planning LIDL'!$C$2:$E$341,3,0)=0,"",VLOOKUP(C20,'Planning LIDL'!$C$2:$E$341,3,0)),"")</f>
        <v/>
      </c>
      <c r="H20" s="15" t="str">
        <f>IFERROR(VLOOKUP(C20,'Planning LIDL'!$C$2:$F$341,2,0),"")</f>
        <v>RETROFIT LED</v>
      </c>
      <c r="I20" s="15"/>
      <c r="J20" s="15"/>
      <c r="K20" s="15"/>
      <c r="L20" s="15"/>
      <c r="M20" s="13"/>
      <c r="N20" s="13">
        <v>125</v>
      </c>
      <c r="O20" s="13"/>
      <c r="P20" s="13">
        <v>8</v>
      </c>
      <c r="Q20" s="24">
        <f>(((56*M20)+(65*N20)+(72*O20)+(96*P20))-((26*M20)+(24*N20)+(36*O20)+(48*P20)))*((J20-I20)/(1/24))</f>
        <v>0</v>
      </c>
    </row>
    <row r="21" spans="1:18" s="37" customFormat="1" x14ac:dyDescent="0.2">
      <c r="A21" s="28" t="s">
        <v>16</v>
      </c>
      <c r="B21" s="29" t="s">
        <v>99</v>
      </c>
      <c r="C21" s="30" t="s">
        <v>100</v>
      </c>
      <c r="D21" s="31" t="s">
        <v>14</v>
      </c>
      <c r="E21" s="32" t="s">
        <v>101</v>
      </c>
      <c r="F21" s="33" t="str">
        <f>IFERROR(VLOOKUP(C21,'Planning LIDL'!$C$2:$F$341,4,0),"")</f>
        <v>Terminé</v>
      </c>
      <c r="G21" s="33">
        <f>IFERROR(IF(VLOOKUP(C21,'Planning LIDL'!$C$2:$E$341,3,0)=0,"",VLOOKUP(C21,'Planning LIDL'!$C$2:$E$341,3,0)),"")</f>
        <v>43895</v>
      </c>
      <c r="H21" s="33" t="str">
        <f>IFERROR(VLOOKUP(C21,'Planning LIDL'!$C$2:$F$341,2,0),"")</f>
        <v>RETROFIT LED</v>
      </c>
      <c r="I21" s="34">
        <v>0.35416666666666669</v>
      </c>
      <c r="J21" s="34">
        <v>0.79166666666666663</v>
      </c>
      <c r="K21" s="34" t="s">
        <v>1202</v>
      </c>
      <c r="L21" s="34"/>
      <c r="M21" s="35"/>
      <c r="N21" s="35">
        <v>103</v>
      </c>
      <c r="O21" s="35"/>
      <c r="P21" s="35">
        <v>13</v>
      </c>
      <c r="Q21" s="36">
        <f>((((56*M21)+(65*N21)+(72*O21)+(96*P21))-((26*M21)+(24*N21)+(36*O21)+(48*P21)))*IF(K21="Non",(((J21-I21)/(1/24)))*6,(((J21-I21)/(1/24)))*6+(('Hypothese de calculs'!$Q$3-I21)/(1/24)))*52)/1000</f>
        <v>15878.772000000001</v>
      </c>
      <c r="R21" s="37">
        <v>47397.999999999978</v>
      </c>
    </row>
    <row r="22" spans="1:18" hidden="1" x14ac:dyDescent="0.2">
      <c r="A22" s="8" t="s">
        <v>16</v>
      </c>
      <c r="B22" s="9" t="s">
        <v>973</v>
      </c>
      <c r="C22" s="10" t="s">
        <v>974</v>
      </c>
      <c r="D22" s="11" t="s">
        <v>816</v>
      </c>
      <c r="E22" s="12" t="s">
        <v>975</v>
      </c>
      <c r="F22" s="15" t="str">
        <f>IFERROR(VLOOKUP(C22,'Planning LIDL'!$C$2:$F$341,4,0),"")</f>
        <v>A replanifier</v>
      </c>
      <c r="G22" s="15" t="str">
        <f>IFERROR(IF(VLOOKUP(C22,'Planning LIDL'!$C$2:$E$341,3,0)=0,"",VLOOKUP(C22,'Planning LIDL'!$C$2:$E$341,3,0)),"")</f>
        <v/>
      </c>
      <c r="H22" s="15" t="str">
        <f>IFERROR(VLOOKUP(C22,'Planning LIDL'!$C$2:$F$341,2,0),"")</f>
        <v>REMPLACEMENT D'APPAREIL RESERVE</v>
      </c>
      <c r="I22" s="15"/>
      <c r="J22" s="15"/>
      <c r="K22" s="15"/>
      <c r="L22" s="15"/>
      <c r="M22" s="13"/>
      <c r="N22" s="13"/>
      <c r="O22" s="13"/>
      <c r="P22" s="13">
        <v>10</v>
      </c>
      <c r="Q22" s="24">
        <f t="shared" ref="Q22:Q30" si="0">(((56*M22)+(65*N22)+(72*O22)+(96*P22))-((26*M22)+(24*N22)+(36*O22)+(48*P22)))*((J22-I22)/(1/24))</f>
        <v>0</v>
      </c>
    </row>
    <row r="23" spans="1:18" hidden="1" x14ac:dyDescent="0.2">
      <c r="A23" s="8" t="s">
        <v>16</v>
      </c>
      <c r="B23" s="9" t="s">
        <v>700</v>
      </c>
      <c r="C23" s="10" t="s">
        <v>701</v>
      </c>
      <c r="D23" s="11" t="s">
        <v>14</v>
      </c>
      <c r="E23" s="12" t="s">
        <v>702</v>
      </c>
      <c r="F23" s="15" t="str">
        <f>IFERROR(VLOOKUP(C23,'Planning LIDL'!$C$2:$F$341,4,0),"")</f>
        <v>A replanifier</v>
      </c>
      <c r="G23" s="15" t="str">
        <f>IFERROR(IF(VLOOKUP(C23,'Planning LIDL'!$C$2:$E$341,3,0)=0,"",VLOOKUP(C23,'Planning LIDL'!$C$2:$E$341,3,0)),"")</f>
        <v/>
      </c>
      <c r="H23" s="15" t="str">
        <f>IFERROR(VLOOKUP(C23,'Planning LIDL'!$C$2:$F$341,2,0),"")</f>
        <v>RETROFIT LED</v>
      </c>
      <c r="I23" s="15"/>
      <c r="J23" s="15"/>
      <c r="K23" s="15"/>
      <c r="L23" s="15"/>
      <c r="M23" s="13"/>
      <c r="N23" s="13">
        <v>195</v>
      </c>
      <c r="O23" s="13"/>
      <c r="P23" s="13">
        <v>13</v>
      </c>
      <c r="Q23" s="24">
        <f t="shared" si="0"/>
        <v>0</v>
      </c>
    </row>
    <row r="24" spans="1:18" hidden="1" x14ac:dyDescent="0.2">
      <c r="A24" s="8" t="s">
        <v>16</v>
      </c>
      <c r="B24" s="9" t="s">
        <v>1075</v>
      </c>
      <c r="C24" s="10" t="s">
        <v>1076</v>
      </c>
      <c r="D24" s="11" t="s">
        <v>816</v>
      </c>
      <c r="E24" s="12" t="s">
        <v>1077</v>
      </c>
      <c r="F24" s="15" t="str">
        <f>IFERROR(VLOOKUP(C24,'Planning LIDL'!$C$2:$F$341,4,0),"")</f>
        <v>Terminé</v>
      </c>
      <c r="G24" s="15">
        <f>IFERROR(IF(VLOOKUP(C24,'Planning LIDL'!$C$2:$E$341,3,0)=0,"",VLOOKUP(C24,'Planning LIDL'!$C$2:$E$341,3,0)),"")</f>
        <v>43895</v>
      </c>
      <c r="H24" s="15" t="str">
        <f>IFERROR(VLOOKUP(C24,'Planning LIDL'!$C$2:$F$341,2,0),"")</f>
        <v>REMPLACEMENT D'APPAREIL RESERVE</v>
      </c>
      <c r="I24" s="15"/>
      <c r="J24" s="15"/>
      <c r="K24" s="15"/>
      <c r="L24" s="15"/>
      <c r="M24" s="13"/>
      <c r="N24" s="13"/>
      <c r="O24" s="13"/>
      <c r="P24" s="13">
        <v>14</v>
      </c>
      <c r="Q24" s="24">
        <f t="shared" si="0"/>
        <v>0</v>
      </c>
    </row>
    <row r="25" spans="1:18" hidden="1" x14ac:dyDescent="0.2">
      <c r="A25" s="8" t="s">
        <v>16</v>
      </c>
      <c r="B25" s="9" t="s">
        <v>388</v>
      </c>
      <c r="C25" s="10" t="s">
        <v>389</v>
      </c>
      <c r="D25" s="11" t="s">
        <v>14</v>
      </c>
      <c r="E25" s="12" t="s">
        <v>390</v>
      </c>
      <c r="F25" s="15" t="str">
        <f>IFERROR(VLOOKUP(C25,'Planning LIDL'!$C$2:$F$341,4,0),"")</f>
        <v>A replanifier</v>
      </c>
      <c r="G25" s="15" t="str">
        <f>IFERROR(IF(VLOOKUP(C25,'Planning LIDL'!$C$2:$E$341,3,0)=0,"",VLOOKUP(C25,'Planning LIDL'!$C$2:$E$341,3,0)),"")</f>
        <v/>
      </c>
      <c r="H25" s="15" t="str">
        <f>IFERROR(VLOOKUP(C25,'Planning LIDL'!$C$2:$F$341,2,0),"")</f>
        <v>RETROFIT LED</v>
      </c>
      <c r="I25" s="15"/>
      <c r="J25" s="15"/>
      <c r="K25" s="15"/>
      <c r="L25" s="15"/>
      <c r="M25" s="13"/>
      <c r="N25" s="13">
        <v>148</v>
      </c>
      <c r="O25" s="13"/>
      <c r="P25" s="13">
        <v>9</v>
      </c>
      <c r="Q25" s="24">
        <f t="shared" si="0"/>
        <v>0</v>
      </c>
    </row>
    <row r="26" spans="1:18" hidden="1" x14ac:dyDescent="0.2">
      <c r="A26" s="8" t="s">
        <v>16</v>
      </c>
      <c r="B26" s="9" t="s">
        <v>575</v>
      </c>
      <c r="C26" s="10" t="s">
        <v>576</v>
      </c>
      <c r="D26" s="11" t="s">
        <v>14</v>
      </c>
      <c r="E26" s="12" t="s">
        <v>577</v>
      </c>
      <c r="F26" s="15" t="str">
        <f>IFERROR(VLOOKUP(C26,'Planning LIDL'!$C$2:$F$341,4,0),"")</f>
        <v>A replanifier</v>
      </c>
      <c r="G26" s="15" t="str">
        <f>IFERROR(IF(VLOOKUP(C26,'Planning LIDL'!$C$2:$E$341,3,0)=0,"",VLOOKUP(C26,'Planning LIDL'!$C$2:$E$341,3,0)),"")</f>
        <v/>
      </c>
      <c r="H26" s="15" t="str">
        <f>IFERROR(VLOOKUP(C26,'Planning LIDL'!$C$2:$F$341,2,0),"")</f>
        <v>RETROFIT LED</v>
      </c>
      <c r="I26" s="15"/>
      <c r="J26" s="15"/>
      <c r="K26" s="15"/>
      <c r="L26" s="15"/>
      <c r="M26" s="13"/>
      <c r="N26" s="13">
        <v>172</v>
      </c>
      <c r="O26" s="13"/>
      <c r="P26" s="13">
        <v>13</v>
      </c>
      <c r="Q26" s="24">
        <f t="shared" si="0"/>
        <v>0</v>
      </c>
    </row>
    <row r="27" spans="1:18" hidden="1" x14ac:dyDescent="0.2">
      <c r="A27" s="8" t="s">
        <v>16</v>
      </c>
      <c r="B27" s="9" t="s">
        <v>1072</v>
      </c>
      <c r="C27" s="10" t="s">
        <v>1073</v>
      </c>
      <c r="D27" s="11" t="s">
        <v>816</v>
      </c>
      <c r="E27" s="12" t="s">
        <v>1074</v>
      </c>
      <c r="F27" s="15" t="str">
        <f>IFERROR(VLOOKUP(C27,'Planning LIDL'!$C$2:$F$341,4,0),"")</f>
        <v>Terminé</v>
      </c>
      <c r="G27" s="15">
        <f>IFERROR(IF(VLOOKUP(C27,'Planning LIDL'!$C$2:$E$341,3,0)=0,"",VLOOKUP(C27,'Planning LIDL'!$C$2:$E$341,3,0)),"")</f>
        <v>43894</v>
      </c>
      <c r="H27" s="15" t="str">
        <f>IFERROR(VLOOKUP(C27,'Planning LIDL'!$C$2:$F$341,2,0),"")</f>
        <v>REMPLACEMENT D'APPAREIL RESERVE</v>
      </c>
      <c r="I27" s="15"/>
      <c r="J27" s="15"/>
      <c r="K27" s="15"/>
      <c r="L27" s="15"/>
      <c r="M27" s="13"/>
      <c r="N27" s="13"/>
      <c r="O27" s="13"/>
      <c r="P27" s="13">
        <v>14</v>
      </c>
      <c r="Q27" s="24">
        <f t="shared" si="0"/>
        <v>0</v>
      </c>
    </row>
    <row r="28" spans="1:18" hidden="1" x14ac:dyDescent="0.2">
      <c r="A28" s="8" t="s">
        <v>16</v>
      </c>
      <c r="B28" s="9" t="s">
        <v>685</v>
      </c>
      <c r="C28" s="10" t="s">
        <v>686</v>
      </c>
      <c r="D28" s="11" t="s">
        <v>14</v>
      </c>
      <c r="E28" s="12" t="s">
        <v>687</v>
      </c>
      <c r="F28" s="15" t="str">
        <f>IFERROR(VLOOKUP(C28,'Planning LIDL'!$C$2:$F$341,4,0),"")</f>
        <v>A replanifier</v>
      </c>
      <c r="G28" s="15" t="str">
        <f>IFERROR(IF(VLOOKUP(C28,'Planning LIDL'!$C$2:$E$341,3,0)=0,"",VLOOKUP(C28,'Planning LIDL'!$C$2:$E$341,3,0)),"")</f>
        <v/>
      </c>
      <c r="H28" s="15" t="str">
        <f>IFERROR(VLOOKUP(C28,'Planning LIDL'!$C$2:$F$341,2,0),"")</f>
        <v>RETROFIT LED</v>
      </c>
      <c r="I28" s="15"/>
      <c r="J28" s="15"/>
      <c r="K28" s="15"/>
      <c r="L28" s="15"/>
      <c r="M28" s="13">
        <v>7</v>
      </c>
      <c r="N28" s="13">
        <v>180</v>
      </c>
      <c r="O28" s="13"/>
      <c r="P28" s="13">
        <v>17</v>
      </c>
      <c r="Q28" s="24">
        <f t="shared" si="0"/>
        <v>0</v>
      </c>
    </row>
    <row r="29" spans="1:18" hidden="1" x14ac:dyDescent="0.2">
      <c r="A29" s="8" t="s">
        <v>16</v>
      </c>
      <c r="B29" s="9" t="s">
        <v>1141</v>
      </c>
      <c r="C29" s="10" t="s">
        <v>1142</v>
      </c>
      <c r="D29" s="11" t="s">
        <v>816</v>
      </c>
      <c r="E29" s="12" t="s">
        <v>1143</v>
      </c>
      <c r="F29" s="15" t="str">
        <f>IFERROR(VLOOKUP(C29,'Planning LIDL'!$C$2:$F$341,4,0),"")</f>
        <v>A replanifier</v>
      </c>
      <c r="G29" s="15" t="str">
        <f>IFERROR(IF(VLOOKUP(C29,'Planning LIDL'!$C$2:$E$341,3,0)=0,"",VLOOKUP(C29,'Planning LIDL'!$C$2:$E$341,3,0)),"")</f>
        <v/>
      </c>
      <c r="H29" s="15" t="str">
        <f>IFERROR(VLOOKUP(C29,'Planning LIDL'!$C$2:$F$341,2,0),"")</f>
        <v>REMPLACEMENT D'APPAREIL RESERVE</v>
      </c>
      <c r="I29" s="15"/>
      <c r="J29" s="15"/>
      <c r="K29" s="15"/>
      <c r="L29" s="15"/>
      <c r="M29" s="13">
        <v>7</v>
      </c>
      <c r="N29" s="13"/>
      <c r="O29" s="13"/>
      <c r="P29" s="13">
        <v>13</v>
      </c>
      <c r="Q29" s="24">
        <f t="shared" si="0"/>
        <v>0</v>
      </c>
    </row>
    <row r="30" spans="1:18" hidden="1" x14ac:dyDescent="0.2">
      <c r="A30" s="8" t="s">
        <v>16</v>
      </c>
      <c r="B30" s="9" t="s">
        <v>1120</v>
      </c>
      <c r="C30" s="10" t="s">
        <v>1121</v>
      </c>
      <c r="D30" s="11" t="s">
        <v>816</v>
      </c>
      <c r="E30" s="12" t="s">
        <v>1122</v>
      </c>
      <c r="F30" s="15" t="str">
        <f>IFERROR(VLOOKUP(C30,'Planning LIDL'!$C$2:$F$341,4,0),"")</f>
        <v>Terminé</v>
      </c>
      <c r="G30" s="15">
        <f>IFERROR(IF(VLOOKUP(C30,'Planning LIDL'!$C$2:$E$341,3,0)=0,"",VLOOKUP(C30,'Planning LIDL'!$C$2:$E$341,3,0)),"")</f>
        <v>43893</v>
      </c>
      <c r="H30" s="15" t="str">
        <f>IFERROR(VLOOKUP(C30,'Planning LIDL'!$C$2:$F$341,2,0),"")</f>
        <v>REMPLACEMENT D'APPAREIL RESERVE</v>
      </c>
      <c r="I30" s="15"/>
      <c r="J30" s="15"/>
      <c r="K30" s="15"/>
      <c r="L30" s="15"/>
      <c r="M30" s="13"/>
      <c r="N30" s="13"/>
      <c r="O30" s="13"/>
      <c r="P30" s="13">
        <v>18</v>
      </c>
      <c r="Q30" s="24">
        <f t="shared" si="0"/>
        <v>0</v>
      </c>
    </row>
    <row r="31" spans="1:18" s="37" customFormat="1" x14ac:dyDescent="0.2">
      <c r="A31" s="28" t="s">
        <v>16</v>
      </c>
      <c r="B31" s="29" t="s">
        <v>400</v>
      </c>
      <c r="C31" s="30" t="s">
        <v>401</v>
      </c>
      <c r="D31" s="31" t="s">
        <v>14</v>
      </c>
      <c r="E31" s="32" t="s">
        <v>402</v>
      </c>
      <c r="F31" s="33" t="str">
        <f>IFERROR(VLOOKUP(C31,'Planning LIDL'!$C$2:$F$341,4,0),"")</f>
        <v>Terminé</v>
      </c>
      <c r="G31" s="33">
        <f>IFERROR(IF(VLOOKUP(C31,'Planning LIDL'!$C$2:$E$341,3,0)=0,"",VLOOKUP(C31,'Planning LIDL'!$C$2:$E$341,3,0)),"")</f>
        <v>43892</v>
      </c>
      <c r="H31" s="33" t="str">
        <f>IFERROR(VLOOKUP(C31,'Planning LIDL'!$C$2:$F$341,2,0),"")</f>
        <v>RETROFIT LED</v>
      </c>
      <c r="I31" s="34">
        <v>0.35416666666666669</v>
      </c>
      <c r="J31" s="34">
        <v>0.75</v>
      </c>
      <c r="K31" s="34" t="s">
        <v>1202</v>
      </c>
      <c r="L31" s="34"/>
      <c r="M31" s="35"/>
      <c r="N31" s="35">
        <v>148</v>
      </c>
      <c r="O31" s="35"/>
      <c r="P31" s="35">
        <v>10</v>
      </c>
      <c r="Q31" s="36">
        <f>((((56*M31)+(65*N31)+(72*O31)+(96*P31))-((26*M31)+(24*N31)+(36*O31)+(48*P31)))*IF(K31="Non",(((J31-I31)/(1/24)))*6,(((J31-I31)/(1/24)))*6+(('Hypothese de calculs'!$Q$3-I31)/(1/24)))*52)/1000</f>
        <v>19408.272000000001</v>
      </c>
      <c r="R31" s="36">
        <v>24665.33333333327</v>
      </c>
    </row>
    <row r="32" spans="1:18" hidden="1" x14ac:dyDescent="0.2">
      <c r="A32" s="8" t="s">
        <v>16</v>
      </c>
      <c r="B32" s="9" t="s">
        <v>457</v>
      </c>
      <c r="C32" s="10" t="s">
        <v>458</v>
      </c>
      <c r="D32" s="11" t="s">
        <v>14</v>
      </c>
      <c r="E32" s="12" t="s">
        <v>459</v>
      </c>
      <c r="F32" s="15" t="str">
        <f>IFERROR(VLOOKUP(C32,'Planning LIDL'!$C$2:$F$341,4,0),"")</f>
        <v>A replanifier</v>
      </c>
      <c r="G32" s="15" t="str">
        <f>IFERROR(IF(VLOOKUP(C32,'Planning LIDL'!$C$2:$E$341,3,0)=0,"",VLOOKUP(C32,'Planning LIDL'!$C$2:$E$341,3,0)),"")</f>
        <v/>
      </c>
      <c r="H32" s="15" t="str">
        <f>IFERROR(VLOOKUP(C32,'Planning LIDL'!$C$2:$F$341,2,0),"")</f>
        <v>RETROFIT LED</v>
      </c>
      <c r="I32" s="15"/>
      <c r="J32" s="15"/>
      <c r="K32" s="15"/>
      <c r="L32" s="15"/>
      <c r="M32" s="13"/>
      <c r="N32" s="13">
        <v>156</v>
      </c>
      <c r="O32" s="13"/>
      <c r="P32" s="13">
        <v>9</v>
      </c>
      <c r="Q32" s="24">
        <f t="shared" ref="Q32:Q54" si="1">(((56*M32)+(65*N32)+(72*O32)+(96*P32))-((26*M32)+(24*N32)+(36*O32)+(48*P32)))*((J32-I32)/(1/24))</f>
        <v>0</v>
      </c>
    </row>
    <row r="33" spans="1:17" hidden="1" x14ac:dyDescent="0.2">
      <c r="A33" s="8" t="s">
        <v>16</v>
      </c>
      <c r="B33" s="9" t="s">
        <v>259</v>
      </c>
      <c r="C33" s="10" t="s">
        <v>260</v>
      </c>
      <c r="D33" s="11" t="s">
        <v>14</v>
      </c>
      <c r="E33" s="12" t="s">
        <v>261</v>
      </c>
      <c r="F33" s="15" t="str">
        <f>IFERROR(VLOOKUP(C33,'Planning LIDL'!$C$2:$F$341,4,0),"")</f>
        <v>A replanifier</v>
      </c>
      <c r="G33" s="15" t="str">
        <f>IFERROR(IF(VLOOKUP(C33,'Planning LIDL'!$C$2:$E$341,3,0)=0,"",VLOOKUP(C33,'Planning LIDL'!$C$2:$E$341,3,0)),"")</f>
        <v/>
      </c>
      <c r="H33" s="15" t="str">
        <f>IFERROR(VLOOKUP(C33,'Planning LIDL'!$C$2:$F$341,2,0),"")</f>
        <v>RETROFIT LED</v>
      </c>
      <c r="I33" s="15"/>
      <c r="J33" s="15"/>
      <c r="K33" s="15"/>
      <c r="L33" s="15"/>
      <c r="M33" s="13"/>
      <c r="N33" s="13">
        <v>125</v>
      </c>
      <c r="O33" s="13"/>
      <c r="P33" s="13">
        <v>18</v>
      </c>
      <c r="Q33" s="24">
        <f t="shared" si="1"/>
        <v>0</v>
      </c>
    </row>
    <row r="34" spans="1:17" hidden="1" x14ac:dyDescent="0.2">
      <c r="A34" s="8" t="s">
        <v>16</v>
      </c>
      <c r="B34" s="9" t="s">
        <v>994</v>
      </c>
      <c r="C34" s="10" t="s">
        <v>995</v>
      </c>
      <c r="D34" s="11" t="s">
        <v>816</v>
      </c>
      <c r="E34" s="12" t="s">
        <v>996</v>
      </c>
      <c r="F34" s="15" t="str">
        <f>IFERROR(VLOOKUP(C34,'Planning LIDL'!$C$2:$F$341,4,0),"")</f>
        <v>A replanifier</v>
      </c>
      <c r="G34" s="15" t="str">
        <f>IFERROR(IF(VLOOKUP(C34,'Planning LIDL'!$C$2:$E$341,3,0)=0,"",VLOOKUP(C34,'Planning LIDL'!$C$2:$E$341,3,0)),"")</f>
        <v/>
      </c>
      <c r="H34" s="15" t="str">
        <f>IFERROR(VLOOKUP(C34,'Planning LIDL'!$C$2:$F$341,2,0),"")</f>
        <v>REMPLACEMENT D'APPAREIL RESERVE</v>
      </c>
      <c r="I34" s="15"/>
      <c r="J34" s="15"/>
      <c r="K34" s="15"/>
      <c r="L34" s="15"/>
      <c r="M34" s="13"/>
      <c r="N34" s="13"/>
      <c r="O34" s="13"/>
      <c r="P34" s="13">
        <v>11</v>
      </c>
      <c r="Q34" s="24">
        <f t="shared" si="1"/>
        <v>0</v>
      </c>
    </row>
    <row r="35" spans="1:17" hidden="1" x14ac:dyDescent="0.2">
      <c r="A35" s="8" t="s">
        <v>16</v>
      </c>
      <c r="B35" s="9" t="s">
        <v>1027</v>
      </c>
      <c r="C35" s="10" t="s">
        <v>1028</v>
      </c>
      <c r="D35" s="11" t="s">
        <v>816</v>
      </c>
      <c r="E35" s="12" t="s">
        <v>1029</v>
      </c>
      <c r="F35" s="15" t="str">
        <f>IFERROR(VLOOKUP(C35,'Planning LIDL'!$C$2:$F$341,4,0),"")</f>
        <v>A replanifier</v>
      </c>
      <c r="G35" s="15" t="str">
        <f>IFERROR(IF(VLOOKUP(C35,'Planning LIDL'!$C$2:$E$341,3,0)=0,"",VLOOKUP(C35,'Planning LIDL'!$C$2:$E$341,3,0)),"")</f>
        <v/>
      </c>
      <c r="H35" s="15" t="str">
        <f>IFERROR(VLOOKUP(C35,'Planning LIDL'!$C$2:$F$341,2,0),"")</f>
        <v>REMPLACEMENT D'APPAREIL RESERVE</v>
      </c>
      <c r="I35" s="15"/>
      <c r="J35" s="15"/>
      <c r="K35" s="15"/>
      <c r="L35" s="15"/>
      <c r="M35" s="13"/>
      <c r="N35" s="13"/>
      <c r="O35" s="13"/>
      <c r="P35" s="13">
        <v>12</v>
      </c>
      <c r="Q35" s="24">
        <f t="shared" si="1"/>
        <v>0</v>
      </c>
    </row>
    <row r="36" spans="1:17" hidden="1" x14ac:dyDescent="0.2">
      <c r="A36" s="8" t="s">
        <v>16</v>
      </c>
      <c r="B36" s="9" t="s">
        <v>949</v>
      </c>
      <c r="C36" s="10" t="s">
        <v>950</v>
      </c>
      <c r="D36" s="11" t="s">
        <v>816</v>
      </c>
      <c r="E36" s="12" t="s">
        <v>951</v>
      </c>
      <c r="F36" s="15" t="str">
        <f>IFERROR(VLOOKUP(C36,'Planning LIDL'!$C$2:$F$341,4,0),"")</f>
        <v>A replanifier</v>
      </c>
      <c r="G36" s="15" t="str">
        <f>IFERROR(IF(VLOOKUP(C36,'Planning LIDL'!$C$2:$E$341,3,0)=0,"",VLOOKUP(C36,'Planning LIDL'!$C$2:$E$341,3,0)),"")</f>
        <v/>
      </c>
      <c r="H36" s="15" t="str">
        <f>IFERROR(VLOOKUP(C36,'Planning LIDL'!$C$2:$F$341,2,0),"")</f>
        <v>REMPLACEMENT D'APPAREIL RESERVE</v>
      </c>
      <c r="I36" s="15"/>
      <c r="J36" s="15"/>
      <c r="K36" s="15"/>
      <c r="L36" s="15"/>
      <c r="M36" s="13"/>
      <c r="N36" s="13"/>
      <c r="O36" s="13"/>
      <c r="P36" s="13">
        <v>10</v>
      </c>
      <c r="Q36" s="24">
        <f t="shared" si="1"/>
        <v>0</v>
      </c>
    </row>
    <row r="37" spans="1:17" hidden="1" x14ac:dyDescent="0.2">
      <c r="A37" s="8" t="s">
        <v>16</v>
      </c>
      <c r="B37" s="9" t="s">
        <v>635</v>
      </c>
      <c r="C37" s="10" t="s">
        <v>636</v>
      </c>
      <c r="D37" s="11" t="s">
        <v>14</v>
      </c>
      <c r="E37" s="12" t="s">
        <v>637</v>
      </c>
      <c r="F37" s="15" t="str">
        <f>IFERROR(VLOOKUP(C37,'Planning LIDL'!$C$2:$F$341,4,0),"")</f>
        <v>A replanifier</v>
      </c>
      <c r="G37" s="15" t="str">
        <f>IFERROR(IF(VLOOKUP(C37,'Planning LIDL'!$C$2:$E$341,3,0)=0,"",VLOOKUP(C37,'Planning LIDL'!$C$2:$E$341,3,0)),"")</f>
        <v/>
      </c>
      <c r="H37" s="15" t="str">
        <f>IFERROR(VLOOKUP(C37,'Planning LIDL'!$C$2:$F$341,2,0),"")</f>
        <v>RETROFIT LED</v>
      </c>
      <c r="I37" s="15"/>
      <c r="J37" s="15"/>
      <c r="K37" s="15"/>
      <c r="L37" s="15"/>
      <c r="M37" s="13">
        <v>5</v>
      </c>
      <c r="N37" s="13">
        <v>172</v>
      </c>
      <c r="O37" s="13"/>
      <c r="P37" s="13">
        <v>17</v>
      </c>
      <c r="Q37" s="24">
        <f t="shared" si="1"/>
        <v>0</v>
      </c>
    </row>
    <row r="38" spans="1:17" hidden="1" x14ac:dyDescent="0.2">
      <c r="A38" s="8" t="s">
        <v>16</v>
      </c>
      <c r="B38" s="9" t="s">
        <v>997</v>
      </c>
      <c r="C38" s="10" t="s">
        <v>998</v>
      </c>
      <c r="D38" s="11" t="s">
        <v>816</v>
      </c>
      <c r="E38" s="12" t="s">
        <v>999</v>
      </c>
      <c r="F38" s="15" t="str">
        <f>IFERROR(VLOOKUP(C38,'Planning LIDL'!$C$2:$F$341,4,0),"")</f>
        <v>A replanifier</v>
      </c>
      <c r="G38" s="15" t="str">
        <f>IFERROR(IF(VLOOKUP(C38,'Planning LIDL'!$C$2:$E$341,3,0)=0,"",VLOOKUP(C38,'Planning LIDL'!$C$2:$E$341,3,0)),"")</f>
        <v/>
      </c>
      <c r="H38" s="15" t="str">
        <f>IFERROR(VLOOKUP(C38,'Planning LIDL'!$C$2:$F$341,2,0),"")</f>
        <v>REMPLACEMENT D'APPAREIL RESERVE</v>
      </c>
      <c r="I38" s="15"/>
      <c r="J38" s="15"/>
      <c r="K38" s="15"/>
      <c r="L38" s="15"/>
      <c r="M38" s="13"/>
      <c r="N38" s="13"/>
      <c r="O38" s="13"/>
      <c r="P38" s="13">
        <v>11</v>
      </c>
      <c r="Q38" s="24">
        <f t="shared" si="1"/>
        <v>0</v>
      </c>
    </row>
    <row r="39" spans="1:17" hidden="1" x14ac:dyDescent="0.2">
      <c r="A39" s="8" t="s">
        <v>16</v>
      </c>
      <c r="B39" s="9" t="s">
        <v>1156</v>
      </c>
      <c r="C39" s="10" t="s">
        <v>1157</v>
      </c>
      <c r="D39" s="11" t="s">
        <v>816</v>
      </c>
      <c r="E39" s="12" t="s">
        <v>1158</v>
      </c>
      <c r="F39" s="15" t="str">
        <f>IFERROR(VLOOKUP(C39,'Planning LIDL'!$C$2:$F$341,4,0),"")</f>
        <v>Terminé</v>
      </c>
      <c r="G39" s="15">
        <f>IFERROR(IF(VLOOKUP(C39,'Planning LIDL'!$C$2:$E$341,3,0)=0,"",VLOOKUP(C39,'Planning LIDL'!$C$2:$E$341,3,0)),"")</f>
        <v>43892</v>
      </c>
      <c r="H39" s="15" t="str">
        <f>IFERROR(VLOOKUP(C39,'Planning LIDL'!$C$2:$F$341,2,0),"")</f>
        <v>REMPLACEMENT D'APPAREIL RESERVE</v>
      </c>
      <c r="I39" s="15"/>
      <c r="J39" s="15"/>
      <c r="K39" s="15"/>
      <c r="L39" s="15"/>
      <c r="M39" s="13"/>
      <c r="N39" s="13"/>
      <c r="O39" s="13"/>
      <c r="P39" s="13">
        <v>21</v>
      </c>
      <c r="Q39" s="24">
        <f t="shared" si="1"/>
        <v>0</v>
      </c>
    </row>
    <row r="40" spans="1:17" hidden="1" x14ac:dyDescent="0.2">
      <c r="A40" s="8" t="s">
        <v>16</v>
      </c>
      <c r="B40" s="9" t="s">
        <v>784</v>
      </c>
      <c r="C40" s="10" t="s">
        <v>785</v>
      </c>
      <c r="D40" s="11" t="s">
        <v>14</v>
      </c>
      <c r="E40" s="12" t="s">
        <v>786</v>
      </c>
      <c r="F40" s="15" t="str">
        <f>IFERROR(VLOOKUP(C40,'Planning LIDL'!$C$2:$F$341,4,0),"")</f>
        <v>A replanifier</v>
      </c>
      <c r="G40" s="15" t="str">
        <f>IFERROR(IF(VLOOKUP(C40,'Planning LIDL'!$C$2:$E$341,3,0)=0,"",VLOOKUP(C40,'Planning LIDL'!$C$2:$E$341,3,0)),"")</f>
        <v/>
      </c>
      <c r="H40" s="15" t="str">
        <f>IFERROR(VLOOKUP(C40,'Planning LIDL'!$C$2:$F$341,2,0),"")</f>
        <v>RETROFIT LED</v>
      </c>
      <c r="I40" s="15"/>
      <c r="J40" s="15"/>
      <c r="K40" s="15"/>
      <c r="L40" s="15"/>
      <c r="M40" s="13">
        <v>252</v>
      </c>
      <c r="N40" s="13"/>
      <c r="O40" s="13"/>
      <c r="P40" s="13">
        <v>11</v>
      </c>
      <c r="Q40" s="24">
        <f t="shared" si="1"/>
        <v>0</v>
      </c>
    </row>
    <row r="41" spans="1:17" hidden="1" x14ac:dyDescent="0.2">
      <c r="A41" s="8" t="s">
        <v>16</v>
      </c>
      <c r="B41" s="9" t="s">
        <v>1048</v>
      </c>
      <c r="C41" s="10" t="s">
        <v>1049</v>
      </c>
      <c r="D41" s="11" t="s">
        <v>816</v>
      </c>
      <c r="E41" s="12" t="s">
        <v>1050</v>
      </c>
      <c r="F41" s="15" t="str">
        <f>IFERROR(VLOOKUP(C41,'Planning LIDL'!$C$2:$F$341,4,0),"")</f>
        <v>A replanifier</v>
      </c>
      <c r="G41" s="15" t="str">
        <f>IFERROR(IF(VLOOKUP(C41,'Planning LIDL'!$C$2:$E$341,3,0)=0,"",VLOOKUP(C41,'Planning LIDL'!$C$2:$E$341,3,0)),"")</f>
        <v/>
      </c>
      <c r="H41" s="15" t="str">
        <f>IFERROR(VLOOKUP(C41,'Planning LIDL'!$C$2:$F$341,2,0),"")</f>
        <v>REMPLACEMENT D'APPAREIL RESERVE</v>
      </c>
      <c r="I41" s="15"/>
      <c r="J41" s="15"/>
      <c r="K41" s="15"/>
      <c r="L41" s="15"/>
      <c r="M41" s="13"/>
      <c r="N41" s="13"/>
      <c r="O41" s="13"/>
      <c r="P41" s="13">
        <v>13</v>
      </c>
      <c r="Q41" s="24">
        <f t="shared" si="1"/>
        <v>0</v>
      </c>
    </row>
    <row r="42" spans="1:17" hidden="1" x14ac:dyDescent="0.2">
      <c r="A42" s="8" t="s">
        <v>16</v>
      </c>
      <c r="B42" s="9" t="s">
        <v>872</v>
      </c>
      <c r="C42" s="10" t="s">
        <v>873</v>
      </c>
      <c r="D42" s="11" t="s">
        <v>816</v>
      </c>
      <c r="E42" s="12" t="s">
        <v>874</v>
      </c>
      <c r="F42" s="15" t="str">
        <f>IFERROR(VLOOKUP(C42,'Planning LIDL'!$C$2:$F$341,4,0),"")</f>
        <v>A replanifier</v>
      </c>
      <c r="G42" s="15" t="str">
        <f>IFERROR(IF(VLOOKUP(C42,'Planning LIDL'!$C$2:$E$341,3,0)=0,"",VLOOKUP(C42,'Planning LIDL'!$C$2:$E$341,3,0)),"")</f>
        <v/>
      </c>
      <c r="H42" s="15" t="str">
        <f>IFERROR(VLOOKUP(C42,'Planning LIDL'!$C$2:$F$341,2,0),"")</f>
        <v>REMPLACEMENT D'APPAREIL RESERVE</v>
      </c>
      <c r="I42" s="15"/>
      <c r="J42" s="15"/>
      <c r="K42" s="15"/>
      <c r="L42" s="15"/>
      <c r="M42" s="13"/>
      <c r="N42" s="13"/>
      <c r="O42" s="13"/>
      <c r="P42" s="13">
        <v>6</v>
      </c>
      <c r="Q42" s="24">
        <f t="shared" si="1"/>
        <v>0</v>
      </c>
    </row>
    <row r="43" spans="1:17" hidden="1" x14ac:dyDescent="0.2">
      <c r="A43" s="8" t="s">
        <v>16</v>
      </c>
      <c r="B43" s="9" t="s">
        <v>1147</v>
      </c>
      <c r="C43" s="10" t="s">
        <v>1148</v>
      </c>
      <c r="D43" s="11" t="s">
        <v>816</v>
      </c>
      <c r="E43" s="12" t="s">
        <v>1149</v>
      </c>
      <c r="F43" s="15" t="str">
        <f>IFERROR(VLOOKUP(C43,'Planning LIDL'!$C$2:$F$341,4,0),"")</f>
        <v>Terminé</v>
      </c>
      <c r="G43" s="15">
        <f>IFERROR(IF(VLOOKUP(C43,'Planning LIDL'!$C$2:$E$341,3,0)=0,"",VLOOKUP(C43,'Planning LIDL'!$C$2:$E$341,3,0)),"")</f>
        <v>43894</v>
      </c>
      <c r="H43" s="15" t="str">
        <f>IFERROR(VLOOKUP(C43,'Planning LIDL'!$C$2:$F$341,2,0),"")</f>
        <v>REMPLACEMENT D'APPAREIL RESERVE</v>
      </c>
      <c r="I43" s="15"/>
      <c r="J43" s="15"/>
      <c r="K43" s="15"/>
      <c r="L43" s="15"/>
      <c r="M43" s="13">
        <v>7</v>
      </c>
      <c r="N43" s="13"/>
      <c r="O43" s="13"/>
      <c r="P43" s="13">
        <v>14</v>
      </c>
      <c r="Q43" s="24">
        <f t="shared" si="1"/>
        <v>0</v>
      </c>
    </row>
    <row r="44" spans="1:17" hidden="1" x14ac:dyDescent="0.2">
      <c r="A44" s="8" t="s">
        <v>129</v>
      </c>
      <c r="B44" s="9" t="s">
        <v>928</v>
      </c>
      <c r="C44" s="10" t="s">
        <v>929</v>
      </c>
      <c r="D44" s="11" t="s">
        <v>816</v>
      </c>
      <c r="E44" s="12" t="s">
        <v>930</v>
      </c>
      <c r="F44" s="15" t="str">
        <f>IFERROR(VLOOKUP(C44,'Planning LIDL'!$C$2:$F$341,4,0),"")</f>
        <v>Terminé</v>
      </c>
      <c r="G44" s="15">
        <f>IFERROR(IF(VLOOKUP(C44,'Planning LIDL'!$C$2:$E$341,3,0)=0,"",VLOOKUP(C44,'Planning LIDL'!$C$2:$E$341,3,0)),"")</f>
        <v>43896</v>
      </c>
      <c r="H44" s="15" t="str">
        <f>IFERROR(VLOOKUP(C44,'Planning LIDL'!$C$2:$F$341,2,0),"")</f>
        <v>REMPLACEMENT D'APPAREIL RESERVE</v>
      </c>
      <c r="I44" s="15"/>
      <c r="J44" s="15"/>
      <c r="K44" s="15"/>
      <c r="L44" s="15"/>
      <c r="M44" s="13"/>
      <c r="N44" s="13"/>
      <c r="O44" s="13"/>
      <c r="P44" s="13">
        <v>9</v>
      </c>
      <c r="Q44" s="24">
        <f t="shared" si="1"/>
        <v>0</v>
      </c>
    </row>
    <row r="45" spans="1:17" hidden="1" x14ac:dyDescent="0.2">
      <c r="A45" s="8" t="s">
        <v>129</v>
      </c>
      <c r="B45" s="9" t="s">
        <v>644</v>
      </c>
      <c r="C45" s="10" t="s">
        <v>645</v>
      </c>
      <c r="D45" s="11" t="s">
        <v>14</v>
      </c>
      <c r="E45" s="12" t="s">
        <v>132</v>
      </c>
      <c r="F45" s="15" t="str">
        <f>IFERROR(VLOOKUP(C45,'Planning LIDL'!$C$2:$F$341,4,0),"")</f>
        <v>A replanifier</v>
      </c>
      <c r="G45" s="15" t="str">
        <f>IFERROR(IF(VLOOKUP(C45,'Planning LIDL'!$C$2:$E$341,3,0)=0,"",VLOOKUP(C45,'Planning LIDL'!$C$2:$E$341,3,0)),"")</f>
        <v/>
      </c>
      <c r="H45" s="15" t="str">
        <f>IFERROR(VLOOKUP(C45,'Planning LIDL'!$C$2:$F$341,2,0),"")</f>
        <v>RETROFIT LED</v>
      </c>
      <c r="I45" s="15"/>
      <c r="J45" s="15"/>
      <c r="K45" s="15"/>
      <c r="L45" s="15"/>
      <c r="M45" s="13">
        <v>190</v>
      </c>
      <c r="N45" s="13"/>
      <c r="O45" s="13"/>
      <c r="P45" s="13">
        <v>7</v>
      </c>
      <c r="Q45" s="24">
        <f t="shared" si="1"/>
        <v>0</v>
      </c>
    </row>
    <row r="46" spans="1:17" hidden="1" x14ac:dyDescent="0.2">
      <c r="A46" s="8" t="s">
        <v>129</v>
      </c>
      <c r="B46" s="9" t="s">
        <v>130</v>
      </c>
      <c r="C46" s="10" t="s">
        <v>131</v>
      </c>
      <c r="D46" s="11" t="s">
        <v>14</v>
      </c>
      <c r="E46" s="12" t="s">
        <v>132</v>
      </c>
      <c r="F46" s="15" t="str">
        <f>IFERROR(VLOOKUP(C46,'Planning LIDL'!$C$2:$F$341,4,0),"")</f>
        <v>A replanifier</v>
      </c>
      <c r="G46" s="15" t="str">
        <f>IFERROR(IF(VLOOKUP(C46,'Planning LIDL'!$C$2:$E$341,3,0)=0,"",VLOOKUP(C46,'Planning LIDL'!$C$2:$E$341,3,0)),"")</f>
        <v/>
      </c>
      <c r="H46" s="15" t="str">
        <f>IFERROR(VLOOKUP(C46,'Planning LIDL'!$C$2:$F$341,2,0),"")</f>
        <v>RETROFIT LED</v>
      </c>
      <c r="I46" s="15"/>
      <c r="J46" s="15"/>
      <c r="K46" s="15"/>
      <c r="L46" s="15"/>
      <c r="M46" s="13"/>
      <c r="N46" s="13">
        <v>113</v>
      </c>
      <c r="O46" s="13"/>
      <c r="P46" s="13">
        <v>11</v>
      </c>
      <c r="Q46" s="24">
        <f t="shared" si="1"/>
        <v>0</v>
      </c>
    </row>
    <row r="47" spans="1:17" hidden="1" x14ac:dyDescent="0.2">
      <c r="A47" s="8" t="s">
        <v>129</v>
      </c>
      <c r="B47" s="9" t="s">
        <v>566</v>
      </c>
      <c r="C47" s="10" t="s">
        <v>567</v>
      </c>
      <c r="D47" s="11" t="s">
        <v>14</v>
      </c>
      <c r="E47" s="12" t="s">
        <v>568</v>
      </c>
      <c r="F47" s="15" t="str">
        <f>IFERROR(VLOOKUP(C47,'Planning LIDL'!$C$2:$F$341,4,0),"")</f>
        <v>A replanifier</v>
      </c>
      <c r="G47" s="15" t="str">
        <f>IFERROR(IF(VLOOKUP(C47,'Planning LIDL'!$C$2:$E$341,3,0)=0,"",VLOOKUP(C47,'Planning LIDL'!$C$2:$E$341,3,0)),"")</f>
        <v/>
      </c>
      <c r="H47" s="15" t="str">
        <f>IFERROR(VLOOKUP(C47,'Planning LIDL'!$C$2:$F$341,2,0),"")</f>
        <v>RETROFIT LED</v>
      </c>
      <c r="I47" s="15"/>
      <c r="J47" s="15"/>
      <c r="K47" s="15"/>
      <c r="L47" s="15"/>
      <c r="M47" s="13">
        <v>175</v>
      </c>
      <c r="N47" s="13"/>
      <c r="O47" s="13"/>
      <c r="P47" s="13">
        <v>9</v>
      </c>
      <c r="Q47" s="24">
        <f t="shared" si="1"/>
        <v>0</v>
      </c>
    </row>
    <row r="48" spans="1:17" hidden="1" x14ac:dyDescent="0.2">
      <c r="A48" s="8" t="s">
        <v>129</v>
      </c>
      <c r="B48" s="9" t="s">
        <v>709</v>
      </c>
      <c r="C48" s="10" t="s">
        <v>710</v>
      </c>
      <c r="D48" s="11" t="s">
        <v>14</v>
      </c>
      <c r="E48" s="12" t="s">
        <v>711</v>
      </c>
      <c r="F48" s="15" t="str">
        <f>IFERROR(VLOOKUP(C48,'Planning LIDL'!$C$2:$F$341,4,0),"")</f>
        <v>A replanifier</v>
      </c>
      <c r="G48" s="15" t="str">
        <f>IFERROR(IF(VLOOKUP(C48,'Planning LIDL'!$C$2:$E$341,3,0)=0,"",VLOOKUP(C48,'Planning LIDL'!$C$2:$E$341,3,0)),"")</f>
        <v/>
      </c>
      <c r="H48" s="15" t="str">
        <f>IFERROR(VLOOKUP(C48,'Planning LIDL'!$C$2:$F$341,2,0),"")</f>
        <v>RETROFIT LED</v>
      </c>
      <c r="I48" s="15"/>
      <c r="J48" s="15"/>
      <c r="K48" s="15"/>
      <c r="L48" s="15"/>
      <c r="M48" s="13">
        <v>189</v>
      </c>
      <c r="N48" s="13">
        <v>15</v>
      </c>
      <c r="O48" s="13"/>
      <c r="P48" s="13">
        <v>7</v>
      </c>
      <c r="Q48" s="24">
        <f t="shared" si="1"/>
        <v>0</v>
      </c>
    </row>
    <row r="49" spans="1:18" hidden="1" x14ac:dyDescent="0.2">
      <c r="A49" s="8" t="s">
        <v>129</v>
      </c>
      <c r="B49" s="9" t="s">
        <v>313</v>
      </c>
      <c r="C49" s="10" t="s">
        <v>314</v>
      </c>
      <c r="D49" s="11" t="s">
        <v>14</v>
      </c>
      <c r="E49" s="12" t="s">
        <v>315</v>
      </c>
      <c r="F49" s="15" t="str">
        <f>IFERROR(VLOOKUP(C49,'Planning LIDL'!$C$2:$F$341,4,0),"")</f>
        <v>A replanifier</v>
      </c>
      <c r="G49" s="15" t="str">
        <f>IFERROR(IF(VLOOKUP(C49,'Planning LIDL'!$C$2:$E$341,3,0)=0,"",VLOOKUP(C49,'Planning LIDL'!$C$2:$E$341,3,0)),"")</f>
        <v/>
      </c>
      <c r="H49" s="15" t="str">
        <f>IFERROR(VLOOKUP(C49,'Planning LIDL'!$C$2:$F$341,2,0),"")</f>
        <v>RETROFIT LED</v>
      </c>
      <c r="I49" s="15"/>
      <c r="J49" s="15"/>
      <c r="K49" s="15"/>
      <c r="L49" s="15"/>
      <c r="M49" s="13"/>
      <c r="N49" s="13">
        <v>141</v>
      </c>
      <c r="O49" s="13"/>
      <c r="P49" s="13">
        <v>8</v>
      </c>
      <c r="Q49" s="24">
        <f t="shared" si="1"/>
        <v>0</v>
      </c>
    </row>
    <row r="50" spans="1:18" hidden="1" x14ac:dyDescent="0.2">
      <c r="A50" s="8" t="s">
        <v>129</v>
      </c>
      <c r="B50" s="9" t="s">
        <v>430</v>
      </c>
      <c r="C50" s="10" t="s">
        <v>431</v>
      </c>
      <c r="D50" s="11" t="s">
        <v>14</v>
      </c>
      <c r="E50" s="12" t="s">
        <v>432</v>
      </c>
      <c r="F50" s="15" t="str">
        <f>IFERROR(VLOOKUP(C50,'Planning LIDL'!$C$2:$F$341,4,0),"")</f>
        <v>A replanifier</v>
      </c>
      <c r="G50" s="15" t="str">
        <f>IFERROR(IF(VLOOKUP(C50,'Planning LIDL'!$C$2:$E$341,3,0)=0,"",VLOOKUP(C50,'Planning LIDL'!$C$2:$E$341,3,0)),"")</f>
        <v/>
      </c>
      <c r="H50" s="15" t="str">
        <f>IFERROR(VLOOKUP(C50,'Planning LIDL'!$C$2:$F$341,2,0),"")</f>
        <v>RETROFIT LED</v>
      </c>
      <c r="I50" s="15"/>
      <c r="J50" s="15"/>
      <c r="K50" s="15"/>
      <c r="L50" s="15"/>
      <c r="M50" s="13"/>
      <c r="N50" s="13">
        <v>155</v>
      </c>
      <c r="O50" s="13"/>
      <c r="P50" s="13">
        <v>6</v>
      </c>
      <c r="Q50" s="24">
        <f t="shared" si="1"/>
        <v>0</v>
      </c>
    </row>
    <row r="51" spans="1:18" hidden="1" x14ac:dyDescent="0.2">
      <c r="A51" s="8" t="s">
        <v>129</v>
      </c>
      <c r="B51" s="9" t="s">
        <v>563</v>
      </c>
      <c r="C51" s="10" t="s">
        <v>564</v>
      </c>
      <c r="D51" s="11" t="s">
        <v>14</v>
      </c>
      <c r="E51" s="12" t="s">
        <v>565</v>
      </c>
      <c r="F51" s="15" t="str">
        <f>IFERROR(VLOOKUP(C51,'Planning LIDL'!$C$2:$F$341,4,0),"")</f>
        <v>A replanifier</v>
      </c>
      <c r="G51" s="15" t="str">
        <f>IFERROR(IF(VLOOKUP(C51,'Planning LIDL'!$C$2:$E$341,3,0)=0,"",VLOOKUP(C51,'Planning LIDL'!$C$2:$E$341,3,0)),"")</f>
        <v/>
      </c>
      <c r="H51" s="15" t="str">
        <f>IFERROR(VLOOKUP(C51,'Planning LIDL'!$C$2:$F$341,2,0),"")</f>
        <v>RETROFIT LED</v>
      </c>
      <c r="I51" s="15"/>
      <c r="J51" s="15"/>
      <c r="K51" s="15"/>
      <c r="L51" s="15"/>
      <c r="M51" s="13"/>
      <c r="N51" s="13">
        <v>173</v>
      </c>
      <c r="O51" s="13"/>
      <c r="P51" s="13">
        <v>11</v>
      </c>
      <c r="Q51" s="24">
        <f t="shared" si="1"/>
        <v>0</v>
      </c>
    </row>
    <row r="52" spans="1:18" hidden="1" x14ac:dyDescent="0.2">
      <c r="A52" s="8" t="s">
        <v>129</v>
      </c>
      <c r="B52" s="9" t="s">
        <v>617</v>
      </c>
      <c r="C52" s="10" t="s">
        <v>618</v>
      </c>
      <c r="D52" s="11" t="s">
        <v>14</v>
      </c>
      <c r="E52" s="12" t="s">
        <v>619</v>
      </c>
      <c r="F52" s="15" t="str">
        <f>IFERROR(VLOOKUP(C52,'Planning LIDL'!$C$2:$F$341,4,0),"")</f>
        <v>A replanifier</v>
      </c>
      <c r="G52" s="15" t="str">
        <f>IFERROR(IF(VLOOKUP(C52,'Planning LIDL'!$C$2:$E$341,3,0)=0,"",VLOOKUP(C52,'Planning LIDL'!$C$2:$E$341,3,0)),"")</f>
        <v/>
      </c>
      <c r="H52" s="15" t="str">
        <f>IFERROR(VLOOKUP(C52,'Planning LIDL'!$C$2:$F$341,2,0),"")</f>
        <v>RETROFIT LED</v>
      </c>
      <c r="I52" s="15"/>
      <c r="J52" s="15"/>
      <c r="K52" s="15"/>
      <c r="L52" s="15"/>
      <c r="M52" s="13"/>
      <c r="N52" s="13">
        <v>183</v>
      </c>
      <c r="O52" s="13"/>
      <c r="P52" s="13">
        <v>9</v>
      </c>
      <c r="Q52" s="24">
        <f t="shared" si="1"/>
        <v>0</v>
      </c>
    </row>
    <row r="53" spans="1:18" hidden="1" x14ac:dyDescent="0.2">
      <c r="A53" s="8" t="s">
        <v>129</v>
      </c>
      <c r="B53" s="9" t="s">
        <v>1024</v>
      </c>
      <c r="C53" s="10" t="s">
        <v>1025</v>
      </c>
      <c r="D53" s="11" t="s">
        <v>816</v>
      </c>
      <c r="E53" s="12" t="s">
        <v>1026</v>
      </c>
      <c r="F53" s="15" t="str">
        <f>IFERROR(VLOOKUP(C53,'Planning LIDL'!$C$2:$F$341,4,0),"")</f>
        <v>A replanifier</v>
      </c>
      <c r="G53" s="15" t="str">
        <f>IFERROR(IF(VLOOKUP(C53,'Planning LIDL'!$C$2:$E$341,3,0)=0,"",VLOOKUP(C53,'Planning LIDL'!$C$2:$E$341,3,0)),"")</f>
        <v/>
      </c>
      <c r="H53" s="15" t="str">
        <f>IFERROR(VLOOKUP(C53,'Planning LIDL'!$C$2:$F$341,2,0),"")</f>
        <v>REMPLACEMENT D'APPAREIL RESERVE</v>
      </c>
      <c r="I53" s="15"/>
      <c r="J53" s="15"/>
      <c r="K53" s="15"/>
      <c r="L53" s="15"/>
      <c r="M53" s="13"/>
      <c r="N53" s="13"/>
      <c r="O53" s="13"/>
      <c r="P53" s="13">
        <v>12</v>
      </c>
      <c r="Q53" s="24">
        <f t="shared" si="1"/>
        <v>0</v>
      </c>
    </row>
    <row r="54" spans="1:18" hidden="1" x14ac:dyDescent="0.2">
      <c r="A54" s="8" t="s">
        <v>129</v>
      </c>
      <c r="B54" s="9" t="s">
        <v>763</v>
      </c>
      <c r="C54" s="10" t="s">
        <v>764</v>
      </c>
      <c r="D54" s="11" t="s">
        <v>14</v>
      </c>
      <c r="E54" s="12" t="s">
        <v>765</v>
      </c>
      <c r="F54" s="15" t="str">
        <f>IFERROR(VLOOKUP(C54,'Planning LIDL'!$C$2:$F$341,4,0),"")</f>
        <v>A replanifier</v>
      </c>
      <c r="G54" s="15" t="str">
        <f>IFERROR(IF(VLOOKUP(C54,'Planning LIDL'!$C$2:$E$341,3,0)=0,"",VLOOKUP(C54,'Planning LIDL'!$C$2:$E$341,3,0)),"")</f>
        <v/>
      </c>
      <c r="H54" s="15" t="str">
        <f>IFERROR(VLOOKUP(C54,'Planning LIDL'!$C$2:$F$341,2,0),"")</f>
        <v>RETROFIT LED</v>
      </c>
      <c r="I54" s="15"/>
      <c r="J54" s="15"/>
      <c r="K54" s="15"/>
      <c r="L54" s="15"/>
      <c r="M54" s="13"/>
      <c r="N54" s="13">
        <v>236</v>
      </c>
      <c r="O54" s="13"/>
      <c r="P54" s="13">
        <v>12</v>
      </c>
      <c r="Q54" s="24">
        <f t="shared" si="1"/>
        <v>0</v>
      </c>
    </row>
    <row r="55" spans="1:18" s="37" customFormat="1" x14ac:dyDescent="0.2">
      <c r="A55" s="28" t="s">
        <v>28</v>
      </c>
      <c r="B55" s="29" t="s">
        <v>108</v>
      </c>
      <c r="C55" s="30" t="s">
        <v>109</v>
      </c>
      <c r="D55" s="31" t="s">
        <v>14</v>
      </c>
      <c r="E55" s="32" t="s">
        <v>110</v>
      </c>
      <c r="F55" s="33" t="str">
        <f>IFERROR(VLOOKUP(C55,'Planning LIDL'!$C$2:$F$341,4,0),"")</f>
        <v>Terminé</v>
      </c>
      <c r="G55" s="33">
        <f>IFERROR(IF(VLOOKUP(C55,'Planning LIDL'!$C$2:$E$341,3,0)=0,"",VLOOKUP(C55,'Planning LIDL'!$C$2:$E$341,3,0)),"")</f>
        <v>43871</v>
      </c>
      <c r="H55" s="33" t="str">
        <f>IFERROR(VLOOKUP(C55,'Planning LIDL'!$C$2:$F$341,2,0),"")</f>
        <v>RETROFIT LED</v>
      </c>
      <c r="I55" s="34">
        <v>0.35416666666666669</v>
      </c>
      <c r="J55" s="34">
        <v>0.79166666666666663</v>
      </c>
      <c r="K55" s="34" t="s">
        <v>1202</v>
      </c>
      <c r="L55" s="34"/>
      <c r="M55" s="35"/>
      <c r="N55" s="35">
        <v>110</v>
      </c>
      <c r="O55" s="35"/>
      <c r="P55" s="35">
        <v>9</v>
      </c>
      <c r="Q55" s="36">
        <f>((((56*M55)+(65*N55)+(72*O55)+(96*P55))-((26*M55)+(24*N55)+(36*O55)+(48*P55)))*IF(K55="Non",(((J55-I55)/(1/24)))*6,(((J55-I55)/(1/24)))*6+(('Hypothese de calculs'!$Q$3-I55)/(1/24)))*52)/1000</f>
        <v>16189.992</v>
      </c>
      <c r="R55" s="37">
        <v>-23218.000000000047</v>
      </c>
    </row>
    <row r="56" spans="1:18" s="49" customFormat="1" x14ac:dyDescent="0.2">
      <c r="A56" s="40" t="s">
        <v>28</v>
      </c>
      <c r="B56" s="41" t="s">
        <v>178</v>
      </c>
      <c r="C56" s="42" t="s">
        <v>179</v>
      </c>
      <c r="D56" s="43" t="s">
        <v>14</v>
      </c>
      <c r="E56" s="44" t="s">
        <v>180</v>
      </c>
      <c r="F56" s="45" t="str">
        <f>IFERROR(VLOOKUP(C56,'Planning LIDL'!$C$2:$F$341,4,0),"")</f>
        <v>Terminé</v>
      </c>
      <c r="G56" s="45">
        <f>IFERROR(IF(VLOOKUP(C56,'Planning LIDL'!$C$2:$E$341,3,0)=0,"",VLOOKUP(C56,'Planning LIDL'!$C$2:$E$341,3,0)),"")</f>
        <v>43900</v>
      </c>
      <c r="H56" s="45" t="str">
        <f>IFERROR(VLOOKUP(C56,'Planning LIDL'!$C$2:$F$341,2,0),"")</f>
        <v>RETROFIT LED</v>
      </c>
      <c r="I56" s="46">
        <v>0.35416666666666669</v>
      </c>
      <c r="J56" s="46">
        <v>0.79166666666666663</v>
      </c>
      <c r="K56" s="46" t="s">
        <v>1202</v>
      </c>
      <c r="L56" s="46"/>
      <c r="M56" s="47"/>
      <c r="N56" s="47">
        <v>126</v>
      </c>
      <c r="O56" s="47"/>
      <c r="P56" s="47">
        <v>5</v>
      </c>
      <c r="Q56" s="48">
        <f>((((56*M56)+(65*N56)+(72*O56)+(96*P56))-((26*M56)+(24*N56)+(36*O56)+(48*P56)))*IF(K56="Non",(((J56-I56)/(1/24)))*6,(((J56-I56)/(1/24)))*6+(('Hypothese de calculs'!$Q$3-I56)/(1/24)))*52)/1000</f>
        <v>17710.056</v>
      </c>
    </row>
    <row r="57" spans="1:18" s="37" customFormat="1" x14ac:dyDescent="0.2">
      <c r="A57" s="28" t="s">
        <v>28</v>
      </c>
      <c r="B57" s="29" t="s">
        <v>190</v>
      </c>
      <c r="C57" s="30" t="s">
        <v>191</v>
      </c>
      <c r="D57" s="31" t="s">
        <v>14</v>
      </c>
      <c r="E57" s="32" t="s">
        <v>192</v>
      </c>
      <c r="F57" s="33" t="str">
        <f>IFERROR(VLOOKUP(C57,'Planning LIDL'!$C$2:$F$341,4,0),"")</f>
        <v>Terminé</v>
      </c>
      <c r="G57" s="33">
        <f>IFERROR(IF(VLOOKUP(C57,'Planning LIDL'!$C$2:$E$341,3,0)=0,"",VLOOKUP(C57,'Planning LIDL'!$C$2:$E$341,3,0)),"")</f>
        <v>43874</v>
      </c>
      <c r="H57" s="33" t="str">
        <f>IFERROR(VLOOKUP(C57,'Planning LIDL'!$C$2:$F$341,2,0),"")</f>
        <v>RETROFIT LED</v>
      </c>
      <c r="I57" s="34">
        <v>0.35416666666666669</v>
      </c>
      <c r="J57" s="34">
        <v>0.79166666666666663</v>
      </c>
      <c r="K57" s="34" t="s">
        <v>1202</v>
      </c>
      <c r="L57" s="34"/>
      <c r="M57" s="35"/>
      <c r="N57" s="35">
        <v>125</v>
      </c>
      <c r="O57" s="35"/>
      <c r="P57" s="35">
        <v>8</v>
      </c>
      <c r="Q57" s="36">
        <f>((((56*M57)+(65*N57)+(72*O57)+(96*P57))-((26*M57)+(24*N57)+(36*O57)+(48*P57)))*IF(K57="Non",(((J57-I57)/(1/24)))*6,(((J57-I57)/(1/24)))*6+(('Hypothese de calculs'!$Q$3-I57)/(1/24)))*52)/1000</f>
        <v>18047.484</v>
      </c>
      <c r="R57" s="37">
        <v>96303.999999999913</v>
      </c>
    </row>
    <row r="58" spans="1:18" s="37" customFormat="1" x14ac:dyDescent="0.2">
      <c r="A58" s="28" t="s">
        <v>28</v>
      </c>
      <c r="B58" s="29" t="s">
        <v>223</v>
      </c>
      <c r="C58" s="30" t="s">
        <v>224</v>
      </c>
      <c r="D58" s="31" t="s">
        <v>14</v>
      </c>
      <c r="E58" s="32" t="s">
        <v>225</v>
      </c>
      <c r="F58" s="33" t="str">
        <f>IFERROR(VLOOKUP(C58,'Planning LIDL'!$C$2:$F$341,4,0),"")</f>
        <v>Terminé</v>
      </c>
      <c r="G58" s="33">
        <f>IFERROR(IF(VLOOKUP(C58,'Planning LIDL'!$C$2:$E$341,3,0)=0,"",VLOOKUP(C58,'Planning LIDL'!$C$2:$E$341,3,0)),"")</f>
        <v>43886</v>
      </c>
      <c r="H58" s="33" t="str">
        <f>IFERROR(VLOOKUP(C58,'Planning LIDL'!$C$2:$F$341,2,0),"")</f>
        <v>RETROFIT LED</v>
      </c>
      <c r="I58" s="34">
        <v>0.35416666666666669</v>
      </c>
      <c r="J58" s="34">
        <v>0.79166666666666663</v>
      </c>
      <c r="K58" s="34" t="s">
        <v>1202</v>
      </c>
      <c r="L58" s="34"/>
      <c r="M58" s="35"/>
      <c r="N58" s="35">
        <v>132</v>
      </c>
      <c r="O58" s="35"/>
      <c r="P58" s="35">
        <v>6</v>
      </c>
      <c r="Q58" s="36">
        <f>((((56*M58)+(65*N58)+(72*O58)+(96*P58))-((26*M58)+(24*N58)+(36*O58)+(48*P58)))*IF(K58="Non",(((J58-I58)/(1/24)))*6,(((J58-I58)/(1/24)))*6+(('Hypothese de calculs'!$Q$3-I58)/(1/24)))*52)/1000</f>
        <v>18673.2</v>
      </c>
      <c r="R58" s="36">
        <v>46886.666666666635</v>
      </c>
    </row>
    <row r="59" spans="1:18" hidden="1" x14ac:dyDescent="0.2">
      <c r="A59" s="8" t="s">
        <v>28</v>
      </c>
      <c r="B59" s="9" t="s">
        <v>545</v>
      </c>
      <c r="C59" s="10" t="s">
        <v>546</v>
      </c>
      <c r="D59" s="11" t="s">
        <v>14</v>
      </c>
      <c r="E59" s="12" t="s">
        <v>547</v>
      </c>
      <c r="F59" s="15" t="str">
        <f>IFERROR(VLOOKUP(C59,'Planning LIDL'!$C$2:$F$341,4,0),"")</f>
        <v>A replanifier</v>
      </c>
      <c r="G59" s="15" t="str">
        <f>IFERROR(IF(VLOOKUP(C59,'Planning LIDL'!$C$2:$E$341,3,0)=0,"",VLOOKUP(C59,'Planning LIDL'!$C$2:$E$341,3,0)),"")</f>
        <v/>
      </c>
      <c r="H59" s="15" t="str">
        <f>IFERROR(VLOOKUP(C59,'Planning LIDL'!$C$2:$F$341,2,0),"")</f>
        <v>RETROFIT LED</v>
      </c>
      <c r="I59" s="15"/>
      <c r="J59" s="15"/>
      <c r="K59" s="15"/>
      <c r="L59" s="15"/>
      <c r="M59" s="13">
        <v>7</v>
      </c>
      <c r="N59" s="13">
        <v>165</v>
      </c>
      <c r="O59" s="13"/>
      <c r="P59" s="13">
        <v>9</v>
      </c>
      <c r="Q59" s="24">
        <f>(((56*M59)+(65*N59)+(72*O59)+(96*P59))-((26*M59)+(24*N59)+(36*O59)+(48*P59)))*((J59-I59)/(1/24))</f>
        <v>0</v>
      </c>
    </row>
    <row r="60" spans="1:18" s="37" customFormat="1" x14ac:dyDescent="0.2">
      <c r="A60" s="28" t="s">
        <v>28</v>
      </c>
      <c r="B60" s="29" t="s">
        <v>29</v>
      </c>
      <c r="C60" s="30" t="s">
        <v>30</v>
      </c>
      <c r="D60" s="31" t="s">
        <v>14</v>
      </c>
      <c r="E60" s="32" t="s">
        <v>31</v>
      </c>
      <c r="F60" s="33" t="str">
        <f>IFERROR(VLOOKUP(C60,'Planning LIDL'!$C$2:$F$341,4,0),"")</f>
        <v>Terminé</v>
      </c>
      <c r="G60" s="33">
        <f>IFERROR(IF(VLOOKUP(C60,'Planning LIDL'!$C$2:$E$341,3,0)=0,"",VLOOKUP(C60,'Planning LIDL'!$C$2:$E$341,3,0)),"")</f>
        <v>43864</v>
      </c>
      <c r="H60" s="33" t="str">
        <f>IFERROR(VLOOKUP(C60,'Planning LIDL'!$C$2:$F$341,2,0),"")</f>
        <v>RETROFIT LED</v>
      </c>
      <c r="I60" s="34">
        <v>0.35416666666666669</v>
      </c>
      <c r="J60" s="34">
        <v>0.79166666666666663</v>
      </c>
      <c r="K60" s="34" t="s">
        <v>1202</v>
      </c>
      <c r="L60" s="34"/>
      <c r="M60" s="35"/>
      <c r="N60" s="35">
        <v>76</v>
      </c>
      <c r="O60" s="35"/>
      <c r="P60" s="35">
        <v>11</v>
      </c>
      <c r="Q60" s="36">
        <f>((((56*M60)+(65*N60)+(72*O60)+(96*P60))-((26*M60)+(24*N60)+(36*O60)+(48*P60)))*IF(K60="Non",(((J60-I60)/(1/24)))*6,(((J60-I60)/(1/24)))*6+(('Hypothese de calculs'!$Q$3-I60)/(1/24)))*52)/1000</f>
        <v>11937.744000000001</v>
      </c>
      <c r="R60" s="36">
        <v>139524.66666666654</v>
      </c>
    </row>
    <row r="61" spans="1:18" s="37" customFormat="1" x14ac:dyDescent="0.2">
      <c r="A61" s="28" t="s">
        <v>28</v>
      </c>
      <c r="B61" s="29" t="s">
        <v>427</v>
      </c>
      <c r="C61" s="30" t="s">
        <v>428</v>
      </c>
      <c r="D61" s="31" t="s">
        <v>14</v>
      </c>
      <c r="E61" s="32" t="s">
        <v>429</v>
      </c>
      <c r="F61" s="33" t="str">
        <f>IFERROR(VLOOKUP(C61,'Planning LIDL'!$C$2:$F$341,4,0),"")</f>
        <v>Terminé</v>
      </c>
      <c r="G61" s="33">
        <f>IFERROR(IF(VLOOKUP(C61,'Planning LIDL'!$C$2:$E$341,3,0)=0,"",VLOOKUP(C61,'Planning LIDL'!$C$2:$E$341,3,0)),"")</f>
        <v>43899</v>
      </c>
      <c r="H61" s="33" t="str">
        <f>IFERROR(VLOOKUP(C61,'Planning LIDL'!$C$2:$F$341,2,0),"")</f>
        <v>RETROFIT LED</v>
      </c>
      <c r="I61" s="33"/>
      <c r="J61" s="33"/>
      <c r="K61" s="34" t="s">
        <v>1202</v>
      </c>
      <c r="L61" s="34"/>
      <c r="M61" s="35"/>
      <c r="N61" s="35">
        <v>154</v>
      </c>
      <c r="O61" s="35"/>
      <c r="P61" s="35">
        <v>7</v>
      </c>
      <c r="Q61" s="36">
        <f>((((56*M61)+(65*N61)+(72*O61)+(96*P61))-((26*M61)+(24*N61)+(36*O61)+(48*P61)))*IF(K61="Non",(((J61-I61)/(1/24)))*6,(((J61-I61)/(1/24)))*6+(('Hypothese de calculs'!$Q$3-I61)/(1/24)))*52)/1000</f>
        <v>0</v>
      </c>
    </row>
    <row r="62" spans="1:18" hidden="1" x14ac:dyDescent="0.2">
      <c r="A62" s="8" t="s">
        <v>28</v>
      </c>
      <c r="B62" s="9" t="s">
        <v>715</v>
      </c>
      <c r="C62" s="10" t="s">
        <v>716</v>
      </c>
      <c r="D62" s="11" t="s">
        <v>14</v>
      </c>
      <c r="E62" s="12" t="s">
        <v>717</v>
      </c>
      <c r="F62" s="15" t="str">
        <f>IFERROR(VLOOKUP(C62,'Planning LIDL'!$C$2:$F$341,4,0),"")</f>
        <v>A replanifier</v>
      </c>
      <c r="G62" s="15" t="str">
        <f>IFERROR(IF(VLOOKUP(C62,'Planning LIDL'!$C$2:$E$341,3,0)=0,"",VLOOKUP(C62,'Planning LIDL'!$C$2:$E$341,3,0)),"")</f>
        <v/>
      </c>
      <c r="H62" s="15" t="str">
        <f>IFERROR(VLOOKUP(C62,'Planning LIDL'!$C$2:$F$341,2,0),"")</f>
        <v>RETROFIT LED</v>
      </c>
      <c r="I62" s="15"/>
      <c r="J62" s="15"/>
      <c r="K62" s="15"/>
      <c r="L62" s="15"/>
      <c r="M62" s="13"/>
      <c r="N62" s="13">
        <v>220</v>
      </c>
      <c r="O62" s="13"/>
      <c r="P62" s="13"/>
      <c r="Q62" s="24">
        <f>(((56*M62)+(65*N62)+(72*O62)+(96*P62))-((26*M62)+(24*N62)+(36*O62)+(48*P62)))*((J62-I62)/(1/24))</f>
        <v>0</v>
      </c>
    </row>
    <row r="63" spans="1:18" hidden="1" x14ac:dyDescent="0.2">
      <c r="A63" s="8" t="s">
        <v>28</v>
      </c>
      <c r="B63" s="9" t="s">
        <v>533</v>
      </c>
      <c r="C63" s="10" t="s">
        <v>534</v>
      </c>
      <c r="D63" s="11" t="s">
        <v>14</v>
      </c>
      <c r="E63" s="12" t="s">
        <v>535</v>
      </c>
      <c r="F63" s="15" t="str">
        <f>IFERROR(VLOOKUP(C63,'Planning LIDL'!$C$2:$F$341,4,0),"")</f>
        <v>A replanifier</v>
      </c>
      <c r="G63" s="15" t="str">
        <f>IFERROR(IF(VLOOKUP(C63,'Planning LIDL'!$C$2:$E$341,3,0)=0,"",VLOOKUP(C63,'Planning LIDL'!$C$2:$E$341,3,0)),"")</f>
        <v/>
      </c>
      <c r="H63" s="15" t="str">
        <f>IFERROR(VLOOKUP(C63,'Planning LIDL'!$C$2:$F$341,2,0),"")</f>
        <v>RETROFIT LED</v>
      </c>
      <c r="I63" s="15"/>
      <c r="J63" s="15"/>
      <c r="K63" s="15"/>
      <c r="L63" s="15"/>
      <c r="M63" s="13"/>
      <c r="N63" s="13">
        <v>169</v>
      </c>
      <c r="O63" s="13"/>
      <c r="P63" s="13">
        <v>10</v>
      </c>
      <c r="Q63" s="24">
        <f>(((56*M63)+(65*N63)+(72*O63)+(96*P63))-((26*M63)+(24*N63)+(36*O63)+(48*P63)))*((J63-I63)/(1/24))</f>
        <v>0</v>
      </c>
    </row>
    <row r="64" spans="1:18" s="37" customFormat="1" x14ac:dyDescent="0.2">
      <c r="A64" s="28" t="s">
        <v>28</v>
      </c>
      <c r="B64" s="29" t="s">
        <v>292</v>
      </c>
      <c r="C64" s="30" t="s">
        <v>293</v>
      </c>
      <c r="D64" s="31" t="s">
        <v>14</v>
      </c>
      <c r="E64" s="32" t="s">
        <v>294</v>
      </c>
      <c r="F64" s="33" t="str">
        <f>IFERROR(VLOOKUP(C64,'Planning LIDL'!$C$2:$F$341,4,0),"")</f>
        <v>Terminé</v>
      </c>
      <c r="G64" s="33">
        <f>IFERROR(IF(VLOOKUP(C64,'Planning LIDL'!$C$2:$E$341,3,0)=0,"",VLOOKUP(C64,'Planning LIDL'!$C$2:$E$341,3,0)),"")</f>
        <v>43885</v>
      </c>
      <c r="H64" s="33" t="str">
        <f>IFERROR(VLOOKUP(C64,'Planning LIDL'!$C$2:$F$341,2,0),"")</f>
        <v>RETROFIT LED</v>
      </c>
      <c r="I64" s="33"/>
      <c r="J64" s="33"/>
      <c r="K64" s="34" t="s">
        <v>1202</v>
      </c>
      <c r="L64" s="34"/>
      <c r="M64" s="35"/>
      <c r="N64" s="35">
        <v>133</v>
      </c>
      <c r="O64" s="35"/>
      <c r="P64" s="35">
        <v>14</v>
      </c>
      <c r="Q64" s="36">
        <f>((((56*M64)+(65*N64)+(72*O64)+(96*P64))-((26*M64)+(24*N64)+(36*O64)+(48*P64)))*IF(K64="Non",(((J64-I64)/(1/24)))*6,(((J64-I64)/(1/24)))*6+(('Hypothese de calculs'!$Q$3-I64)/(1/24)))*52)/1000</f>
        <v>0</v>
      </c>
    </row>
    <row r="65" spans="1:17" s="37" customFormat="1" x14ac:dyDescent="0.2">
      <c r="A65" s="28" t="s">
        <v>28</v>
      </c>
      <c r="B65" s="29" t="s">
        <v>475</v>
      </c>
      <c r="C65" s="30" t="s">
        <v>476</v>
      </c>
      <c r="D65" s="31" t="s">
        <v>14</v>
      </c>
      <c r="E65" s="32" t="s">
        <v>477</v>
      </c>
      <c r="F65" s="33" t="str">
        <f>IFERROR(VLOOKUP(C65,'Planning LIDL'!$C$2:$F$341,4,0),"")</f>
        <v>Terminé</v>
      </c>
      <c r="G65" s="33">
        <f>IFERROR(IF(VLOOKUP(C65,'Planning LIDL'!$C$2:$E$341,3,0)=0,"",VLOOKUP(C65,'Planning LIDL'!$C$2:$E$341,3,0)),"")</f>
        <v>43901</v>
      </c>
      <c r="H65" s="33" t="str">
        <f>IFERROR(VLOOKUP(C65,'Planning LIDL'!$C$2:$F$341,2,0),"")</f>
        <v>RETROFIT LED</v>
      </c>
      <c r="I65" s="33"/>
      <c r="J65" s="33"/>
      <c r="K65" s="34" t="s">
        <v>1202</v>
      </c>
      <c r="L65" s="34"/>
      <c r="M65" s="35"/>
      <c r="N65" s="35">
        <v>157</v>
      </c>
      <c r="O65" s="35"/>
      <c r="P65" s="35">
        <v>13</v>
      </c>
      <c r="Q65" s="36">
        <f>((((56*M65)+(65*N65)+(72*O65)+(96*P65))-((26*M65)+(24*N65)+(36*O65)+(48*P65)))*IF(K65="Non",(((J65-I65)/(1/24)))*6,(((J65-I65)/(1/24)))*6+(('Hypothese de calculs'!$Q$3-I65)/(1/24)))*52)/1000</f>
        <v>0</v>
      </c>
    </row>
    <row r="66" spans="1:17" s="37" customFormat="1" x14ac:dyDescent="0.2">
      <c r="A66" s="28" t="s">
        <v>28</v>
      </c>
      <c r="B66" s="29" t="s">
        <v>655</v>
      </c>
      <c r="C66" s="30" t="s">
        <v>656</v>
      </c>
      <c r="D66" s="31" t="s">
        <v>14</v>
      </c>
      <c r="E66" s="32" t="s">
        <v>657</v>
      </c>
      <c r="F66" s="33" t="str">
        <f>IFERROR(VLOOKUP(C66,'Planning LIDL'!$C$2:$F$341,4,0),"")</f>
        <v>Terminé</v>
      </c>
      <c r="G66" s="33">
        <f>IFERROR(IF(VLOOKUP(C66,'Planning LIDL'!$C$2:$E$341,3,0)=0,"",VLOOKUP(C66,'Planning LIDL'!$C$2:$E$341,3,0)),"")</f>
        <v>43902</v>
      </c>
      <c r="H66" s="33" t="str">
        <f>IFERROR(VLOOKUP(C66,'Planning LIDL'!$C$2:$F$341,2,0),"")</f>
        <v>RETROFIT LED</v>
      </c>
      <c r="I66" s="33"/>
      <c r="J66" s="33"/>
      <c r="K66" s="34" t="s">
        <v>1202</v>
      </c>
      <c r="L66" s="34"/>
      <c r="M66" s="35">
        <v>191</v>
      </c>
      <c r="N66" s="35"/>
      <c r="O66" s="35">
        <v>1</v>
      </c>
      <c r="P66" s="35">
        <v>6</v>
      </c>
      <c r="Q66" s="36">
        <f>((((56*M66)+(65*N66)+(72*O66)+(96*P66))-((26*M66)+(24*N66)+(36*O66)+(48*P66)))*IF(K66="Non",(((J66-I66)/(1/24)))*6,(((J66-I66)/(1/24)))*6+(('Hypothese de calculs'!$Q$3-I66)/(1/24)))*52)/1000</f>
        <v>0</v>
      </c>
    </row>
    <row r="67" spans="1:17" s="37" customFormat="1" x14ac:dyDescent="0.2">
      <c r="A67" s="28" t="s">
        <v>11</v>
      </c>
      <c r="B67" s="29" t="s">
        <v>712</v>
      </c>
      <c r="C67" s="30" t="s">
        <v>713</v>
      </c>
      <c r="D67" s="31" t="s">
        <v>14</v>
      </c>
      <c r="E67" s="32" t="s">
        <v>714</v>
      </c>
      <c r="F67" s="33" t="str">
        <f>IFERROR(VLOOKUP(C67,'Planning LIDL'!$C$2:$F$341,4,0),"")</f>
        <v>Terminé</v>
      </c>
      <c r="G67" s="33">
        <f>IFERROR(IF(VLOOKUP(C67,'Planning LIDL'!$C$2:$E$341,3,0)=0,"",VLOOKUP(C67,'Planning LIDL'!$C$2:$E$341,3,0)),"")</f>
        <v>43894</v>
      </c>
      <c r="H67" s="33" t="str">
        <f>IFERROR(VLOOKUP(C67,'Planning LIDL'!$C$2:$F$341,2,0),"")</f>
        <v>RETROFIT LED</v>
      </c>
      <c r="I67" s="33"/>
      <c r="J67" s="33"/>
      <c r="K67" s="34" t="s">
        <v>1202</v>
      </c>
      <c r="L67" s="34"/>
      <c r="M67" s="35">
        <v>17</v>
      </c>
      <c r="N67" s="35">
        <v>186</v>
      </c>
      <c r="O67" s="35"/>
      <c r="P67" s="35">
        <v>8</v>
      </c>
      <c r="Q67" s="36">
        <f>((((56*M67)+(65*N67)+(72*O67)+(96*P67))-((26*M67)+(24*N67)+(36*O67)+(48*P67)))*IF(K67="Non",(((J67-I67)/(1/24)))*6,(((J67-I67)/(1/24)))*6+(('Hypothese de calculs'!$Q$3-I67)/(1/24)))*52)/1000</f>
        <v>0</v>
      </c>
    </row>
    <row r="68" spans="1:17" s="37" customFormat="1" x14ac:dyDescent="0.2">
      <c r="A68" s="28" t="s">
        <v>11</v>
      </c>
      <c r="B68" s="29" t="s">
        <v>799</v>
      </c>
      <c r="C68" s="30" t="s">
        <v>800</v>
      </c>
      <c r="D68" s="31" t="s">
        <v>14</v>
      </c>
      <c r="E68" s="32" t="s">
        <v>801</v>
      </c>
      <c r="F68" s="33" t="str">
        <f>IFERROR(VLOOKUP(C68,'Planning LIDL'!$C$2:$F$341,4,0),"")</f>
        <v>Terminé</v>
      </c>
      <c r="G68" s="33">
        <f>IFERROR(IF(VLOOKUP(C68,'Planning LIDL'!$C$2:$E$341,3,0)=0,"",VLOOKUP(C68,'Planning LIDL'!$C$2:$E$341,3,0)),"")</f>
        <v>43901</v>
      </c>
      <c r="H68" s="33" t="str">
        <f>IFERROR(VLOOKUP(C68,'Planning LIDL'!$C$2:$F$341,2,0),"")</f>
        <v>RETROFIT LED</v>
      </c>
      <c r="I68" s="33"/>
      <c r="J68" s="33"/>
      <c r="K68" s="34" t="s">
        <v>1202</v>
      </c>
      <c r="L68" s="34"/>
      <c r="M68" s="35">
        <v>263</v>
      </c>
      <c r="N68" s="35">
        <v>16</v>
      </c>
      <c r="O68" s="35"/>
      <c r="P68" s="35"/>
      <c r="Q68" s="36">
        <f>((((56*M68)+(65*N68)+(72*O68)+(96*P68))-((26*M68)+(24*N68)+(36*O68)+(48*P68)))*IF(K68="Non",(((J68-I68)/(1/24)))*6,(((J68-I68)/(1/24)))*6+(('Hypothese de calculs'!$Q$3-I68)/(1/24)))*52)/1000</f>
        <v>0</v>
      </c>
    </row>
    <row r="69" spans="1:17" hidden="1" x14ac:dyDescent="0.2">
      <c r="A69" s="8" t="s">
        <v>11</v>
      </c>
      <c r="B69" s="9" t="s">
        <v>472</v>
      </c>
      <c r="C69" s="10" t="s">
        <v>473</v>
      </c>
      <c r="D69" s="11" t="s">
        <v>14</v>
      </c>
      <c r="E69" s="12" t="s">
        <v>474</v>
      </c>
      <c r="F69" s="15" t="str">
        <f>IFERROR(VLOOKUP(C69,'Planning LIDL'!$C$2:$F$341,4,0),"")</f>
        <v>A replanifier</v>
      </c>
      <c r="G69" s="15" t="str">
        <f>IFERROR(IF(VLOOKUP(C69,'Planning LIDL'!$C$2:$E$341,3,0)=0,"",VLOOKUP(C69,'Planning LIDL'!$C$2:$E$341,3,0)),"")</f>
        <v/>
      </c>
      <c r="H69" s="15" t="str">
        <f>IFERROR(VLOOKUP(C69,'Planning LIDL'!$C$2:$F$341,2,0),"")</f>
        <v>RETROFIT LED</v>
      </c>
      <c r="I69" s="15"/>
      <c r="J69" s="15"/>
      <c r="K69" s="15"/>
      <c r="L69" s="15"/>
      <c r="M69" s="13">
        <v>3</v>
      </c>
      <c r="N69" s="13">
        <v>159</v>
      </c>
      <c r="O69" s="13"/>
      <c r="P69" s="13">
        <v>7</v>
      </c>
      <c r="Q69" s="24">
        <f>(((56*M69)+(65*N69)+(72*O69)+(96*P69))-((26*M69)+(24*N69)+(36*O69)+(48*P69)))*((J69-I69)/(1/24))</f>
        <v>0</v>
      </c>
    </row>
    <row r="70" spans="1:17" hidden="1" x14ac:dyDescent="0.2">
      <c r="A70" s="8" t="s">
        <v>11</v>
      </c>
      <c r="B70" s="9" t="s">
        <v>241</v>
      </c>
      <c r="C70" s="10" t="s">
        <v>242</v>
      </c>
      <c r="D70" s="11" t="s">
        <v>14</v>
      </c>
      <c r="E70" s="12" t="s">
        <v>243</v>
      </c>
      <c r="F70" s="15" t="str">
        <f>IFERROR(VLOOKUP(C70,'Planning LIDL'!$C$2:$F$341,4,0),"")</f>
        <v>A replanifier</v>
      </c>
      <c r="G70" s="15" t="str">
        <f>IFERROR(IF(VLOOKUP(C70,'Planning LIDL'!$C$2:$E$341,3,0)=0,"",VLOOKUP(C70,'Planning LIDL'!$C$2:$E$341,3,0)),"")</f>
        <v/>
      </c>
      <c r="H70" s="15" t="str">
        <f>IFERROR(VLOOKUP(C70,'Planning LIDL'!$C$2:$F$341,2,0),"")</f>
        <v>RETOUR RETROFIT LED</v>
      </c>
      <c r="I70" s="15"/>
      <c r="J70" s="15"/>
      <c r="K70" s="15"/>
      <c r="L70" s="15"/>
      <c r="M70" s="13"/>
      <c r="N70" s="13">
        <v>132</v>
      </c>
      <c r="O70" s="13"/>
      <c r="P70" s="13">
        <v>9</v>
      </c>
      <c r="Q70" s="24">
        <f>(((56*M70)+(65*N70)+(72*O70)+(96*P70))-((26*M70)+(24*N70)+(36*O70)+(48*P70)))*((J70-I70)/(1/24))</f>
        <v>0</v>
      </c>
    </row>
    <row r="71" spans="1:17" s="37" customFormat="1" x14ac:dyDescent="0.2">
      <c r="A71" s="28" t="s">
        <v>11</v>
      </c>
      <c r="B71" s="29" t="s">
        <v>802</v>
      </c>
      <c r="C71" s="30" t="s">
        <v>803</v>
      </c>
      <c r="D71" s="31" t="s">
        <v>14</v>
      </c>
      <c r="E71" s="32" t="s">
        <v>804</v>
      </c>
      <c r="F71" s="33" t="str">
        <f>IFERROR(VLOOKUP(C71,'Planning LIDL'!$C$2:$F$341,4,0),"")</f>
        <v>Terminé</v>
      </c>
      <c r="G71" s="33">
        <f>IFERROR(IF(VLOOKUP(C71,'Planning LIDL'!$C$2:$E$341,3,0)=0,"",VLOOKUP(C71,'Planning LIDL'!$C$2:$E$341,3,0)),"")</f>
        <v>43881</v>
      </c>
      <c r="H71" s="33" t="str">
        <f>IFERROR(VLOOKUP(C71,'Planning LIDL'!$C$2:$F$341,2,0),"")</f>
        <v>RETROFIT LED</v>
      </c>
      <c r="I71" s="33"/>
      <c r="J71" s="33"/>
      <c r="K71" s="34" t="s">
        <v>1202</v>
      </c>
      <c r="L71" s="34"/>
      <c r="M71" s="35">
        <v>270</v>
      </c>
      <c r="N71" s="35"/>
      <c r="O71" s="35">
        <v>17</v>
      </c>
      <c r="P71" s="35"/>
      <c r="Q71" s="36">
        <f>((((56*M71)+(65*N71)+(72*O71)+(96*P71))-((26*M71)+(24*N71)+(36*O71)+(48*P71)))*IF(K71="Non",(((J71-I71)/(1/24)))*6,(((J71-I71)/(1/24)))*6+(('Hypothese de calculs'!$Q$3-I71)/(1/24)))*52)/1000</f>
        <v>0</v>
      </c>
    </row>
    <row r="72" spans="1:17" s="37" customFormat="1" x14ac:dyDescent="0.2">
      <c r="A72" s="28" t="s">
        <v>11</v>
      </c>
      <c r="B72" s="29" t="s">
        <v>265</v>
      </c>
      <c r="C72" s="30" t="s">
        <v>266</v>
      </c>
      <c r="D72" s="31" t="s">
        <v>14</v>
      </c>
      <c r="E72" s="32" t="s">
        <v>267</v>
      </c>
      <c r="F72" s="33" t="str">
        <f>IFERROR(VLOOKUP(C72,'Planning LIDL'!$C$2:$F$341,4,0),"")</f>
        <v>Terminé</v>
      </c>
      <c r="G72" s="33">
        <f>IFERROR(IF(VLOOKUP(C72,'Planning LIDL'!$C$2:$E$341,3,0)=0,"",VLOOKUP(C72,'Planning LIDL'!$C$2:$E$341,3,0)),"")</f>
        <v>43903</v>
      </c>
      <c r="H72" s="33" t="str">
        <f>IFERROR(VLOOKUP(C72,'Planning LIDL'!$C$2:$F$341,2,0),"")</f>
        <v>RETROFIT LED</v>
      </c>
      <c r="I72" s="33"/>
      <c r="J72" s="33"/>
      <c r="K72" s="34" t="s">
        <v>1202</v>
      </c>
      <c r="L72" s="34"/>
      <c r="M72" s="35">
        <v>137</v>
      </c>
      <c r="N72" s="35"/>
      <c r="O72" s="35"/>
      <c r="P72" s="35">
        <v>7</v>
      </c>
      <c r="Q72" s="36">
        <f>((((56*M72)+(65*N72)+(72*O72)+(96*P72))-((26*M72)+(24*N72)+(36*O72)+(48*P72)))*IF(K72="Non",(((J72-I72)/(1/24)))*6,(((J72-I72)/(1/24)))*6+(('Hypothese de calculs'!$Q$3-I72)/(1/24)))*52)/1000</f>
        <v>0</v>
      </c>
    </row>
    <row r="73" spans="1:17" s="37" customFormat="1" x14ac:dyDescent="0.2">
      <c r="A73" s="28" t="s">
        <v>11</v>
      </c>
      <c r="B73" s="29" t="s">
        <v>349</v>
      </c>
      <c r="C73" s="30" t="s">
        <v>350</v>
      </c>
      <c r="D73" s="31" t="s">
        <v>14</v>
      </c>
      <c r="E73" s="32" t="s">
        <v>351</v>
      </c>
      <c r="F73" s="33" t="str">
        <f>IFERROR(VLOOKUP(C73,'Planning LIDL'!$C$2:$F$341,4,0),"")</f>
        <v>Terminé</v>
      </c>
      <c r="G73" s="33">
        <f>IFERROR(IF(VLOOKUP(C73,'Planning LIDL'!$C$2:$E$341,3,0)=0,"",VLOOKUP(C73,'Planning LIDL'!$C$2:$E$341,3,0)),"")</f>
        <v>43893</v>
      </c>
      <c r="H73" s="33" t="str">
        <f>IFERROR(VLOOKUP(C73,'Planning LIDL'!$C$2:$F$341,2,0),"")</f>
        <v>RETROFIT LED</v>
      </c>
      <c r="I73" s="33"/>
      <c r="J73" s="33"/>
      <c r="K73" s="34" t="s">
        <v>1202</v>
      </c>
      <c r="L73" s="34"/>
      <c r="M73" s="35"/>
      <c r="N73" s="35">
        <v>143</v>
      </c>
      <c r="O73" s="35"/>
      <c r="P73" s="35">
        <v>11</v>
      </c>
      <c r="Q73" s="36">
        <f>((((56*M73)+(65*N73)+(72*O73)+(96*P73))-((26*M73)+(24*N73)+(36*O73)+(48*P73)))*IF(K73="Non",(((J73-I73)/(1/24)))*6,(((J73-I73)/(1/24)))*6+(('Hypothese de calculs'!$Q$3-I73)/(1/24)))*52)/1000</f>
        <v>0</v>
      </c>
    </row>
    <row r="74" spans="1:17" s="37" customFormat="1" ht="13.5" customHeight="1" x14ac:dyDescent="0.2">
      <c r="A74" s="28" t="s">
        <v>11</v>
      </c>
      <c r="B74" s="29" t="s">
        <v>739</v>
      </c>
      <c r="C74" s="30" t="s">
        <v>740</v>
      </c>
      <c r="D74" s="31" t="s">
        <v>14</v>
      </c>
      <c r="E74" s="32" t="s">
        <v>741</v>
      </c>
      <c r="F74" s="33" t="str">
        <f>IFERROR(VLOOKUP(C74,'Planning LIDL'!$C$2:$F$341,4,0),"")</f>
        <v>Terminé</v>
      </c>
      <c r="G74" s="33">
        <f>IFERROR(IF(VLOOKUP(C74,'Planning LIDL'!$C$2:$E$341,3,0)=0,"",VLOOKUP(C74,'Planning LIDL'!$C$2:$E$341,3,0)),"")</f>
        <v>43900</v>
      </c>
      <c r="H74" s="33" t="str">
        <f>IFERROR(VLOOKUP(C74,'Planning LIDL'!$C$2:$F$341,2,0),"")</f>
        <v>RETROFIT LED</v>
      </c>
      <c r="I74" s="33"/>
      <c r="J74" s="33"/>
      <c r="K74" s="34" t="s">
        <v>1202</v>
      </c>
      <c r="L74" s="34"/>
      <c r="M74" s="35">
        <v>213</v>
      </c>
      <c r="N74" s="35"/>
      <c r="O74" s="35"/>
      <c r="P74" s="35">
        <v>14</v>
      </c>
      <c r="Q74" s="36">
        <f>((((56*M74)+(65*N74)+(72*O74)+(96*P74))-((26*M74)+(24*N74)+(36*O74)+(48*P74)))*IF(K74="Non",(((J74-I74)/(1/24)))*6,(((J74-I74)/(1/24)))*6+(('Hypothese de calculs'!$Q$3-I74)/(1/24)))*52)/1000</f>
        <v>0</v>
      </c>
    </row>
    <row r="75" spans="1:17" s="37" customFormat="1" x14ac:dyDescent="0.2">
      <c r="A75" s="28" t="s">
        <v>11</v>
      </c>
      <c r="B75" s="29" t="s">
        <v>202</v>
      </c>
      <c r="C75" s="30" t="s">
        <v>203</v>
      </c>
      <c r="D75" s="31" t="s">
        <v>14</v>
      </c>
      <c r="E75" s="32" t="s">
        <v>204</v>
      </c>
      <c r="F75" s="33" t="str">
        <f>IFERROR(VLOOKUP(C75,'Planning LIDL'!$C$2:$F$341,4,0),"")</f>
        <v>Terminé</v>
      </c>
      <c r="G75" s="33">
        <f>IFERROR(IF(VLOOKUP(C75,'Planning LIDL'!$C$2:$E$341,3,0)=0,"",VLOOKUP(C75,'Planning LIDL'!$C$2:$E$341,3,0)),"")</f>
        <v>43903</v>
      </c>
      <c r="H75" s="33" t="str">
        <f>IFERROR(VLOOKUP(C75,'Planning LIDL'!$C$2:$F$341,2,0),"")</f>
        <v>RETROFIT LED</v>
      </c>
      <c r="I75" s="33"/>
      <c r="J75" s="33"/>
      <c r="K75" s="34" t="s">
        <v>1202</v>
      </c>
      <c r="L75" s="34"/>
      <c r="M75" s="35"/>
      <c r="N75" s="35">
        <v>116</v>
      </c>
      <c r="O75" s="35">
        <v>20</v>
      </c>
      <c r="P75" s="35"/>
      <c r="Q75" s="36">
        <f>((((56*M75)+(65*N75)+(72*O75)+(96*P75))-((26*M75)+(24*N75)+(36*O75)+(48*P75)))*IF(K75="Non",(((J75-I75)/(1/24)))*6,(((J75-I75)/(1/24)))*6+(('Hypothese de calculs'!$Q$3-I75)/(1/24)))*52)/1000</f>
        <v>0</v>
      </c>
    </row>
    <row r="76" spans="1:17" s="37" customFormat="1" x14ac:dyDescent="0.2">
      <c r="A76" s="28" t="s">
        <v>11</v>
      </c>
      <c r="B76" s="29" t="s">
        <v>334</v>
      </c>
      <c r="C76" s="30" t="s">
        <v>335</v>
      </c>
      <c r="D76" s="31" t="s">
        <v>14</v>
      </c>
      <c r="E76" s="32" t="s">
        <v>336</v>
      </c>
      <c r="F76" s="33" t="str">
        <f>IFERROR(VLOOKUP(C76,'Planning LIDL'!$C$2:$F$341,4,0),"")</f>
        <v>Terminé</v>
      </c>
      <c r="G76" s="33">
        <f>IFERROR(IF(VLOOKUP(C76,'Planning LIDL'!$C$2:$E$341,3,0)=0,"",VLOOKUP(C76,'Planning LIDL'!$C$2:$E$341,3,0)),"")</f>
        <v>43896</v>
      </c>
      <c r="H76" s="33" t="str">
        <f>IFERROR(VLOOKUP(C76,'Planning LIDL'!$C$2:$F$341,2,0),"")</f>
        <v>RETROFIT LED</v>
      </c>
      <c r="I76" s="33"/>
      <c r="J76" s="33"/>
      <c r="K76" s="34" t="s">
        <v>1202</v>
      </c>
      <c r="L76" s="34"/>
      <c r="M76" s="35"/>
      <c r="N76" s="35">
        <v>142</v>
      </c>
      <c r="O76" s="35"/>
      <c r="P76" s="35">
        <v>9</v>
      </c>
      <c r="Q76" s="36">
        <f>((((56*M76)+(65*N76)+(72*O76)+(96*P76))-((26*M76)+(24*N76)+(36*O76)+(48*P76)))*IF(K76="Non",(((J76-I76)/(1/24)))*6,(((J76-I76)/(1/24)))*6+(('Hypothese de calculs'!$Q$3-I76)/(1/24)))*52)/1000</f>
        <v>0</v>
      </c>
    </row>
    <row r="77" spans="1:17" s="37" customFormat="1" x14ac:dyDescent="0.2">
      <c r="A77" s="28" t="s">
        <v>11</v>
      </c>
      <c r="B77" s="29" t="s">
        <v>166</v>
      </c>
      <c r="C77" s="30" t="s">
        <v>167</v>
      </c>
      <c r="D77" s="31" t="s">
        <v>14</v>
      </c>
      <c r="E77" s="32" t="s">
        <v>168</v>
      </c>
      <c r="F77" s="33" t="str">
        <f>IFERROR(VLOOKUP(C77,'Planning LIDL'!$C$2:$F$341,4,0),"")</f>
        <v>Terminé</v>
      </c>
      <c r="G77" s="33">
        <f>IFERROR(IF(VLOOKUP(C77,'Planning LIDL'!$C$2:$E$341,3,0)=0,"",VLOOKUP(C77,'Planning LIDL'!$C$2:$E$341,3,0)),"")</f>
        <v>43882</v>
      </c>
      <c r="H77" s="33" t="str">
        <f>IFERROR(VLOOKUP(C77,'Planning LIDL'!$C$2:$F$341,2,0),"")</f>
        <v>RETROFIT LED</v>
      </c>
      <c r="I77" s="33"/>
      <c r="J77" s="33"/>
      <c r="K77" s="34" t="s">
        <v>1202</v>
      </c>
      <c r="L77" s="34"/>
      <c r="M77" s="35"/>
      <c r="N77" s="35">
        <v>115</v>
      </c>
      <c r="O77" s="35"/>
      <c r="P77" s="35">
        <v>15</v>
      </c>
      <c r="Q77" s="36">
        <f>((((56*M77)+(65*N77)+(72*O77)+(96*P77))-((26*M77)+(24*N77)+(36*O77)+(48*P77)))*IF(K77="Non",(((J77-I77)/(1/24)))*6,(((J77-I77)/(1/24)))*6+(('Hypothese de calculs'!$Q$3-I77)/(1/24)))*52)/1000</f>
        <v>0</v>
      </c>
    </row>
    <row r="78" spans="1:17" hidden="1" x14ac:dyDescent="0.2">
      <c r="A78" s="8" t="s">
        <v>11</v>
      </c>
      <c r="B78" s="9" t="s">
        <v>268</v>
      </c>
      <c r="C78" s="10" t="s">
        <v>269</v>
      </c>
      <c r="D78" s="11" t="s">
        <v>14</v>
      </c>
      <c r="E78" s="12" t="s">
        <v>270</v>
      </c>
      <c r="F78" s="15" t="str">
        <f>IFERROR(VLOOKUP(C78,'Planning LIDL'!$C$2:$F$341,4,0),"")</f>
        <v>A replanifier</v>
      </c>
      <c r="G78" s="15" t="str">
        <f>IFERROR(IF(VLOOKUP(C78,'Planning LIDL'!$C$2:$E$341,3,0)=0,"",VLOOKUP(C78,'Planning LIDL'!$C$2:$E$341,3,0)),"")</f>
        <v/>
      </c>
      <c r="H78" s="15" t="str">
        <f>IFERROR(VLOOKUP(C78,'Planning LIDL'!$C$2:$F$341,2,0),"")</f>
        <v>RETROFIT LED</v>
      </c>
      <c r="I78" s="15"/>
      <c r="J78" s="15"/>
      <c r="K78" s="15"/>
      <c r="L78" s="15"/>
      <c r="M78" s="13"/>
      <c r="N78" s="13">
        <v>137</v>
      </c>
      <c r="O78" s="13"/>
      <c r="P78" s="13">
        <v>7</v>
      </c>
      <c r="Q78" s="24">
        <f>(((56*M78)+(65*N78)+(72*O78)+(96*P78))-((26*M78)+(24*N78)+(36*O78)+(48*P78)))*((J78-I78)/(1/24))</f>
        <v>0</v>
      </c>
    </row>
    <row r="79" spans="1:17" s="37" customFormat="1" x14ac:dyDescent="0.2">
      <c r="A79" s="28" t="s">
        <v>11</v>
      </c>
      <c r="B79" s="29" t="s">
        <v>724</v>
      </c>
      <c r="C79" s="30" t="s">
        <v>725</v>
      </c>
      <c r="D79" s="31" t="s">
        <v>14</v>
      </c>
      <c r="E79" s="32" t="s">
        <v>726</v>
      </c>
      <c r="F79" s="33" t="str">
        <f>IFERROR(VLOOKUP(C79,'Planning LIDL'!$C$2:$F$341,4,0),"")</f>
        <v>Terminé</v>
      </c>
      <c r="G79" s="33">
        <f>IFERROR(IF(VLOOKUP(C79,'Planning LIDL'!$C$2:$E$341,3,0)=0,"",VLOOKUP(C79,'Planning LIDL'!$C$2:$E$341,3,0)),"")</f>
        <v>43889</v>
      </c>
      <c r="H79" s="33" t="str">
        <f>IFERROR(VLOOKUP(C79,'Planning LIDL'!$C$2:$F$341,2,0),"")</f>
        <v>RETROFIT LED</v>
      </c>
      <c r="I79" s="33"/>
      <c r="J79" s="33"/>
      <c r="K79" s="34" t="s">
        <v>1202</v>
      </c>
      <c r="L79" s="34"/>
      <c r="M79" s="35">
        <v>6</v>
      </c>
      <c r="N79" s="35">
        <v>206</v>
      </c>
      <c r="O79" s="35"/>
      <c r="P79" s="35">
        <v>12</v>
      </c>
      <c r="Q79" s="36">
        <f>((((56*M79)+(65*N79)+(72*O79)+(96*P79))-((26*M79)+(24*N79)+(36*O79)+(48*P79)))*IF(K79="Non",(((J79-I79)/(1/24)))*6,(((J79-I79)/(1/24)))*6+(('Hypothese de calculs'!$Q$3-I79)/(1/24)))*52)/1000</f>
        <v>0</v>
      </c>
    </row>
    <row r="80" spans="1:17" s="37" customFormat="1" x14ac:dyDescent="0.2">
      <c r="A80" s="28" t="s">
        <v>11</v>
      </c>
      <c r="B80" s="29" t="s">
        <v>253</v>
      </c>
      <c r="C80" s="30" t="s">
        <v>254</v>
      </c>
      <c r="D80" s="31" t="s">
        <v>14</v>
      </c>
      <c r="E80" s="32" t="s">
        <v>255</v>
      </c>
      <c r="F80" s="33" t="str">
        <f>IFERROR(VLOOKUP(C80,'Planning LIDL'!$C$2:$F$341,4,0),"")</f>
        <v>Terminé</v>
      </c>
      <c r="G80" s="33">
        <f>IFERROR(IF(VLOOKUP(C80,'Planning LIDL'!$C$2:$E$341,3,0)=0,"",VLOOKUP(C80,'Planning LIDL'!$C$2:$E$341,3,0)),"")</f>
        <v>43889</v>
      </c>
      <c r="H80" s="33" t="str">
        <f>IFERROR(VLOOKUP(C80,'Planning LIDL'!$C$2:$F$341,2,0),"")</f>
        <v>RETROFIT LED</v>
      </c>
      <c r="I80" s="33"/>
      <c r="J80" s="33"/>
      <c r="K80" s="34" t="s">
        <v>1202</v>
      </c>
      <c r="L80" s="34"/>
      <c r="M80" s="35"/>
      <c r="N80" s="35">
        <v>132</v>
      </c>
      <c r="O80" s="35"/>
      <c r="P80" s="35">
        <v>11</v>
      </c>
      <c r="Q80" s="36">
        <f>((((56*M80)+(65*N80)+(72*O80)+(96*P80))-((26*M80)+(24*N80)+(36*O80)+(48*P80)))*IF(K80="Non",(((J80-I80)/(1/24)))*6,(((J80-I80)/(1/24)))*6+(('Hypothese de calculs'!$Q$3-I80)/(1/24)))*52)/1000</f>
        <v>0</v>
      </c>
    </row>
    <row r="81" spans="1:17" s="37" customFormat="1" x14ac:dyDescent="0.2">
      <c r="A81" s="28" t="s">
        <v>11</v>
      </c>
      <c r="B81" s="29" t="s">
        <v>397</v>
      </c>
      <c r="C81" s="30" t="s">
        <v>398</v>
      </c>
      <c r="D81" s="31" t="s">
        <v>14</v>
      </c>
      <c r="E81" s="32" t="s">
        <v>399</v>
      </c>
      <c r="F81" s="33" t="str">
        <f>IFERROR(VLOOKUP(C81,'Planning LIDL'!$C$2:$F$341,4,0),"")</f>
        <v>Terminé</v>
      </c>
      <c r="G81" s="33">
        <f>IFERROR(IF(VLOOKUP(C81,'Planning LIDL'!$C$2:$E$341,3,0)=0,"",VLOOKUP(C81,'Planning LIDL'!$C$2:$E$341,3,0)),"")</f>
        <v>43880</v>
      </c>
      <c r="H81" s="33" t="str">
        <f>IFERROR(VLOOKUP(C81,'Planning LIDL'!$C$2:$F$341,2,0),"")</f>
        <v>RETROFIT LED</v>
      </c>
      <c r="I81" s="33"/>
      <c r="J81" s="33"/>
      <c r="K81" s="34" t="s">
        <v>1202</v>
      </c>
      <c r="L81" s="34"/>
      <c r="M81" s="35"/>
      <c r="N81" s="35">
        <v>142</v>
      </c>
      <c r="O81" s="35"/>
      <c r="P81" s="35">
        <v>16</v>
      </c>
      <c r="Q81" s="36">
        <f>((((56*M81)+(65*N81)+(72*O81)+(96*P81))-((26*M81)+(24*N81)+(36*O81)+(48*P81)))*IF(K81="Non",(((J81-I81)/(1/24)))*6,(((J81-I81)/(1/24)))*6+(('Hypothese de calculs'!$Q$3-I81)/(1/24)))*52)/1000</f>
        <v>0</v>
      </c>
    </row>
    <row r="82" spans="1:17" s="37" customFormat="1" x14ac:dyDescent="0.2">
      <c r="A82" s="28" t="s">
        <v>11</v>
      </c>
      <c r="B82" s="29" t="s">
        <v>766</v>
      </c>
      <c r="C82" s="30" t="s">
        <v>767</v>
      </c>
      <c r="D82" s="31" t="s">
        <v>14</v>
      </c>
      <c r="E82" s="32" t="s">
        <v>768</v>
      </c>
      <c r="F82" s="33" t="str">
        <f>IFERROR(VLOOKUP(C82,'Planning LIDL'!$C$2:$F$341,4,0),"")</f>
        <v>Terminé</v>
      </c>
      <c r="G82" s="33">
        <f>IFERROR(IF(VLOOKUP(C82,'Planning LIDL'!$C$2:$E$341,3,0)=0,"",VLOOKUP(C82,'Planning LIDL'!$C$2:$E$341,3,0)),"")</f>
        <v>43895</v>
      </c>
      <c r="H82" s="33" t="str">
        <f>IFERROR(VLOOKUP(C82,'Planning LIDL'!$C$2:$F$341,2,0),"")</f>
        <v>RETROFIT LED</v>
      </c>
      <c r="I82" s="33"/>
      <c r="J82" s="33"/>
      <c r="K82" s="34" t="s">
        <v>1202</v>
      </c>
      <c r="L82" s="34"/>
      <c r="M82" s="35">
        <v>241</v>
      </c>
      <c r="N82" s="35">
        <v>8</v>
      </c>
      <c r="O82" s="35"/>
      <c r="P82" s="35"/>
      <c r="Q82" s="36">
        <f>((((56*M82)+(65*N82)+(72*O82)+(96*P82))-((26*M82)+(24*N82)+(36*O82)+(48*P82)))*IF(K82="Non",(((J82-I82)/(1/24)))*6,(((J82-I82)/(1/24)))*6+(('Hypothese de calculs'!$Q$3-I82)/(1/24)))*52)/1000</f>
        <v>0</v>
      </c>
    </row>
    <row r="83" spans="1:17" s="37" customFormat="1" x14ac:dyDescent="0.2">
      <c r="A83" s="28" t="s">
        <v>11</v>
      </c>
      <c r="B83" s="29" t="s">
        <v>235</v>
      </c>
      <c r="C83" s="30" t="s">
        <v>236</v>
      </c>
      <c r="D83" s="31" t="s">
        <v>14</v>
      </c>
      <c r="E83" s="32" t="s">
        <v>237</v>
      </c>
      <c r="F83" s="33" t="str">
        <f>IFERROR(VLOOKUP(C83,'Planning LIDL'!$C$2:$F$341,4,0),"")</f>
        <v>Terminé</v>
      </c>
      <c r="G83" s="33">
        <f>IFERROR(IF(VLOOKUP(C83,'Planning LIDL'!$C$2:$E$341,3,0)=0,"",VLOOKUP(C83,'Planning LIDL'!$C$2:$E$341,3,0)),"")</f>
        <v>43892</v>
      </c>
      <c r="H83" s="33" t="str">
        <f>IFERROR(VLOOKUP(C83,'Planning LIDL'!$C$2:$F$341,2,0),"")</f>
        <v>RETROFIT LED</v>
      </c>
      <c r="I83" s="33"/>
      <c r="J83" s="33"/>
      <c r="K83" s="34" t="s">
        <v>1202</v>
      </c>
      <c r="L83" s="34"/>
      <c r="M83" s="35"/>
      <c r="N83" s="35">
        <v>121</v>
      </c>
      <c r="O83" s="35"/>
      <c r="P83" s="35">
        <v>10</v>
      </c>
      <c r="Q83" s="36">
        <f>((((56*M83)+(65*N83)+(72*O83)+(96*P83))-((26*M83)+(24*N83)+(36*O83)+(48*P83)))*IF(K83="Non",(((J83-I83)/(1/24)))*6,(((J83-I83)/(1/24)))*6+(('Hypothese de calculs'!$Q$3-I83)/(1/24)))*52)/1000</f>
        <v>0</v>
      </c>
    </row>
    <row r="84" spans="1:17" hidden="1" x14ac:dyDescent="0.2">
      <c r="A84" s="8" t="s">
        <v>11</v>
      </c>
      <c r="B84" s="9" t="s">
        <v>1003</v>
      </c>
      <c r="C84" s="10" t="s">
        <v>1004</v>
      </c>
      <c r="D84" s="11" t="s">
        <v>816</v>
      </c>
      <c r="E84" s="12" t="s">
        <v>1005</v>
      </c>
      <c r="F84" s="15" t="str">
        <f>IFERROR(VLOOKUP(C84,'Planning LIDL'!$C$2:$F$341,4,0),"")</f>
        <v>A replanifier</v>
      </c>
      <c r="G84" s="15" t="str">
        <f>IFERROR(IF(VLOOKUP(C84,'Planning LIDL'!$C$2:$E$341,3,0)=0,"",VLOOKUP(C84,'Planning LIDL'!$C$2:$E$341,3,0)),"")</f>
        <v/>
      </c>
      <c r="H84" s="15" t="str">
        <f>IFERROR(VLOOKUP(C84,'Planning LIDL'!$C$2:$F$341,2,0),"")</f>
        <v>REMPLACEMENT D'APPAREIL RESERVE</v>
      </c>
      <c r="I84" s="15"/>
      <c r="J84" s="15"/>
      <c r="K84" s="15"/>
      <c r="L84" s="15"/>
      <c r="M84" s="13"/>
      <c r="N84" s="13"/>
      <c r="O84" s="13"/>
      <c r="P84" s="13">
        <v>11</v>
      </c>
      <c r="Q84" s="24">
        <f>(((56*M84)+(65*N84)+(72*O84)+(96*P84))-((26*M84)+(24*N84)+(36*O84)+(48*P84)))*((J84-I84)/(1/24))</f>
        <v>0</v>
      </c>
    </row>
    <row r="85" spans="1:17" hidden="1" x14ac:dyDescent="0.2">
      <c r="A85" s="8" t="s">
        <v>11</v>
      </c>
      <c r="B85" s="9" t="s">
        <v>1090</v>
      </c>
      <c r="C85" s="10" t="s">
        <v>1091</v>
      </c>
      <c r="D85" s="11" t="s">
        <v>816</v>
      </c>
      <c r="E85" s="12" t="s">
        <v>1092</v>
      </c>
      <c r="F85" s="15" t="str">
        <f>IFERROR(VLOOKUP(C85,'Planning LIDL'!$C$2:$F$341,4,0),"")</f>
        <v>Terminé</v>
      </c>
      <c r="G85" s="15">
        <f>IFERROR(IF(VLOOKUP(C85,'Planning LIDL'!$C$2:$E$341,3,0)=0,"",VLOOKUP(C85,'Planning LIDL'!$C$2:$E$341,3,0)),"")</f>
        <v>43892</v>
      </c>
      <c r="H85" s="15" t="str">
        <f>IFERROR(VLOOKUP(C85,'Planning LIDL'!$C$2:$F$341,2,0),"")</f>
        <v>REMPLACEMENT D'APPAREIL RESERVE</v>
      </c>
      <c r="I85" s="15"/>
      <c r="J85" s="15"/>
      <c r="K85" s="15"/>
      <c r="L85" s="15"/>
      <c r="M85" s="13"/>
      <c r="N85" s="13"/>
      <c r="O85" s="13">
        <v>1</v>
      </c>
      <c r="P85" s="13">
        <v>14</v>
      </c>
      <c r="Q85" s="24">
        <f>(((56*M85)+(65*N85)+(72*O85)+(96*P85))-((26*M85)+(24*N85)+(36*O85)+(48*P85)))*((J85-I85)/(1/24))</f>
        <v>0</v>
      </c>
    </row>
    <row r="86" spans="1:17" s="37" customFormat="1" x14ac:dyDescent="0.2">
      <c r="A86" s="28" t="s">
        <v>11</v>
      </c>
      <c r="B86" s="29" t="s">
        <v>805</v>
      </c>
      <c r="C86" s="30" t="s">
        <v>806</v>
      </c>
      <c r="D86" s="31" t="s">
        <v>14</v>
      </c>
      <c r="E86" s="32" t="s">
        <v>807</v>
      </c>
      <c r="F86" s="33" t="str">
        <f>IFERROR(VLOOKUP(C86,'Planning LIDL'!$C$2:$F$341,4,0),"")</f>
        <v>Terminé</v>
      </c>
      <c r="G86" s="33">
        <f>IFERROR(IF(VLOOKUP(C86,'Planning LIDL'!$C$2:$E$341,3,0)=0,"",VLOOKUP(C86,'Planning LIDL'!$C$2:$E$341,3,0)),"")</f>
        <v>43892</v>
      </c>
      <c r="H86" s="33" t="str">
        <f>IFERROR(VLOOKUP(C86,'Planning LIDL'!$C$2:$F$341,2,0),"")</f>
        <v>RETROFIT LED</v>
      </c>
      <c r="I86" s="33"/>
      <c r="J86" s="33"/>
      <c r="K86" s="34" t="s">
        <v>1202</v>
      </c>
      <c r="L86" s="34"/>
      <c r="M86" s="35">
        <v>289</v>
      </c>
      <c r="N86" s="35"/>
      <c r="O86" s="35">
        <v>17</v>
      </c>
      <c r="P86" s="35"/>
      <c r="Q86" s="36">
        <f>((((56*M86)+(65*N86)+(72*O86)+(96*P86))-((26*M86)+(24*N86)+(36*O86)+(48*P86)))*IF(K86="Non",(((J86-I86)/(1/24)))*6,(((J86-I86)/(1/24)))*6+(('Hypothese de calculs'!$Q$3-I86)/(1/24)))*52)/1000</f>
        <v>0</v>
      </c>
    </row>
    <row r="87" spans="1:17" s="37" customFormat="1" x14ac:dyDescent="0.2">
      <c r="A87" s="28" t="s">
        <v>11</v>
      </c>
      <c r="B87" s="29" t="s">
        <v>664</v>
      </c>
      <c r="C87" s="30" t="s">
        <v>665</v>
      </c>
      <c r="D87" s="31" t="s">
        <v>14</v>
      </c>
      <c r="E87" s="32" t="s">
        <v>666</v>
      </c>
      <c r="F87" s="33" t="str">
        <f>IFERROR(VLOOKUP(C87,'Planning LIDL'!$C$2:$F$341,4,0),"")</f>
        <v>Terminé</v>
      </c>
      <c r="G87" s="33">
        <f>IFERROR(IF(VLOOKUP(C87,'Planning LIDL'!$C$2:$E$341,3,0)=0,"",VLOOKUP(C87,'Planning LIDL'!$C$2:$E$341,3,0)),"")</f>
        <v>43907</v>
      </c>
      <c r="H87" s="33" t="str">
        <f>IFERROR(VLOOKUP(C87,'Planning LIDL'!$C$2:$F$341,2,0),"")</f>
        <v>RETROFIT LED</v>
      </c>
      <c r="I87" s="33"/>
      <c r="J87" s="33"/>
      <c r="K87" s="34" t="s">
        <v>1202</v>
      </c>
      <c r="L87" s="34"/>
      <c r="M87" s="35"/>
      <c r="N87" s="35">
        <v>189</v>
      </c>
      <c r="O87" s="35"/>
      <c r="P87" s="35">
        <v>12</v>
      </c>
      <c r="Q87" s="36">
        <f>((((56*M87)+(65*N87)+(72*O87)+(96*P87))-((26*M87)+(24*N87)+(36*O87)+(48*P87)))*IF(K87="Non",(((J87-I87)/(1/24)))*6,(((J87-I87)/(1/24)))*6+(('Hypothese de calculs'!$Q$3-I87)/(1/24)))*52)/1000</f>
        <v>0</v>
      </c>
    </row>
    <row r="88" spans="1:17" s="37" customFormat="1" x14ac:dyDescent="0.2">
      <c r="A88" s="28" t="s">
        <v>11</v>
      </c>
      <c r="B88" s="29" t="s">
        <v>304</v>
      </c>
      <c r="C88" s="30" t="s">
        <v>305</v>
      </c>
      <c r="D88" s="31" t="s">
        <v>14</v>
      </c>
      <c r="E88" s="32" t="s">
        <v>306</v>
      </c>
      <c r="F88" s="33" t="str">
        <f>IFERROR(VLOOKUP(C88,'Planning LIDL'!$C$2:$F$341,4,0),"")</f>
        <v>Terminé</v>
      </c>
      <c r="G88" s="33">
        <f>IFERROR(IF(VLOOKUP(C88,'Planning LIDL'!$C$2:$E$341,3,0)=0,"",VLOOKUP(C88,'Planning LIDL'!$C$2:$E$341,3,0)),"")</f>
        <v>43885</v>
      </c>
      <c r="H88" s="33" t="str">
        <f>IFERROR(VLOOKUP(C88,'Planning LIDL'!$C$2:$F$341,2,0),"")</f>
        <v>RETROFIT LED</v>
      </c>
      <c r="I88" s="33"/>
      <c r="J88" s="33"/>
      <c r="K88" s="34" t="s">
        <v>1202</v>
      </c>
      <c r="L88" s="34"/>
      <c r="M88" s="35"/>
      <c r="N88" s="35">
        <v>143</v>
      </c>
      <c r="O88" s="35"/>
      <c r="P88" s="35">
        <v>6</v>
      </c>
      <c r="Q88" s="36">
        <f>((((56*M88)+(65*N88)+(72*O88)+(96*P88))-((26*M88)+(24*N88)+(36*O88)+(48*P88)))*IF(K88="Non",(((J88-I88)/(1/24)))*6,(((J88-I88)/(1/24)))*6+(('Hypothese de calculs'!$Q$3-I88)/(1/24)))*52)/1000</f>
        <v>0</v>
      </c>
    </row>
    <row r="89" spans="1:17" s="37" customFormat="1" x14ac:dyDescent="0.2">
      <c r="A89" s="28" t="s">
        <v>11</v>
      </c>
      <c r="B89" s="29" t="s">
        <v>12</v>
      </c>
      <c r="C89" s="30" t="s">
        <v>13</v>
      </c>
      <c r="D89" s="31" t="s">
        <v>14</v>
      </c>
      <c r="E89" s="32" t="s">
        <v>15</v>
      </c>
      <c r="F89" s="33" t="str">
        <f>IFERROR(VLOOKUP(C89,'Planning LIDL'!$C$2:$F$341,4,0),"")</f>
        <v>Terminé</v>
      </c>
      <c r="G89" s="33">
        <f>IFERROR(IF(VLOOKUP(C89,'Planning LIDL'!$C$2:$E$341,3,0)=0,"",VLOOKUP(C89,'Planning LIDL'!$C$2:$E$341,3,0)),"")</f>
        <v>43893</v>
      </c>
      <c r="H89" s="33" t="str">
        <f>IFERROR(VLOOKUP(C89,'Planning LIDL'!$C$2:$F$341,2,0),"")</f>
        <v>RETROFIT LED</v>
      </c>
      <c r="I89" s="33"/>
      <c r="J89" s="33"/>
      <c r="K89" s="34" t="s">
        <v>1202</v>
      </c>
      <c r="L89" s="34"/>
      <c r="M89" s="35"/>
      <c r="N89" s="35">
        <v>178</v>
      </c>
      <c r="O89" s="35"/>
      <c r="P89" s="35">
        <v>14</v>
      </c>
      <c r="Q89" s="36">
        <f>((((56*M89)+(65*N89)+(72*O89)+(96*P89))-((26*M89)+(24*N89)+(36*O89)+(48*P89)))*IF(K89="Non",(((J89-I89)/(1/24)))*6,(((J89-I89)/(1/24)))*6+(('Hypothese de calculs'!$Q$3-I89)/(1/24)))*52)/1000</f>
        <v>0</v>
      </c>
    </row>
    <row r="90" spans="1:17" s="37" customFormat="1" x14ac:dyDescent="0.2">
      <c r="A90" s="28" t="s">
        <v>11</v>
      </c>
      <c r="B90" s="29" t="s">
        <v>670</v>
      </c>
      <c r="C90" s="30" t="s">
        <v>671</v>
      </c>
      <c r="D90" s="31" t="s">
        <v>14</v>
      </c>
      <c r="E90" s="32" t="s">
        <v>672</v>
      </c>
      <c r="F90" s="33" t="str">
        <f>IFERROR(VLOOKUP(C90,'Planning LIDL'!$C$2:$F$341,4,0),"")</f>
        <v>Terminé</v>
      </c>
      <c r="G90" s="33">
        <f>IFERROR(IF(VLOOKUP(C90,'Planning LIDL'!$C$2:$E$341,3,0)=0,"",VLOOKUP(C90,'Planning LIDL'!$C$2:$E$341,3,0)),"")</f>
        <v>43899</v>
      </c>
      <c r="H90" s="33" t="str">
        <f>IFERROR(VLOOKUP(C90,'Planning LIDL'!$C$2:$F$341,2,0),"")</f>
        <v>RETROFIT LED</v>
      </c>
      <c r="I90" s="33"/>
      <c r="J90" s="33"/>
      <c r="K90" s="34" t="s">
        <v>1202</v>
      </c>
      <c r="L90" s="34"/>
      <c r="M90" s="35">
        <v>6</v>
      </c>
      <c r="N90" s="35">
        <v>190</v>
      </c>
      <c r="O90" s="35"/>
      <c r="P90" s="35">
        <v>6</v>
      </c>
      <c r="Q90" s="36">
        <f>((((56*M90)+(65*N90)+(72*O90)+(96*P90))-((26*M90)+(24*N90)+(36*O90)+(48*P90)))*IF(K90="Non",(((J90-I90)/(1/24)))*6,(((J90-I90)/(1/24)))*6+(('Hypothese de calculs'!$Q$3-I90)/(1/24)))*52)/1000</f>
        <v>0</v>
      </c>
    </row>
    <row r="91" spans="1:17" s="37" customFormat="1" x14ac:dyDescent="0.2">
      <c r="A91" s="28" t="s">
        <v>11</v>
      </c>
      <c r="B91" s="29" t="s">
        <v>721</v>
      </c>
      <c r="C91" s="30" t="s">
        <v>722</v>
      </c>
      <c r="D91" s="31" t="s">
        <v>14</v>
      </c>
      <c r="E91" s="32" t="s">
        <v>723</v>
      </c>
      <c r="F91" s="33" t="str">
        <f>IFERROR(VLOOKUP(C91,'Planning LIDL'!$C$2:$F$341,4,0),"")</f>
        <v>Terminé</v>
      </c>
      <c r="G91" s="33">
        <f>IFERROR(IF(VLOOKUP(C91,'Planning LIDL'!$C$2:$E$341,3,0)=0,"",VLOOKUP(C91,'Planning LIDL'!$C$2:$E$341,3,0)),"")</f>
        <v>43893</v>
      </c>
      <c r="H91" s="33" t="str">
        <f>IFERROR(VLOOKUP(C91,'Planning LIDL'!$C$2:$F$341,2,0),"")</f>
        <v>RETROFIT LED</v>
      </c>
      <c r="I91" s="33"/>
      <c r="J91" s="33"/>
      <c r="K91" s="34" t="s">
        <v>1202</v>
      </c>
      <c r="L91" s="34"/>
      <c r="M91" s="35">
        <v>223</v>
      </c>
      <c r="N91" s="35"/>
      <c r="O91" s="35"/>
      <c r="P91" s="35"/>
      <c r="Q91" s="36">
        <f>((((56*M91)+(65*N91)+(72*O91)+(96*P91))-((26*M91)+(24*N91)+(36*O91)+(48*P91)))*IF(K91="Non",(((J91-I91)/(1/24)))*6,(((J91-I91)/(1/24)))*6+(('Hypothese de calculs'!$Q$3-I91)/(1/24)))*52)/1000</f>
        <v>0</v>
      </c>
    </row>
    <row r="92" spans="1:17" s="37" customFormat="1" x14ac:dyDescent="0.2">
      <c r="A92" s="28" t="s">
        <v>11</v>
      </c>
      <c r="B92" s="29" t="s">
        <v>778</v>
      </c>
      <c r="C92" s="30" t="s">
        <v>779</v>
      </c>
      <c r="D92" s="31" t="s">
        <v>14</v>
      </c>
      <c r="E92" s="32" t="s">
        <v>780</v>
      </c>
      <c r="F92" s="33" t="str">
        <f>IFERROR(VLOOKUP(C92,'Planning LIDL'!$C$2:$F$341,4,0),"")</f>
        <v>Terminé</v>
      </c>
      <c r="G92" s="33">
        <f>IFERROR(IF(VLOOKUP(C92,'Planning LIDL'!$C$2:$E$341,3,0)=0,"",VLOOKUP(C92,'Planning LIDL'!$C$2:$E$341,3,0)),"")</f>
        <v>43892</v>
      </c>
      <c r="H92" s="33" t="str">
        <f>IFERROR(VLOOKUP(C92,'Planning LIDL'!$C$2:$F$341,2,0),"")</f>
        <v>RETROFIT LED</v>
      </c>
      <c r="I92" s="33"/>
      <c r="J92" s="33"/>
      <c r="K92" s="34" t="s">
        <v>1202</v>
      </c>
      <c r="L92" s="34"/>
      <c r="M92" s="35">
        <v>233</v>
      </c>
      <c r="N92" s="35"/>
      <c r="O92" s="35"/>
      <c r="P92" s="35">
        <v>12</v>
      </c>
      <c r="Q92" s="36">
        <f>((((56*M92)+(65*N92)+(72*O92)+(96*P92))-((26*M92)+(24*N92)+(36*O92)+(48*P92)))*IF(K92="Non",(((J92-I92)/(1/24)))*6,(((J92-I92)/(1/24)))*6+(('Hypothese de calculs'!$Q$3-I92)/(1/24)))*52)/1000</f>
        <v>0</v>
      </c>
    </row>
    <row r="93" spans="1:17" x14ac:dyDescent="0.2">
      <c r="A93" s="8" t="s">
        <v>11</v>
      </c>
      <c r="B93" s="9" t="s">
        <v>793</v>
      </c>
      <c r="C93" s="10" t="s">
        <v>794</v>
      </c>
      <c r="D93" s="11" t="s">
        <v>14</v>
      </c>
      <c r="E93" s="12" t="s">
        <v>795</v>
      </c>
      <c r="F93" s="15" t="str">
        <f>IFERROR(VLOOKUP(C93,'Planning LIDL'!$C$2:$F$341,4,0),"")</f>
        <v>Terminé</v>
      </c>
      <c r="G93" s="15">
        <f>IFERROR(IF(VLOOKUP(C93,'Planning LIDL'!$C$2:$E$341,3,0)=0,"",VLOOKUP(C93,'Planning LIDL'!$C$2:$E$341,3,0)),"")</f>
        <v>43885</v>
      </c>
      <c r="H93" s="15" t="str">
        <f>IFERROR(VLOOKUP(C93,'Planning LIDL'!$C$2:$F$341,2,0),"")</f>
        <v>RETROFIT LED</v>
      </c>
      <c r="I93" s="15"/>
      <c r="J93" s="15"/>
      <c r="K93" s="23" t="s">
        <v>1202</v>
      </c>
      <c r="L93" s="23"/>
      <c r="M93" s="13">
        <v>234</v>
      </c>
      <c r="N93" s="13"/>
      <c r="O93" s="13">
        <v>14</v>
      </c>
      <c r="P93" s="13"/>
      <c r="Q93" s="24">
        <f>((((56*M93)+(65*N93)+(72*O93)+(96*P93))-((26*M93)+(24*N93)+(36*O93)+(48*P93)))*IF(K93="Non",(((J93-I93)/(1/24)))*6,(((J93-I93)/(1/24)))*6+(('Hypothese de calculs'!$Q$3-I93)/(1/24)))*52)/1000</f>
        <v>0</v>
      </c>
    </row>
    <row r="94" spans="1:17" hidden="1" x14ac:dyDescent="0.2">
      <c r="A94" s="8" t="s">
        <v>11</v>
      </c>
      <c r="B94" s="9" t="s">
        <v>946</v>
      </c>
      <c r="C94" s="10" t="s">
        <v>947</v>
      </c>
      <c r="D94" s="11" t="s">
        <v>816</v>
      </c>
      <c r="E94" s="12" t="s">
        <v>948</v>
      </c>
      <c r="F94" s="15" t="str">
        <f>IFERROR(VLOOKUP(C94,'Planning LIDL'!$C$2:$F$341,4,0),"")</f>
        <v>Terminé</v>
      </c>
      <c r="G94" s="15">
        <f>IFERROR(IF(VLOOKUP(C94,'Planning LIDL'!$C$2:$E$341,3,0)=0,"",VLOOKUP(C94,'Planning LIDL'!$C$2:$E$341,3,0)),"")</f>
        <v>43895</v>
      </c>
      <c r="H94" s="15" t="str">
        <f>IFERROR(VLOOKUP(C94,'Planning LIDL'!$C$2:$F$341,2,0),"")</f>
        <v>REMPLACEMENT D'APPAREIL RESERVE</v>
      </c>
      <c r="I94" s="15"/>
      <c r="J94" s="15"/>
      <c r="K94" s="15"/>
      <c r="L94" s="15"/>
      <c r="M94" s="13"/>
      <c r="N94" s="13"/>
      <c r="O94" s="13"/>
      <c r="P94" s="13">
        <v>10</v>
      </c>
      <c r="Q94" s="24">
        <f>(((56*M94)+(65*N94)+(72*O94)+(96*P94))-((26*M94)+(24*N94)+(36*O94)+(48*P94)))*((J94-I94)/(1/24))</f>
        <v>0</v>
      </c>
    </row>
    <row r="95" spans="1:17" x14ac:dyDescent="0.2">
      <c r="A95" s="8" t="s">
        <v>11</v>
      </c>
      <c r="B95" s="9" t="s">
        <v>796</v>
      </c>
      <c r="C95" s="10" t="s">
        <v>797</v>
      </c>
      <c r="D95" s="11" t="s">
        <v>14</v>
      </c>
      <c r="E95" s="12" t="s">
        <v>798</v>
      </c>
      <c r="F95" s="15" t="str">
        <f>IFERROR(VLOOKUP(C95,'Planning LIDL'!$C$2:$F$341,4,0),"")</f>
        <v>Terminé</v>
      </c>
      <c r="G95" s="15">
        <f>IFERROR(IF(VLOOKUP(C95,'Planning LIDL'!$C$2:$E$341,3,0)=0,"",VLOOKUP(C95,'Planning LIDL'!$C$2:$E$341,3,0)),"")</f>
        <v>43887</v>
      </c>
      <c r="H95" s="15" t="str">
        <f>IFERROR(VLOOKUP(C95,'Planning LIDL'!$C$2:$F$341,2,0),"")</f>
        <v>RETROFIT LED</v>
      </c>
      <c r="I95" s="15"/>
      <c r="J95" s="15"/>
      <c r="K95" s="23" t="s">
        <v>1202</v>
      </c>
      <c r="L95" s="23"/>
      <c r="M95" s="13">
        <v>262</v>
      </c>
      <c r="N95" s="13"/>
      <c r="O95" s="13"/>
      <c r="P95" s="13">
        <v>14</v>
      </c>
      <c r="Q95" s="24">
        <f>((((56*M95)+(65*N95)+(72*O95)+(96*P95))-((26*M95)+(24*N95)+(36*O95)+(48*P95)))*IF(K95="Non",(((J95-I95)/(1/24)))*6,(((J95-I95)/(1/24)))*6+(('Hypothese de calculs'!$Q$3-I95)/(1/24)))*52)/1000</f>
        <v>0</v>
      </c>
    </row>
    <row r="96" spans="1:17" x14ac:dyDescent="0.2">
      <c r="A96" s="8" t="s">
        <v>11</v>
      </c>
      <c r="B96" s="9" t="s">
        <v>772</v>
      </c>
      <c r="C96" s="10" t="s">
        <v>773</v>
      </c>
      <c r="D96" s="11" t="s">
        <v>14</v>
      </c>
      <c r="E96" s="12" t="s">
        <v>774</v>
      </c>
      <c r="F96" s="15" t="str">
        <f>IFERROR(VLOOKUP(C96,'Planning LIDL'!$C$2:$F$341,4,0),"")</f>
        <v>Terminé</v>
      </c>
      <c r="G96" s="15">
        <f>IFERROR(IF(VLOOKUP(C96,'Planning LIDL'!$C$2:$E$341,3,0)=0,"",VLOOKUP(C96,'Planning LIDL'!$C$2:$E$341,3,0)),"")</f>
        <v>43886</v>
      </c>
      <c r="H96" s="15" t="str">
        <f>IFERROR(VLOOKUP(C96,'Planning LIDL'!$C$2:$F$341,2,0),"")</f>
        <v>RETROFIT LED</v>
      </c>
      <c r="I96" s="15"/>
      <c r="J96" s="15"/>
      <c r="K96" s="23" t="s">
        <v>1202</v>
      </c>
      <c r="L96" s="23"/>
      <c r="M96" s="13">
        <v>228</v>
      </c>
      <c r="N96" s="13"/>
      <c r="O96" s="13">
        <v>3</v>
      </c>
      <c r="P96" s="13">
        <v>22</v>
      </c>
      <c r="Q96" s="24">
        <f>((((56*M96)+(65*N96)+(72*O96)+(96*P96))-((26*M96)+(24*N96)+(36*O96)+(48*P96)))*IF(K96="Non",(((J96-I96)/(1/24)))*6,(((J96-I96)/(1/24)))*6+(('Hypothese de calculs'!$Q$3-I96)/(1/24)))*52)/1000</f>
        <v>0</v>
      </c>
    </row>
    <row r="97" spans="1:17" x14ac:dyDescent="0.2">
      <c r="A97" s="8" t="s">
        <v>11</v>
      </c>
      <c r="B97" s="9" t="s">
        <v>808</v>
      </c>
      <c r="C97" s="10" t="s">
        <v>809</v>
      </c>
      <c r="D97" s="11" t="s">
        <v>14</v>
      </c>
      <c r="E97" s="12" t="s">
        <v>810</v>
      </c>
      <c r="F97" s="15" t="str">
        <f>IFERROR(VLOOKUP(C97,'Planning LIDL'!$C$2:$F$341,4,0),"")</f>
        <v>Terminé</v>
      </c>
      <c r="G97" s="15">
        <f>IFERROR(IF(VLOOKUP(C97,'Planning LIDL'!$C$2:$E$341,3,0)=0,"",VLOOKUP(C97,'Planning LIDL'!$C$2:$E$341,3,0)),"")</f>
        <v>43908</v>
      </c>
      <c r="H97" s="15" t="str">
        <f>IFERROR(VLOOKUP(C97,'Planning LIDL'!$C$2:$F$341,2,0),"")</f>
        <v>RETROFIT LED</v>
      </c>
      <c r="I97" s="15"/>
      <c r="J97" s="15"/>
      <c r="K97" s="23" t="s">
        <v>1202</v>
      </c>
      <c r="L97" s="23"/>
      <c r="M97" s="13">
        <v>295</v>
      </c>
      <c r="N97" s="13"/>
      <c r="O97" s="13"/>
      <c r="P97" s="13">
        <v>17</v>
      </c>
      <c r="Q97" s="24">
        <f>((((56*M97)+(65*N97)+(72*O97)+(96*P97))-((26*M97)+(24*N97)+(36*O97)+(48*P97)))*IF(K97="Non",(((J97-I97)/(1/24)))*6,(((J97-I97)/(1/24)))*6+(('Hypothese de calculs'!$Q$3-I97)/(1/24)))*52)/1000</f>
        <v>0</v>
      </c>
    </row>
    <row r="98" spans="1:17" x14ac:dyDescent="0.2">
      <c r="A98" s="8" t="s">
        <v>11</v>
      </c>
      <c r="B98" s="9" t="s">
        <v>769</v>
      </c>
      <c r="C98" s="10" t="s">
        <v>770</v>
      </c>
      <c r="D98" s="11" t="s">
        <v>14</v>
      </c>
      <c r="E98" s="12" t="s">
        <v>771</v>
      </c>
      <c r="F98" s="15" t="str">
        <f>IFERROR(VLOOKUP(C98,'Planning LIDL'!$C$2:$F$341,4,0),"")</f>
        <v>Terminé</v>
      </c>
      <c r="G98" s="15">
        <f>IFERROR(IF(VLOOKUP(C98,'Planning LIDL'!$C$2:$E$341,3,0)=0,"",VLOOKUP(C98,'Planning LIDL'!$C$2:$E$341,3,0)),"")</f>
        <v>43889</v>
      </c>
      <c r="H98" s="15" t="str">
        <f>IFERROR(VLOOKUP(C98,'Planning LIDL'!$C$2:$F$341,2,0),"")</f>
        <v>RETROFIT LED</v>
      </c>
      <c r="I98" s="15"/>
      <c r="J98" s="15"/>
      <c r="K98" s="23" t="s">
        <v>1202</v>
      </c>
      <c r="L98" s="23"/>
      <c r="M98" s="13">
        <v>227</v>
      </c>
      <c r="N98" s="13"/>
      <c r="O98" s="13">
        <v>24</v>
      </c>
      <c r="P98" s="13"/>
      <c r="Q98" s="24">
        <f>((((56*M98)+(65*N98)+(72*O98)+(96*P98))-((26*M98)+(24*N98)+(36*O98)+(48*P98)))*IF(K98="Non",(((J98-I98)/(1/24)))*6,(((J98-I98)/(1/24)))*6+(('Hypothese de calculs'!$Q$3-I98)/(1/24)))*52)/1000</f>
        <v>0</v>
      </c>
    </row>
    <row r="99" spans="1:17" hidden="1" x14ac:dyDescent="0.2">
      <c r="A99" s="8" t="s">
        <v>79</v>
      </c>
      <c r="B99" s="9" t="s">
        <v>205</v>
      </c>
      <c r="C99" s="10" t="s">
        <v>206</v>
      </c>
      <c r="D99" s="11" t="s">
        <v>14</v>
      </c>
      <c r="E99" s="12" t="s">
        <v>207</v>
      </c>
      <c r="F99" s="15" t="str">
        <f>IFERROR(VLOOKUP(C99,'Planning LIDL'!$C$2:$F$341,4,0),"")</f>
        <v>A replanifier</v>
      </c>
      <c r="G99" s="15" t="str">
        <f>IFERROR(IF(VLOOKUP(C99,'Planning LIDL'!$C$2:$E$341,3,0)=0,"",VLOOKUP(C99,'Planning LIDL'!$C$2:$E$341,3,0)),"")</f>
        <v/>
      </c>
      <c r="H99" s="15" t="str">
        <f>IFERROR(VLOOKUP(C99,'Planning LIDL'!$C$2:$F$341,2,0),"")</f>
        <v>RETROFIT LED</v>
      </c>
      <c r="I99" s="15"/>
      <c r="J99" s="15"/>
      <c r="K99" s="15"/>
      <c r="L99" s="15"/>
      <c r="M99" s="13"/>
      <c r="N99" s="13">
        <v>129</v>
      </c>
      <c r="O99" s="13"/>
      <c r="P99" s="13">
        <v>7</v>
      </c>
      <c r="Q99" s="24">
        <f t="shared" ref="Q99:Q111" si="2">(((56*M99)+(65*N99)+(72*O99)+(96*P99))-((26*M99)+(24*N99)+(36*O99)+(48*P99)))*((J99-I99)/(1/24))</f>
        <v>0</v>
      </c>
    </row>
    <row r="100" spans="1:17" hidden="1" x14ac:dyDescent="0.2">
      <c r="A100" s="8" t="s">
        <v>79</v>
      </c>
      <c r="B100" s="9" t="s">
        <v>884</v>
      </c>
      <c r="C100" s="10" t="s">
        <v>885</v>
      </c>
      <c r="D100" s="11" t="s">
        <v>816</v>
      </c>
      <c r="E100" s="12" t="s">
        <v>886</v>
      </c>
      <c r="F100" s="15" t="str">
        <f>IFERROR(VLOOKUP(C100,'Planning LIDL'!$C$2:$F$341,4,0),"")</f>
        <v>A replanifier</v>
      </c>
      <c r="G100" s="15" t="str">
        <f>IFERROR(IF(VLOOKUP(C100,'Planning LIDL'!$C$2:$E$341,3,0)=0,"",VLOOKUP(C100,'Planning LIDL'!$C$2:$E$341,3,0)),"")</f>
        <v/>
      </c>
      <c r="H100" s="15" t="str">
        <f>IFERROR(VLOOKUP(C100,'Planning LIDL'!$C$2:$F$341,2,0),"")</f>
        <v>REMPLACEMENT D'APPAREIL RESERVE</v>
      </c>
      <c r="I100" s="15"/>
      <c r="J100" s="15"/>
      <c r="K100" s="15"/>
      <c r="L100" s="15"/>
      <c r="M100" s="13"/>
      <c r="N100" s="13"/>
      <c r="O100" s="13"/>
      <c r="P100" s="13">
        <v>7</v>
      </c>
      <c r="Q100" s="24">
        <f t="shared" si="2"/>
        <v>0</v>
      </c>
    </row>
    <row r="101" spans="1:17" hidden="1" x14ac:dyDescent="0.2">
      <c r="A101" s="8" t="s">
        <v>79</v>
      </c>
      <c r="B101" s="9" t="s">
        <v>881</v>
      </c>
      <c r="C101" s="10" t="s">
        <v>882</v>
      </c>
      <c r="D101" s="11" t="s">
        <v>816</v>
      </c>
      <c r="E101" s="12" t="s">
        <v>883</v>
      </c>
      <c r="F101" s="15" t="str">
        <f>IFERROR(VLOOKUP(C101,'Planning LIDL'!$C$2:$F$341,4,0),"")</f>
        <v/>
      </c>
      <c r="G101" s="15" t="str">
        <f>IFERROR(IF(VLOOKUP(C101,'Planning LIDL'!$C$2:$E$341,3,0)=0,"",VLOOKUP(C101,'Planning LIDL'!$C$2:$E$341,3,0)),"")</f>
        <v/>
      </c>
      <c r="H101" s="15" t="str">
        <f>IFERROR(VLOOKUP(C101,'Planning LIDL'!$C$2:$F$341,2,0),"")</f>
        <v/>
      </c>
      <c r="I101" s="15"/>
      <c r="J101" s="15"/>
      <c r="K101" s="15"/>
      <c r="L101" s="15"/>
      <c r="M101" s="13"/>
      <c r="N101" s="13"/>
      <c r="O101" s="13"/>
      <c r="P101" s="13">
        <v>7</v>
      </c>
      <c r="Q101" s="24">
        <f t="shared" si="2"/>
        <v>0</v>
      </c>
    </row>
    <row r="102" spans="1:17" hidden="1" x14ac:dyDescent="0.2">
      <c r="A102" s="8" t="s">
        <v>79</v>
      </c>
      <c r="B102" s="9" t="s">
        <v>922</v>
      </c>
      <c r="C102" s="10" t="s">
        <v>923</v>
      </c>
      <c r="D102" s="11" t="s">
        <v>816</v>
      </c>
      <c r="E102" s="12" t="s">
        <v>924</v>
      </c>
      <c r="F102" s="15" t="str">
        <f>IFERROR(VLOOKUP(C102,'Planning LIDL'!$C$2:$F$341,4,0),"")</f>
        <v>A replanifier</v>
      </c>
      <c r="G102" s="15" t="str">
        <f>IFERROR(IF(VLOOKUP(C102,'Planning LIDL'!$C$2:$E$341,3,0)=0,"",VLOOKUP(C102,'Planning LIDL'!$C$2:$E$341,3,0)),"")</f>
        <v/>
      </c>
      <c r="H102" s="15" t="str">
        <f>IFERROR(VLOOKUP(C102,'Planning LIDL'!$C$2:$F$341,2,0),"")</f>
        <v>REMPLACEMENT D'APPAREIL RESERVE</v>
      </c>
      <c r="I102" s="15"/>
      <c r="J102" s="15"/>
      <c r="K102" s="15"/>
      <c r="L102" s="15"/>
      <c r="M102" s="13"/>
      <c r="N102" s="13"/>
      <c r="O102" s="13"/>
      <c r="P102" s="13">
        <v>8</v>
      </c>
      <c r="Q102" s="24">
        <f t="shared" si="2"/>
        <v>0</v>
      </c>
    </row>
    <row r="103" spans="1:17" hidden="1" x14ac:dyDescent="0.2">
      <c r="A103" s="8" t="s">
        <v>79</v>
      </c>
      <c r="B103" s="9" t="s">
        <v>824</v>
      </c>
      <c r="C103" s="10" t="s">
        <v>825</v>
      </c>
      <c r="D103" s="11" t="s">
        <v>816</v>
      </c>
      <c r="E103" s="12" t="s">
        <v>826</v>
      </c>
      <c r="F103" s="15" t="str">
        <f>IFERROR(VLOOKUP(C103,'Planning LIDL'!$C$2:$F$341,4,0),"")</f>
        <v>A replanifier</v>
      </c>
      <c r="G103" s="15" t="str">
        <f>IFERROR(IF(VLOOKUP(C103,'Planning LIDL'!$C$2:$E$341,3,0)=0,"",VLOOKUP(C103,'Planning LIDL'!$C$2:$E$341,3,0)),"")</f>
        <v/>
      </c>
      <c r="H103" s="15" t="str">
        <f>IFERROR(VLOOKUP(C103,'Planning LIDL'!$C$2:$F$341,2,0),"")</f>
        <v>REMPLACEMENT D'APPAREIL RESERVE</v>
      </c>
      <c r="I103" s="15"/>
      <c r="J103" s="15"/>
      <c r="K103" s="15"/>
      <c r="L103" s="15"/>
      <c r="M103" s="13"/>
      <c r="N103" s="13"/>
      <c r="O103" s="13"/>
      <c r="P103" s="13">
        <v>3</v>
      </c>
      <c r="Q103" s="24">
        <f t="shared" si="2"/>
        <v>0</v>
      </c>
    </row>
    <row r="104" spans="1:17" hidden="1" x14ac:dyDescent="0.2">
      <c r="A104" s="8" t="s">
        <v>79</v>
      </c>
      <c r="B104" s="9" t="s">
        <v>833</v>
      </c>
      <c r="C104" s="10" t="s">
        <v>834</v>
      </c>
      <c r="D104" s="11" t="s">
        <v>816</v>
      </c>
      <c r="E104" s="12" t="s">
        <v>835</v>
      </c>
      <c r="F104" s="15" t="str">
        <f>IFERROR(VLOOKUP(C104,'Planning LIDL'!$C$2:$F$341,4,0),"")</f>
        <v>Terminé</v>
      </c>
      <c r="G104" s="15">
        <f>IFERROR(IF(VLOOKUP(C104,'Planning LIDL'!$C$2:$E$341,3,0)=0,"",VLOOKUP(C104,'Planning LIDL'!$C$2:$E$341,3,0)),"")</f>
        <v>43888</v>
      </c>
      <c r="H104" s="15" t="str">
        <f>IFERROR(VLOOKUP(C104,'Planning LIDL'!$C$2:$F$341,2,0),"")</f>
        <v>REMPLACEMENT D'APPAREIL RESERVE</v>
      </c>
      <c r="I104" s="15"/>
      <c r="J104" s="15"/>
      <c r="K104" s="15"/>
      <c r="L104" s="15"/>
      <c r="M104" s="13"/>
      <c r="N104" s="13"/>
      <c r="O104" s="13"/>
      <c r="P104" s="13">
        <v>4</v>
      </c>
      <c r="Q104" s="24">
        <f t="shared" si="2"/>
        <v>0</v>
      </c>
    </row>
    <row r="105" spans="1:17" hidden="1" x14ac:dyDescent="0.2">
      <c r="A105" s="8" t="s">
        <v>79</v>
      </c>
      <c r="B105" s="9" t="s">
        <v>893</v>
      </c>
      <c r="C105" s="10" t="s">
        <v>894</v>
      </c>
      <c r="D105" s="11" t="s">
        <v>816</v>
      </c>
      <c r="E105" s="12" t="s">
        <v>895</v>
      </c>
      <c r="F105" s="15" t="str">
        <f>IFERROR(VLOOKUP(C105,'Planning LIDL'!$C$2:$F$341,4,0),"")</f>
        <v>A replanifier</v>
      </c>
      <c r="G105" s="15" t="str">
        <f>IFERROR(IF(VLOOKUP(C105,'Planning LIDL'!$C$2:$E$341,3,0)=0,"",VLOOKUP(C105,'Planning LIDL'!$C$2:$E$341,3,0)),"")</f>
        <v/>
      </c>
      <c r="H105" s="15" t="str">
        <f>IFERROR(VLOOKUP(C105,'Planning LIDL'!$C$2:$F$341,2,0),"")</f>
        <v>REMPLACEMENT D'APPAREIL RESERVE</v>
      </c>
      <c r="I105" s="15"/>
      <c r="J105" s="15"/>
      <c r="K105" s="15"/>
      <c r="L105" s="15"/>
      <c r="M105" s="13"/>
      <c r="N105" s="13"/>
      <c r="O105" s="13"/>
      <c r="P105" s="13">
        <v>7</v>
      </c>
      <c r="Q105" s="24">
        <f t="shared" si="2"/>
        <v>0</v>
      </c>
    </row>
    <row r="106" spans="1:17" hidden="1" x14ac:dyDescent="0.2">
      <c r="A106" s="8" t="s">
        <v>79</v>
      </c>
      <c r="B106" s="9" t="s">
        <v>1096</v>
      </c>
      <c r="C106" s="10" t="s">
        <v>1097</v>
      </c>
      <c r="D106" s="11" t="s">
        <v>816</v>
      </c>
      <c r="E106" s="12" t="s">
        <v>1098</v>
      </c>
      <c r="F106" s="15" t="str">
        <f>IFERROR(VLOOKUP(C106,'Planning LIDL'!$C$2:$F$341,4,0),"")</f>
        <v>A replanifier</v>
      </c>
      <c r="G106" s="15" t="str">
        <f>IFERROR(IF(VLOOKUP(C106,'Planning LIDL'!$C$2:$E$341,3,0)=0,"",VLOOKUP(C106,'Planning LIDL'!$C$2:$E$341,3,0)),"")</f>
        <v/>
      </c>
      <c r="H106" s="15" t="str">
        <f>IFERROR(VLOOKUP(C106,'Planning LIDL'!$C$2:$F$341,2,0),"")</f>
        <v>REMPLACEMENT D'APPAREIL RESERVE</v>
      </c>
      <c r="I106" s="15"/>
      <c r="J106" s="15"/>
      <c r="K106" s="15"/>
      <c r="L106" s="15"/>
      <c r="M106" s="13"/>
      <c r="N106" s="13"/>
      <c r="O106" s="13">
        <v>11</v>
      </c>
      <c r="P106" s="13">
        <v>5</v>
      </c>
      <c r="Q106" s="24">
        <f t="shared" si="2"/>
        <v>0</v>
      </c>
    </row>
    <row r="107" spans="1:17" hidden="1" x14ac:dyDescent="0.2">
      <c r="A107" s="8" t="s">
        <v>79</v>
      </c>
      <c r="B107" s="9" t="s">
        <v>226</v>
      </c>
      <c r="C107" s="10" t="s">
        <v>227</v>
      </c>
      <c r="D107" s="11" t="s">
        <v>14</v>
      </c>
      <c r="E107" s="12" t="s">
        <v>228</v>
      </c>
      <c r="F107" s="15" t="str">
        <f>IFERROR(VLOOKUP(C107,'Planning LIDL'!$C$2:$F$341,4,0),"")</f>
        <v>A replanifier</v>
      </c>
      <c r="G107" s="15" t="str">
        <f>IFERROR(IF(VLOOKUP(C107,'Planning LIDL'!$C$2:$E$341,3,0)=0,"",VLOOKUP(C107,'Planning LIDL'!$C$2:$E$341,3,0)),"")</f>
        <v/>
      </c>
      <c r="H107" s="15" t="str">
        <f>IFERROR(VLOOKUP(C107,'Planning LIDL'!$C$2:$F$341,2,0),"")</f>
        <v>RETROFIT LED</v>
      </c>
      <c r="I107" s="15"/>
      <c r="J107" s="15"/>
      <c r="K107" s="15"/>
      <c r="L107" s="15"/>
      <c r="M107" s="13"/>
      <c r="N107" s="13">
        <v>131</v>
      </c>
      <c r="O107" s="13"/>
      <c r="P107" s="13">
        <v>7</v>
      </c>
      <c r="Q107" s="24">
        <f t="shared" si="2"/>
        <v>0</v>
      </c>
    </row>
    <row r="108" spans="1:17" hidden="1" x14ac:dyDescent="0.2">
      <c r="A108" s="8" t="s">
        <v>79</v>
      </c>
      <c r="B108" s="9" t="s">
        <v>919</v>
      </c>
      <c r="C108" s="10" t="s">
        <v>920</v>
      </c>
      <c r="D108" s="11" t="s">
        <v>816</v>
      </c>
      <c r="E108" s="12" t="s">
        <v>921</v>
      </c>
      <c r="F108" s="15" t="str">
        <f>IFERROR(VLOOKUP(C108,'Planning LIDL'!$C$2:$F$341,4,0),"")</f>
        <v>A replanifier</v>
      </c>
      <c r="G108" s="15" t="str">
        <f>IFERROR(IF(VLOOKUP(C108,'Planning LIDL'!$C$2:$E$341,3,0)=0,"",VLOOKUP(C108,'Planning LIDL'!$C$2:$E$341,3,0)),"")</f>
        <v/>
      </c>
      <c r="H108" s="15" t="str">
        <f>IFERROR(VLOOKUP(C108,'Planning LIDL'!$C$2:$F$341,2,0),"")</f>
        <v>REMPLACEMENT D'APPAREIL RESERVE</v>
      </c>
      <c r="I108" s="15"/>
      <c r="J108" s="15"/>
      <c r="K108" s="15"/>
      <c r="L108" s="15"/>
      <c r="M108" s="13"/>
      <c r="N108" s="13"/>
      <c r="O108" s="13"/>
      <c r="P108" s="13">
        <v>8</v>
      </c>
      <c r="Q108" s="24">
        <f t="shared" si="2"/>
        <v>0</v>
      </c>
    </row>
    <row r="109" spans="1:17" hidden="1" x14ac:dyDescent="0.2">
      <c r="A109" s="8" t="s">
        <v>79</v>
      </c>
      <c r="B109" s="9" t="s">
        <v>869</v>
      </c>
      <c r="C109" s="10" t="s">
        <v>870</v>
      </c>
      <c r="D109" s="11" t="s">
        <v>816</v>
      </c>
      <c r="E109" s="12" t="s">
        <v>871</v>
      </c>
      <c r="F109" s="15" t="str">
        <f>IFERROR(VLOOKUP(C109,'Planning LIDL'!$C$2:$F$341,4,0),"")</f>
        <v>Terminé</v>
      </c>
      <c r="G109" s="15">
        <f>IFERROR(IF(VLOOKUP(C109,'Planning LIDL'!$C$2:$E$341,3,0)=0,"",VLOOKUP(C109,'Planning LIDL'!$C$2:$E$341,3,0)),"")</f>
        <v>43881</v>
      </c>
      <c r="H109" s="15" t="str">
        <f>IFERROR(VLOOKUP(C109,'Planning LIDL'!$C$2:$F$341,2,0),"")</f>
        <v>REMPLACEMENT D'APPAREIL RESERVE</v>
      </c>
      <c r="I109" s="15"/>
      <c r="J109" s="15"/>
      <c r="K109" s="15"/>
      <c r="L109" s="15"/>
      <c r="M109" s="13"/>
      <c r="N109" s="13"/>
      <c r="O109" s="13"/>
      <c r="P109" s="13">
        <v>6</v>
      </c>
      <c r="Q109" s="24">
        <f t="shared" si="2"/>
        <v>0</v>
      </c>
    </row>
    <row r="110" spans="1:17" hidden="1" x14ac:dyDescent="0.2">
      <c r="A110" s="8" t="s">
        <v>79</v>
      </c>
      <c r="B110" s="9" t="s">
        <v>1171</v>
      </c>
      <c r="C110" s="10" t="s">
        <v>1172</v>
      </c>
      <c r="D110" s="11" t="s">
        <v>816</v>
      </c>
      <c r="E110" s="12" t="s">
        <v>1173</v>
      </c>
      <c r="F110" s="15" t="str">
        <f>IFERROR(VLOOKUP(C110,'Planning LIDL'!$C$2:$F$341,4,0),"")</f>
        <v>Terminé</v>
      </c>
      <c r="G110" s="15">
        <f>IFERROR(IF(VLOOKUP(C110,'Planning LIDL'!$C$2:$E$341,3,0)=0,"",VLOOKUP(C110,'Planning LIDL'!$C$2:$E$341,3,0)),"")</f>
        <v>43888</v>
      </c>
      <c r="H110" s="15" t="str">
        <f>IFERROR(VLOOKUP(C110,'Planning LIDL'!$C$2:$F$341,2,0),"")</f>
        <v>REMPLACEMENT D'APPAREIL RESERVE</v>
      </c>
      <c r="I110" s="15"/>
      <c r="J110" s="15"/>
      <c r="K110" s="15"/>
      <c r="L110" s="15"/>
      <c r="M110" s="13"/>
      <c r="N110" s="13">
        <v>1</v>
      </c>
      <c r="O110" s="13"/>
      <c r="P110" s="13">
        <v>14</v>
      </c>
      <c r="Q110" s="24">
        <f t="shared" si="2"/>
        <v>0</v>
      </c>
    </row>
    <row r="111" spans="1:17" hidden="1" x14ac:dyDescent="0.2">
      <c r="A111" s="8" t="s">
        <v>79</v>
      </c>
      <c r="B111" s="9" t="s">
        <v>899</v>
      </c>
      <c r="C111" s="10" t="s">
        <v>900</v>
      </c>
      <c r="D111" s="11" t="s">
        <v>816</v>
      </c>
      <c r="E111" s="12" t="s">
        <v>901</v>
      </c>
      <c r="F111" s="15" t="str">
        <f>IFERROR(VLOOKUP(C111,'Planning LIDL'!$C$2:$F$341,4,0),"")</f>
        <v>A replanifier</v>
      </c>
      <c r="G111" s="15" t="str">
        <f>IFERROR(IF(VLOOKUP(C111,'Planning LIDL'!$C$2:$E$341,3,0)=0,"",VLOOKUP(C111,'Planning LIDL'!$C$2:$E$341,3,0)),"")</f>
        <v/>
      </c>
      <c r="H111" s="15" t="str">
        <f>IFERROR(VLOOKUP(C111,'Planning LIDL'!$C$2:$F$341,2,0),"")</f>
        <v>REMPLACEMENT D'APPAREIL RESERVE</v>
      </c>
      <c r="I111" s="15"/>
      <c r="J111" s="15"/>
      <c r="K111" s="15"/>
      <c r="L111" s="15"/>
      <c r="M111" s="13"/>
      <c r="N111" s="13"/>
      <c r="O111" s="13"/>
      <c r="P111" s="13">
        <v>7</v>
      </c>
      <c r="Q111" s="24">
        <f t="shared" si="2"/>
        <v>0</v>
      </c>
    </row>
    <row r="112" spans="1:17" x14ac:dyDescent="0.2">
      <c r="A112" s="8" t="s">
        <v>79</v>
      </c>
      <c r="B112" s="9" t="s">
        <v>451</v>
      </c>
      <c r="C112" s="10" t="s">
        <v>452</v>
      </c>
      <c r="D112" s="11" t="s">
        <v>14</v>
      </c>
      <c r="E112" s="12" t="s">
        <v>453</v>
      </c>
      <c r="F112" s="15" t="str">
        <f>IFERROR(VLOOKUP(C112,'Planning LIDL'!$C$2:$F$341,4,0),"")</f>
        <v>Terminé</v>
      </c>
      <c r="G112" s="15">
        <f>IFERROR(IF(VLOOKUP(C112,'Planning LIDL'!$C$2:$E$341,3,0)=0,"",VLOOKUP(C112,'Planning LIDL'!$C$2:$E$341,3,0)),"")</f>
        <v>43899</v>
      </c>
      <c r="H112" s="15" t="str">
        <f>IFERROR(VLOOKUP(C112,'Planning LIDL'!$C$2:$F$341,2,0),"")</f>
        <v>RETROFIT LED</v>
      </c>
      <c r="I112" s="15"/>
      <c r="J112" s="15"/>
      <c r="K112" s="23" t="s">
        <v>1202</v>
      </c>
      <c r="L112" s="23"/>
      <c r="M112" s="13"/>
      <c r="N112" s="13">
        <v>150</v>
      </c>
      <c r="O112" s="13"/>
      <c r="P112" s="13">
        <v>14</v>
      </c>
      <c r="Q112" s="24">
        <f>((((56*M112)+(65*N112)+(72*O112)+(96*P112))-((26*M112)+(24*N112)+(36*O112)+(48*P112)))*IF(K112="Non",(((J112-I112)/(1/24)))*6,(((J112-I112)/(1/24)))*6+(('Hypothese de calculs'!$Q$3-I112)/(1/24)))*52)/1000</f>
        <v>0</v>
      </c>
    </row>
    <row r="113" spans="1:17" hidden="1" x14ac:dyDescent="0.2">
      <c r="A113" s="8" t="s">
        <v>79</v>
      </c>
      <c r="B113" s="9" t="s">
        <v>391</v>
      </c>
      <c r="C113" s="10" t="s">
        <v>392</v>
      </c>
      <c r="D113" s="11" t="s">
        <v>14</v>
      </c>
      <c r="E113" s="12" t="s">
        <v>393</v>
      </c>
      <c r="F113" s="15" t="str">
        <f>IFERROR(VLOOKUP(C113,'Planning LIDL'!$C$2:$F$341,4,0),"")</f>
        <v>A replanifier</v>
      </c>
      <c r="G113" s="15" t="str">
        <f>IFERROR(IF(VLOOKUP(C113,'Planning LIDL'!$C$2:$E$341,3,0)=0,"",VLOOKUP(C113,'Planning LIDL'!$C$2:$E$341,3,0)),"")</f>
        <v/>
      </c>
      <c r="H113" s="15" t="str">
        <f>IFERROR(VLOOKUP(C113,'Planning LIDL'!$C$2:$F$341,2,0),"")</f>
        <v>RETROFIT LED</v>
      </c>
      <c r="I113" s="15"/>
      <c r="J113" s="15"/>
      <c r="K113" s="15"/>
      <c r="L113" s="15"/>
      <c r="M113" s="13"/>
      <c r="N113" s="13">
        <v>148</v>
      </c>
      <c r="O113" s="13"/>
      <c r="P113" s="13">
        <v>9</v>
      </c>
      <c r="Q113" s="24">
        <f t="shared" ref="Q113:Q129" si="3">(((56*M113)+(65*N113)+(72*O113)+(96*P113))-((26*M113)+(24*N113)+(36*O113)+(48*P113)))*((J113-I113)/(1/24))</f>
        <v>0</v>
      </c>
    </row>
    <row r="114" spans="1:17" hidden="1" x14ac:dyDescent="0.2">
      <c r="A114" s="8" t="s">
        <v>79</v>
      </c>
      <c r="B114" s="9" t="s">
        <v>530</v>
      </c>
      <c r="C114" s="10" t="s">
        <v>531</v>
      </c>
      <c r="D114" s="11" t="s">
        <v>14</v>
      </c>
      <c r="E114" s="12" t="s">
        <v>532</v>
      </c>
      <c r="F114" s="15" t="str">
        <f>IFERROR(VLOOKUP(C114,'Planning LIDL'!$C$2:$F$341,4,0),"")</f>
        <v>A replanifier</v>
      </c>
      <c r="G114" s="15" t="str">
        <f>IFERROR(IF(VLOOKUP(C114,'Planning LIDL'!$C$2:$E$341,3,0)=0,"",VLOOKUP(C114,'Planning LIDL'!$C$2:$E$341,3,0)),"")</f>
        <v/>
      </c>
      <c r="H114" s="15" t="str">
        <f>IFERROR(VLOOKUP(C114,'Planning LIDL'!$C$2:$F$341,2,0),"")</f>
        <v>RETROFIT LED</v>
      </c>
      <c r="I114" s="15"/>
      <c r="J114" s="15"/>
      <c r="K114" s="15"/>
      <c r="L114" s="15"/>
      <c r="M114" s="13"/>
      <c r="N114" s="13">
        <v>169</v>
      </c>
      <c r="O114" s="13"/>
      <c r="P114" s="13">
        <v>8</v>
      </c>
      <c r="Q114" s="24">
        <f t="shared" si="3"/>
        <v>0</v>
      </c>
    </row>
    <row r="115" spans="1:17" hidden="1" x14ac:dyDescent="0.2">
      <c r="A115" s="8" t="s">
        <v>79</v>
      </c>
      <c r="B115" s="9" t="s">
        <v>952</v>
      </c>
      <c r="C115" s="10" t="s">
        <v>953</v>
      </c>
      <c r="D115" s="11" t="s">
        <v>816</v>
      </c>
      <c r="E115" s="12" t="s">
        <v>954</v>
      </c>
      <c r="F115" s="15" t="str">
        <f>IFERROR(VLOOKUP(C115,'Planning LIDL'!$C$2:$F$341,4,0),"")</f>
        <v>A replanifier</v>
      </c>
      <c r="G115" s="15" t="str">
        <f>IFERROR(IF(VLOOKUP(C115,'Planning LIDL'!$C$2:$E$341,3,0)=0,"",VLOOKUP(C115,'Planning LIDL'!$C$2:$E$341,3,0)),"")</f>
        <v/>
      </c>
      <c r="H115" s="15" t="str">
        <f>IFERROR(VLOOKUP(C115,'Planning LIDL'!$C$2:$F$341,2,0),"")</f>
        <v>REMPLACEMENT D'APPAREIL RESERVE</v>
      </c>
      <c r="I115" s="15"/>
      <c r="J115" s="15"/>
      <c r="K115" s="15"/>
      <c r="L115" s="15"/>
      <c r="M115" s="13"/>
      <c r="N115" s="13"/>
      <c r="O115" s="13"/>
      <c r="P115" s="13">
        <v>10</v>
      </c>
      <c r="Q115" s="24">
        <f t="shared" si="3"/>
        <v>0</v>
      </c>
    </row>
    <row r="116" spans="1:17" hidden="1" x14ac:dyDescent="0.2">
      <c r="A116" s="8" t="s">
        <v>79</v>
      </c>
      <c r="B116" s="9" t="s">
        <v>907</v>
      </c>
      <c r="C116" s="10" t="s">
        <v>908</v>
      </c>
      <c r="D116" s="11" t="s">
        <v>816</v>
      </c>
      <c r="E116" s="12" t="s">
        <v>909</v>
      </c>
      <c r="F116" s="15" t="str">
        <f>IFERROR(VLOOKUP(C116,'Planning LIDL'!$C$2:$F$341,4,0),"")</f>
        <v>A replanifier</v>
      </c>
      <c r="G116" s="15" t="str">
        <f>IFERROR(IF(VLOOKUP(C116,'Planning LIDL'!$C$2:$E$341,3,0)=0,"",VLOOKUP(C116,'Planning LIDL'!$C$2:$E$341,3,0)),"")</f>
        <v/>
      </c>
      <c r="H116" s="15" t="str">
        <f>IFERROR(VLOOKUP(C116,'Planning LIDL'!$C$2:$F$341,2,0),"")</f>
        <v>REMPLACEMENT D'APPAREIL RESERVE</v>
      </c>
      <c r="I116" s="15"/>
      <c r="J116" s="15"/>
      <c r="K116" s="15"/>
      <c r="L116" s="15"/>
      <c r="M116" s="13"/>
      <c r="N116" s="13"/>
      <c r="O116" s="13"/>
      <c r="P116" s="13">
        <v>8</v>
      </c>
      <c r="Q116" s="24">
        <f t="shared" si="3"/>
        <v>0</v>
      </c>
    </row>
    <row r="117" spans="1:17" hidden="1" x14ac:dyDescent="0.2">
      <c r="A117" s="8" t="s">
        <v>79</v>
      </c>
      <c r="B117" s="9" t="s">
        <v>80</v>
      </c>
      <c r="C117" s="10" t="s">
        <v>81</v>
      </c>
      <c r="D117" s="11" t="s">
        <v>14</v>
      </c>
      <c r="E117" s="12" t="s">
        <v>82</v>
      </c>
      <c r="F117" s="15" t="str">
        <f>IFERROR(VLOOKUP(C117,'Planning LIDL'!$C$2:$F$341,4,0),"")</f>
        <v>A replanifier</v>
      </c>
      <c r="G117" s="15" t="str">
        <f>IFERROR(IF(VLOOKUP(C117,'Planning LIDL'!$C$2:$E$341,3,0)=0,"",VLOOKUP(C117,'Planning LIDL'!$C$2:$E$341,3,0)),"")</f>
        <v/>
      </c>
      <c r="H117" s="15" t="str">
        <f>IFERROR(VLOOKUP(C117,'Planning LIDL'!$C$2:$F$341,2,0),"")</f>
        <v>RETROFIT LED 36 appareils</v>
      </c>
      <c r="I117" s="15"/>
      <c r="J117" s="15"/>
      <c r="K117" s="15"/>
      <c r="L117" s="15"/>
      <c r="M117" s="13">
        <v>2</v>
      </c>
      <c r="N117" s="13">
        <v>67</v>
      </c>
      <c r="O117" s="13"/>
      <c r="P117" s="13">
        <v>36</v>
      </c>
      <c r="Q117" s="24">
        <f t="shared" si="3"/>
        <v>0</v>
      </c>
    </row>
    <row r="118" spans="1:17" hidden="1" x14ac:dyDescent="0.2">
      <c r="A118" s="8" t="s">
        <v>79</v>
      </c>
      <c r="B118" s="9" t="s">
        <v>991</v>
      </c>
      <c r="C118" s="10" t="s">
        <v>992</v>
      </c>
      <c r="D118" s="11" t="s">
        <v>816</v>
      </c>
      <c r="E118" s="12" t="s">
        <v>993</v>
      </c>
      <c r="F118" s="15" t="str">
        <f>IFERROR(VLOOKUP(C118,'Planning LIDL'!$C$2:$F$341,4,0),"")</f>
        <v>A replanifier</v>
      </c>
      <c r="G118" s="15" t="str">
        <f>IFERROR(IF(VLOOKUP(C118,'Planning LIDL'!$C$2:$E$341,3,0)=0,"",VLOOKUP(C118,'Planning LIDL'!$C$2:$E$341,3,0)),"")</f>
        <v/>
      </c>
      <c r="H118" s="15" t="str">
        <f>IFERROR(VLOOKUP(C118,'Planning LIDL'!$C$2:$F$341,2,0),"")</f>
        <v>REMPLACEMENT D'APPAREIL RESERVE</v>
      </c>
      <c r="I118" s="15"/>
      <c r="J118" s="15"/>
      <c r="K118" s="15"/>
      <c r="L118" s="15"/>
      <c r="M118" s="13"/>
      <c r="N118" s="13"/>
      <c r="O118" s="13"/>
      <c r="P118" s="13">
        <v>11</v>
      </c>
      <c r="Q118" s="24">
        <f t="shared" si="3"/>
        <v>0</v>
      </c>
    </row>
    <row r="119" spans="1:17" hidden="1" x14ac:dyDescent="0.2">
      <c r="A119" s="8" t="s">
        <v>79</v>
      </c>
      <c r="B119" s="9" t="s">
        <v>857</v>
      </c>
      <c r="C119" s="10" t="s">
        <v>858</v>
      </c>
      <c r="D119" s="11" t="s">
        <v>816</v>
      </c>
      <c r="E119" s="12" t="s">
        <v>859</v>
      </c>
      <c r="F119" s="15" t="str">
        <f>IFERROR(VLOOKUP(C119,'Planning LIDL'!$C$2:$F$341,4,0),"")</f>
        <v>A replanifier</v>
      </c>
      <c r="G119" s="15" t="str">
        <f>IFERROR(IF(VLOOKUP(C119,'Planning LIDL'!$C$2:$E$341,3,0)=0,"",VLOOKUP(C119,'Planning LIDL'!$C$2:$E$341,3,0)),"")</f>
        <v/>
      </c>
      <c r="H119" s="15" t="str">
        <f>IFERROR(VLOOKUP(C119,'Planning LIDL'!$C$2:$F$341,2,0),"")</f>
        <v>REMPLACEMENT D'APPAREIL RESERVE</v>
      </c>
      <c r="I119" s="15"/>
      <c r="J119" s="15"/>
      <c r="K119" s="15"/>
      <c r="L119" s="15"/>
      <c r="M119" s="13"/>
      <c r="N119" s="13"/>
      <c r="O119" s="13">
        <v>2</v>
      </c>
      <c r="P119" s="13">
        <v>4</v>
      </c>
      <c r="Q119" s="24">
        <f t="shared" si="3"/>
        <v>0</v>
      </c>
    </row>
    <row r="120" spans="1:17" hidden="1" x14ac:dyDescent="0.2">
      <c r="A120" s="8" t="s">
        <v>79</v>
      </c>
      <c r="B120" s="9" t="s">
        <v>958</v>
      </c>
      <c r="C120" s="10" t="s">
        <v>959</v>
      </c>
      <c r="D120" s="11" t="s">
        <v>816</v>
      </c>
      <c r="E120" s="12" t="s">
        <v>960</v>
      </c>
      <c r="F120" s="15" t="str">
        <f>IFERROR(VLOOKUP(C120,'Planning LIDL'!$C$2:$F$341,4,0),"")</f>
        <v>A replanifier</v>
      </c>
      <c r="G120" s="15" t="str">
        <f>IFERROR(IF(VLOOKUP(C120,'Planning LIDL'!$C$2:$E$341,3,0)=0,"",VLOOKUP(C120,'Planning LIDL'!$C$2:$E$341,3,0)),"")</f>
        <v/>
      </c>
      <c r="H120" s="15" t="str">
        <f>IFERROR(VLOOKUP(C120,'Planning LIDL'!$C$2:$F$341,2,0),"")</f>
        <v>REMPLACEMENT D'APPAREIL RESERVE</v>
      </c>
      <c r="I120" s="15"/>
      <c r="J120" s="15"/>
      <c r="K120" s="15"/>
      <c r="L120" s="15"/>
      <c r="M120" s="13">
        <v>6</v>
      </c>
      <c r="N120" s="13"/>
      <c r="O120" s="13"/>
      <c r="P120" s="13">
        <v>4</v>
      </c>
      <c r="Q120" s="24">
        <f t="shared" si="3"/>
        <v>0</v>
      </c>
    </row>
    <row r="121" spans="1:17" hidden="1" x14ac:dyDescent="0.2">
      <c r="A121" s="8" t="s">
        <v>79</v>
      </c>
      <c r="B121" s="9" t="s">
        <v>934</v>
      </c>
      <c r="C121" s="10" t="s">
        <v>935</v>
      </c>
      <c r="D121" s="11" t="s">
        <v>816</v>
      </c>
      <c r="E121" s="12" t="s">
        <v>936</v>
      </c>
      <c r="F121" s="15" t="str">
        <f>IFERROR(VLOOKUP(C121,'Planning LIDL'!$C$2:$F$341,4,0),"")</f>
        <v>A replanifier</v>
      </c>
      <c r="G121" s="15" t="str">
        <f>IFERROR(IF(VLOOKUP(C121,'Planning LIDL'!$C$2:$E$341,3,0)=0,"",VLOOKUP(C121,'Planning LIDL'!$C$2:$E$341,3,0)),"")</f>
        <v/>
      </c>
      <c r="H121" s="15" t="str">
        <f>IFERROR(VLOOKUP(C121,'Planning LIDL'!$C$2:$F$341,2,0),"")</f>
        <v>REMPLACEMENT D'APPAREIL RESERVE</v>
      </c>
      <c r="I121" s="15"/>
      <c r="J121" s="15"/>
      <c r="K121" s="15"/>
      <c r="L121" s="15"/>
      <c r="M121" s="13"/>
      <c r="N121" s="13"/>
      <c r="O121" s="13"/>
      <c r="P121" s="13">
        <v>9</v>
      </c>
      <c r="Q121" s="24">
        <f t="shared" si="3"/>
        <v>0</v>
      </c>
    </row>
    <row r="122" spans="1:17" hidden="1" x14ac:dyDescent="0.2">
      <c r="A122" s="8" t="s">
        <v>79</v>
      </c>
      <c r="B122" s="9" t="s">
        <v>1045</v>
      </c>
      <c r="C122" s="10" t="s">
        <v>1046</v>
      </c>
      <c r="D122" s="11" t="s">
        <v>816</v>
      </c>
      <c r="E122" s="12" t="s">
        <v>1047</v>
      </c>
      <c r="F122" s="15" t="str">
        <f>IFERROR(VLOOKUP(C122,'Planning LIDL'!$C$2:$F$341,4,0),"")</f>
        <v>Terminé</v>
      </c>
      <c r="G122" s="15">
        <f>IFERROR(IF(VLOOKUP(C122,'Planning LIDL'!$C$2:$E$341,3,0)=0,"",VLOOKUP(C122,'Planning LIDL'!$C$2:$E$341,3,0)),"")</f>
        <v>43885</v>
      </c>
      <c r="H122" s="15" t="str">
        <f>IFERROR(VLOOKUP(C122,'Planning LIDL'!$C$2:$F$341,2,0),"")</f>
        <v>REMPLACEMENT D'APPAREIL RESERVE</v>
      </c>
      <c r="I122" s="15"/>
      <c r="J122" s="15"/>
      <c r="K122" s="15"/>
      <c r="L122" s="15"/>
      <c r="M122" s="13"/>
      <c r="N122" s="13"/>
      <c r="O122" s="13"/>
      <c r="P122" s="13">
        <v>13</v>
      </c>
      <c r="Q122" s="24">
        <f t="shared" si="3"/>
        <v>0</v>
      </c>
    </row>
    <row r="123" spans="1:17" hidden="1" x14ac:dyDescent="0.2">
      <c r="A123" s="8" t="s">
        <v>79</v>
      </c>
      <c r="B123" s="9" t="s">
        <v>890</v>
      </c>
      <c r="C123" s="10" t="s">
        <v>891</v>
      </c>
      <c r="D123" s="11" t="s">
        <v>816</v>
      </c>
      <c r="E123" s="12" t="s">
        <v>892</v>
      </c>
      <c r="F123" s="15" t="str">
        <f>IFERROR(VLOOKUP(C123,'Planning LIDL'!$C$2:$F$341,4,0),"")</f>
        <v>A replanifier</v>
      </c>
      <c r="G123" s="15" t="str">
        <f>IFERROR(IF(VLOOKUP(C123,'Planning LIDL'!$C$2:$E$341,3,0)=0,"",VLOOKUP(C123,'Planning LIDL'!$C$2:$E$341,3,0)),"")</f>
        <v/>
      </c>
      <c r="H123" s="15" t="str">
        <f>IFERROR(VLOOKUP(C123,'Planning LIDL'!$C$2:$F$341,2,0),"")</f>
        <v>REMPLACEMENT D'APPAREIL RESERVE</v>
      </c>
      <c r="I123" s="15"/>
      <c r="J123" s="15"/>
      <c r="K123" s="15"/>
      <c r="L123" s="15"/>
      <c r="M123" s="13"/>
      <c r="N123" s="13"/>
      <c r="O123" s="13"/>
      <c r="P123" s="13">
        <v>7</v>
      </c>
      <c r="Q123" s="24">
        <f t="shared" si="3"/>
        <v>0</v>
      </c>
    </row>
    <row r="124" spans="1:17" hidden="1" x14ac:dyDescent="0.2">
      <c r="A124" s="8" t="s">
        <v>79</v>
      </c>
      <c r="B124" s="9" t="s">
        <v>355</v>
      </c>
      <c r="C124" s="10" t="s">
        <v>356</v>
      </c>
      <c r="D124" s="11" t="s">
        <v>14</v>
      </c>
      <c r="E124" s="12" t="s">
        <v>357</v>
      </c>
      <c r="F124" s="15" t="str">
        <f>IFERROR(VLOOKUP(C124,'Planning LIDL'!$C$2:$F$341,4,0),"")</f>
        <v>A replanifier</v>
      </c>
      <c r="G124" s="15" t="str">
        <f>IFERROR(IF(VLOOKUP(C124,'Planning LIDL'!$C$2:$E$341,3,0)=0,"",VLOOKUP(C124,'Planning LIDL'!$C$2:$E$341,3,0)),"")</f>
        <v/>
      </c>
      <c r="H124" s="15" t="str">
        <f>IFERROR(VLOOKUP(C124,'Planning LIDL'!$C$2:$F$341,2,0),"")</f>
        <v>RETROFIT LED</v>
      </c>
      <c r="I124" s="15"/>
      <c r="J124" s="15"/>
      <c r="K124" s="15"/>
      <c r="L124" s="15"/>
      <c r="M124" s="13"/>
      <c r="N124" s="13">
        <v>149</v>
      </c>
      <c r="O124" s="13"/>
      <c r="P124" s="13">
        <v>5</v>
      </c>
      <c r="Q124" s="24">
        <f t="shared" si="3"/>
        <v>0</v>
      </c>
    </row>
    <row r="125" spans="1:17" hidden="1" x14ac:dyDescent="0.2">
      <c r="A125" s="8" t="s">
        <v>79</v>
      </c>
      <c r="B125" s="9" t="s">
        <v>821</v>
      </c>
      <c r="C125" s="10" t="s">
        <v>822</v>
      </c>
      <c r="D125" s="11" t="s">
        <v>816</v>
      </c>
      <c r="E125" s="12" t="s">
        <v>823</v>
      </c>
      <c r="F125" s="15" t="str">
        <f>IFERROR(VLOOKUP(C125,'Planning LIDL'!$C$2:$F$341,4,0),"")</f>
        <v>A replanifier</v>
      </c>
      <c r="G125" s="15" t="str">
        <f>IFERROR(IF(VLOOKUP(C125,'Planning LIDL'!$C$2:$E$341,3,0)=0,"",VLOOKUP(C125,'Planning LIDL'!$C$2:$E$341,3,0)),"")</f>
        <v/>
      </c>
      <c r="H125" s="15" t="str">
        <f>IFERROR(VLOOKUP(C125,'Planning LIDL'!$C$2:$F$341,2,0),"")</f>
        <v>REMPLACEMENT D'APPAREIL RESERVE</v>
      </c>
      <c r="I125" s="15"/>
      <c r="J125" s="15"/>
      <c r="K125" s="15"/>
      <c r="L125" s="15"/>
      <c r="M125" s="13"/>
      <c r="N125" s="13"/>
      <c r="O125" s="13"/>
      <c r="P125" s="13">
        <v>2</v>
      </c>
      <c r="Q125" s="24">
        <f t="shared" si="3"/>
        <v>0</v>
      </c>
    </row>
    <row r="126" spans="1:17" hidden="1" x14ac:dyDescent="0.2">
      <c r="A126" s="8" t="s">
        <v>79</v>
      </c>
      <c r="B126" s="9" t="s">
        <v>842</v>
      </c>
      <c r="C126" s="10" t="s">
        <v>843</v>
      </c>
      <c r="D126" s="11" t="s">
        <v>816</v>
      </c>
      <c r="E126" s="12" t="s">
        <v>844</v>
      </c>
      <c r="F126" s="15" t="str">
        <f>IFERROR(VLOOKUP(C126,'Planning LIDL'!$C$2:$F$341,4,0),"")</f>
        <v>A replanifier</v>
      </c>
      <c r="G126" s="15" t="str">
        <f>IFERROR(IF(VLOOKUP(C126,'Planning LIDL'!$C$2:$E$341,3,0)=0,"",VLOOKUP(C126,'Planning LIDL'!$C$2:$E$341,3,0)),"")</f>
        <v/>
      </c>
      <c r="H126" s="15" t="str">
        <f>IFERROR(VLOOKUP(C126,'Planning LIDL'!$C$2:$F$341,2,0),"")</f>
        <v>REMPLACEMENT D'APPAREIL RESERVE</v>
      </c>
      <c r="I126" s="15"/>
      <c r="J126" s="15"/>
      <c r="K126" s="15"/>
      <c r="L126" s="15"/>
      <c r="M126" s="13"/>
      <c r="N126" s="13"/>
      <c r="O126" s="13"/>
      <c r="P126" s="13">
        <v>5</v>
      </c>
      <c r="Q126" s="24">
        <f t="shared" si="3"/>
        <v>0</v>
      </c>
    </row>
    <row r="127" spans="1:17" hidden="1" x14ac:dyDescent="0.2">
      <c r="A127" s="8" t="s">
        <v>79</v>
      </c>
      <c r="B127" s="9" t="s">
        <v>982</v>
      </c>
      <c r="C127" s="10" t="s">
        <v>983</v>
      </c>
      <c r="D127" s="11" t="s">
        <v>816</v>
      </c>
      <c r="E127" s="12" t="s">
        <v>984</v>
      </c>
      <c r="F127" s="15" t="str">
        <f>IFERROR(VLOOKUP(C127,'Planning LIDL'!$C$2:$F$341,4,0),"")</f>
        <v>A replanifier</v>
      </c>
      <c r="G127" s="15" t="str">
        <f>IFERROR(IF(VLOOKUP(C127,'Planning LIDL'!$C$2:$E$341,3,0)=0,"",VLOOKUP(C127,'Planning LIDL'!$C$2:$E$341,3,0)),"")</f>
        <v/>
      </c>
      <c r="H127" s="15" t="str">
        <f>IFERROR(VLOOKUP(C127,'Planning LIDL'!$C$2:$F$341,2,0),"")</f>
        <v>REMPLACEMENT D'APPAREIL RESERVE</v>
      </c>
      <c r="I127" s="15"/>
      <c r="J127" s="15"/>
      <c r="K127" s="15"/>
      <c r="L127" s="15"/>
      <c r="M127" s="13"/>
      <c r="N127" s="13"/>
      <c r="O127" s="13"/>
      <c r="P127" s="13">
        <v>11</v>
      </c>
      <c r="Q127" s="24">
        <f t="shared" si="3"/>
        <v>0</v>
      </c>
    </row>
    <row r="128" spans="1:17" hidden="1" x14ac:dyDescent="0.2">
      <c r="A128" s="8" t="s">
        <v>79</v>
      </c>
      <c r="B128" s="9" t="s">
        <v>1138</v>
      </c>
      <c r="C128" s="10" t="s">
        <v>1139</v>
      </c>
      <c r="D128" s="11" t="s">
        <v>816</v>
      </c>
      <c r="E128" s="12" t="s">
        <v>1140</v>
      </c>
      <c r="F128" s="15" t="str">
        <f>IFERROR(VLOOKUP(C128,'Planning LIDL'!$C$2:$F$341,4,0),"")</f>
        <v>A replanifier</v>
      </c>
      <c r="G128" s="15" t="str">
        <f>IFERROR(IF(VLOOKUP(C128,'Planning LIDL'!$C$2:$E$341,3,0)=0,"",VLOOKUP(C128,'Planning LIDL'!$C$2:$E$341,3,0)),"")</f>
        <v/>
      </c>
      <c r="H128" s="15" t="str">
        <f>IFERROR(VLOOKUP(C128,'Planning LIDL'!$C$2:$F$341,2,0),"")</f>
        <v>REMPLACEMENT D'APPAREIL RESERVE</v>
      </c>
      <c r="I128" s="15"/>
      <c r="J128" s="15"/>
      <c r="K128" s="15"/>
      <c r="L128" s="15"/>
      <c r="M128" s="13">
        <v>15</v>
      </c>
      <c r="N128" s="13"/>
      <c r="O128" s="13"/>
      <c r="P128" s="13">
        <v>5</v>
      </c>
      <c r="Q128" s="24">
        <f t="shared" si="3"/>
        <v>0</v>
      </c>
    </row>
    <row r="129" spans="1:17" hidden="1" x14ac:dyDescent="0.2">
      <c r="A129" s="8" t="s">
        <v>79</v>
      </c>
      <c r="B129" s="9" t="s">
        <v>1153</v>
      </c>
      <c r="C129" s="10" t="s">
        <v>1154</v>
      </c>
      <c r="D129" s="11" t="s">
        <v>816</v>
      </c>
      <c r="E129" s="12" t="s">
        <v>1155</v>
      </c>
      <c r="F129" s="15" t="str">
        <f>IFERROR(VLOOKUP(C129,'Planning LIDL'!$C$2:$F$341,4,0),"")</f>
        <v>Terminé</v>
      </c>
      <c r="G129" s="15">
        <f>IFERROR(IF(VLOOKUP(C129,'Planning LIDL'!$C$2:$E$341,3,0)=0,"",VLOOKUP(C129,'Planning LIDL'!$C$2:$E$341,3,0)),"")</f>
        <v>43885</v>
      </c>
      <c r="H129" s="15" t="str">
        <f>IFERROR(VLOOKUP(C129,'Planning LIDL'!$C$2:$F$341,2,0),"")</f>
        <v>REMPLACEMENT D'APPAREIL RESERVE</v>
      </c>
      <c r="I129" s="15"/>
      <c r="J129" s="15"/>
      <c r="K129" s="15"/>
      <c r="L129" s="15"/>
      <c r="M129" s="13"/>
      <c r="N129" s="13"/>
      <c r="O129" s="13"/>
      <c r="P129" s="13">
        <v>21</v>
      </c>
      <c r="Q129" s="24">
        <f t="shared" si="3"/>
        <v>0</v>
      </c>
    </row>
    <row r="130" spans="1:17" x14ac:dyDescent="0.2">
      <c r="A130" s="8" t="s">
        <v>49</v>
      </c>
      <c r="B130" s="9" t="s">
        <v>337</v>
      </c>
      <c r="C130" s="10" t="s">
        <v>338</v>
      </c>
      <c r="D130" s="11" t="s">
        <v>14</v>
      </c>
      <c r="E130" s="12" t="s">
        <v>339</v>
      </c>
      <c r="F130" s="15" t="str">
        <f>IFERROR(VLOOKUP(C130,'Planning LIDL'!$C$2:$F$341,4,0),"")</f>
        <v>Terminé</v>
      </c>
      <c r="G130" s="15">
        <f>IFERROR(IF(VLOOKUP(C130,'Planning LIDL'!$C$2:$E$341,3,0)=0,"",VLOOKUP(C130,'Planning LIDL'!$C$2:$E$341,3,0)),"")</f>
        <v>43901</v>
      </c>
      <c r="H130" s="15" t="str">
        <f>IFERROR(VLOOKUP(C130,'Planning LIDL'!$C$2:$F$341,2,0),"")</f>
        <v>RETROFIT LED</v>
      </c>
      <c r="I130" s="15"/>
      <c r="J130" s="15"/>
      <c r="K130" s="23" t="s">
        <v>1202</v>
      </c>
      <c r="L130" s="23"/>
      <c r="M130" s="13"/>
      <c r="N130" s="13">
        <v>140</v>
      </c>
      <c r="O130" s="13"/>
      <c r="P130" s="13">
        <v>12</v>
      </c>
      <c r="Q130" s="24">
        <f>((((56*M130)+(65*N130)+(72*O130)+(96*P130))-((26*M130)+(24*N130)+(36*O130)+(48*P130)))*IF(K130="Non",(((J130-I130)/(1/24)))*6,(((J130-I130)/(1/24)))*6+(('Hypothese de calculs'!$Q$3-I130)/(1/24)))*52)/1000</f>
        <v>0</v>
      </c>
    </row>
    <row r="131" spans="1:17" hidden="1" x14ac:dyDescent="0.2">
      <c r="A131" s="8" t="s">
        <v>49</v>
      </c>
      <c r="B131" s="9" t="s">
        <v>126</v>
      </c>
      <c r="C131" s="10" t="s">
        <v>127</v>
      </c>
      <c r="D131" s="11" t="s">
        <v>14</v>
      </c>
      <c r="E131" s="12" t="s">
        <v>128</v>
      </c>
      <c r="F131" s="15" t="str">
        <f>IFERROR(VLOOKUP(C131,'Planning LIDL'!$C$2:$F$341,4,0),"")</f>
        <v>A replanifier</v>
      </c>
      <c r="G131" s="15" t="str">
        <f>IFERROR(IF(VLOOKUP(C131,'Planning LIDL'!$C$2:$E$341,3,0)=0,"",VLOOKUP(C131,'Planning LIDL'!$C$2:$E$341,3,0)),"")</f>
        <v/>
      </c>
      <c r="H131" s="15" t="str">
        <f>IFERROR(VLOOKUP(C131,'Planning LIDL'!$C$2:$F$341,2,0),"")</f>
        <v>RETROFIT LED</v>
      </c>
      <c r="I131" s="15"/>
      <c r="J131" s="15"/>
      <c r="K131" s="15"/>
      <c r="L131" s="15"/>
      <c r="M131" s="13"/>
      <c r="N131" s="13">
        <v>117</v>
      </c>
      <c r="O131" s="13"/>
      <c r="P131" s="13">
        <v>7</v>
      </c>
      <c r="Q131" s="24">
        <f>(((56*M131)+(65*N131)+(72*O131)+(96*P131))-((26*M131)+(24*N131)+(36*O131)+(48*P131)))*((J131-I131)/(1/24))</f>
        <v>0</v>
      </c>
    </row>
    <row r="132" spans="1:17" hidden="1" x14ac:dyDescent="0.2">
      <c r="A132" s="8" t="s">
        <v>49</v>
      </c>
      <c r="B132" s="9" t="s">
        <v>403</v>
      </c>
      <c r="C132" s="10" t="s">
        <v>404</v>
      </c>
      <c r="D132" s="11" t="s">
        <v>14</v>
      </c>
      <c r="E132" s="12" t="s">
        <v>405</v>
      </c>
      <c r="F132" s="15" t="str">
        <f>IFERROR(VLOOKUP(C132,'Planning LIDL'!$C$2:$F$341,4,0),"")</f>
        <v>A replanifier</v>
      </c>
      <c r="G132" s="15">
        <f>IFERROR(IF(VLOOKUP(C132,'Planning LIDL'!$C$2:$E$341,3,0)=0,"",VLOOKUP(C132,'Planning LIDL'!$C$2:$E$341,3,0)),"")</f>
        <v>43913</v>
      </c>
      <c r="H132" s="15" t="str">
        <f>IFERROR(VLOOKUP(C132,'Planning LIDL'!$C$2:$F$341,2,0),"")</f>
        <v>RETROFIT LED</v>
      </c>
      <c r="I132" s="15"/>
      <c r="J132" s="15"/>
      <c r="K132" s="15"/>
      <c r="L132" s="15"/>
      <c r="M132" s="13"/>
      <c r="N132" s="13">
        <v>142</v>
      </c>
      <c r="O132" s="13"/>
      <c r="P132" s="13">
        <v>16</v>
      </c>
      <c r="Q132" s="24">
        <f>(((56*M132)+(65*N132)+(72*O132)+(96*P132))-((26*M132)+(24*N132)+(36*O132)+(48*P132)))*((J132-I132)/(1/24))</f>
        <v>0</v>
      </c>
    </row>
    <row r="133" spans="1:17" hidden="1" x14ac:dyDescent="0.2">
      <c r="A133" s="8" t="s">
        <v>49</v>
      </c>
      <c r="B133" s="9" t="s">
        <v>229</v>
      </c>
      <c r="C133" s="10" t="s">
        <v>230</v>
      </c>
      <c r="D133" s="11" t="s">
        <v>14</v>
      </c>
      <c r="E133" s="12" t="s">
        <v>231</v>
      </c>
      <c r="F133" s="15" t="str">
        <f>IFERROR(VLOOKUP(C133,'Planning LIDL'!$C$2:$F$341,4,0),"")</f>
        <v>A replanifier</v>
      </c>
      <c r="G133" s="15" t="str">
        <f>IFERROR(IF(VLOOKUP(C133,'Planning LIDL'!$C$2:$E$341,3,0)=0,"",VLOOKUP(C133,'Planning LIDL'!$C$2:$E$341,3,0)),"")</f>
        <v/>
      </c>
      <c r="H133" s="15" t="str">
        <f>IFERROR(VLOOKUP(C133,'Planning LIDL'!$C$2:$F$341,2,0),"")</f>
        <v>RETROFIT LED</v>
      </c>
      <c r="I133" s="15"/>
      <c r="J133" s="15"/>
      <c r="K133" s="15"/>
      <c r="L133" s="15"/>
      <c r="M133" s="13"/>
      <c r="N133" s="13">
        <v>132</v>
      </c>
      <c r="O133" s="13"/>
      <c r="P133" s="13">
        <v>7</v>
      </c>
      <c r="Q133" s="24">
        <f>(((56*M133)+(65*N133)+(72*O133)+(96*P133))-((26*M133)+(24*N133)+(36*O133)+(48*P133)))*((J133-I133)/(1/24))</f>
        <v>0</v>
      </c>
    </row>
    <row r="134" spans="1:17" hidden="1" x14ac:dyDescent="0.2">
      <c r="A134" s="8" t="s">
        <v>49</v>
      </c>
      <c r="B134" s="9" t="s">
        <v>409</v>
      </c>
      <c r="C134" s="10" t="s">
        <v>410</v>
      </c>
      <c r="D134" s="11" t="s">
        <v>14</v>
      </c>
      <c r="E134" s="12" t="s">
        <v>411</v>
      </c>
      <c r="F134" s="15" t="str">
        <f>IFERROR(VLOOKUP(C134,'Planning LIDL'!$C$2:$F$341,4,0),"")</f>
        <v>A replanifier</v>
      </c>
      <c r="G134" s="15">
        <f>IFERROR(IF(VLOOKUP(C134,'Planning LIDL'!$C$2:$E$341,3,0)=0,"",VLOOKUP(C134,'Planning LIDL'!$C$2:$E$341,3,0)),"")</f>
        <v>43909</v>
      </c>
      <c r="H134" s="15" t="str">
        <f>IFERROR(VLOOKUP(C134,'Planning LIDL'!$C$2:$F$341,2,0),"")</f>
        <v>RETROFIT LED</v>
      </c>
      <c r="I134" s="15"/>
      <c r="J134" s="15"/>
      <c r="K134" s="15"/>
      <c r="L134" s="15"/>
      <c r="M134" s="13"/>
      <c r="N134" s="13">
        <v>145</v>
      </c>
      <c r="O134" s="13"/>
      <c r="P134" s="13">
        <v>14</v>
      </c>
      <c r="Q134" s="24">
        <f>(((56*M134)+(65*N134)+(72*O134)+(96*P134))-((26*M134)+(24*N134)+(36*O134)+(48*P134)))*((J134-I134)/(1/24))</f>
        <v>0</v>
      </c>
    </row>
    <row r="135" spans="1:17" x14ac:dyDescent="0.2">
      <c r="A135" s="8" t="s">
        <v>49</v>
      </c>
      <c r="B135" s="9" t="s">
        <v>515</v>
      </c>
      <c r="C135" s="10" t="s">
        <v>516</v>
      </c>
      <c r="D135" s="11" t="s">
        <v>14</v>
      </c>
      <c r="E135" s="12" t="s">
        <v>517</v>
      </c>
      <c r="F135" s="15" t="str">
        <f>IFERROR(VLOOKUP(C135,'Planning LIDL'!$C$2:$F$341,4,0),"")</f>
        <v>Terminé</v>
      </c>
      <c r="G135" s="15">
        <f>IFERROR(IF(VLOOKUP(C135,'Planning LIDL'!$C$2:$E$341,3,0)=0,"",VLOOKUP(C135,'Planning LIDL'!$C$2:$E$341,3,0)),"")</f>
        <v>43901</v>
      </c>
      <c r="H135" s="15" t="str">
        <f>IFERROR(VLOOKUP(C135,'Planning LIDL'!$C$2:$F$341,2,0),"")</f>
        <v>RETROFIT LED</v>
      </c>
      <c r="I135" s="15"/>
      <c r="J135" s="15"/>
      <c r="K135" s="23" t="s">
        <v>1202</v>
      </c>
      <c r="L135" s="23"/>
      <c r="M135" s="13"/>
      <c r="N135" s="13">
        <v>169</v>
      </c>
      <c r="O135" s="13"/>
      <c r="P135" s="13">
        <v>6</v>
      </c>
      <c r="Q135" s="24">
        <f>((((56*M135)+(65*N135)+(72*O135)+(96*P135))-((26*M135)+(24*N135)+(36*O135)+(48*P135)))*IF(K135="Non",(((J135-I135)/(1/24)))*6,(((J135-I135)/(1/24)))*6+(('Hypothese de calculs'!$Q$3-I135)/(1/24)))*52)/1000</f>
        <v>0</v>
      </c>
    </row>
    <row r="136" spans="1:17" x14ac:dyDescent="0.2">
      <c r="A136" s="8" t="s">
        <v>49</v>
      </c>
      <c r="B136" s="9" t="s">
        <v>328</v>
      </c>
      <c r="C136" s="10" t="s">
        <v>329</v>
      </c>
      <c r="D136" s="11" t="s">
        <v>14</v>
      </c>
      <c r="E136" s="12" t="s">
        <v>330</v>
      </c>
      <c r="F136" s="15" t="str">
        <f>IFERROR(VLOOKUP(C136,'Planning LIDL'!$C$2:$F$341,4,0),"")</f>
        <v>Terminé</v>
      </c>
      <c r="G136" s="15">
        <f>IFERROR(IF(VLOOKUP(C136,'Planning LIDL'!$C$2:$E$341,3,0)=0,"",VLOOKUP(C136,'Planning LIDL'!$C$2:$E$341,3,0)),"")</f>
        <v>43899</v>
      </c>
      <c r="H136" s="15" t="str">
        <f>IFERROR(VLOOKUP(C136,'Planning LIDL'!$C$2:$F$341,2,0),"")</f>
        <v>RETROFIT LED</v>
      </c>
      <c r="I136" s="15"/>
      <c r="J136" s="15"/>
      <c r="K136" s="23" t="s">
        <v>1202</v>
      </c>
      <c r="L136" s="23"/>
      <c r="M136" s="13"/>
      <c r="N136" s="13">
        <v>143</v>
      </c>
      <c r="O136" s="13"/>
      <c r="P136" s="13">
        <v>8</v>
      </c>
      <c r="Q136" s="24">
        <f>((((56*M136)+(65*N136)+(72*O136)+(96*P136))-((26*M136)+(24*N136)+(36*O136)+(48*P136)))*IF(K136="Non",(((J136-I136)/(1/24)))*6,(((J136-I136)/(1/24)))*6+(('Hypothese de calculs'!$Q$3-I136)/(1/24)))*52)/1000</f>
        <v>0</v>
      </c>
    </row>
    <row r="137" spans="1:17" hidden="1" x14ac:dyDescent="0.2">
      <c r="A137" s="8" t="s">
        <v>49</v>
      </c>
      <c r="B137" s="9" t="s">
        <v>163</v>
      </c>
      <c r="C137" s="10" t="s">
        <v>164</v>
      </c>
      <c r="D137" s="11" t="s">
        <v>14</v>
      </c>
      <c r="E137" s="12" t="s">
        <v>165</v>
      </c>
      <c r="F137" s="15" t="str">
        <f>IFERROR(VLOOKUP(C137,'Planning LIDL'!$C$2:$F$341,4,0),"")</f>
        <v>A replanifier</v>
      </c>
      <c r="G137" s="15">
        <f>IFERROR(IF(VLOOKUP(C137,'Planning LIDL'!$C$2:$E$341,3,0)=0,"",VLOOKUP(C137,'Planning LIDL'!$C$2:$E$341,3,0)),"")</f>
        <v>43916</v>
      </c>
      <c r="H137" s="15" t="str">
        <f>IFERROR(VLOOKUP(C137,'Planning LIDL'!$C$2:$F$341,2,0),"")</f>
        <v>RETROFIT LED</v>
      </c>
      <c r="I137" s="15"/>
      <c r="J137" s="15"/>
      <c r="K137" s="15"/>
      <c r="L137" s="15"/>
      <c r="M137" s="13"/>
      <c r="N137" s="13">
        <v>122</v>
      </c>
      <c r="O137" s="13"/>
      <c r="P137" s="13">
        <v>8</v>
      </c>
      <c r="Q137" s="24">
        <f>(((56*M137)+(65*N137)+(72*O137)+(96*P137))-((26*M137)+(24*N137)+(36*O137)+(48*P137)))*((J137-I137)/(1/24))</f>
        <v>0</v>
      </c>
    </row>
    <row r="138" spans="1:17" hidden="1" x14ac:dyDescent="0.2">
      <c r="A138" s="8" t="s">
        <v>49</v>
      </c>
      <c r="B138" s="9" t="s">
        <v>199</v>
      </c>
      <c r="C138" s="10" t="s">
        <v>200</v>
      </c>
      <c r="D138" s="11" t="s">
        <v>14</v>
      </c>
      <c r="E138" s="12" t="s">
        <v>201</v>
      </c>
      <c r="F138" s="15" t="str">
        <f>IFERROR(VLOOKUP(C138,'Planning LIDL'!$C$2:$F$341,4,0),"")</f>
        <v>A replanifier</v>
      </c>
      <c r="G138" s="15">
        <f>IFERROR(IF(VLOOKUP(C138,'Planning LIDL'!$C$2:$E$341,3,0)=0,"",VLOOKUP(C138,'Planning LIDL'!$C$2:$E$341,3,0)),"")</f>
        <v>43916</v>
      </c>
      <c r="H138" s="15" t="str">
        <f>IFERROR(VLOOKUP(C138,'Planning LIDL'!$C$2:$F$341,2,0),"")</f>
        <v>RETROFIT LED</v>
      </c>
      <c r="I138" s="15"/>
      <c r="J138" s="15"/>
      <c r="K138" s="15"/>
      <c r="L138" s="15"/>
      <c r="M138" s="13"/>
      <c r="N138" s="13">
        <v>124</v>
      </c>
      <c r="O138" s="13"/>
      <c r="P138" s="13">
        <v>11</v>
      </c>
      <c r="Q138" s="24">
        <f>(((56*M138)+(65*N138)+(72*O138)+(96*P138))-((26*M138)+(24*N138)+(36*O138)+(48*P138)))*((J138-I138)/(1/24))</f>
        <v>0</v>
      </c>
    </row>
    <row r="139" spans="1:17" hidden="1" x14ac:dyDescent="0.2">
      <c r="A139" s="8" t="s">
        <v>49</v>
      </c>
      <c r="B139" s="9" t="s">
        <v>247</v>
      </c>
      <c r="C139" s="10" t="s">
        <v>248</v>
      </c>
      <c r="D139" s="11" t="s">
        <v>14</v>
      </c>
      <c r="E139" s="12" t="s">
        <v>249</v>
      </c>
      <c r="F139" s="15" t="str">
        <f>IFERROR(VLOOKUP(C139,'Planning LIDL'!$C$2:$F$341,4,0),"")</f>
        <v>A replanifier</v>
      </c>
      <c r="G139" s="15">
        <f>IFERROR(IF(VLOOKUP(C139,'Planning LIDL'!$C$2:$E$341,3,0)=0,"",VLOOKUP(C139,'Planning LIDL'!$C$2:$E$341,3,0)),"")</f>
        <v>43913</v>
      </c>
      <c r="H139" s="15" t="str">
        <f>IFERROR(VLOOKUP(C139,'Planning LIDL'!$C$2:$F$341,2,0),"")</f>
        <v>RETROFIT LED</v>
      </c>
      <c r="I139" s="15"/>
      <c r="J139" s="15"/>
      <c r="K139" s="15"/>
      <c r="L139" s="15"/>
      <c r="M139" s="13"/>
      <c r="N139" s="13">
        <v>131</v>
      </c>
      <c r="O139" s="13"/>
      <c r="P139" s="13">
        <v>11</v>
      </c>
      <c r="Q139" s="24">
        <f>(((56*M139)+(65*N139)+(72*O139)+(96*P139))-((26*M139)+(24*N139)+(36*O139)+(48*P139)))*((J139-I139)/(1/24))</f>
        <v>0</v>
      </c>
    </row>
    <row r="140" spans="1:17" hidden="1" x14ac:dyDescent="0.2">
      <c r="A140" s="8" t="s">
        <v>49</v>
      </c>
      <c r="B140" s="9" t="s">
        <v>133</v>
      </c>
      <c r="C140" s="10" t="s">
        <v>134</v>
      </c>
      <c r="D140" s="11" t="s">
        <v>14</v>
      </c>
      <c r="E140" s="12" t="s">
        <v>135</v>
      </c>
      <c r="F140" s="15" t="str">
        <f>IFERROR(VLOOKUP(C140,'Planning LIDL'!$C$2:$F$341,4,0),"")</f>
        <v>A replanifier</v>
      </c>
      <c r="G140" s="15">
        <f>IFERROR(IF(VLOOKUP(C140,'Planning LIDL'!$C$2:$E$341,3,0)=0,"",VLOOKUP(C140,'Planning LIDL'!$C$2:$E$341,3,0)),"")</f>
        <v>43913</v>
      </c>
      <c r="H140" s="15" t="str">
        <f>IFERROR(VLOOKUP(C140,'Planning LIDL'!$C$2:$F$341,2,0),"")</f>
        <v>RETROFIT LED</v>
      </c>
      <c r="I140" s="15"/>
      <c r="J140" s="15"/>
      <c r="K140" s="15"/>
      <c r="L140" s="15"/>
      <c r="M140" s="13"/>
      <c r="N140" s="13">
        <v>116</v>
      </c>
      <c r="O140" s="13"/>
      <c r="P140" s="13">
        <v>8</v>
      </c>
      <c r="Q140" s="24">
        <f>(((56*M140)+(65*N140)+(72*O140)+(96*P140))-((26*M140)+(24*N140)+(36*O140)+(48*P140)))*((J140-I140)/(1/24))</f>
        <v>0</v>
      </c>
    </row>
    <row r="141" spans="1:17" hidden="1" x14ac:dyDescent="0.2">
      <c r="A141" s="8" t="s">
        <v>49</v>
      </c>
      <c r="B141" s="9" t="s">
        <v>274</v>
      </c>
      <c r="C141" s="10" t="s">
        <v>275</v>
      </c>
      <c r="D141" s="11" t="s">
        <v>14</v>
      </c>
      <c r="E141" s="12" t="s">
        <v>276</v>
      </c>
      <c r="F141" s="15" t="str">
        <f>IFERROR(VLOOKUP(C141,'Planning LIDL'!$C$2:$F$341,4,0),"")</f>
        <v>A replanifier</v>
      </c>
      <c r="G141" s="15">
        <f>IFERROR(IF(VLOOKUP(C141,'Planning LIDL'!$C$2:$E$341,3,0)=0,"",VLOOKUP(C141,'Planning LIDL'!$C$2:$E$341,3,0)),"")</f>
        <v>43915</v>
      </c>
      <c r="H141" s="15" t="str">
        <f>IFERROR(VLOOKUP(C141,'Planning LIDL'!$C$2:$F$341,2,0),"")</f>
        <v>RETROFIT LED</v>
      </c>
      <c r="I141" s="15"/>
      <c r="J141" s="15"/>
      <c r="K141" s="15"/>
      <c r="L141" s="15"/>
      <c r="M141" s="13"/>
      <c r="N141" s="13">
        <v>116</v>
      </c>
      <c r="O141" s="13"/>
      <c r="P141" s="13">
        <v>28</v>
      </c>
      <c r="Q141" s="24">
        <f>(((56*M141)+(65*N141)+(72*O141)+(96*P141))-((26*M141)+(24*N141)+(36*O141)+(48*P141)))*((J141-I141)/(1/24))</f>
        <v>0</v>
      </c>
    </row>
    <row r="142" spans="1:17" x14ac:dyDescent="0.2">
      <c r="A142" s="8" t="s">
        <v>49</v>
      </c>
      <c r="B142" s="9" t="s">
        <v>364</v>
      </c>
      <c r="C142" s="10" t="s">
        <v>365</v>
      </c>
      <c r="D142" s="11" t="s">
        <v>14</v>
      </c>
      <c r="E142" s="12" t="s">
        <v>366</v>
      </c>
      <c r="F142" s="15" t="str">
        <f>IFERROR(VLOOKUP(C142,'Planning LIDL'!$C$2:$F$341,4,0),"")</f>
        <v>Terminé</v>
      </c>
      <c r="G142" s="15">
        <f>IFERROR(IF(VLOOKUP(C142,'Planning LIDL'!$C$2:$E$341,3,0)=0,"",VLOOKUP(C142,'Planning LIDL'!$C$2:$E$341,3,0)),"")</f>
        <v>43900</v>
      </c>
      <c r="H142" s="15" t="str">
        <f>IFERROR(VLOOKUP(C142,'Planning LIDL'!$C$2:$F$341,2,0),"")</f>
        <v>RETROFIT LED</v>
      </c>
      <c r="I142" s="15"/>
      <c r="J142" s="15"/>
      <c r="K142" s="23" t="s">
        <v>1202</v>
      </c>
      <c r="L142" s="23"/>
      <c r="M142" s="13"/>
      <c r="N142" s="13">
        <v>146</v>
      </c>
      <c r="O142" s="13"/>
      <c r="P142" s="13">
        <v>9</v>
      </c>
      <c r="Q142" s="24">
        <f>((((56*M142)+(65*N142)+(72*O142)+(96*P142))-((26*M142)+(24*N142)+(36*O142)+(48*P142)))*IF(K142="Non",(((J142-I142)/(1/24)))*6,(((J142-I142)/(1/24)))*6+(('Hypothese de calculs'!$Q$3-I142)/(1/24)))*52)/1000</f>
        <v>0</v>
      </c>
    </row>
    <row r="143" spans="1:17" x14ac:dyDescent="0.2">
      <c r="A143" s="8" t="s">
        <v>49</v>
      </c>
      <c r="B143" s="9" t="s">
        <v>50</v>
      </c>
      <c r="C143" s="10" t="s">
        <v>51</v>
      </c>
      <c r="D143" s="11" t="s">
        <v>14</v>
      </c>
      <c r="E143" s="12" t="s">
        <v>52</v>
      </c>
      <c r="F143" s="15" t="str">
        <f>IFERROR(VLOOKUP(C143,'Planning LIDL'!$C$2:$F$341,4,0),"")</f>
        <v>Terminé</v>
      </c>
      <c r="G143" s="15">
        <f>IFERROR(IF(VLOOKUP(C143,'Planning LIDL'!$C$2:$E$341,3,0)=0,"",VLOOKUP(C143,'Planning LIDL'!$C$2:$E$341,3,0)),"")</f>
        <v>43906</v>
      </c>
      <c r="H143" s="15" t="str">
        <f>IFERROR(VLOOKUP(C143,'Planning LIDL'!$C$2:$F$341,2,0),"")</f>
        <v>RETROFIT LED</v>
      </c>
      <c r="I143" s="15"/>
      <c r="J143" s="15"/>
      <c r="K143" s="23" t="s">
        <v>1202</v>
      </c>
      <c r="L143" s="23"/>
      <c r="M143" s="13"/>
      <c r="N143" s="13">
        <v>98</v>
      </c>
      <c r="O143" s="13"/>
      <c r="P143" s="13">
        <v>9</v>
      </c>
      <c r="Q143" s="24">
        <f>((((56*M143)+(65*N143)+(72*O143)+(96*P143))-((26*M143)+(24*N143)+(36*O143)+(48*P143)))*IF(K143="Non",(((J143-I143)/(1/24)))*6,(((J143-I143)/(1/24)))*6+(('Hypothese de calculs'!$Q$3-I143)/(1/24)))*52)/1000</f>
        <v>0</v>
      </c>
    </row>
    <row r="144" spans="1:17" hidden="1" x14ac:dyDescent="0.2">
      <c r="A144" s="8" t="s">
        <v>49</v>
      </c>
      <c r="B144" s="9" t="s">
        <v>64</v>
      </c>
      <c r="C144" s="10" t="s">
        <v>65</v>
      </c>
      <c r="D144" s="11" t="s">
        <v>14</v>
      </c>
      <c r="E144" s="12" t="s">
        <v>66</v>
      </c>
      <c r="F144" s="15" t="str">
        <f>IFERROR(VLOOKUP(C144,'Planning LIDL'!$C$2:$F$341,4,0),"")</f>
        <v>A replanifier</v>
      </c>
      <c r="G144" s="15" t="str">
        <f>IFERROR(IF(VLOOKUP(C144,'Planning LIDL'!$C$2:$E$341,3,0)=0,"",VLOOKUP(C144,'Planning LIDL'!$C$2:$E$341,3,0)),"")</f>
        <v/>
      </c>
      <c r="H144" s="15" t="str">
        <f>IFERROR(VLOOKUP(C144,'Planning LIDL'!$C$2:$F$341,2,0),"")</f>
        <v>RETROFIT LED</v>
      </c>
      <c r="I144" s="15"/>
      <c r="J144" s="15"/>
      <c r="K144" s="15"/>
      <c r="L144" s="15"/>
      <c r="M144" s="13"/>
      <c r="N144" s="13">
        <v>102</v>
      </c>
      <c r="O144" s="13"/>
      <c r="P144" s="13">
        <v>7</v>
      </c>
      <c r="Q144" s="24">
        <f>(((56*M144)+(65*N144)+(72*O144)+(96*P144))-((26*M144)+(24*N144)+(36*O144)+(48*P144)))*((J144-I144)/(1/24))</f>
        <v>0</v>
      </c>
    </row>
    <row r="145" spans="1:17" x14ac:dyDescent="0.2">
      <c r="A145" s="8" t="s">
        <v>49</v>
      </c>
      <c r="B145" s="9" t="s">
        <v>160</v>
      </c>
      <c r="C145" s="10" t="s">
        <v>161</v>
      </c>
      <c r="D145" s="11" t="s">
        <v>14</v>
      </c>
      <c r="E145" s="12" t="s">
        <v>162</v>
      </c>
      <c r="F145" s="15" t="str">
        <f>IFERROR(VLOOKUP(C145,'Planning LIDL'!$C$2:$F$341,4,0),"")</f>
        <v>Terminé</v>
      </c>
      <c r="G145" s="15">
        <f>IFERROR(IF(VLOOKUP(C145,'Planning LIDL'!$C$2:$E$341,3,0)=0,"",VLOOKUP(C145,'Planning LIDL'!$C$2:$E$341,3,0)),"")</f>
        <v>43900</v>
      </c>
      <c r="H145" s="15" t="str">
        <f>IFERROR(VLOOKUP(C145,'Planning LIDL'!$C$2:$F$341,2,0),"")</f>
        <v>RETROFIT LED</v>
      </c>
      <c r="I145" s="15"/>
      <c r="J145" s="15"/>
      <c r="K145" s="23" t="s">
        <v>1202</v>
      </c>
      <c r="L145" s="23"/>
      <c r="M145" s="13"/>
      <c r="N145" s="13">
        <v>122</v>
      </c>
      <c r="O145" s="13">
        <v>1</v>
      </c>
      <c r="P145" s="13">
        <v>7</v>
      </c>
      <c r="Q145" s="24">
        <f>((((56*M145)+(65*N145)+(72*O145)+(96*P145))-((26*M145)+(24*N145)+(36*O145)+(48*P145)))*IF(K145="Non",(((J145-I145)/(1/24)))*6,(((J145-I145)/(1/24)))*6+(('Hypothese de calculs'!$Q$3-I145)/(1/24)))*52)/1000</f>
        <v>0</v>
      </c>
    </row>
    <row r="146" spans="1:17" hidden="1" x14ac:dyDescent="0.2">
      <c r="A146" s="8" t="s">
        <v>49</v>
      </c>
      <c r="B146" s="9" t="s">
        <v>478</v>
      </c>
      <c r="C146" s="10" t="s">
        <v>479</v>
      </c>
      <c r="D146" s="11" t="s">
        <v>14</v>
      </c>
      <c r="E146" s="12" t="s">
        <v>480</v>
      </c>
      <c r="F146" s="15" t="str">
        <f>IFERROR(VLOOKUP(C146,'Planning LIDL'!$C$2:$F$341,4,0),"")</f>
        <v>A replanifier</v>
      </c>
      <c r="G146" s="15">
        <f>IFERROR(IF(VLOOKUP(C146,'Planning LIDL'!$C$2:$E$341,3,0)=0,"",VLOOKUP(C146,'Planning LIDL'!$C$2:$E$341,3,0)),"")</f>
        <v>43913</v>
      </c>
      <c r="H146" s="15" t="str">
        <f>IFERROR(VLOOKUP(C146,'Planning LIDL'!$C$2:$F$341,2,0),"")</f>
        <v>RETROFIT LED</v>
      </c>
      <c r="I146" s="15"/>
      <c r="J146" s="15"/>
      <c r="K146" s="15"/>
      <c r="L146" s="15"/>
      <c r="M146" s="13"/>
      <c r="N146" s="13">
        <v>159</v>
      </c>
      <c r="O146" s="13"/>
      <c r="P146" s="13">
        <v>11</v>
      </c>
      <c r="Q146" s="24">
        <f>(((56*M146)+(65*N146)+(72*O146)+(96*P146))-((26*M146)+(24*N146)+(36*O146)+(48*P146)))*((J146-I146)/(1/24))</f>
        <v>0</v>
      </c>
    </row>
    <row r="147" spans="1:17" hidden="1" x14ac:dyDescent="0.2">
      <c r="A147" s="8" t="s">
        <v>49</v>
      </c>
      <c r="B147" s="9" t="s">
        <v>524</v>
      </c>
      <c r="C147" s="10" t="s">
        <v>525</v>
      </c>
      <c r="D147" s="11" t="s">
        <v>14</v>
      </c>
      <c r="E147" s="12" t="s">
        <v>526</v>
      </c>
      <c r="F147" s="15" t="str">
        <f>IFERROR(VLOOKUP(C147,'Planning LIDL'!$C$2:$F$341,4,0),"")</f>
        <v>A replanifier</v>
      </c>
      <c r="G147" s="15" t="str">
        <f>IFERROR(IF(VLOOKUP(C147,'Planning LIDL'!$C$2:$E$341,3,0)=0,"",VLOOKUP(C147,'Planning LIDL'!$C$2:$E$341,3,0)),"")</f>
        <v/>
      </c>
      <c r="H147" s="15" t="str">
        <f>IFERROR(VLOOKUP(C147,'Planning LIDL'!$C$2:$F$341,2,0),"")</f>
        <v>RETROFIT LED</v>
      </c>
      <c r="I147" s="15"/>
      <c r="J147" s="15"/>
      <c r="K147" s="15"/>
      <c r="L147" s="15"/>
      <c r="M147" s="13"/>
      <c r="N147" s="13">
        <v>165</v>
      </c>
      <c r="O147" s="13"/>
      <c r="P147" s="13">
        <v>12</v>
      </c>
      <c r="Q147" s="24">
        <f>(((56*M147)+(65*N147)+(72*O147)+(96*P147))-((26*M147)+(24*N147)+(36*O147)+(48*P147)))*((J147-I147)/(1/24))</f>
        <v>0</v>
      </c>
    </row>
    <row r="148" spans="1:17" hidden="1" x14ac:dyDescent="0.2">
      <c r="A148" s="8" t="s">
        <v>49</v>
      </c>
      <c r="B148" s="9" t="s">
        <v>298</v>
      </c>
      <c r="C148" s="10" t="s">
        <v>299</v>
      </c>
      <c r="D148" s="11" t="s">
        <v>14</v>
      </c>
      <c r="E148" s="12" t="s">
        <v>300</v>
      </c>
      <c r="F148" s="15" t="str">
        <f>IFERROR(VLOOKUP(C148,'Planning LIDL'!$C$2:$F$341,4,0),"")</f>
        <v>A replanifier</v>
      </c>
      <c r="G148" s="15">
        <f>IFERROR(IF(VLOOKUP(C148,'Planning LIDL'!$C$2:$E$341,3,0)=0,"",VLOOKUP(C148,'Planning LIDL'!$C$2:$E$341,3,0)),"")</f>
        <v>43916</v>
      </c>
      <c r="H148" s="15" t="str">
        <f>IFERROR(VLOOKUP(C148,'Planning LIDL'!$C$2:$F$341,2,0),"")</f>
        <v>RETROFIT LED</v>
      </c>
      <c r="I148" s="15"/>
      <c r="J148" s="15"/>
      <c r="K148" s="15"/>
      <c r="L148" s="15"/>
      <c r="M148" s="13"/>
      <c r="N148" s="13">
        <v>138</v>
      </c>
      <c r="O148" s="13"/>
      <c r="P148" s="13">
        <v>10</v>
      </c>
      <c r="Q148" s="24">
        <f>(((56*M148)+(65*N148)+(72*O148)+(96*P148))-((26*M148)+(24*N148)+(36*O148)+(48*P148)))*((J148-I148)/(1/24))</f>
        <v>0</v>
      </c>
    </row>
    <row r="149" spans="1:17" hidden="1" x14ac:dyDescent="0.2">
      <c r="A149" s="8" t="s">
        <v>49</v>
      </c>
      <c r="B149" s="9" t="s">
        <v>667</v>
      </c>
      <c r="C149" s="10" t="s">
        <v>668</v>
      </c>
      <c r="D149" s="11" t="s">
        <v>14</v>
      </c>
      <c r="E149" s="12" t="s">
        <v>669</v>
      </c>
      <c r="F149" s="15" t="str">
        <f>IFERROR(VLOOKUP(C149,'Planning LIDL'!$C$2:$F$341,4,0),"")</f>
        <v>A replanifier</v>
      </c>
      <c r="G149" s="15">
        <f>IFERROR(IF(VLOOKUP(C149,'Planning LIDL'!$C$2:$E$341,3,0)=0,"",VLOOKUP(C149,'Planning LIDL'!$C$2:$E$341,3,0)),"")</f>
        <v>43914</v>
      </c>
      <c r="H149" s="15" t="str">
        <f>IFERROR(VLOOKUP(C149,'Planning LIDL'!$C$2:$F$341,2,0),"")</f>
        <v>RETROFIT LED</v>
      </c>
      <c r="I149" s="15"/>
      <c r="J149" s="15"/>
      <c r="K149" s="15"/>
      <c r="L149" s="15"/>
      <c r="M149" s="13">
        <v>6</v>
      </c>
      <c r="N149" s="13">
        <v>181</v>
      </c>
      <c r="O149" s="13"/>
      <c r="P149" s="13">
        <v>15</v>
      </c>
      <c r="Q149" s="24">
        <f>(((56*M149)+(65*N149)+(72*O149)+(96*P149))-((26*M149)+(24*N149)+(36*O149)+(48*P149)))*((J149-I149)/(1/24))</f>
        <v>0</v>
      </c>
    </row>
    <row r="150" spans="1:17" hidden="1" x14ac:dyDescent="0.2">
      <c r="A150" s="8" t="s">
        <v>49</v>
      </c>
      <c r="B150" s="9" t="s">
        <v>289</v>
      </c>
      <c r="C150" s="10" t="s">
        <v>290</v>
      </c>
      <c r="D150" s="11" t="s">
        <v>14</v>
      </c>
      <c r="E150" s="12" t="s">
        <v>291</v>
      </c>
      <c r="F150" s="15" t="str">
        <f>IFERROR(VLOOKUP(C150,'Planning LIDL'!$C$2:$F$341,4,0),"")</f>
        <v>A replanifier</v>
      </c>
      <c r="G150" s="15">
        <f>IFERROR(IF(VLOOKUP(C150,'Planning LIDL'!$C$2:$E$341,3,0)=0,"",VLOOKUP(C150,'Planning LIDL'!$C$2:$E$341,3,0)),"")</f>
        <v>43914</v>
      </c>
      <c r="H150" s="15" t="str">
        <f>IFERROR(VLOOKUP(C150,'Planning LIDL'!$C$2:$F$341,2,0),"")</f>
        <v>RETROFIT LED</v>
      </c>
      <c r="I150" s="15"/>
      <c r="J150" s="15"/>
      <c r="K150" s="15"/>
      <c r="L150" s="15"/>
      <c r="M150" s="13"/>
      <c r="N150" s="13">
        <v>140</v>
      </c>
      <c r="O150" s="13"/>
      <c r="P150" s="13">
        <v>6</v>
      </c>
      <c r="Q150" s="24">
        <f>(((56*M150)+(65*N150)+(72*O150)+(96*P150))-((26*M150)+(24*N150)+(36*O150)+(48*P150)))*((J150-I150)/(1/24))</f>
        <v>0</v>
      </c>
    </row>
    <row r="151" spans="1:17" x14ac:dyDescent="0.2">
      <c r="A151" s="8" t="s">
        <v>49</v>
      </c>
      <c r="B151" s="9" t="s">
        <v>256</v>
      </c>
      <c r="C151" s="10" t="s">
        <v>257</v>
      </c>
      <c r="D151" s="11" t="s">
        <v>14</v>
      </c>
      <c r="E151" s="12" t="s">
        <v>258</v>
      </c>
      <c r="F151" s="15" t="str">
        <f>IFERROR(VLOOKUP(C151,'Planning LIDL'!$C$2:$F$341,4,0),"")</f>
        <v>Terminé</v>
      </c>
      <c r="G151" s="15">
        <f>IFERROR(IF(VLOOKUP(C151,'Planning LIDL'!$C$2:$E$341,3,0)=0,"",VLOOKUP(C151,'Planning LIDL'!$C$2:$E$341,3,0)),"")</f>
        <v>43902</v>
      </c>
      <c r="H151" s="15" t="str">
        <f>IFERROR(VLOOKUP(C151,'Planning LIDL'!$C$2:$F$341,2,0),"")</f>
        <v>RETROFIT LED</v>
      </c>
      <c r="I151" s="15"/>
      <c r="J151" s="15"/>
      <c r="K151" s="23" t="s">
        <v>1202</v>
      </c>
      <c r="L151" s="23"/>
      <c r="M151" s="13"/>
      <c r="N151" s="13">
        <v>136</v>
      </c>
      <c r="O151" s="13"/>
      <c r="P151" s="13">
        <v>7</v>
      </c>
      <c r="Q151" s="24">
        <f>((((56*M151)+(65*N151)+(72*O151)+(96*P151))-((26*M151)+(24*N151)+(36*O151)+(48*P151)))*IF(K151="Non",(((J151-I151)/(1/24)))*6,(((J151-I151)/(1/24)))*6+(('Hypothese de calculs'!$Q$3-I151)/(1/24)))*52)/1000</f>
        <v>0</v>
      </c>
    </row>
    <row r="152" spans="1:17" hidden="1" x14ac:dyDescent="0.2">
      <c r="A152" s="8" t="s">
        <v>49</v>
      </c>
      <c r="B152" s="9" t="s">
        <v>340</v>
      </c>
      <c r="C152" s="10" t="s">
        <v>341</v>
      </c>
      <c r="D152" s="11" t="s">
        <v>14</v>
      </c>
      <c r="E152" s="12" t="s">
        <v>342</v>
      </c>
      <c r="F152" s="15" t="str">
        <f>IFERROR(VLOOKUP(C152,'Planning LIDL'!$C$2:$F$341,4,0),"")</f>
        <v>A replanifier</v>
      </c>
      <c r="G152" s="15">
        <f>IFERROR(IF(VLOOKUP(C152,'Planning LIDL'!$C$2:$E$341,3,0)=0,"",VLOOKUP(C152,'Planning LIDL'!$C$2:$E$341,3,0)),"")</f>
        <v>43914</v>
      </c>
      <c r="H152" s="15" t="str">
        <f>IFERROR(VLOOKUP(C152,'Planning LIDL'!$C$2:$F$341,2,0),"")</f>
        <v>RETROFIT LED</v>
      </c>
      <c r="I152" s="15"/>
      <c r="J152" s="15"/>
      <c r="K152" s="15"/>
      <c r="L152" s="15"/>
      <c r="M152" s="13"/>
      <c r="N152" s="13">
        <v>138</v>
      </c>
      <c r="O152" s="13">
        <v>1</v>
      </c>
      <c r="P152" s="13">
        <v>13</v>
      </c>
      <c r="Q152" s="24">
        <f>(((56*M152)+(65*N152)+(72*O152)+(96*P152))-((26*M152)+(24*N152)+(36*O152)+(48*P152)))*((J152-I152)/(1/24))</f>
        <v>0</v>
      </c>
    </row>
    <row r="153" spans="1:17" x14ac:dyDescent="0.2">
      <c r="A153" s="8" t="s">
        <v>49</v>
      </c>
      <c r="B153" s="9" t="s">
        <v>376</v>
      </c>
      <c r="C153" s="10" t="s">
        <v>377</v>
      </c>
      <c r="D153" s="11" t="s">
        <v>14</v>
      </c>
      <c r="E153" s="12" t="s">
        <v>378</v>
      </c>
      <c r="F153" s="15" t="str">
        <f>IFERROR(VLOOKUP(C153,'Planning LIDL'!$C$2:$F$341,4,0),"")</f>
        <v>Terminé</v>
      </c>
      <c r="G153" s="15">
        <f>IFERROR(IF(VLOOKUP(C153,'Planning LIDL'!$C$2:$E$341,3,0)=0,"",VLOOKUP(C153,'Planning LIDL'!$C$2:$E$341,3,0)),"")</f>
        <v>43899</v>
      </c>
      <c r="H153" s="15" t="str">
        <f>IFERROR(VLOOKUP(C153,'Planning LIDL'!$C$2:$F$341,2,0),"")</f>
        <v>RETROFIT LED</v>
      </c>
      <c r="I153" s="15"/>
      <c r="J153" s="15"/>
      <c r="K153" s="23" t="s">
        <v>1202</v>
      </c>
      <c r="L153" s="23"/>
      <c r="M153" s="13"/>
      <c r="N153" s="13">
        <v>148</v>
      </c>
      <c r="O153" s="13"/>
      <c r="P153" s="13">
        <v>8</v>
      </c>
      <c r="Q153" s="24">
        <f>((((56*M153)+(65*N153)+(72*O153)+(96*P153))-((26*M153)+(24*N153)+(36*O153)+(48*P153)))*IF(K153="Non",(((J153-I153)/(1/24)))*6,(((J153-I153)/(1/24)))*6+(('Hypothese de calculs'!$Q$3-I153)/(1/24)))*52)/1000</f>
        <v>0</v>
      </c>
    </row>
    <row r="154" spans="1:17" x14ac:dyDescent="0.2">
      <c r="A154" s="8" t="s">
        <v>71</v>
      </c>
      <c r="B154" s="9" t="s">
        <v>120</v>
      </c>
      <c r="C154" s="10" t="s">
        <v>121</v>
      </c>
      <c r="D154" s="11" t="s">
        <v>14</v>
      </c>
      <c r="E154" s="12" t="s">
        <v>122</v>
      </c>
      <c r="F154" s="15" t="str">
        <f>IFERROR(VLOOKUP(C154,'Planning LIDL'!$C$2:$F$341,4,0),"")</f>
        <v>Terminé</v>
      </c>
      <c r="G154" s="15">
        <f>IFERROR(IF(VLOOKUP(C154,'Planning LIDL'!$C$2:$E$341,3,0)=0,"",VLOOKUP(C154,'Planning LIDL'!$C$2:$E$341,3,0)),"")</f>
        <v>43901</v>
      </c>
      <c r="H154" s="15" t="str">
        <f>IFERROR(VLOOKUP(C154,'Planning LIDL'!$C$2:$F$341,2,0),"")</f>
        <v>RETROFIT LED</v>
      </c>
      <c r="I154" s="15"/>
      <c r="J154" s="15"/>
      <c r="K154" s="23" t="s">
        <v>1202</v>
      </c>
      <c r="L154" s="23"/>
      <c r="M154" s="13"/>
      <c r="N154" s="13">
        <v>118</v>
      </c>
      <c r="O154" s="13">
        <v>4</v>
      </c>
      <c r="P154" s="13"/>
      <c r="Q154" s="24">
        <f>((((56*M154)+(65*N154)+(72*O154)+(96*P154))-((26*M154)+(24*N154)+(36*O154)+(48*P154)))*IF(K154="Non",(((J154-I154)/(1/24)))*6,(((J154-I154)/(1/24)))*6+(('Hypothese de calculs'!$Q$3-I154)/(1/24)))*52)/1000</f>
        <v>0</v>
      </c>
    </row>
    <row r="155" spans="1:17" hidden="1" x14ac:dyDescent="0.2">
      <c r="A155" s="8" t="s">
        <v>71</v>
      </c>
      <c r="B155" s="9" t="s">
        <v>382</v>
      </c>
      <c r="C155" s="10" t="s">
        <v>383</v>
      </c>
      <c r="D155" s="11" t="s">
        <v>14</v>
      </c>
      <c r="E155" s="12" t="s">
        <v>384</v>
      </c>
      <c r="F155" s="15" t="str">
        <f>IFERROR(VLOOKUP(C155,'Planning LIDL'!$C$2:$F$341,4,0),"")</f>
        <v>A replanifier</v>
      </c>
      <c r="G155" s="15" t="str">
        <f>IFERROR(IF(VLOOKUP(C155,'Planning LIDL'!$C$2:$E$341,3,0)=0,"",VLOOKUP(C155,'Planning LIDL'!$C$2:$E$341,3,0)),"")</f>
        <v/>
      </c>
      <c r="H155" s="15" t="str">
        <f>IFERROR(VLOOKUP(C155,'Planning LIDL'!$C$2:$F$341,2,0),"")</f>
        <v>RETROFIT LED</v>
      </c>
      <c r="I155" s="15"/>
      <c r="J155" s="15"/>
      <c r="K155" s="15"/>
      <c r="L155" s="15"/>
      <c r="M155" s="13"/>
      <c r="N155" s="13">
        <v>147</v>
      </c>
      <c r="O155" s="13"/>
      <c r="P155" s="13">
        <v>9</v>
      </c>
      <c r="Q155" s="24">
        <f>(((56*M155)+(65*N155)+(72*O155)+(96*P155))-((26*M155)+(24*N155)+(36*O155)+(48*P155)))*((J155-I155)/(1/24))</f>
        <v>0</v>
      </c>
    </row>
    <row r="156" spans="1:17" x14ac:dyDescent="0.2">
      <c r="A156" s="8" t="s">
        <v>71</v>
      </c>
      <c r="B156" s="9" t="s">
        <v>72</v>
      </c>
      <c r="C156" s="10" t="s">
        <v>73</v>
      </c>
      <c r="D156" s="11" t="s">
        <v>14</v>
      </c>
      <c r="E156" s="12" t="s">
        <v>74</v>
      </c>
      <c r="F156" s="15" t="str">
        <f>IFERROR(VLOOKUP(C156,'Planning LIDL'!$C$2:$F$341,4,0),"")</f>
        <v>Terminé</v>
      </c>
      <c r="G156" s="15">
        <f>IFERROR(IF(VLOOKUP(C156,'Planning LIDL'!$C$2:$E$341,3,0)=0,"",VLOOKUP(C156,'Planning LIDL'!$C$2:$E$341,3,0)),"")</f>
        <v>43893</v>
      </c>
      <c r="H156" s="15" t="str">
        <f>IFERROR(VLOOKUP(C156,'Planning LIDL'!$C$2:$F$341,2,0),"")</f>
        <v>RETROFIT LED</v>
      </c>
      <c r="I156" s="15"/>
      <c r="J156" s="15"/>
      <c r="K156" s="23" t="s">
        <v>1202</v>
      </c>
      <c r="L156" s="23"/>
      <c r="M156" s="13"/>
      <c r="N156" s="13">
        <v>107</v>
      </c>
      <c r="O156" s="13"/>
      <c r="P156" s="13">
        <v>4</v>
      </c>
      <c r="Q156" s="24">
        <f>((((56*M156)+(65*N156)+(72*O156)+(96*P156))-((26*M156)+(24*N156)+(36*O156)+(48*P156)))*IF(K156="Non",(((J156-I156)/(1/24)))*6,(((J156-I156)/(1/24)))*6+(('Hypothese de calculs'!$Q$3-I156)/(1/24)))*52)/1000</f>
        <v>0</v>
      </c>
    </row>
    <row r="157" spans="1:17" hidden="1" x14ac:dyDescent="0.2">
      <c r="A157" s="8" t="s">
        <v>71</v>
      </c>
      <c r="B157" s="9" t="s">
        <v>830</v>
      </c>
      <c r="C157" s="10" t="s">
        <v>831</v>
      </c>
      <c r="D157" s="11" t="s">
        <v>816</v>
      </c>
      <c r="E157" s="12" t="s">
        <v>832</v>
      </c>
      <c r="F157" s="15" t="str">
        <f>IFERROR(VLOOKUP(C157,'Planning LIDL'!$C$2:$F$341,4,0),"")</f>
        <v>Terminé</v>
      </c>
      <c r="G157" s="15">
        <f>IFERROR(IF(VLOOKUP(C157,'Planning LIDL'!$C$2:$E$341,3,0)=0,"",VLOOKUP(C157,'Planning LIDL'!$C$2:$E$341,3,0)),"")</f>
        <v>43900</v>
      </c>
      <c r="H157" s="15" t="str">
        <f>IFERROR(VLOOKUP(C157,'Planning LIDL'!$C$2:$F$341,2,0),"")</f>
        <v>REMPLACEMENT D'APPAREIL RESERVE</v>
      </c>
      <c r="I157" s="15"/>
      <c r="J157" s="15"/>
      <c r="K157" s="15"/>
      <c r="L157" s="15"/>
      <c r="M157" s="13"/>
      <c r="N157" s="13"/>
      <c r="O157" s="13"/>
      <c r="P157" s="13">
        <v>4</v>
      </c>
      <c r="Q157" s="24">
        <f>(((56*M157)+(65*N157)+(72*O157)+(96*P157))-((26*M157)+(24*N157)+(36*O157)+(48*P157)))*((J157-I157)/(1/24))</f>
        <v>0</v>
      </c>
    </row>
    <row r="158" spans="1:17" hidden="1" x14ac:dyDescent="0.2">
      <c r="A158" s="8" t="s">
        <v>95</v>
      </c>
      <c r="B158" s="9" t="s">
        <v>352</v>
      </c>
      <c r="C158" s="10" t="s">
        <v>353</v>
      </c>
      <c r="D158" s="11" t="s">
        <v>14</v>
      </c>
      <c r="E158" s="12" t="s">
        <v>354</v>
      </c>
      <c r="F158" s="15" t="str">
        <f>IFERROR(VLOOKUP(C158,'Planning LIDL'!$C$2:$F$341,4,0),"")</f>
        <v/>
      </c>
      <c r="G158" s="15" t="str">
        <f>IFERROR(IF(VLOOKUP(C158,'Planning LIDL'!$C$2:$E$341,3,0)=0,"",VLOOKUP(C158,'Planning LIDL'!$C$2:$E$341,3,0)),"")</f>
        <v/>
      </c>
      <c r="H158" s="15" t="str">
        <f>IFERROR(VLOOKUP(C158,'Planning LIDL'!$C$2:$F$341,2,0),"")</f>
        <v/>
      </c>
      <c r="I158" s="15"/>
      <c r="J158" s="15"/>
      <c r="K158" s="15"/>
      <c r="L158" s="15"/>
      <c r="M158" s="13"/>
      <c r="N158" s="13">
        <v>140</v>
      </c>
      <c r="O158" s="13"/>
      <c r="P158" s="13">
        <v>14</v>
      </c>
      <c r="Q158" s="24">
        <f>(((56*M158)+(65*N158)+(72*O158)+(96*P158))-((26*M158)+(24*N158)+(36*O158)+(48*P158)))*((J158-I158)/(1/24))</f>
        <v>0</v>
      </c>
    </row>
    <row r="159" spans="1:17" x14ac:dyDescent="0.2">
      <c r="A159" s="8" t="s">
        <v>95</v>
      </c>
      <c r="B159" s="9" t="s">
        <v>608</v>
      </c>
      <c r="C159" s="10" t="s">
        <v>609</v>
      </c>
      <c r="D159" s="11" t="s">
        <v>14</v>
      </c>
      <c r="E159" s="12" t="s">
        <v>610</v>
      </c>
      <c r="F159" s="15" t="str">
        <f>IFERROR(VLOOKUP(C159,'Planning LIDL'!$C$2:$F$341,4,0),"")</f>
        <v>Terminé</v>
      </c>
      <c r="G159" s="15">
        <f>IFERROR(IF(VLOOKUP(C159,'Planning LIDL'!$C$2:$E$341,3,0)=0,"",VLOOKUP(C159,'Planning LIDL'!$C$2:$E$341,3,0)),"")</f>
        <v>43899</v>
      </c>
      <c r="H159" s="15" t="str">
        <f>IFERROR(VLOOKUP(C159,'Planning LIDL'!$C$2:$F$341,2,0),"")</f>
        <v>RETROFIT LED</v>
      </c>
      <c r="I159" s="15"/>
      <c r="J159" s="15"/>
      <c r="K159" s="23" t="s">
        <v>1202</v>
      </c>
      <c r="L159" s="23"/>
      <c r="M159" s="13"/>
      <c r="N159" s="13">
        <v>182</v>
      </c>
      <c r="O159" s="13"/>
      <c r="P159" s="13">
        <v>9</v>
      </c>
      <c r="Q159" s="24">
        <f>((((56*M159)+(65*N159)+(72*O159)+(96*P159))-((26*M159)+(24*N159)+(36*O159)+(48*P159)))*IF(K159="Non",(((J159-I159)/(1/24)))*6,(((J159-I159)/(1/24)))*6+(('Hypothese de calculs'!$Q$3-I159)/(1/24)))*52)/1000</f>
        <v>0</v>
      </c>
    </row>
    <row r="160" spans="1:17" x14ac:dyDescent="0.2">
      <c r="A160" s="8" t="s">
        <v>95</v>
      </c>
      <c r="B160" s="9" t="s">
        <v>96</v>
      </c>
      <c r="C160" s="10" t="s">
        <v>97</v>
      </c>
      <c r="D160" s="11" t="s">
        <v>14</v>
      </c>
      <c r="E160" s="12" t="s">
        <v>98</v>
      </c>
      <c r="F160" s="15" t="str">
        <f>IFERROR(VLOOKUP(C160,'Planning LIDL'!$C$2:$F$341,4,0),"")</f>
        <v>Terminé</v>
      </c>
      <c r="G160" s="15">
        <f>IFERROR(IF(VLOOKUP(C160,'Planning LIDL'!$C$2:$E$341,3,0)=0,"",VLOOKUP(C160,'Planning LIDL'!$C$2:$E$341,3,0)),"")</f>
        <v>43903</v>
      </c>
      <c r="H160" s="15" t="str">
        <f>IFERROR(VLOOKUP(C160,'Planning LIDL'!$C$2:$F$341,2,0),"")</f>
        <v>RETROFIT LED</v>
      </c>
      <c r="I160" s="15"/>
      <c r="J160" s="15"/>
      <c r="K160" s="23" t="s">
        <v>1202</v>
      </c>
      <c r="L160" s="23"/>
      <c r="M160" s="13"/>
      <c r="N160" s="13">
        <v>110</v>
      </c>
      <c r="O160" s="13"/>
      <c r="P160" s="13">
        <v>6</v>
      </c>
      <c r="Q160" s="24">
        <f>((((56*M160)+(65*N160)+(72*O160)+(96*P160))-((26*M160)+(24*N160)+(36*O160)+(48*P160)))*IF(K160="Non",(((J160-I160)/(1/24)))*6,(((J160-I160)/(1/24)))*6+(('Hypothese de calculs'!$Q$3-I160)/(1/24)))*52)/1000</f>
        <v>0</v>
      </c>
    </row>
    <row r="161" spans="1:17" x14ac:dyDescent="0.2">
      <c r="A161" s="8" t="s">
        <v>95</v>
      </c>
      <c r="B161" s="9" t="s">
        <v>172</v>
      </c>
      <c r="C161" s="10" t="s">
        <v>173</v>
      </c>
      <c r="D161" s="11" t="s">
        <v>14</v>
      </c>
      <c r="E161" s="12" t="s">
        <v>174</v>
      </c>
      <c r="F161" s="15" t="str">
        <f>IFERROR(VLOOKUP(C161,'Planning LIDL'!$C$2:$F$341,4,0),"")</f>
        <v>Terminé</v>
      </c>
      <c r="G161" s="15">
        <f>IFERROR(IF(VLOOKUP(C161,'Planning LIDL'!$C$2:$E$341,3,0)=0,"",VLOOKUP(C161,'Planning LIDL'!$C$2:$E$341,3,0)),"")</f>
        <v>43889</v>
      </c>
      <c r="H161" s="15" t="str">
        <f>IFERROR(VLOOKUP(C161,'Planning LIDL'!$C$2:$F$341,2,0),"")</f>
        <v>RETROFIT LED</v>
      </c>
      <c r="I161" s="15"/>
      <c r="J161" s="15"/>
      <c r="K161" s="23" t="s">
        <v>1202</v>
      </c>
      <c r="L161" s="23"/>
      <c r="M161" s="13"/>
      <c r="N161" s="13">
        <v>122</v>
      </c>
      <c r="O161" s="13"/>
      <c r="P161" s="13">
        <v>9</v>
      </c>
      <c r="Q161" s="24">
        <f>((((56*M161)+(65*N161)+(72*O161)+(96*P161))-((26*M161)+(24*N161)+(36*O161)+(48*P161)))*IF(K161="Non",(((J161-I161)/(1/24)))*6,(((J161-I161)/(1/24)))*6+(('Hypothese de calculs'!$Q$3-I161)/(1/24)))*52)/1000</f>
        <v>0</v>
      </c>
    </row>
    <row r="162" spans="1:17" x14ac:dyDescent="0.2">
      <c r="A162" s="8" t="s">
        <v>95</v>
      </c>
      <c r="B162" s="9" t="s">
        <v>316</v>
      </c>
      <c r="C162" s="10" t="s">
        <v>317</v>
      </c>
      <c r="D162" s="11" t="s">
        <v>14</v>
      </c>
      <c r="E162" s="12" t="s">
        <v>318</v>
      </c>
      <c r="F162" s="15" t="str">
        <f>IFERROR(VLOOKUP(C162,'Planning LIDL'!$C$2:$F$341,4,0),"")</f>
        <v>Terminé</v>
      </c>
      <c r="G162" s="15">
        <f>IFERROR(IF(VLOOKUP(C162,'Planning LIDL'!$C$2:$E$341,3,0)=0,"",VLOOKUP(C162,'Planning LIDL'!$C$2:$E$341,3,0)),"")</f>
        <v>43887</v>
      </c>
      <c r="H162" s="15" t="str">
        <f>IFERROR(VLOOKUP(C162,'Planning LIDL'!$C$2:$F$341,2,0),"")</f>
        <v>RETROFIT LED</v>
      </c>
      <c r="I162" s="15"/>
      <c r="J162" s="15"/>
      <c r="K162" s="23" t="s">
        <v>1202</v>
      </c>
      <c r="L162" s="23"/>
      <c r="M162" s="13"/>
      <c r="N162" s="13">
        <v>140</v>
      </c>
      <c r="O162" s="13"/>
      <c r="P162" s="13">
        <v>10</v>
      </c>
      <c r="Q162" s="24">
        <f>((((56*M162)+(65*N162)+(72*O162)+(96*P162))-((26*M162)+(24*N162)+(36*O162)+(48*P162)))*IF(K162="Non",(((J162-I162)/(1/24)))*6,(((J162-I162)/(1/24)))*6+(('Hypothese de calculs'!$Q$3-I162)/(1/24)))*52)/1000</f>
        <v>0</v>
      </c>
    </row>
    <row r="163" spans="1:17" hidden="1" x14ac:dyDescent="0.2">
      <c r="A163" s="8" t="s">
        <v>95</v>
      </c>
      <c r="B163" s="9" t="s">
        <v>490</v>
      </c>
      <c r="C163" s="10" t="s">
        <v>491</v>
      </c>
      <c r="D163" s="11" t="s">
        <v>14</v>
      </c>
      <c r="E163" s="12" t="s">
        <v>492</v>
      </c>
      <c r="F163" s="15" t="str">
        <f>IFERROR(VLOOKUP(C163,'Planning LIDL'!$C$2:$F$341,4,0),"")</f>
        <v/>
      </c>
      <c r="G163" s="15" t="str">
        <f>IFERROR(IF(VLOOKUP(C163,'Planning LIDL'!$C$2:$E$341,3,0)=0,"",VLOOKUP(C163,'Planning LIDL'!$C$2:$E$341,3,0)),"")</f>
        <v/>
      </c>
      <c r="H163" s="15" t="str">
        <f>IFERROR(VLOOKUP(C163,'Planning LIDL'!$C$2:$F$341,2,0),"")</f>
        <v/>
      </c>
      <c r="I163" s="15"/>
      <c r="J163" s="15"/>
      <c r="K163" s="15"/>
      <c r="L163" s="15"/>
      <c r="M163" s="13"/>
      <c r="N163" s="13">
        <v>161</v>
      </c>
      <c r="O163" s="13">
        <v>1</v>
      </c>
      <c r="P163" s="13">
        <v>10</v>
      </c>
      <c r="Q163" s="24">
        <f>(((56*M163)+(65*N163)+(72*O163)+(96*P163))-((26*M163)+(24*N163)+(36*O163)+(48*P163)))*((J163-I163)/(1/24))</f>
        <v>0</v>
      </c>
    </row>
    <row r="164" spans="1:17" x14ac:dyDescent="0.2">
      <c r="A164" s="8" t="s">
        <v>83</v>
      </c>
      <c r="B164" s="9" t="s">
        <v>301</v>
      </c>
      <c r="C164" s="10" t="s">
        <v>302</v>
      </c>
      <c r="D164" s="11" t="s">
        <v>14</v>
      </c>
      <c r="E164" s="12" t="s">
        <v>303</v>
      </c>
      <c r="F164" s="15" t="str">
        <f>IFERROR(VLOOKUP(C164,'Planning LIDL'!$C$2:$F$341,4,0),"")</f>
        <v>Terminé</v>
      </c>
      <c r="G164" s="15">
        <f>IFERROR(IF(VLOOKUP(C164,'Planning LIDL'!$C$2:$E$341,3,0)=0,"",VLOOKUP(C164,'Planning LIDL'!$C$2:$E$341,3,0)),"")</f>
        <v>43894</v>
      </c>
      <c r="H164" s="15" t="str">
        <f>IFERROR(VLOOKUP(C164,'Planning LIDL'!$C$2:$F$341,2,0),"")</f>
        <v>RETROFIT LED</v>
      </c>
      <c r="I164" s="15"/>
      <c r="J164" s="15"/>
      <c r="K164" s="23" t="s">
        <v>1202</v>
      </c>
      <c r="L164" s="23"/>
      <c r="M164" s="13"/>
      <c r="N164" s="13">
        <v>139</v>
      </c>
      <c r="O164" s="13"/>
      <c r="P164" s="13">
        <v>10</v>
      </c>
      <c r="Q164" s="24">
        <f>((((56*M164)+(65*N164)+(72*O164)+(96*P164))-((26*M164)+(24*N164)+(36*O164)+(48*P164)))*IF(K164="Non",(((J164-I164)/(1/24)))*6,(((J164-I164)/(1/24)))*6+(('Hypothese de calculs'!$Q$3-I164)/(1/24)))*52)/1000</f>
        <v>0</v>
      </c>
    </row>
    <row r="165" spans="1:17" x14ac:dyDescent="0.2">
      <c r="A165" s="8" t="s">
        <v>83</v>
      </c>
      <c r="B165" s="9" t="s">
        <v>751</v>
      </c>
      <c r="C165" s="10" t="s">
        <v>752</v>
      </c>
      <c r="D165" s="11" t="s">
        <v>14</v>
      </c>
      <c r="E165" s="12" t="s">
        <v>753</v>
      </c>
      <c r="F165" s="15" t="str">
        <f>IFERROR(VLOOKUP(C165,'Planning LIDL'!$C$2:$F$341,4,0),"")</f>
        <v>Terminé</v>
      </c>
      <c r="G165" s="15">
        <f>IFERROR(IF(VLOOKUP(C165,'Planning LIDL'!$C$2:$E$341,3,0)=0,"",VLOOKUP(C165,'Planning LIDL'!$C$2:$E$341,3,0)),"")</f>
        <v>43900</v>
      </c>
      <c r="H165" s="15" t="str">
        <f>IFERROR(VLOOKUP(C165,'Planning LIDL'!$C$2:$F$341,2,0),"")</f>
        <v>RETROFIT LED</v>
      </c>
      <c r="I165" s="15"/>
      <c r="J165" s="15"/>
      <c r="K165" s="23" t="s">
        <v>1202</v>
      </c>
      <c r="L165" s="23"/>
      <c r="M165" s="13">
        <v>217</v>
      </c>
      <c r="N165" s="13"/>
      <c r="O165" s="13"/>
      <c r="P165" s="13">
        <v>18</v>
      </c>
      <c r="Q165" s="24">
        <f>((((56*M165)+(65*N165)+(72*O165)+(96*P165))-((26*M165)+(24*N165)+(36*O165)+(48*P165)))*IF(K165="Non",(((J165-I165)/(1/24)))*6,(((J165-I165)/(1/24)))*6+(('Hypothese de calculs'!$Q$3-I165)/(1/24)))*52)/1000</f>
        <v>0</v>
      </c>
    </row>
    <row r="166" spans="1:17" x14ac:dyDescent="0.2">
      <c r="A166" s="8" t="s">
        <v>83</v>
      </c>
      <c r="B166" s="9" t="s">
        <v>499</v>
      </c>
      <c r="C166" s="10" t="s">
        <v>500</v>
      </c>
      <c r="D166" s="11" t="s">
        <v>14</v>
      </c>
      <c r="E166" s="12" t="s">
        <v>501</v>
      </c>
      <c r="F166" s="15" t="str">
        <f>IFERROR(VLOOKUP(C166,'Planning LIDL'!$C$2:$F$341,4,0),"")</f>
        <v>Terminé</v>
      </c>
      <c r="G166" s="15">
        <f>IFERROR(IF(VLOOKUP(C166,'Planning LIDL'!$C$2:$E$341,3,0)=0,"",VLOOKUP(C166,'Planning LIDL'!$C$2:$E$341,3,0)),"")</f>
        <v>43893</v>
      </c>
      <c r="H166" s="15" t="str">
        <f>IFERROR(VLOOKUP(C166,'Planning LIDL'!$C$2:$F$341,2,0),"")</f>
        <v>RETROFIT LED</v>
      </c>
      <c r="I166" s="15"/>
      <c r="J166" s="15"/>
      <c r="K166" s="23" t="s">
        <v>1202</v>
      </c>
      <c r="L166" s="23"/>
      <c r="M166" s="13"/>
      <c r="N166" s="13">
        <v>160</v>
      </c>
      <c r="O166" s="13"/>
      <c r="P166" s="13">
        <v>12</v>
      </c>
      <c r="Q166" s="24">
        <f>((((56*M166)+(65*N166)+(72*O166)+(96*P166))-((26*M166)+(24*N166)+(36*O166)+(48*P166)))*IF(K166="Non",(((J166-I166)/(1/24)))*6,(((J166-I166)/(1/24)))*6+(('Hypothese de calculs'!$Q$3-I166)/(1/24)))*52)/1000</f>
        <v>0</v>
      </c>
    </row>
    <row r="167" spans="1:17" hidden="1" x14ac:dyDescent="0.2">
      <c r="A167" s="8" t="s">
        <v>83</v>
      </c>
      <c r="B167" s="9" t="s">
        <v>250</v>
      </c>
      <c r="C167" s="10" t="s">
        <v>251</v>
      </c>
      <c r="D167" s="11" t="s">
        <v>14</v>
      </c>
      <c r="E167" s="12" t="s">
        <v>252</v>
      </c>
      <c r="F167" s="15" t="str">
        <f>IFERROR(VLOOKUP(C167,'Planning LIDL'!$C$2:$F$341,4,0),"")</f>
        <v>A replanifier</v>
      </c>
      <c r="G167" s="15" t="str">
        <f>IFERROR(IF(VLOOKUP(C167,'Planning LIDL'!$C$2:$E$341,3,0)=0,"",VLOOKUP(C167,'Planning LIDL'!$C$2:$E$341,3,0)),"")</f>
        <v/>
      </c>
      <c r="H167" s="15" t="str">
        <f>IFERROR(VLOOKUP(C167,'Planning LIDL'!$C$2:$F$341,2,0),"")</f>
        <v>RETROFIT LED</v>
      </c>
      <c r="I167" s="15"/>
      <c r="J167" s="15"/>
      <c r="K167" s="15"/>
      <c r="L167" s="15"/>
      <c r="M167" s="13"/>
      <c r="N167" s="13">
        <v>133</v>
      </c>
      <c r="O167" s="13"/>
      <c r="P167" s="13">
        <v>9</v>
      </c>
      <c r="Q167" s="24">
        <f>(((56*M167)+(65*N167)+(72*O167)+(96*P167))-((26*M167)+(24*N167)+(36*O167)+(48*P167)))*((J167-I167)/(1/24))</f>
        <v>0</v>
      </c>
    </row>
    <row r="168" spans="1:17" hidden="1" x14ac:dyDescent="0.2">
      <c r="A168" s="8" t="s">
        <v>83</v>
      </c>
      <c r="B168" s="9" t="s">
        <v>84</v>
      </c>
      <c r="C168" s="10" t="s">
        <v>85</v>
      </c>
      <c r="D168" s="11" t="s">
        <v>14</v>
      </c>
      <c r="E168" s="12" t="s">
        <v>86</v>
      </c>
      <c r="F168" s="15" t="str">
        <f>IFERROR(VLOOKUP(C168,'Planning LIDL'!$C$2:$F$341,4,0),"")</f>
        <v>A replanifier</v>
      </c>
      <c r="G168" s="15" t="str">
        <f>IFERROR(IF(VLOOKUP(C168,'Planning LIDL'!$C$2:$E$341,3,0)=0,"",VLOOKUP(C168,'Planning LIDL'!$C$2:$E$341,3,0)),"")</f>
        <v/>
      </c>
      <c r="H168" s="15" t="str">
        <f>IFERROR(VLOOKUP(C168,'Planning LIDL'!$C$2:$F$341,2,0),"")</f>
        <v>RETROFIT LED</v>
      </c>
      <c r="I168" s="15"/>
      <c r="J168" s="15"/>
      <c r="K168" s="15"/>
      <c r="L168" s="15"/>
      <c r="M168" s="13"/>
      <c r="N168" s="13">
        <v>108</v>
      </c>
      <c r="O168" s="13"/>
      <c r="P168" s="13">
        <v>5</v>
      </c>
      <c r="Q168" s="24">
        <f>(((56*M168)+(65*N168)+(72*O168)+(96*P168))-((26*M168)+(24*N168)+(36*O168)+(48*P168)))*((J168-I168)/(1/24))</f>
        <v>0</v>
      </c>
    </row>
    <row r="169" spans="1:17" x14ac:dyDescent="0.2">
      <c r="A169" s="8" t="s">
        <v>83</v>
      </c>
      <c r="B169" s="9" t="s">
        <v>394</v>
      </c>
      <c r="C169" s="10" t="s">
        <v>395</v>
      </c>
      <c r="D169" s="11" t="s">
        <v>14</v>
      </c>
      <c r="E169" s="12" t="s">
        <v>396</v>
      </c>
      <c r="F169" s="15" t="str">
        <f>IFERROR(VLOOKUP(C169,'Planning LIDL'!$C$2:$F$341,4,0),"")</f>
        <v>Terminé</v>
      </c>
      <c r="G169" s="15">
        <f>IFERROR(IF(VLOOKUP(C169,'Planning LIDL'!$C$2:$E$341,3,0)=0,"",VLOOKUP(C169,'Planning LIDL'!$C$2:$E$341,3,0)),"")</f>
        <v>43892</v>
      </c>
      <c r="H169" s="15" t="str">
        <f>IFERROR(VLOOKUP(C169,'Planning LIDL'!$C$2:$F$341,2,0),"")</f>
        <v>RETROFIT LED</v>
      </c>
      <c r="I169" s="15"/>
      <c r="J169" s="15"/>
      <c r="K169" s="23" t="s">
        <v>1202</v>
      </c>
      <c r="L169" s="23"/>
      <c r="M169" s="13"/>
      <c r="N169" s="13">
        <v>145</v>
      </c>
      <c r="O169" s="13"/>
      <c r="P169" s="13">
        <v>12</v>
      </c>
      <c r="Q169" s="24">
        <f>((((56*M169)+(65*N169)+(72*O169)+(96*P169))-((26*M169)+(24*N169)+(36*O169)+(48*P169)))*IF(K169="Non",(((J169-I169)/(1/24)))*6,(((J169-I169)/(1/24)))*6+(('Hypothese de calculs'!$Q$3-I169)/(1/24)))*52)/1000</f>
        <v>0</v>
      </c>
    </row>
    <row r="170" spans="1:17" hidden="1" x14ac:dyDescent="0.2">
      <c r="A170" s="8" t="s">
        <v>83</v>
      </c>
      <c r="B170" s="9" t="s">
        <v>123</v>
      </c>
      <c r="C170" s="10" t="s">
        <v>124</v>
      </c>
      <c r="D170" s="11" t="s">
        <v>14</v>
      </c>
      <c r="E170" s="12" t="s">
        <v>125</v>
      </c>
      <c r="F170" s="15" t="str">
        <f>IFERROR(VLOOKUP(C170,'Planning LIDL'!$C$2:$F$341,4,0),"")</f>
        <v>A replanifier</v>
      </c>
      <c r="G170" s="15" t="str">
        <f>IFERROR(IF(VLOOKUP(C170,'Planning LIDL'!$C$2:$E$341,3,0)=0,"",VLOOKUP(C170,'Planning LIDL'!$C$2:$E$341,3,0)),"")</f>
        <v/>
      </c>
      <c r="H170" s="15" t="str">
        <f>IFERROR(VLOOKUP(C170,'Planning LIDL'!$C$2:$F$341,2,0),"")</f>
        <v>RETROFIT LED</v>
      </c>
      <c r="I170" s="15"/>
      <c r="J170" s="15"/>
      <c r="K170" s="15"/>
      <c r="L170" s="15"/>
      <c r="M170" s="13"/>
      <c r="N170" s="13">
        <v>119</v>
      </c>
      <c r="O170" s="13"/>
      <c r="P170" s="13">
        <v>4</v>
      </c>
      <c r="Q170" s="24">
        <f t="shared" ref="Q170:Q178" si="4">(((56*M170)+(65*N170)+(72*O170)+(96*P170))-((26*M170)+(24*N170)+(36*O170)+(48*P170)))*((J170-I170)/(1/24))</f>
        <v>0</v>
      </c>
    </row>
    <row r="171" spans="1:17" hidden="1" x14ac:dyDescent="0.2">
      <c r="A171" s="8" t="s">
        <v>83</v>
      </c>
      <c r="B171" s="9" t="s">
        <v>208</v>
      </c>
      <c r="C171" s="10" t="s">
        <v>209</v>
      </c>
      <c r="D171" s="11" t="s">
        <v>14</v>
      </c>
      <c r="E171" s="12" t="s">
        <v>210</v>
      </c>
      <c r="F171" s="15" t="str">
        <f>IFERROR(VLOOKUP(C171,'Planning LIDL'!$C$2:$F$341,4,0),"")</f>
        <v>A replanifier</v>
      </c>
      <c r="G171" s="15" t="str">
        <f>IFERROR(IF(VLOOKUP(C171,'Planning LIDL'!$C$2:$E$341,3,0)=0,"",VLOOKUP(C171,'Planning LIDL'!$C$2:$E$341,3,0)),"")</f>
        <v/>
      </c>
      <c r="H171" s="15" t="str">
        <f>IFERROR(VLOOKUP(C171,'Planning LIDL'!$C$2:$F$341,2,0),"")</f>
        <v>RETROFIT LED</v>
      </c>
      <c r="I171" s="15"/>
      <c r="J171" s="15"/>
      <c r="K171" s="15"/>
      <c r="L171" s="15"/>
      <c r="M171" s="13"/>
      <c r="N171" s="13">
        <v>128</v>
      </c>
      <c r="O171" s="13"/>
      <c r="P171" s="13">
        <v>8</v>
      </c>
      <c r="Q171" s="24">
        <f t="shared" si="4"/>
        <v>0</v>
      </c>
    </row>
    <row r="172" spans="1:17" hidden="1" x14ac:dyDescent="0.2">
      <c r="A172" s="8" t="s">
        <v>83</v>
      </c>
      <c r="B172" s="9" t="s">
        <v>602</v>
      </c>
      <c r="C172" s="10" t="s">
        <v>603</v>
      </c>
      <c r="D172" s="11" t="s">
        <v>14</v>
      </c>
      <c r="E172" s="12" t="s">
        <v>604</v>
      </c>
      <c r="F172" s="15" t="str">
        <f>IFERROR(VLOOKUP(C172,'Planning LIDL'!$C$2:$F$341,4,0),"")</f>
        <v>A replanifier</v>
      </c>
      <c r="G172" s="15" t="str">
        <f>IFERROR(IF(VLOOKUP(C172,'Planning LIDL'!$C$2:$E$341,3,0)=0,"",VLOOKUP(C172,'Planning LIDL'!$C$2:$E$341,3,0)),"")</f>
        <v/>
      </c>
      <c r="H172" s="15" t="str">
        <f>IFERROR(VLOOKUP(C172,'Planning LIDL'!$C$2:$F$341,2,0),"")</f>
        <v>RETROFIT LED</v>
      </c>
      <c r="I172" s="15"/>
      <c r="J172" s="15"/>
      <c r="K172" s="15"/>
      <c r="L172" s="15"/>
      <c r="M172" s="13"/>
      <c r="N172" s="13">
        <v>184</v>
      </c>
      <c r="O172" s="13"/>
      <c r="P172" s="13">
        <v>6</v>
      </c>
      <c r="Q172" s="24">
        <f t="shared" si="4"/>
        <v>0</v>
      </c>
    </row>
    <row r="173" spans="1:17" hidden="1" x14ac:dyDescent="0.2">
      <c r="A173" s="8" t="s">
        <v>83</v>
      </c>
      <c r="B173" s="9" t="s">
        <v>536</v>
      </c>
      <c r="C173" s="10" t="s">
        <v>537</v>
      </c>
      <c r="D173" s="11" t="s">
        <v>14</v>
      </c>
      <c r="E173" s="12" t="s">
        <v>538</v>
      </c>
      <c r="F173" s="15" t="str">
        <f>IFERROR(VLOOKUP(C173,'Planning LIDL'!$C$2:$F$341,4,0),"")</f>
        <v>A replanifier</v>
      </c>
      <c r="G173" s="15" t="str">
        <f>IFERROR(IF(VLOOKUP(C173,'Planning LIDL'!$C$2:$E$341,3,0)=0,"",VLOOKUP(C173,'Planning LIDL'!$C$2:$E$341,3,0)),"")</f>
        <v/>
      </c>
      <c r="H173" s="15" t="str">
        <f>IFERROR(VLOOKUP(C173,'Planning LIDL'!$C$2:$F$341,2,0),"")</f>
        <v>RETROFIT LED</v>
      </c>
      <c r="I173" s="15"/>
      <c r="J173" s="15"/>
      <c r="K173" s="15"/>
      <c r="L173" s="15"/>
      <c r="M173" s="13"/>
      <c r="N173" s="13">
        <v>173</v>
      </c>
      <c r="O173" s="13"/>
      <c r="P173" s="13">
        <v>6</v>
      </c>
      <c r="Q173" s="24">
        <f t="shared" si="4"/>
        <v>0</v>
      </c>
    </row>
    <row r="174" spans="1:17" hidden="1" x14ac:dyDescent="0.2">
      <c r="A174" s="8" t="s">
        <v>83</v>
      </c>
      <c r="B174" s="9" t="s">
        <v>727</v>
      </c>
      <c r="C174" s="10" t="s">
        <v>728</v>
      </c>
      <c r="D174" s="11" t="s">
        <v>14</v>
      </c>
      <c r="E174" s="12" t="s">
        <v>729</v>
      </c>
      <c r="F174" s="15" t="str">
        <f>IFERROR(VLOOKUP(C174,'Planning LIDL'!$C$2:$F$341,4,0),"")</f>
        <v>A replanifier</v>
      </c>
      <c r="G174" s="15" t="str">
        <f>IFERROR(IF(VLOOKUP(C174,'Planning LIDL'!$C$2:$E$341,3,0)=0,"",VLOOKUP(C174,'Planning LIDL'!$C$2:$E$341,3,0)),"")</f>
        <v/>
      </c>
      <c r="H174" s="15" t="str">
        <f>IFERROR(VLOOKUP(C174,'Planning LIDL'!$C$2:$F$341,2,0),"")</f>
        <v>RETROFIT LED</v>
      </c>
      <c r="I174" s="15"/>
      <c r="J174" s="15"/>
      <c r="K174" s="15"/>
      <c r="L174" s="15"/>
      <c r="M174" s="13">
        <v>22</v>
      </c>
      <c r="N174" s="13">
        <v>191</v>
      </c>
      <c r="O174" s="13"/>
      <c r="P174" s="13">
        <v>12</v>
      </c>
      <c r="Q174" s="24">
        <f t="shared" si="4"/>
        <v>0</v>
      </c>
    </row>
    <row r="175" spans="1:17" hidden="1" x14ac:dyDescent="0.2">
      <c r="A175" s="8" t="s">
        <v>83</v>
      </c>
      <c r="B175" s="9" t="s">
        <v>557</v>
      </c>
      <c r="C175" s="10" t="s">
        <v>558</v>
      </c>
      <c r="D175" s="11" t="s">
        <v>14</v>
      </c>
      <c r="E175" s="12" t="s">
        <v>559</v>
      </c>
      <c r="F175" s="15" t="str">
        <f>IFERROR(VLOOKUP(C175,'Planning LIDL'!$C$2:$F$341,4,0),"")</f>
        <v>A replanifier</v>
      </c>
      <c r="G175" s="15" t="str">
        <f>IFERROR(IF(VLOOKUP(C175,'Planning LIDL'!$C$2:$E$341,3,0)=0,"",VLOOKUP(C175,'Planning LIDL'!$C$2:$E$341,3,0)),"")</f>
        <v/>
      </c>
      <c r="H175" s="15" t="str">
        <f>IFERROR(VLOOKUP(C175,'Planning LIDL'!$C$2:$F$341,2,0),"")</f>
        <v>RETROFIT LED</v>
      </c>
      <c r="I175" s="15"/>
      <c r="J175" s="15"/>
      <c r="K175" s="15"/>
      <c r="L175" s="15"/>
      <c r="M175" s="13"/>
      <c r="N175" s="13">
        <v>176</v>
      </c>
      <c r="O175" s="13"/>
      <c r="P175" s="13">
        <v>8</v>
      </c>
      <c r="Q175" s="24">
        <f t="shared" si="4"/>
        <v>0</v>
      </c>
    </row>
    <row r="176" spans="1:17" hidden="1" x14ac:dyDescent="0.2">
      <c r="A176" s="8" t="s">
        <v>83</v>
      </c>
      <c r="B176" s="9" t="s">
        <v>454</v>
      </c>
      <c r="C176" s="10" t="s">
        <v>455</v>
      </c>
      <c r="D176" s="11" t="s">
        <v>14</v>
      </c>
      <c r="E176" s="12" t="s">
        <v>456</v>
      </c>
      <c r="F176" s="15" t="str">
        <f>IFERROR(VLOOKUP(C176,'Planning LIDL'!$C$2:$F$341,4,0),"")</f>
        <v>A replanifier</v>
      </c>
      <c r="G176" s="15" t="str">
        <f>IFERROR(IF(VLOOKUP(C176,'Planning LIDL'!$C$2:$E$341,3,0)=0,"",VLOOKUP(C176,'Planning LIDL'!$C$2:$E$341,3,0)),"")</f>
        <v/>
      </c>
      <c r="H176" s="15" t="str">
        <f>IFERROR(VLOOKUP(C176,'Planning LIDL'!$C$2:$F$341,2,0),"")</f>
        <v>RETROFIT LED</v>
      </c>
      <c r="I176" s="15"/>
      <c r="J176" s="15"/>
      <c r="K176" s="15"/>
      <c r="L176" s="15"/>
      <c r="M176" s="13"/>
      <c r="N176" s="13">
        <v>154</v>
      </c>
      <c r="O176" s="13"/>
      <c r="P176" s="13">
        <v>10</v>
      </c>
      <c r="Q176" s="24">
        <f t="shared" si="4"/>
        <v>0</v>
      </c>
    </row>
    <row r="177" spans="1:17" hidden="1" x14ac:dyDescent="0.2">
      <c r="A177" s="8" t="s">
        <v>83</v>
      </c>
      <c r="B177" s="9" t="s">
        <v>1033</v>
      </c>
      <c r="C177" s="10" t="s">
        <v>1034</v>
      </c>
      <c r="D177" s="11" t="s">
        <v>816</v>
      </c>
      <c r="E177" s="12" t="s">
        <v>1035</v>
      </c>
      <c r="F177" s="15" t="str">
        <f>IFERROR(VLOOKUP(C177,'Planning LIDL'!$C$2:$F$341,4,0),"")</f>
        <v>A replanifier</v>
      </c>
      <c r="G177" s="15" t="str">
        <f>IFERROR(IF(VLOOKUP(C177,'Planning LIDL'!$C$2:$E$341,3,0)=0,"",VLOOKUP(C177,'Planning LIDL'!$C$2:$E$341,3,0)),"")</f>
        <v/>
      </c>
      <c r="H177" s="15" t="str">
        <f>IFERROR(VLOOKUP(C177,'Planning LIDL'!$C$2:$F$341,2,0),"")</f>
        <v>REMPLACEMENT D'APPAREIL RESERVE</v>
      </c>
      <c r="I177" s="15"/>
      <c r="J177" s="15"/>
      <c r="K177" s="15"/>
      <c r="L177" s="15"/>
      <c r="M177" s="13"/>
      <c r="N177" s="13"/>
      <c r="O177" s="13"/>
      <c r="P177" s="13">
        <v>12</v>
      </c>
      <c r="Q177" s="24">
        <f t="shared" si="4"/>
        <v>0</v>
      </c>
    </row>
    <row r="178" spans="1:17" hidden="1" x14ac:dyDescent="0.2">
      <c r="A178" s="8" t="s">
        <v>83</v>
      </c>
      <c r="B178" s="9" t="s">
        <v>679</v>
      </c>
      <c r="C178" s="10" t="s">
        <v>680</v>
      </c>
      <c r="D178" s="11" t="s">
        <v>14</v>
      </c>
      <c r="E178" s="12" t="s">
        <v>681</v>
      </c>
      <c r="F178" s="15" t="str">
        <f>IFERROR(VLOOKUP(C178,'Planning LIDL'!$C$2:$F$341,4,0),"")</f>
        <v>A replanifier</v>
      </c>
      <c r="G178" s="15" t="str">
        <f>IFERROR(IF(VLOOKUP(C178,'Planning LIDL'!$C$2:$E$341,3,0)=0,"",VLOOKUP(C178,'Planning LIDL'!$C$2:$E$341,3,0)),"")</f>
        <v/>
      </c>
      <c r="H178" s="15" t="str">
        <f>IFERROR(VLOOKUP(C178,'Planning LIDL'!$C$2:$F$341,2,0),"")</f>
        <v>RETROFIT LED</v>
      </c>
      <c r="I178" s="15"/>
      <c r="J178" s="15"/>
      <c r="K178" s="15"/>
      <c r="L178" s="15"/>
      <c r="M178" s="13"/>
      <c r="N178" s="13">
        <v>192</v>
      </c>
      <c r="O178" s="13"/>
      <c r="P178" s="13">
        <v>11</v>
      </c>
      <c r="Q178" s="24">
        <f t="shared" si="4"/>
        <v>0</v>
      </c>
    </row>
    <row r="179" spans="1:17" x14ac:dyDescent="0.2">
      <c r="A179" s="8" t="s">
        <v>83</v>
      </c>
      <c r="B179" s="9" t="s">
        <v>736</v>
      </c>
      <c r="C179" s="10" t="s">
        <v>737</v>
      </c>
      <c r="D179" s="11" t="s">
        <v>14</v>
      </c>
      <c r="E179" s="12" t="s">
        <v>738</v>
      </c>
      <c r="F179" s="15" t="str">
        <f>IFERROR(VLOOKUP(C179,'Planning LIDL'!$C$2:$F$341,4,0),"")</f>
        <v>Terminé</v>
      </c>
      <c r="G179" s="15">
        <f>IFERROR(IF(VLOOKUP(C179,'Planning LIDL'!$C$2:$E$341,3,0)=0,"",VLOOKUP(C179,'Planning LIDL'!$C$2:$E$341,3,0)),"")</f>
        <v>43902</v>
      </c>
      <c r="H179" s="15" t="str">
        <f>IFERROR(VLOOKUP(C179,'Planning LIDL'!$C$2:$F$341,2,0),"")</f>
        <v>RETROFIT LED</v>
      </c>
      <c r="I179" s="15"/>
      <c r="J179" s="15"/>
      <c r="K179" s="23" t="s">
        <v>1202</v>
      </c>
      <c r="L179" s="23"/>
      <c r="M179" s="13"/>
      <c r="N179" s="13">
        <v>227</v>
      </c>
      <c r="O179" s="13"/>
      <c r="P179" s="13"/>
      <c r="Q179" s="24">
        <f>((((56*M179)+(65*N179)+(72*O179)+(96*P179))-((26*M179)+(24*N179)+(36*O179)+(48*P179)))*IF(K179="Non",(((J179-I179)/(1/24)))*6,(((J179-I179)/(1/24)))*6+(('Hypothese de calculs'!$Q$3-I179)/(1/24)))*52)/1000</f>
        <v>0</v>
      </c>
    </row>
    <row r="180" spans="1:17" hidden="1" x14ac:dyDescent="0.2">
      <c r="A180" s="8" t="s">
        <v>83</v>
      </c>
      <c r="B180" s="9" t="s">
        <v>706</v>
      </c>
      <c r="C180" s="10" t="s">
        <v>707</v>
      </c>
      <c r="D180" s="11" t="s">
        <v>14</v>
      </c>
      <c r="E180" s="12" t="s">
        <v>708</v>
      </c>
      <c r="F180" s="15" t="str">
        <f>IFERROR(VLOOKUP(C180,'Planning LIDL'!$C$2:$F$341,4,0),"")</f>
        <v>A replanifier</v>
      </c>
      <c r="G180" s="15" t="str">
        <f>IFERROR(IF(VLOOKUP(C180,'Planning LIDL'!$C$2:$E$341,3,0)=0,"",VLOOKUP(C180,'Planning LIDL'!$C$2:$E$341,3,0)),"")</f>
        <v/>
      </c>
      <c r="H180" s="15" t="str">
        <f>IFERROR(VLOOKUP(C180,'Planning LIDL'!$C$2:$F$341,2,0),"")</f>
        <v>RETOUR RETROFIT LED</v>
      </c>
      <c r="I180" s="15"/>
      <c r="J180" s="15"/>
      <c r="K180" s="15"/>
      <c r="L180" s="15"/>
      <c r="M180" s="13">
        <v>193</v>
      </c>
      <c r="N180" s="13"/>
      <c r="O180" s="13"/>
      <c r="P180" s="13">
        <v>10</v>
      </c>
      <c r="Q180" s="24">
        <f>(((56*M180)+(65*N180)+(72*O180)+(96*P180))-((26*M180)+(24*N180)+(36*O180)+(48*P180)))*((J180-I180)/(1/24))</f>
        <v>0</v>
      </c>
    </row>
    <row r="181" spans="1:17" hidden="1" x14ac:dyDescent="0.2">
      <c r="A181" s="8" t="s">
        <v>83</v>
      </c>
      <c r="B181" s="9" t="s">
        <v>611</v>
      </c>
      <c r="C181" s="10" t="s">
        <v>612</v>
      </c>
      <c r="D181" s="11" t="s">
        <v>14</v>
      </c>
      <c r="E181" s="12" t="s">
        <v>613</v>
      </c>
      <c r="F181" s="15" t="str">
        <f>IFERROR(VLOOKUP(C181,'Planning LIDL'!$C$2:$F$341,4,0),"")</f>
        <v>A replanifier</v>
      </c>
      <c r="G181" s="15" t="str">
        <f>IFERROR(IF(VLOOKUP(C181,'Planning LIDL'!$C$2:$E$341,3,0)=0,"",VLOOKUP(C181,'Planning LIDL'!$C$2:$E$341,3,0)),"")</f>
        <v/>
      </c>
      <c r="H181" s="15" t="str">
        <f>IFERROR(VLOOKUP(C181,'Planning LIDL'!$C$2:$F$341,2,0),"")</f>
        <v>RETROFIT LED</v>
      </c>
      <c r="I181" s="15"/>
      <c r="J181" s="15"/>
      <c r="K181" s="15"/>
      <c r="L181" s="15"/>
      <c r="M181" s="13"/>
      <c r="N181" s="13">
        <v>182</v>
      </c>
      <c r="O181" s="13"/>
      <c r="P181" s="13">
        <v>9</v>
      </c>
      <c r="Q181" s="24">
        <f>(((56*M181)+(65*N181)+(72*O181)+(96*P181))-((26*M181)+(24*N181)+(36*O181)+(48*P181)))*((J181-I181)/(1/24))</f>
        <v>0</v>
      </c>
    </row>
    <row r="182" spans="1:17" x14ac:dyDescent="0.2">
      <c r="A182" s="8" t="s">
        <v>83</v>
      </c>
      <c r="B182" s="9" t="s">
        <v>787</v>
      </c>
      <c r="C182" s="10" t="s">
        <v>788</v>
      </c>
      <c r="D182" s="11" t="s">
        <v>14</v>
      </c>
      <c r="E182" s="12" t="s">
        <v>789</v>
      </c>
      <c r="F182" s="15" t="str">
        <f>IFERROR(VLOOKUP(C182,'Planning LIDL'!$C$2:$F$341,4,0),"")</f>
        <v>Terminé</v>
      </c>
      <c r="G182" s="15">
        <f>IFERROR(IF(VLOOKUP(C182,'Planning LIDL'!$C$2:$E$341,3,0)=0,"",VLOOKUP(C182,'Planning LIDL'!$C$2:$E$341,3,0)),"")</f>
        <v>43895</v>
      </c>
      <c r="H182" s="15" t="str">
        <f>IFERROR(VLOOKUP(C182,'Planning LIDL'!$C$2:$F$341,2,0),"")</f>
        <v>RETOUR RETROFIT LED</v>
      </c>
      <c r="I182" s="15"/>
      <c r="J182" s="15"/>
      <c r="K182" s="23" t="s">
        <v>1202</v>
      </c>
      <c r="L182" s="23"/>
      <c r="M182" s="13"/>
      <c r="N182" s="13">
        <v>228</v>
      </c>
      <c r="O182" s="13"/>
      <c r="P182" s="13">
        <v>17</v>
      </c>
      <c r="Q182" s="24">
        <f>((((56*M182)+(65*N182)+(72*O182)+(96*P182))-((26*M182)+(24*N182)+(36*O182)+(48*P182)))*IF(K182="Non",(((J182-I182)/(1/24)))*6,(((J182-I182)/(1/24)))*6+(('Hypothese de calculs'!$Q$3-I182)/(1/24)))*52)/1000</f>
        <v>0</v>
      </c>
    </row>
    <row r="183" spans="1:17" hidden="1" x14ac:dyDescent="0.2">
      <c r="A183" s="8" t="s">
        <v>83</v>
      </c>
      <c r="B183" s="9" t="s">
        <v>775</v>
      </c>
      <c r="C183" s="10" t="s">
        <v>776</v>
      </c>
      <c r="D183" s="11" t="s">
        <v>14</v>
      </c>
      <c r="E183" s="12" t="s">
        <v>777</v>
      </c>
      <c r="F183" s="15" t="str">
        <f>IFERROR(VLOOKUP(C183,'Planning LIDL'!$C$2:$F$341,4,0),"")</f>
        <v>A replanifier</v>
      </c>
      <c r="G183" s="15" t="str">
        <f>IFERROR(IF(VLOOKUP(C183,'Planning LIDL'!$C$2:$E$341,3,0)=0,"",VLOOKUP(C183,'Planning LIDL'!$C$2:$E$341,3,0)),"")</f>
        <v/>
      </c>
      <c r="H183" s="15" t="str">
        <f>IFERROR(VLOOKUP(C183,'Planning LIDL'!$C$2:$F$341,2,0),"")</f>
        <v>RETROFIT LED</v>
      </c>
      <c r="I183" s="15"/>
      <c r="J183" s="15"/>
      <c r="K183" s="15"/>
      <c r="L183" s="15"/>
      <c r="M183" s="13">
        <v>200</v>
      </c>
      <c r="N183" s="13">
        <v>2</v>
      </c>
      <c r="O183" s="13"/>
      <c r="P183" s="13">
        <v>9</v>
      </c>
      <c r="Q183" s="24">
        <f>(((56*M183)+(65*N183)+(72*O183)+(96*P183))-((26*M183)+(24*N183)+(36*O183)+(48*P183)))*((J183-I183)/(1/24))</f>
        <v>0</v>
      </c>
    </row>
    <row r="184" spans="1:17" x14ac:dyDescent="0.2">
      <c r="A184" s="8" t="s">
        <v>67</v>
      </c>
      <c r="B184" s="9" t="s">
        <v>286</v>
      </c>
      <c r="C184" s="10" t="s">
        <v>287</v>
      </c>
      <c r="D184" s="11" t="s">
        <v>14</v>
      </c>
      <c r="E184" s="12" t="s">
        <v>288</v>
      </c>
      <c r="F184" s="15" t="str">
        <f>IFERROR(VLOOKUP(C184,'Planning LIDL'!$C$2:$F$341,4,0),"")</f>
        <v>Terminé</v>
      </c>
      <c r="G184" s="15">
        <f>IFERROR(IF(VLOOKUP(C184,'Planning LIDL'!$C$2:$E$341,3,0)=0,"",VLOOKUP(C184,'Planning LIDL'!$C$2:$E$341,3,0)),"")</f>
        <v>43886</v>
      </c>
      <c r="H184" s="15" t="str">
        <f>IFERROR(VLOOKUP(C184,'Planning LIDL'!$C$2:$F$341,2,0),"")</f>
        <v>RETROFIT LED</v>
      </c>
      <c r="I184" s="15"/>
      <c r="J184" s="15"/>
      <c r="K184" s="23" t="s">
        <v>1202</v>
      </c>
      <c r="L184" s="23"/>
      <c r="M184" s="13"/>
      <c r="N184" s="13">
        <v>141</v>
      </c>
      <c r="O184" s="13"/>
      <c r="P184" s="13">
        <v>5</v>
      </c>
      <c r="Q184" s="24">
        <f>((((56*M184)+(65*N184)+(72*O184)+(96*P184))-((26*M184)+(24*N184)+(36*O184)+(48*P184)))*IF(K184="Non",(((J184-I184)/(1/24)))*6,(((J184-I184)/(1/24)))*6+(('Hypothese de calculs'!$Q$3-I184)/(1/24)))*52)/1000</f>
        <v>0</v>
      </c>
    </row>
    <row r="185" spans="1:17" hidden="1" x14ac:dyDescent="0.2">
      <c r="A185" s="8" t="s">
        <v>67</v>
      </c>
      <c r="B185" s="9" t="s">
        <v>68</v>
      </c>
      <c r="C185" s="10" t="s">
        <v>69</v>
      </c>
      <c r="D185" s="11" t="s">
        <v>14</v>
      </c>
      <c r="E185" s="12" t="s">
        <v>70</v>
      </c>
      <c r="F185" s="15" t="str">
        <f>IFERROR(VLOOKUP(C185,'Planning LIDL'!$C$2:$F$341,4,0),"")</f>
        <v/>
      </c>
      <c r="G185" s="15" t="str">
        <f>IFERROR(IF(VLOOKUP(C185,'Planning LIDL'!$C$2:$E$341,3,0)=0,"",VLOOKUP(C185,'Planning LIDL'!$C$2:$E$341,3,0)),"")</f>
        <v/>
      </c>
      <c r="H185" s="15" t="str">
        <f>IFERROR(VLOOKUP(C185,'Planning LIDL'!$C$2:$F$341,2,0),"")</f>
        <v/>
      </c>
      <c r="I185" s="15"/>
      <c r="J185" s="15"/>
      <c r="K185" s="15"/>
      <c r="L185" s="15"/>
      <c r="M185" s="13"/>
      <c r="N185" s="13">
        <v>106</v>
      </c>
      <c r="O185" s="13"/>
      <c r="P185" s="13">
        <v>4</v>
      </c>
      <c r="Q185" s="24">
        <f>(((56*M185)+(65*N185)+(72*O185)+(96*P185))-((26*M185)+(24*N185)+(36*O185)+(48*P185)))*((J185-I185)/(1/24))</f>
        <v>0</v>
      </c>
    </row>
    <row r="186" spans="1:17" x14ac:dyDescent="0.2">
      <c r="A186" s="8" t="s">
        <v>67</v>
      </c>
      <c r="B186" s="9" t="s">
        <v>214</v>
      </c>
      <c r="C186" s="10" t="s">
        <v>215</v>
      </c>
      <c r="D186" s="11" t="s">
        <v>14</v>
      </c>
      <c r="E186" s="12" t="s">
        <v>216</v>
      </c>
      <c r="F186" s="15" t="str">
        <f>IFERROR(VLOOKUP(C186,'Planning LIDL'!$C$2:$F$341,4,0),"")</f>
        <v>Terminé</v>
      </c>
      <c r="G186" s="15">
        <f>IFERROR(IF(VLOOKUP(C186,'Planning LIDL'!$C$2:$E$341,3,0)=0,"",VLOOKUP(C186,'Planning LIDL'!$C$2:$E$341,3,0)),"")</f>
        <v>43889</v>
      </c>
      <c r="H186" s="15" t="str">
        <f>IFERROR(VLOOKUP(C186,'Planning LIDL'!$C$2:$F$341,2,0),"")</f>
        <v>RETROFIT LED</v>
      </c>
      <c r="I186" s="15"/>
      <c r="J186" s="15"/>
      <c r="K186" s="23" t="s">
        <v>1202</v>
      </c>
      <c r="L186" s="23"/>
      <c r="M186" s="13"/>
      <c r="N186" s="13">
        <v>133</v>
      </c>
      <c r="O186" s="13"/>
      <c r="P186" s="13">
        <v>4</v>
      </c>
      <c r="Q186" s="24">
        <f>((((56*M186)+(65*N186)+(72*O186)+(96*P186))-((26*M186)+(24*N186)+(36*O186)+(48*P186)))*IF(K186="Non",(((J186-I186)/(1/24)))*6,(((J186-I186)/(1/24)))*6+(('Hypothese de calculs'!$Q$3-I186)/(1/24)))*52)/1000</f>
        <v>0</v>
      </c>
    </row>
    <row r="187" spans="1:17" hidden="1" x14ac:dyDescent="0.2">
      <c r="A187" s="8" t="s">
        <v>67</v>
      </c>
      <c r="B187" s="9" t="s">
        <v>569</v>
      </c>
      <c r="C187" s="10" t="s">
        <v>570</v>
      </c>
      <c r="D187" s="11" t="s">
        <v>14</v>
      </c>
      <c r="E187" s="12" t="s">
        <v>571</v>
      </c>
      <c r="F187" s="15" t="str">
        <f>IFERROR(VLOOKUP(C187,'Planning LIDL'!$C$2:$F$341,4,0),"")</f>
        <v>A replanifier</v>
      </c>
      <c r="G187" s="15" t="str">
        <f>IFERROR(IF(VLOOKUP(C187,'Planning LIDL'!$C$2:$E$341,3,0)=0,"",VLOOKUP(C187,'Planning LIDL'!$C$2:$E$341,3,0)),"")</f>
        <v/>
      </c>
      <c r="H187" s="15" t="str">
        <f>IFERROR(VLOOKUP(C187,'Planning LIDL'!$C$2:$F$341,2,0),"")</f>
        <v>RETROFIT LED</v>
      </c>
      <c r="I187" s="15"/>
      <c r="J187" s="15"/>
      <c r="K187" s="15"/>
      <c r="L187" s="15"/>
      <c r="M187" s="13"/>
      <c r="N187" s="13">
        <v>178</v>
      </c>
      <c r="O187" s="13"/>
      <c r="P187" s="13">
        <v>6</v>
      </c>
      <c r="Q187" s="24">
        <f>(((56*M187)+(65*N187)+(72*O187)+(96*P187))-((26*M187)+(24*N187)+(36*O187)+(48*P187)))*((J187-I187)/(1/24))</f>
        <v>0</v>
      </c>
    </row>
    <row r="188" spans="1:17" hidden="1" x14ac:dyDescent="0.2">
      <c r="A188" s="8" t="s">
        <v>67</v>
      </c>
      <c r="B188" s="9" t="s">
        <v>1123</v>
      </c>
      <c r="C188" s="10" t="s">
        <v>1124</v>
      </c>
      <c r="D188" s="11" t="s">
        <v>816</v>
      </c>
      <c r="E188" s="12" t="s">
        <v>1125</v>
      </c>
      <c r="F188" s="15" t="str">
        <f>IFERROR(VLOOKUP(C188,'Planning LIDL'!$C$2:$F$341,4,0),"")</f>
        <v>A replanifier</v>
      </c>
      <c r="G188" s="15" t="str">
        <f>IFERROR(IF(VLOOKUP(C188,'Planning LIDL'!$C$2:$E$341,3,0)=0,"",VLOOKUP(C188,'Planning LIDL'!$C$2:$E$341,3,0)),"")</f>
        <v/>
      </c>
      <c r="H188" s="15" t="str">
        <f>IFERROR(VLOOKUP(C188,'Planning LIDL'!$C$2:$F$341,2,0),"")</f>
        <v>REMPLACEMENT D'APPAREIL RESERVE</v>
      </c>
      <c r="I188" s="15"/>
      <c r="J188" s="15"/>
      <c r="K188" s="15"/>
      <c r="L188" s="15"/>
      <c r="M188" s="13"/>
      <c r="N188" s="13"/>
      <c r="O188" s="13"/>
      <c r="P188" s="13">
        <v>6</v>
      </c>
      <c r="Q188" s="24">
        <f>(((56*M188)+(65*N188)+(72*O188)+(96*P188))-((26*M188)+(24*N188)+(36*O188)+(48*P188)))*((J188-I188)/(1/24))</f>
        <v>0</v>
      </c>
    </row>
    <row r="189" spans="1:17" hidden="1" x14ac:dyDescent="0.2">
      <c r="A189" s="8" t="s">
        <v>67</v>
      </c>
      <c r="B189" s="9" t="s">
        <v>1039</v>
      </c>
      <c r="C189" s="10" t="s">
        <v>1040</v>
      </c>
      <c r="D189" s="11" t="s">
        <v>816</v>
      </c>
      <c r="E189" s="12" t="s">
        <v>1041</v>
      </c>
      <c r="F189" s="15" t="str">
        <f>IFERROR(VLOOKUP(C189,'Planning LIDL'!$C$2:$F$341,4,0),"")</f>
        <v>A replanifier</v>
      </c>
      <c r="G189" s="15" t="str">
        <f>IFERROR(IF(VLOOKUP(C189,'Planning LIDL'!$C$2:$E$341,3,0)=0,"",VLOOKUP(C189,'Planning LIDL'!$C$2:$E$341,3,0)),"")</f>
        <v/>
      </c>
      <c r="H189" s="15" t="str">
        <f>IFERROR(VLOOKUP(C189,'Planning LIDL'!$C$2:$F$341,2,0),"")</f>
        <v>REMPLACEMENT D'APPAREIL RESERVE</v>
      </c>
      <c r="I189" s="15"/>
      <c r="J189" s="15"/>
      <c r="K189" s="15"/>
      <c r="L189" s="15"/>
      <c r="M189" s="13"/>
      <c r="N189" s="13">
        <v>8</v>
      </c>
      <c r="O189" s="13"/>
      <c r="P189" s="13">
        <v>5</v>
      </c>
      <c r="Q189" s="24">
        <f>(((56*M189)+(65*N189)+(72*O189)+(96*P189))-((26*M189)+(24*N189)+(36*O189)+(48*P189)))*((J189-I189)/(1/24))</f>
        <v>0</v>
      </c>
    </row>
    <row r="190" spans="1:17" hidden="1" x14ac:dyDescent="0.2">
      <c r="A190" s="8" t="s">
        <v>67</v>
      </c>
      <c r="B190" s="9" t="s">
        <v>1126</v>
      </c>
      <c r="C190" s="10" t="s">
        <v>1127</v>
      </c>
      <c r="D190" s="11" t="s">
        <v>816</v>
      </c>
      <c r="E190" s="12" t="s">
        <v>1128</v>
      </c>
      <c r="F190" s="15" t="str">
        <f>IFERROR(VLOOKUP(C190,'Planning LIDL'!$C$2:$F$341,4,0),"")</f>
        <v>A replanifier</v>
      </c>
      <c r="G190" s="15" t="str">
        <f>IFERROR(IF(VLOOKUP(C190,'Planning LIDL'!$C$2:$E$341,3,0)=0,"",VLOOKUP(C190,'Planning LIDL'!$C$2:$E$341,3,0)),"")</f>
        <v/>
      </c>
      <c r="H190" s="15" t="str">
        <f>IFERROR(VLOOKUP(C190,'Planning LIDL'!$C$2:$F$341,2,0),"")</f>
        <v>REMPLACEMENT D'APPAREIL RESERVE</v>
      </c>
      <c r="I190" s="15"/>
      <c r="J190" s="15"/>
      <c r="K190" s="15"/>
      <c r="L190" s="15"/>
      <c r="M190" s="13"/>
      <c r="N190" s="13"/>
      <c r="O190" s="13"/>
      <c r="P190" s="13">
        <v>19</v>
      </c>
      <c r="Q190" s="24">
        <f>(((56*M190)+(65*N190)+(72*O190)+(96*P190))-((26*M190)+(24*N190)+(36*O190)+(48*P190)))*((J190-I190)/(1/24))</f>
        <v>0</v>
      </c>
    </row>
    <row r="191" spans="1:17" x14ac:dyDescent="0.2">
      <c r="A191" s="8" t="s">
        <v>67</v>
      </c>
      <c r="B191" s="9" t="s">
        <v>463</v>
      </c>
      <c r="C191" s="10" t="s">
        <v>464</v>
      </c>
      <c r="D191" s="11" t="s">
        <v>14</v>
      </c>
      <c r="E191" s="12" t="s">
        <v>465</v>
      </c>
      <c r="F191" s="15" t="str">
        <f>IFERROR(VLOOKUP(C191,'Planning LIDL'!$C$2:$F$341,4,0),"")</f>
        <v>Terminé</v>
      </c>
      <c r="G191" s="15">
        <f>IFERROR(IF(VLOOKUP(C191,'Planning LIDL'!$C$2:$E$341,3,0)=0,"",VLOOKUP(C191,'Planning LIDL'!$C$2:$E$341,3,0)),"")</f>
        <v>43873</v>
      </c>
      <c r="H191" s="15" t="str">
        <f>IFERROR(VLOOKUP(C191,'Planning LIDL'!$C$2:$F$341,2,0),"")</f>
        <v>RETROFIT LED</v>
      </c>
      <c r="I191" s="15"/>
      <c r="J191" s="15"/>
      <c r="K191" s="23" t="s">
        <v>1202</v>
      </c>
      <c r="L191" s="23"/>
      <c r="M191" s="13">
        <v>4</v>
      </c>
      <c r="N191" s="13">
        <v>149</v>
      </c>
      <c r="O191" s="13"/>
      <c r="P191" s="13">
        <v>15</v>
      </c>
      <c r="Q191" s="24">
        <f>((((56*M191)+(65*N191)+(72*O191)+(96*P191))-((26*M191)+(24*N191)+(36*O191)+(48*P191)))*IF(K191="Non",(((J191-I191)/(1/24)))*6,(((J191-I191)/(1/24)))*6+(('Hypothese de calculs'!$Q$3-I191)/(1/24)))*52)/1000</f>
        <v>0</v>
      </c>
    </row>
    <row r="192" spans="1:17" hidden="1" x14ac:dyDescent="0.2">
      <c r="A192" s="8" t="s">
        <v>67</v>
      </c>
      <c r="B192" s="9" t="s">
        <v>878</v>
      </c>
      <c r="C192" s="10" t="s">
        <v>879</v>
      </c>
      <c r="D192" s="11" t="s">
        <v>816</v>
      </c>
      <c r="E192" s="12" t="s">
        <v>880</v>
      </c>
      <c r="F192" s="15" t="str">
        <f>IFERROR(VLOOKUP(C192,'Planning LIDL'!$C$2:$F$341,4,0),"")</f>
        <v>A replanifier</v>
      </c>
      <c r="G192" s="15" t="str">
        <f>IFERROR(IF(VLOOKUP(C192,'Planning LIDL'!$C$2:$E$341,3,0)=0,"",VLOOKUP(C192,'Planning LIDL'!$C$2:$E$341,3,0)),"")</f>
        <v/>
      </c>
      <c r="H192" s="15" t="str">
        <f>IFERROR(VLOOKUP(C192,'Planning LIDL'!$C$2:$F$341,2,0),"")</f>
        <v>REMPLACEMENT D'APPAREIL RESERVE</v>
      </c>
      <c r="I192" s="15"/>
      <c r="J192" s="15"/>
      <c r="K192" s="15"/>
      <c r="L192" s="15"/>
      <c r="M192" s="13"/>
      <c r="N192" s="13"/>
      <c r="O192" s="13"/>
      <c r="P192" s="13">
        <v>7</v>
      </c>
      <c r="Q192" s="24">
        <f t="shared" ref="Q192:Q223" si="5">(((56*M192)+(65*N192)+(72*O192)+(96*P192))-((26*M192)+(24*N192)+(36*O192)+(48*P192)))*((J192-I192)/(1/24))</f>
        <v>0</v>
      </c>
    </row>
    <row r="193" spans="1:17" hidden="1" x14ac:dyDescent="0.2">
      <c r="A193" s="8" t="s">
        <v>67</v>
      </c>
      <c r="B193" s="9" t="s">
        <v>1030</v>
      </c>
      <c r="C193" s="10" t="s">
        <v>1031</v>
      </c>
      <c r="D193" s="11" t="s">
        <v>816</v>
      </c>
      <c r="E193" s="12" t="s">
        <v>1032</v>
      </c>
      <c r="F193" s="15" t="str">
        <f>IFERROR(VLOOKUP(C193,'Planning LIDL'!$C$2:$F$341,4,0),"")</f>
        <v>Terminé</v>
      </c>
      <c r="G193" s="15">
        <f>IFERROR(IF(VLOOKUP(C193,'Planning LIDL'!$C$2:$E$341,3,0)=0,"",VLOOKUP(C193,'Planning LIDL'!$C$2:$E$341,3,0)),"")</f>
        <v>43895</v>
      </c>
      <c r="H193" s="15" t="str">
        <f>IFERROR(VLOOKUP(C193,'Planning LIDL'!$C$2:$F$341,2,0),"")</f>
        <v>REMPLACEMENT D'APPAREIL RESERVE</v>
      </c>
      <c r="I193" s="15"/>
      <c r="J193" s="15"/>
      <c r="K193" s="15"/>
      <c r="L193" s="15"/>
      <c r="M193" s="13"/>
      <c r="N193" s="13"/>
      <c r="O193" s="13"/>
      <c r="P193" s="13">
        <v>12</v>
      </c>
      <c r="Q193" s="24">
        <f t="shared" si="5"/>
        <v>0</v>
      </c>
    </row>
    <row r="194" spans="1:17" hidden="1" x14ac:dyDescent="0.2">
      <c r="A194" s="8" t="s">
        <v>67</v>
      </c>
      <c r="B194" s="9" t="s">
        <v>646</v>
      </c>
      <c r="C194" s="10" t="s">
        <v>647</v>
      </c>
      <c r="D194" s="11" t="s">
        <v>14</v>
      </c>
      <c r="E194" s="12" t="s">
        <v>648</v>
      </c>
      <c r="F194" s="15" t="str">
        <f>IFERROR(VLOOKUP(C194,'Planning LIDL'!$C$2:$F$341,4,0),"")</f>
        <v>A replanifier</v>
      </c>
      <c r="G194" s="15" t="str">
        <f>IFERROR(IF(VLOOKUP(C194,'Planning LIDL'!$C$2:$E$341,3,0)=0,"",VLOOKUP(C194,'Planning LIDL'!$C$2:$E$341,3,0)),"")</f>
        <v/>
      </c>
      <c r="H194" s="15" t="str">
        <f>IFERROR(VLOOKUP(C194,'Planning LIDL'!$C$2:$F$341,2,0),"")</f>
        <v>RETROFIT LED</v>
      </c>
      <c r="I194" s="15"/>
      <c r="J194" s="15"/>
      <c r="K194" s="15"/>
      <c r="L194" s="15"/>
      <c r="M194" s="13">
        <v>190</v>
      </c>
      <c r="N194" s="13"/>
      <c r="O194" s="13"/>
      <c r="P194" s="13">
        <v>8</v>
      </c>
      <c r="Q194" s="24">
        <f t="shared" si="5"/>
        <v>0</v>
      </c>
    </row>
    <row r="195" spans="1:17" hidden="1" x14ac:dyDescent="0.2">
      <c r="A195" s="8" t="s">
        <v>60</v>
      </c>
      <c r="B195" s="9" t="s">
        <v>61</v>
      </c>
      <c r="C195" s="10" t="s">
        <v>62</v>
      </c>
      <c r="D195" s="11" t="s">
        <v>14</v>
      </c>
      <c r="E195" s="12" t="s">
        <v>63</v>
      </c>
      <c r="F195" s="15" t="str">
        <f>IFERROR(VLOOKUP(C195,'Planning LIDL'!$C$2:$F$341,4,0),"")</f>
        <v>A replanifier</v>
      </c>
      <c r="G195" s="15" t="str">
        <f>IFERROR(IF(VLOOKUP(C195,'Planning LIDL'!$C$2:$E$341,3,0)=0,"",VLOOKUP(C195,'Planning LIDL'!$C$2:$E$341,3,0)),"")</f>
        <v/>
      </c>
      <c r="H195" s="15" t="str">
        <f>IFERROR(VLOOKUP(C195,'Planning LIDL'!$C$2:$F$341,2,0),"")</f>
        <v>REMPLACEMENT D'APPAREIL RESERVE DR17</v>
      </c>
      <c r="I195" s="15"/>
      <c r="J195" s="15"/>
      <c r="K195" s="15"/>
      <c r="L195" s="15"/>
      <c r="M195" s="13"/>
      <c r="N195" s="13">
        <v>106</v>
      </c>
      <c r="O195" s="13"/>
      <c r="P195" s="13">
        <v>3</v>
      </c>
      <c r="Q195" s="24">
        <f t="shared" si="5"/>
        <v>0</v>
      </c>
    </row>
    <row r="196" spans="1:17" hidden="1" x14ac:dyDescent="0.2">
      <c r="A196" s="8" t="s">
        <v>60</v>
      </c>
      <c r="B196" s="9" t="s">
        <v>424</v>
      </c>
      <c r="C196" s="10" t="s">
        <v>425</v>
      </c>
      <c r="D196" s="11" t="s">
        <v>14</v>
      </c>
      <c r="E196" s="12" t="s">
        <v>426</v>
      </c>
      <c r="F196" s="15" t="str">
        <f>IFERROR(VLOOKUP(C196,'Planning LIDL'!$C$2:$F$341,4,0),"")</f>
        <v>A replanifier</v>
      </c>
      <c r="G196" s="15" t="str">
        <f>IFERROR(IF(VLOOKUP(C196,'Planning LIDL'!$C$2:$E$341,3,0)=0,"",VLOOKUP(C196,'Planning LIDL'!$C$2:$E$341,3,0)),"")</f>
        <v/>
      </c>
      <c r="H196" s="15" t="str">
        <f>IFERROR(VLOOKUP(C196,'Planning LIDL'!$C$2:$F$341,2,0),"")</f>
        <v>REMPLACEMENT D'APPAREIL RESERVE DR17</v>
      </c>
      <c r="I196" s="15"/>
      <c r="J196" s="15"/>
      <c r="K196" s="15"/>
      <c r="L196" s="15"/>
      <c r="M196" s="13"/>
      <c r="N196" s="13">
        <v>150</v>
      </c>
      <c r="O196" s="13"/>
      <c r="P196" s="13">
        <v>11</v>
      </c>
      <c r="Q196" s="24">
        <f t="shared" si="5"/>
        <v>0</v>
      </c>
    </row>
    <row r="197" spans="1:17" hidden="1" x14ac:dyDescent="0.2">
      <c r="A197" s="8" t="s">
        <v>60</v>
      </c>
      <c r="B197" s="9" t="s">
        <v>262</v>
      </c>
      <c r="C197" s="10" t="s">
        <v>263</v>
      </c>
      <c r="D197" s="11" t="s">
        <v>14</v>
      </c>
      <c r="E197" s="12" t="s">
        <v>264</v>
      </c>
      <c r="F197" s="15" t="str">
        <f>IFERROR(VLOOKUP(C197,'Planning LIDL'!$C$2:$F$341,4,0),"")</f>
        <v>A replanifier</v>
      </c>
      <c r="G197" s="15" t="str">
        <f>IFERROR(IF(VLOOKUP(C197,'Planning LIDL'!$C$2:$E$341,3,0)=0,"",VLOOKUP(C197,'Planning LIDL'!$C$2:$E$341,3,0)),"")</f>
        <v/>
      </c>
      <c r="H197" s="15" t="str">
        <f>IFERROR(VLOOKUP(C197,'Planning LIDL'!$C$2:$F$341,2,0),"")</f>
        <v>RETROFIT LED</v>
      </c>
      <c r="I197" s="15"/>
      <c r="J197" s="15"/>
      <c r="K197" s="15"/>
      <c r="L197" s="15"/>
      <c r="M197" s="13"/>
      <c r="N197" s="13">
        <v>135</v>
      </c>
      <c r="O197" s="13"/>
      <c r="P197" s="13">
        <v>8</v>
      </c>
      <c r="Q197" s="24">
        <f t="shared" si="5"/>
        <v>0</v>
      </c>
    </row>
    <row r="198" spans="1:17" hidden="1" x14ac:dyDescent="0.2">
      <c r="A198" s="8" t="s">
        <v>60</v>
      </c>
      <c r="B198" s="9" t="s">
        <v>1102</v>
      </c>
      <c r="C198" s="10" t="s">
        <v>1103</v>
      </c>
      <c r="D198" s="11" t="s">
        <v>816</v>
      </c>
      <c r="E198" s="12" t="s">
        <v>1104</v>
      </c>
      <c r="F198" s="15" t="str">
        <f>IFERROR(VLOOKUP(C198,'Planning LIDL'!$C$2:$F$341,4,0),"")</f>
        <v>A replanifier</v>
      </c>
      <c r="G198" s="15" t="str">
        <f>IFERROR(IF(VLOOKUP(C198,'Planning LIDL'!$C$2:$E$341,3,0)=0,"",VLOOKUP(C198,'Planning LIDL'!$C$2:$E$341,3,0)),"")</f>
        <v/>
      </c>
      <c r="H198" s="15" t="str">
        <f>IFERROR(VLOOKUP(C198,'Planning LIDL'!$C$2:$F$341,2,0),"")</f>
        <v>REMPLACEMENT D'APPAREIL RESERVE</v>
      </c>
      <c r="I198" s="15"/>
      <c r="J198" s="15"/>
      <c r="K198" s="15"/>
      <c r="L198" s="15"/>
      <c r="M198" s="13">
        <v>6</v>
      </c>
      <c r="N198" s="13"/>
      <c r="O198" s="13"/>
      <c r="P198" s="13">
        <v>10</v>
      </c>
      <c r="Q198" s="24">
        <f t="shared" si="5"/>
        <v>0</v>
      </c>
    </row>
    <row r="199" spans="1:17" hidden="1" x14ac:dyDescent="0.2">
      <c r="A199" s="8" t="s">
        <v>60</v>
      </c>
      <c r="B199" s="9" t="s">
        <v>310</v>
      </c>
      <c r="C199" s="10" t="s">
        <v>311</v>
      </c>
      <c r="D199" s="11" t="s">
        <v>14</v>
      </c>
      <c r="E199" s="12" t="s">
        <v>312</v>
      </c>
      <c r="F199" s="15" t="str">
        <f>IFERROR(VLOOKUP(C199,'Planning LIDL'!$C$2:$F$341,4,0),"")</f>
        <v>A replanifier</v>
      </c>
      <c r="G199" s="15" t="str">
        <f>IFERROR(IF(VLOOKUP(C199,'Planning LIDL'!$C$2:$E$341,3,0)=0,"",VLOOKUP(C199,'Planning LIDL'!$C$2:$E$341,3,0)),"")</f>
        <v/>
      </c>
      <c r="H199" s="15" t="str">
        <f>IFERROR(VLOOKUP(C199,'Planning LIDL'!$C$2:$F$341,2,0),"")</f>
        <v>REMPLACEMENT D'APPAREIL RESERVE DR17</v>
      </c>
      <c r="I199" s="15"/>
      <c r="J199" s="15"/>
      <c r="K199" s="15"/>
      <c r="L199" s="15"/>
      <c r="M199" s="13"/>
      <c r="N199" s="13">
        <v>140</v>
      </c>
      <c r="O199" s="13"/>
      <c r="P199" s="13">
        <v>9</v>
      </c>
      <c r="Q199" s="24">
        <f t="shared" si="5"/>
        <v>0</v>
      </c>
    </row>
    <row r="200" spans="1:17" hidden="1" x14ac:dyDescent="0.2">
      <c r="A200" s="8" t="s">
        <v>60</v>
      </c>
      <c r="B200" s="9" t="s">
        <v>623</v>
      </c>
      <c r="C200" s="10" t="s">
        <v>624</v>
      </c>
      <c r="D200" s="11" t="s">
        <v>14</v>
      </c>
      <c r="E200" s="12" t="s">
        <v>625</v>
      </c>
      <c r="F200" s="15" t="str">
        <f>IFERROR(VLOOKUP(C200,'Planning LIDL'!$C$2:$F$341,4,0),"")</f>
        <v>A replanifier</v>
      </c>
      <c r="G200" s="15" t="str">
        <f>IFERROR(IF(VLOOKUP(C200,'Planning LIDL'!$C$2:$E$341,3,0)=0,"",VLOOKUP(C200,'Planning LIDL'!$C$2:$E$341,3,0)),"")</f>
        <v/>
      </c>
      <c r="H200" s="15" t="str">
        <f>IFERROR(VLOOKUP(C200,'Planning LIDL'!$C$2:$F$341,2,0),"")</f>
        <v>REMPLACEMENT D'APPAREIL RESERVE DR17</v>
      </c>
      <c r="I200" s="15"/>
      <c r="J200" s="15"/>
      <c r="K200" s="15"/>
      <c r="L200" s="15"/>
      <c r="M200" s="13"/>
      <c r="N200" s="13">
        <v>176</v>
      </c>
      <c r="O200" s="13">
        <v>2</v>
      </c>
      <c r="P200" s="13">
        <v>11</v>
      </c>
      <c r="Q200" s="24">
        <f t="shared" si="5"/>
        <v>0</v>
      </c>
    </row>
    <row r="201" spans="1:17" hidden="1" x14ac:dyDescent="0.2">
      <c r="A201" s="8" t="s">
        <v>60</v>
      </c>
      <c r="B201" s="9" t="s">
        <v>325</v>
      </c>
      <c r="C201" s="10" t="s">
        <v>326</v>
      </c>
      <c r="D201" s="11" t="s">
        <v>14</v>
      </c>
      <c r="E201" s="12" t="s">
        <v>327</v>
      </c>
      <c r="F201" s="15" t="str">
        <f>IFERROR(VLOOKUP(C201,'Planning LIDL'!$C$2:$F$341,4,0),"")</f>
        <v>A replanifier</v>
      </c>
      <c r="G201" s="15" t="str">
        <f>IFERROR(IF(VLOOKUP(C201,'Planning LIDL'!$C$2:$E$341,3,0)=0,"",VLOOKUP(C201,'Planning LIDL'!$C$2:$E$341,3,0)),"")</f>
        <v/>
      </c>
      <c r="H201" s="15" t="str">
        <f>IFERROR(VLOOKUP(C201,'Planning LIDL'!$C$2:$F$341,2,0),"")</f>
        <v>REMPLACEMENT D'APPAREIL RESERVE DR17</v>
      </c>
      <c r="I201" s="15"/>
      <c r="J201" s="15"/>
      <c r="K201" s="15"/>
      <c r="L201" s="15"/>
      <c r="M201" s="13"/>
      <c r="N201" s="13">
        <v>142</v>
      </c>
      <c r="O201" s="13"/>
      <c r="P201" s="13">
        <v>8</v>
      </c>
      <c r="Q201" s="24">
        <f t="shared" si="5"/>
        <v>0</v>
      </c>
    </row>
    <row r="202" spans="1:17" hidden="1" x14ac:dyDescent="0.2">
      <c r="A202" s="8" t="s">
        <v>60</v>
      </c>
      <c r="B202" s="9" t="s">
        <v>1165</v>
      </c>
      <c r="C202" s="10" t="s">
        <v>1166</v>
      </c>
      <c r="D202" s="11" t="s">
        <v>816</v>
      </c>
      <c r="E202" s="12" t="s">
        <v>1167</v>
      </c>
      <c r="F202" s="15" t="str">
        <f>IFERROR(VLOOKUP(C202,'Planning LIDL'!$C$2:$F$341,4,0),"")</f>
        <v>A replanifier</v>
      </c>
      <c r="G202" s="15" t="str">
        <f>IFERROR(IF(VLOOKUP(C202,'Planning LIDL'!$C$2:$E$341,3,0)=0,"",VLOOKUP(C202,'Planning LIDL'!$C$2:$E$341,3,0)),"")</f>
        <v/>
      </c>
      <c r="H202" s="15" t="str">
        <f>IFERROR(VLOOKUP(C202,'Planning LIDL'!$C$2:$F$341,2,0),"")</f>
        <v>REMPLACEMENT D'APPAREIL RESERVE</v>
      </c>
      <c r="I202" s="15"/>
      <c r="J202" s="15"/>
      <c r="K202" s="15"/>
      <c r="L202" s="15"/>
      <c r="M202" s="13"/>
      <c r="N202" s="13"/>
      <c r="O202" s="13"/>
      <c r="P202" s="13">
        <v>14</v>
      </c>
      <c r="Q202" s="24">
        <f t="shared" si="5"/>
        <v>0</v>
      </c>
    </row>
    <row r="203" spans="1:17" hidden="1" x14ac:dyDescent="0.2">
      <c r="A203" s="8" t="s">
        <v>60</v>
      </c>
      <c r="B203" s="9" t="s">
        <v>1117</v>
      </c>
      <c r="C203" s="10" t="s">
        <v>1118</v>
      </c>
      <c r="D203" s="11" t="s">
        <v>816</v>
      </c>
      <c r="E203" s="12" t="s">
        <v>1119</v>
      </c>
      <c r="F203" s="15" t="str">
        <f>IFERROR(VLOOKUP(C203,'Planning LIDL'!$C$2:$F$341,4,0),"")</f>
        <v>A replanifier</v>
      </c>
      <c r="G203" s="15" t="str">
        <f>IFERROR(IF(VLOOKUP(C203,'Planning LIDL'!$C$2:$E$341,3,0)=0,"",VLOOKUP(C203,'Planning LIDL'!$C$2:$E$341,3,0)),"")</f>
        <v/>
      </c>
      <c r="H203" s="15" t="str">
        <f>IFERROR(VLOOKUP(C203,'Planning LIDL'!$C$2:$F$341,2,0),"")</f>
        <v>REMPLACEMENT D'APPAREIL RESERVE</v>
      </c>
      <c r="I203" s="15"/>
      <c r="J203" s="15"/>
      <c r="K203" s="15"/>
      <c r="L203" s="15"/>
      <c r="M203" s="13"/>
      <c r="N203" s="13"/>
      <c r="O203" s="13">
        <v>1</v>
      </c>
      <c r="P203" s="13">
        <v>16</v>
      </c>
      <c r="Q203" s="24">
        <f t="shared" si="5"/>
        <v>0</v>
      </c>
    </row>
    <row r="204" spans="1:17" hidden="1" x14ac:dyDescent="0.2">
      <c r="A204" s="8" t="s">
        <v>60</v>
      </c>
      <c r="B204" s="9" t="s">
        <v>1057</v>
      </c>
      <c r="C204" s="10" t="s">
        <v>1058</v>
      </c>
      <c r="D204" s="11" t="s">
        <v>816</v>
      </c>
      <c r="E204" s="12" t="s">
        <v>1059</v>
      </c>
      <c r="F204" s="15" t="str">
        <f>IFERROR(VLOOKUP(C204,'Planning LIDL'!$C$2:$F$341,4,0),"")</f>
        <v>A replanifier</v>
      </c>
      <c r="G204" s="15" t="str">
        <f>IFERROR(IF(VLOOKUP(C204,'Planning LIDL'!$C$2:$E$341,3,0)=0,"",VLOOKUP(C204,'Planning LIDL'!$C$2:$E$341,3,0)),"")</f>
        <v/>
      </c>
      <c r="H204" s="15" t="str">
        <f>IFERROR(VLOOKUP(C204,'Planning LIDL'!$C$2:$F$341,2,0),"")</f>
        <v>REMPLACEMENT D'APPAREIL RESERVE</v>
      </c>
      <c r="I204" s="15"/>
      <c r="J204" s="15"/>
      <c r="K204" s="15"/>
      <c r="L204" s="15"/>
      <c r="M204" s="13"/>
      <c r="N204" s="13">
        <v>5</v>
      </c>
      <c r="O204" s="13"/>
      <c r="P204" s="13">
        <v>8</v>
      </c>
      <c r="Q204" s="24">
        <f t="shared" si="5"/>
        <v>0</v>
      </c>
    </row>
    <row r="205" spans="1:17" hidden="1" x14ac:dyDescent="0.2">
      <c r="A205" s="8" t="s">
        <v>60</v>
      </c>
      <c r="B205" s="9" t="s">
        <v>496</v>
      </c>
      <c r="C205" s="10" t="s">
        <v>497</v>
      </c>
      <c r="D205" s="11" t="s">
        <v>14</v>
      </c>
      <c r="E205" s="12" t="s">
        <v>498</v>
      </c>
      <c r="F205" s="15" t="str">
        <f>IFERROR(VLOOKUP(C205,'Planning LIDL'!$C$2:$F$341,4,0),"")</f>
        <v>A replanifier</v>
      </c>
      <c r="G205" s="15" t="str">
        <f>IFERROR(IF(VLOOKUP(C205,'Planning LIDL'!$C$2:$E$341,3,0)=0,"",VLOOKUP(C205,'Planning LIDL'!$C$2:$E$341,3,0)),"")</f>
        <v/>
      </c>
      <c r="H205" s="15" t="str">
        <f>IFERROR(VLOOKUP(C205,'Planning LIDL'!$C$2:$F$341,2,0),"")</f>
        <v>REMPLACEMENT D'APPAREIL RESERVE DR17</v>
      </c>
      <c r="I205" s="15"/>
      <c r="J205" s="15"/>
      <c r="K205" s="15"/>
      <c r="L205" s="15"/>
      <c r="M205" s="13"/>
      <c r="N205" s="13">
        <v>159</v>
      </c>
      <c r="O205" s="13"/>
      <c r="P205" s="13">
        <v>13</v>
      </c>
      <c r="Q205" s="24">
        <f t="shared" si="5"/>
        <v>0</v>
      </c>
    </row>
    <row r="206" spans="1:17" hidden="1" x14ac:dyDescent="0.2">
      <c r="A206" s="8" t="s">
        <v>60</v>
      </c>
      <c r="B206" s="9" t="s">
        <v>964</v>
      </c>
      <c r="C206" s="10" t="s">
        <v>965</v>
      </c>
      <c r="D206" s="11" t="s">
        <v>816</v>
      </c>
      <c r="E206" s="12" t="s">
        <v>966</v>
      </c>
      <c r="F206" s="15" t="str">
        <f>IFERROR(VLOOKUP(C206,'Planning LIDL'!$C$2:$F$341,4,0),"")</f>
        <v>A replanifier</v>
      </c>
      <c r="G206" s="15" t="str">
        <f>IFERROR(IF(VLOOKUP(C206,'Planning LIDL'!$C$2:$E$341,3,0)=0,"",VLOOKUP(C206,'Planning LIDL'!$C$2:$E$341,3,0)),"")</f>
        <v/>
      </c>
      <c r="H206" s="15" t="str">
        <f>IFERROR(VLOOKUP(C206,'Planning LIDL'!$C$2:$F$341,2,0),"")</f>
        <v>REMPLACEMENT D'APPAREIL RESERVE</v>
      </c>
      <c r="I206" s="15"/>
      <c r="J206" s="15"/>
      <c r="K206" s="15"/>
      <c r="L206" s="15"/>
      <c r="M206" s="13"/>
      <c r="N206" s="13"/>
      <c r="O206" s="13"/>
      <c r="P206" s="13">
        <v>10</v>
      </c>
      <c r="Q206" s="24">
        <f t="shared" si="5"/>
        <v>0</v>
      </c>
    </row>
    <row r="207" spans="1:17" hidden="1" x14ac:dyDescent="0.2">
      <c r="A207" s="8" t="s">
        <v>60</v>
      </c>
      <c r="B207" s="9" t="s">
        <v>940</v>
      </c>
      <c r="C207" s="10" t="s">
        <v>941</v>
      </c>
      <c r="D207" s="11" t="s">
        <v>816</v>
      </c>
      <c r="E207" s="12" t="s">
        <v>942</v>
      </c>
      <c r="F207" s="15" t="str">
        <f>IFERROR(VLOOKUP(C207,'Planning LIDL'!$C$2:$F$341,4,0),"")</f>
        <v>A replanifier</v>
      </c>
      <c r="G207" s="15" t="str">
        <f>IFERROR(IF(VLOOKUP(C207,'Planning LIDL'!$C$2:$E$341,3,0)=0,"",VLOOKUP(C207,'Planning LIDL'!$C$2:$E$341,3,0)),"")</f>
        <v/>
      </c>
      <c r="H207" s="15" t="str">
        <f>IFERROR(VLOOKUP(C207,'Planning LIDL'!$C$2:$F$341,2,0),"")</f>
        <v>REMPLACEMENT D'APPAREIL RESERVE</v>
      </c>
      <c r="I207" s="15"/>
      <c r="J207" s="15"/>
      <c r="K207" s="15"/>
      <c r="L207" s="15"/>
      <c r="M207" s="13"/>
      <c r="N207" s="13"/>
      <c r="O207" s="13"/>
      <c r="P207" s="13">
        <v>9</v>
      </c>
      <c r="Q207" s="24">
        <f t="shared" si="5"/>
        <v>0</v>
      </c>
    </row>
    <row r="208" spans="1:17" hidden="1" x14ac:dyDescent="0.2">
      <c r="A208" s="8" t="s">
        <v>60</v>
      </c>
      <c r="B208" s="9" t="s">
        <v>271</v>
      </c>
      <c r="C208" s="10" t="s">
        <v>272</v>
      </c>
      <c r="D208" s="11" t="s">
        <v>14</v>
      </c>
      <c r="E208" s="12" t="s">
        <v>273</v>
      </c>
      <c r="F208" s="15" t="str">
        <f>IFERROR(VLOOKUP(C208,'Planning LIDL'!$C$2:$F$341,4,0),"")</f>
        <v>A replanifier</v>
      </c>
      <c r="G208" s="15" t="str">
        <f>IFERROR(IF(VLOOKUP(C208,'Planning LIDL'!$C$2:$E$341,3,0)=0,"",VLOOKUP(C208,'Planning LIDL'!$C$2:$E$341,3,0)),"")</f>
        <v/>
      </c>
      <c r="H208" s="15" t="str">
        <f>IFERROR(VLOOKUP(C208,'Planning LIDL'!$C$2:$F$341,2,0),"")</f>
        <v>REMPLACEMENT D'APPAREIL RESERVE DR17</v>
      </c>
      <c r="I208" s="15"/>
      <c r="J208" s="15"/>
      <c r="K208" s="15"/>
      <c r="L208" s="15"/>
      <c r="M208" s="13"/>
      <c r="N208" s="13">
        <v>130</v>
      </c>
      <c r="O208" s="13"/>
      <c r="P208" s="13">
        <v>14</v>
      </c>
      <c r="Q208" s="24">
        <f t="shared" si="5"/>
        <v>0</v>
      </c>
    </row>
    <row r="209" spans="1:17" hidden="1" x14ac:dyDescent="0.2">
      <c r="A209" s="8" t="s">
        <v>60</v>
      </c>
      <c r="B209" s="9" t="s">
        <v>319</v>
      </c>
      <c r="C209" s="10" t="s">
        <v>320</v>
      </c>
      <c r="D209" s="11" t="s">
        <v>14</v>
      </c>
      <c r="E209" s="12" t="s">
        <v>321</v>
      </c>
      <c r="F209" s="15" t="str">
        <f>IFERROR(VLOOKUP(C209,'Planning LIDL'!$C$2:$F$341,4,0),"")</f>
        <v>A replanifier</v>
      </c>
      <c r="G209" s="15" t="str">
        <f>IFERROR(IF(VLOOKUP(C209,'Planning LIDL'!$C$2:$E$341,3,0)=0,"",VLOOKUP(C209,'Planning LIDL'!$C$2:$E$341,3,0)),"")</f>
        <v/>
      </c>
      <c r="H209" s="15" t="str">
        <f>IFERROR(VLOOKUP(C209,'Planning LIDL'!$C$2:$F$341,2,0),"")</f>
        <v>REMPLACEMENT D'APPAREIL RESERVE DR17</v>
      </c>
      <c r="I209" s="15"/>
      <c r="J209" s="15"/>
      <c r="K209" s="15"/>
      <c r="L209" s="15"/>
      <c r="M209" s="13"/>
      <c r="N209" s="13">
        <v>140</v>
      </c>
      <c r="O209" s="13"/>
      <c r="P209" s="13">
        <v>10</v>
      </c>
      <c r="Q209" s="24">
        <f t="shared" si="5"/>
        <v>0</v>
      </c>
    </row>
    <row r="210" spans="1:17" hidden="1" x14ac:dyDescent="0.2">
      <c r="A210" s="8" t="s">
        <v>60</v>
      </c>
      <c r="B210" s="9" t="s">
        <v>385</v>
      </c>
      <c r="C210" s="10" t="s">
        <v>386</v>
      </c>
      <c r="D210" s="11" t="s">
        <v>14</v>
      </c>
      <c r="E210" s="12" t="s">
        <v>387</v>
      </c>
      <c r="F210" s="15" t="str">
        <f>IFERROR(VLOOKUP(C210,'Planning LIDL'!$C$2:$F$341,4,0),"")</f>
        <v>A replanifier</v>
      </c>
      <c r="G210" s="15" t="str">
        <f>IFERROR(IF(VLOOKUP(C210,'Planning LIDL'!$C$2:$E$341,3,0)=0,"",VLOOKUP(C210,'Planning LIDL'!$C$2:$E$341,3,0)),"")</f>
        <v/>
      </c>
      <c r="H210" s="15" t="str">
        <f>IFERROR(VLOOKUP(C210,'Planning LIDL'!$C$2:$F$341,2,0),"")</f>
        <v>REMPLACEMENT D'APPAREIL RESERVE DR17</v>
      </c>
      <c r="I210" s="15"/>
      <c r="J210" s="15"/>
      <c r="K210" s="15"/>
      <c r="L210" s="15"/>
      <c r="M210" s="13"/>
      <c r="N210" s="13">
        <v>142</v>
      </c>
      <c r="O210" s="13"/>
      <c r="P210" s="13">
        <v>14</v>
      </c>
      <c r="Q210" s="24">
        <f t="shared" si="5"/>
        <v>0</v>
      </c>
    </row>
    <row r="211" spans="1:17" hidden="1" x14ac:dyDescent="0.2">
      <c r="A211" s="8" t="s">
        <v>60</v>
      </c>
      <c r="B211" s="9" t="s">
        <v>661</v>
      </c>
      <c r="C211" s="10" t="s">
        <v>662</v>
      </c>
      <c r="D211" s="11" t="s">
        <v>14</v>
      </c>
      <c r="E211" s="12" t="s">
        <v>663</v>
      </c>
      <c r="F211" s="15" t="str">
        <f>IFERROR(VLOOKUP(C211,'Planning LIDL'!$C$2:$F$341,4,0),"")</f>
        <v>A replanifier</v>
      </c>
      <c r="G211" s="15" t="str">
        <f>IFERROR(IF(VLOOKUP(C211,'Planning LIDL'!$C$2:$E$341,3,0)=0,"",VLOOKUP(C211,'Planning LIDL'!$C$2:$E$341,3,0)),"")</f>
        <v/>
      </c>
      <c r="H211" s="15" t="str">
        <f>IFERROR(VLOOKUP(C211,'Planning LIDL'!$C$2:$F$341,2,0),"")</f>
        <v>REMPLACEMENT D'APPAREIL RESERVE DR17</v>
      </c>
      <c r="I211" s="15"/>
      <c r="J211" s="15"/>
      <c r="K211" s="15"/>
      <c r="L211" s="15"/>
      <c r="M211" s="13"/>
      <c r="N211" s="13">
        <v>182</v>
      </c>
      <c r="O211" s="13">
        <v>7</v>
      </c>
      <c r="P211" s="13">
        <v>3</v>
      </c>
      <c r="Q211" s="24">
        <f t="shared" si="5"/>
        <v>0</v>
      </c>
    </row>
    <row r="212" spans="1:17" hidden="1" x14ac:dyDescent="0.2">
      <c r="A212" s="8" t="s">
        <v>60</v>
      </c>
      <c r="B212" s="9" t="s">
        <v>913</v>
      </c>
      <c r="C212" s="10" t="s">
        <v>914</v>
      </c>
      <c r="D212" s="11" t="s">
        <v>816</v>
      </c>
      <c r="E212" s="12" t="s">
        <v>915</v>
      </c>
      <c r="F212" s="15" t="str">
        <f>IFERROR(VLOOKUP(C212,'Planning LIDL'!$C$2:$F$341,4,0),"")</f>
        <v>A replanifier</v>
      </c>
      <c r="G212" s="15" t="str">
        <f>IFERROR(IF(VLOOKUP(C212,'Planning LIDL'!$C$2:$E$341,3,0)=0,"",VLOOKUP(C212,'Planning LIDL'!$C$2:$E$341,3,0)),"")</f>
        <v/>
      </c>
      <c r="H212" s="15" t="str">
        <f>IFERROR(VLOOKUP(C212,'Planning LIDL'!$C$2:$F$341,2,0),"")</f>
        <v>REMPLACEMENT D'APPAREIL RESERVE</v>
      </c>
      <c r="I212" s="15"/>
      <c r="J212" s="15"/>
      <c r="K212" s="15"/>
      <c r="L212" s="15"/>
      <c r="M212" s="13"/>
      <c r="N212" s="13"/>
      <c r="O212" s="13"/>
      <c r="P212" s="13">
        <v>8</v>
      </c>
      <c r="Q212" s="24">
        <f t="shared" si="5"/>
        <v>0</v>
      </c>
    </row>
    <row r="213" spans="1:17" hidden="1" x14ac:dyDescent="0.2">
      <c r="A213" s="8" t="s">
        <v>60</v>
      </c>
      <c r="B213" s="9" t="s">
        <v>748</v>
      </c>
      <c r="C213" s="10" t="s">
        <v>749</v>
      </c>
      <c r="D213" s="11" t="s">
        <v>14</v>
      </c>
      <c r="E213" s="12" t="s">
        <v>750</v>
      </c>
      <c r="F213" s="15" t="str">
        <f>IFERROR(VLOOKUP(C213,'Planning LIDL'!$C$2:$F$341,4,0),"")</f>
        <v>A replanifier</v>
      </c>
      <c r="G213" s="15" t="str">
        <f>IFERROR(IF(VLOOKUP(C213,'Planning LIDL'!$C$2:$E$341,3,0)=0,"",VLOOKUP(C213,'Planning LIDL'!$C$2:$E$341,3,0)),"")</f>
        <v/>
      </c>
      <c r="H213" s="15" t="str">
        <f>IFERROR(VLOOKUP(C213,'Planning LIDL'!$C$2:$F$341,2,0),"")</f>
        <v>REMPLACEMENT D'APPAREIL RESERVE DR17</v>
      </c>
      <c r="I213" s="15"/>
      <c r="J213" s="15"/>
      <c r="K213" s="15"/>
      <c r="L213" s="15"/>
      <c r="M213" s="13">
        <v>227</v>
      </c>
      <c r="N213" s="13"/>
      <c r="O213" s="13"/>
      <c r="P213" s="13">
        <v>9</v>
      </c>
      <c r="Q213" s="24">
        <f t="shared" si="5"/>
        <v>0</v>
      </c>
    </row>
    <row r="214" spans="1:17" hidden="1" x14ac:dyDescent="0.2">
      <c r="A214" s="8" t="s">
        <v>60</v>
      </c>
      <c r="B214" s="9" t="s">
        <v>632</v>
      </c>
      <c r="C214" s="10" t="s">
        <v>633</v>
      </c>
      <c r="D214" s="11" t="s">
        <v>14</v>
      </c>
      <c r="E214" s="12" t="s">
        <v>634</v>
      </c>
      <c r="F214" s="15" t="str">
        <f>IFERROR(VLOOKUP(C214,'Planning LIDL'!$C$2:$F$341,4,0),"")</f>
        <v>A replanifier</v>
      </c>
      <c r="G214" s="15" t="str">
        <f>IFERROR(IF(VLOOKUP(C214,'Planning LIDL'!$C$2:$E$341,3,0)=0,"",VLOOKUP(C214,'Planning LIDL'!$C$2:$E$341,3,0)),"")</f>
        <v/>
      </c>
      <c r="H214" s="15" t="str">
        <f>IFERROR(VLOOKUP(C214,'Planning LIDL'!$C$2:$F$341,2,0),"")</f>
        <v>REMPLACEMENT D'APPAREIL RESERVE DR17</v>
      </c>
      <c r="I214" s="15"/>
      <c r="J214" s="15"/>
      <c r="K214" s="15"/>
      <c r="L214" s="15"/>
      <c r="M214" s="13"/>
      <c r="N214" s="13">
        <v>181</v>
      </c>
      <c r="O214" s="13"/>
      <c r="P214" s="13">
        <v>13</v>
      </c>
      <c r="Q214" s="24">
        <f t="shared" si="5"/>
        <v>0</v>
      </c>
    </row>
    <row r="215" spans="1:17" hidden="1" x14ac:dyDescent="0.2">
      <c r="A215" s="8" t="s">
        <v>60</v>
      </c>
      <c r="B215" s="9" t="s">
        <v>1078</v>
      </c>
      <c r="C215" s="10" t="s">
        <v>1079</v>
      </c>
      <c r="D215" s="11" t="s">
        <v>816</v>
      </c>
      <c r="E215" s="12" t="s">
        <v>1080</v>
      </c>
      <c r="F215" s="15" t="str">
        <f>IFERROR(VLOOKUP(C215,'Planning LIDL'!$C$2:$F$341,4,0),"")</f>
        <v>A replanifier</v>
      </c>
      <c r="G215" s="15" t="str">
        <f>IFERROR(IF(VLOOKUP(C215,'Planning LIDL'!$C$2:$E$341,3,0)=0,"",VLOOKUP(C215,'Planning LIDL'!$C$2:$E$341,3,0)),"")</f>
        <v/>
      </c>
      <c r="H215" s="15" t="str">
        <f>IFERROR(VLOOKUP(C215,'Planning LIDL'!$C$2:$F$341,2,0),"")</f>
        <v>REMPLACEMENT D'APPAREIL RESERVE</v>
      </c>
      <c r="I215" s="15"/>
      <c r="J215" s="15"/>
      <c r="K215" s="15"/>
      <c r="L215" s="15"/>
      <c r="M215" s="13"/>
      <c r="N215" s="13"/>
      <c r="O215" s="13"/>
      <c r="P215" s="13">
        <v>14</v>
      </c>
      <c r="Q215" s="24">
        <f t="shared" si="5"/>
        <v>0</v>
      </c>
    </row>
    <row r="216" spans="1:17" hidden="1" x14ac:dyDescent="0.2">
      <c r="A216" s="8" t="s">
        <v>60</v>
      </c>
      <c r="B216" s="9" t="s">
        <v>790</v>
      </c>
      <c r="C216" s="10" t="s">
        <v>791</v>
      </c>
      <c r="D216" s="11" t="s">
        <v>14</v>
      </c>
      <c r="E216" s="12" t="s">
        <v>792</v>
      </c>
      <c r="F216" s="15" t="str">
        <f>IFERROR(VLOOKUP(C216,'Planning LIDL'!$C$2:$F$341,4,0),"")</f>
        <v>A replanifier</v>
      </c>
      <c r="G216" s="15" t="str">
        <f>IFERROR(IF(VLOOKUP(C216,'Planning LIDL'!$C$2:$E$341,3,0)=0,"",VLOOKUP(C216,'Planning LIDL'!$C$2:$E$341,3,0)),"")</f>
        <v/>
      </c>
      <c r="H216" s="15" t="str">
        <f>IFERROR(VLOOKUP(C216,'Planning LIDL'!$C$2:$F$341,2,0),"")</f>
        <v>REMPLACEMENT D'APPAREIL RESERVE DR17</v>
      </c>
      <c r="I216" s="15"/>
      <c r="J216" s="15"/>
      <c r="K216" s="15"/>
      <c r="L216" s="15"/>
      <c r="M216" s="13">
        <v>248</v>
      </c>
      <c r="N216" s="13"/>
      <c r="O216" s="13">
        <v>17</v>
      </c>
      <c r="P216" s="13"/>
      <c r="Q216" s="24">
        <f t="shared" si="5"/>
        <v>0</v>
      </c>
    </row>
    <row r="217" spans="1:17" hidden="1" x14ac:dyDescent="0.2">
      <c r="A217" s="8" t="s">
        <v>60</v>
      </c>
      <c r="B217" s="9" t="s">
        <v>742</v>
      </c>
      <c r="C217" s="10" t="s">
        <v>743</v>
      </c>
      <c r="D217" s="11" t="s">
        <v>14</v>
      </c>
      <c r="E217" s="12" t="s">
        <v>744</v>
      </c>
      <c r="F217" s="15" t="str">
        <f>IFERROR(VLOOKUP(C217,'Planning LIDL'!$C$2:$F$341,4,0),"")</f>
        <v>A replanifier</v>
      </c>
      <c r="G217" s="15" t="str">
        <f>IFERROR(IF(VLOOKUP(C217,'Planning LIDL'!$C$2:$E$341,3,0)=0,"",VLOOKUP(C217,'Planning LIDL'!$C$2:$E$341,3,0)),"")</f>
        <v/>
      </c>
      <c r="H217" s="15" t="str">
        <f>IFERROR(VLOOKUP(C217,'Planning LIDL'!$C$2:$F$341,2,0),"")</f>
        <v>REMPLACEMENT D'APPAREIL RESERVE DR17</v>
      </c>
      <c r="I217" s="15"/>
      <c r="J217" s="15"/>
      <c r="K217" s="15"/>
      <c r="L217" s="15"/>
      <c r="M217" s="13">
        <v>219</v>
      </c>
      <c r="N217" s="13"/>
      <c r="O217" s="13">
        <v>14</v>
      </c>
      <c r="P217" s="13"/>
      <c r="Q217" s="24">
        <f t="shared" si="5"/>
        <v>0</v>
      </c>
    </row>
    <row r="218" spans="1:17" hidden="1" x14ac:dyDescent="0.2">
      <c r="A218" s="8" t="s">
        <v>91</v>
      </c>
      <c r="B218" s="9" t="s">
        <v>1051</v>
      </c>
      <c r="C218" s="10" t="s">
        <v>1052</v>
      </c>
      <c r="D218" s="11" t="s">
        <v>816</v>
      </c>
      <c r="E218" s="12" t="s">
        <v>1053</v>
      </c>
      <c r="F218" s="15" t="str">
        <f>IFERROR(VLOOKUP(C218,'Planning LIDL'!$C$2:$F$341,4,0),"")</f>
        <v/>
      </c>
      <c r="G218" s="15" t="str">
        <f>IFERROR(IF(VLOOKUP(C218,'Planning LIDL'!$C$2:$E$341,3,0)=0,"",VLOOKUP(C218,'Planning LIDL'!$C$2:$E$341,3,0)),"")</f>
        <v/>
      </c>
      <c r="H218" s="15" t="str">
        <f>IFERROR(VLOOKUP(C218,'Planning LIDL'!$C$2:$F$341,2,0),"")</f>
        <v/>
      </c>
      <c r="I218" s="15"/>
      <c r="J218" s="15"/>
      <c r="K218" s="15"/>
      <c r="L218" s="15"/>
      <c r="M218" s="13"/>
      <c r="N218" s="13"/>
      <c r="O218" s="13"/>
      <c r="P218" s="13">
        <v>13</v>
      </c>
      <c r="Q218" s="24">
        <f t="shared" si="5"/>
        <v>0</v>
      </c>
    </row>
    <row r="219" spans="1:17" hidden="1" x14ac:dyDescent="0.2">
      <c r="A219" s="8" t="s">
        <v>91</v>
      </c>
      <c r="B219" s="9" t="s">
        <v>493</v>
      </c>
      <c r="C219" s="10" t="s">
        <v>494</v>
      </c>
      <c r="D219" s="11" t="s">
        <v>14</v>
      </c>
      <c r="E219" s="12" t="s">
        <v>495</v>
      </c>
      <c r="F219" s="15" t="str">
        <f>IFERROR(VLOOKUP(C219,'Planning LIDL'!$C$2:$F$341,4,0),"")</f>
        <v/>
      </c>
      <c r="G219" s="15" t="str">
        <f>IFERROR(IF(VLOOKUP(C219,'Planning LIDL'!$C$2:$E$341,3,0)=0,"",VLOOKUP(C219,'Planning LIDL'!$C$2:$E$341,3,0)),"")</f>
        <v/>
      </c>
      <c r="H219" s="15" t="str">
        <f>IFERROR(VLOOKUP(C219,'Planning LIDL'!$C$2:$F$341,2,0),"")</f>
        <v/>
      </c>
      <c r="I219" s="15"/>
      <c r="J219" s="15"/>
      <c r="K219" s="15"/>
      <c r="L219" s="15"/>
      <c r="M219" s="13"/>
      <c r="N219" s="13">
        <v>164</v>
      </c>
      <c r="O219" s="13">
        <v>1</v>
      </c>
      <c r="P219" s="13">
        <v>7</v>
      </c>
      <c r="Q219" s="24">
        <f t="shared" si="5"/>
        <v>0</v>
      </c>
    </row>
    <row r="220" spans="1:17" hidden="1" x14ac:dyDescent="0.2">
      <c r="A220" s="8" t="s">
        <v>91</v>
      </c>
      <c r="B220" s="9" t="s">
        <v>92</v>
      </c>
      <c r="C220" s="10" t="s">
        <v>93</v>
      </c>
      <c r="D220" s="11" t="s">
        <v>14</v>
      </c>
      <c r="E220" s="12" t="s">
        <v>94</v>
      </c>
      <c r="F220" s="15" t="str">
        <f>IFERROR(VLOOKUP(C220,'Planning LIDL'!$C$2:$F$341,4,0),"")</f>
        <v/>
      </c>
      <c r="G220" s="15" t="str">
        <f>IFERROR(IF(VLOOKUP(C220,'Planning LIDL'!$C$2:$E$341,3,0)=0,"",VLOOKUP(C220,'Planning LIDL'!$C$2:$E$341,3,0)),"")</f>
        <v/>
      </c>
      <c r="H220" s="15" t="str">
        <f>IFERROR(VLOOKUP(C220,'Planning LIDL'!$C$2:$F$341,2,0),"")</f>
        <v/>
      </c>
      <c r="I220" s="15"/>
      <c r="J220" s="15"/>
      <c r="K220" s="15"/>
      <c r="L220" s="15"/>
      <c r="M220" s="13">
        <v>4</v>
      </c>
      <c r="N220" s="13">
        <v>100</v>
      </c>
      <c r="O220" s="13"/>
      <c r="P220" s="13">
        <v>11</v>
      </c>
      <c r="Q220" s="24">
        <f t="shared" si="5"/>
        <v>0</v>
      </c>
    </row>
    <row r="221" spans="1:17" hidden="1" x14ac:dyDescent="0.2">
      <c r="A221" s="8" t="s">
        <v>91</v>
      </c>
      <c r="B221" s="9" t="s">
        <v>1018</v>
      </c>
      <c r="C221" s="10" t="s">
        <v>1019</v>
      </c>
      <c r="D221" s="11" t="s">
        <v>816</v>
      </c>
      <c r="E221" s="12" t="s">
        <v>1020</v>
      </c>
      <c r="F221" s="15" t="str">
        <f>IFERROR(VLOOKUP(C221,'Planning LIDL'!$C$2:$F$341,4,0),"")</f>
        <v/>
      </c>
      <c r="G221" s="15" t="str">
        <f>IFERROR(IF(VLOOKUP(C221,'Planning LIDL'!$C$2:$E$341,3,0)=0,"",VLOOKUP(C221,'Planning LIDL'!$C$2:$E$341,3,0)),"")</f>
        <v/>
      </c>
      <c r="H221" s="15" t="str">
        <f>IFERROR(VLOOKUP(C221,'Planning LIDL'!$C$2:$F$341,2,0),"")</f>
        <v/>
      </c>
      <c r="I221" s="15"/>
      <c r="J221" s="15"/>
      <c r="K221" s="15"/>
      <c r="L221" s="15"/>
      <c r="M221" s="13"/>
      <c r="N221" s="13"/>
      <c r="O221" s="13"/>
      <c r="P221" s="13">
        <v>12</v>
      </c>
      <c r="Q221" s="24">
        <f t="shared" si="5"/>
        <v>0</v>
      </c>
    </row>
    <row r="222" spans="1:17" hidden="1" x14ac:dyDescent="0.2">
      <c r="A222" s="8" t="s">
        <v>91</v>
      </c>
      <c r="B222" s="9" t="s">
        <v>590</v>
      </c>
      <c r="C222" s="10" t="s">
        <v>591</v>
      </c>
      <c r="D222" s="11" t="s">
        <v>14</v>
      </c>
      <c r="E222" s="12" t="s">
        <v>592</v>
      </c>
      <c r="F222" s="15" t="str">
        <f>IFERROR(VLOOKUP(C222,'Planning LIDL'!$C$2:$F$341,4,0),"")</f>
        <v/>
      </c>
      <c r="G222" s="15" t="str">
        <f>IFERROR(IF(VLOOKUP(C222,'Planning LIDL'!$C$2:$E$341,3,0)=0,"",VLOOKUP(C222,'Planning LIDL'!$C$2:$E$341,3,0)),"")</f>
        <v/>
      </c>
      <c r="H222" s="15" t="str">
        <f>IFERROR(VLOOKUP(C222,'Planning LIDL'!$C$2:$F$341,2,0),"")</f>
        <v/>
      </c>
      <c r="I222" s="15"/>
      <c r="J222" s="15"/>
      <c r="K222" s="15"/>
      <c r="L222" s="15"/>
      <c r="M222" s="13"/>
      <c r="N222" s="13">
        <v>177</v>
      </c>
      <c r="O222" s="13"/>
      <c r="P222" s="13">
        <v>11</v>
      </c>
      <c r="Q222" s="24">
        <f t="shared" si="5"/>
        <v>0</v>
      </c>
    </row>
    <row r="223" spans="1:17" hidden="1" x14ac:dyDescent="0.2">
      <c r="A223" s="8" t="s">
        <v>91</v>
      </c>
      <c r="B223" s="9" t="s">
        <v>139</v>
      </c>
      <c r="C223" s="10" t="s">
        <v>140</v>
      </c>
      <c r="D223" s="11" t="s">
        <v>14</v>
      </c>
      <c r="E223" s="12" t="s">
        <v>141</v>
      </c>
      <c r="F223" s="15" t="str">
        <f>IFERROR(VLOOKUP(C223,'Planning LIDL'!$C$2:$F$341,4,0),"")</f>
        <v/>
      </c>
      <c r="G223" s="15" t="str">
        <f>IFERROR(IF(VLOOKUP(C223,'Planning LIDL'!$C$2:$E$341,3,0)=0,"",VLOOKUP(C223,'Planning LIDL'!$C$2:$E$341,3,0)),"")</f>
        <v/>
      </c>
      <c r="H223" s="15" t="str">
        <f>IFERROR(VLOOKUP(C223,'Planning LIDL'!$C$2:$F$341,2,0),"")</f>
        <v/>
      </c>
      <c r="I223" s="15"/>
      <c r="J223" s="15"/>
      <c r="K223" s="15"/>
      <c r="L223" s="15"/>
      <c r="M223" s="13"/>
      <c r="N223" s="13">
        <v>120</v>
      </c>
      <c r="O223" s="13"/>
      <c r="P223" s="13">
        <v>7</v>
      </c>
      <c r="Q223" s="24">
        <f t="shared" si="5"/>
        <v>0</v>
      </c>
    </row>
    <row r="224" spans="1:17" hidden="1" x14ac:dyDescent="0.2">
      <c r="A224" s="8" t="s">
        <v>91</v>
      </c>
      <c r="B224" s="9" t="s">
        <v>1099</v>
      </c>
      <c r="C224" s="10" t="s">
        <v>1100</v>
      </c>
      <c r="D224" s="11" t="s">
        <v>816</v>
      </c>
      <c r="E224" s="12" t="s">
        <v>1101</v>
      </c>
      <c r="F224" s="15" t="str">
        <f>IFERROR(VLOOKUP(C224,'Planning LIDL'!$C$2:$F$341,4,0),"")</f>
        <v/>
      </c>
      <c r="G224" s="15" t="str">
        <f>IFERROR(IF(VLOOKUP(C224,'Planning LIDL'!$C$2:$E$341,3,0)=0,"",VLOOKUP(C224,'Planning LIDL'!$C$2:$E$341,3,0)),"")</f>
        <v/>
      </c>
      <c r="H224" s="15" t="str">
        <f>IFERROR(VLOOKUP(C224,'Planning LIDL'!$C$2:$F$341,2,0),"")</f>
        <v/>
      </c>
      <c r="I224" s="15"/>
      <c r="J224" s="15"/>
      <c r="K224" s="15"/>
      <c r="L224" s="15"/>
      <c r="M224" s="13"/>
      <c r="N224" s="13">
        <v>4</v>
      </c>
      <c r="O224" s="13"/>
      <c r="P224" s="13">
        <v>12</v>
      </c>
      <c r="Q224" s="24">
        <f t="shared" ref="Q224:Q255" si="6">(((56*M224)+(65*N224)+(72*O224)+(96*P224))-((26*M224)+(24*N224)+(36*O224)+(48*P224)))*((J224-I224)/(1/24))</f>
        <v>0</v>
      </c>
    </row>
    <row r="225" spans="1:17" hidden="1" x14ac:dyDescent="0.2">
      <c r="A225" s="8" t="s">
        <v>91</v>
      </c>
      <c r="B225" s="9" t="s">
        <v>196</v>
      </c>
      <c r="C225" s="10" t="s">
        <v>197</v>
      </c>
      <c r="D225" s="11" t="s">
        <v>14</v>
      </c>
      <c r="E225" s="12" t="s">
        <v>198</v>
      </c>
      <c r="F225" s="15" t="str">
        <f>IFERROR(VLOOKUP(C225,'Planning LIDL'!$C$2:$F$341,4,0),"")</f>
        <v/>
      </c>
      <c r="G225" s="15" t="str">
        <f>IFERROR(IF(VLOOKUP(C225,'Planning LIDL'!$C$2:$E$341,3,0)=0,"",VLOOKUP(C225,'Planning LIDL'!$C$2:$E$341,3,0)),"")</f>
        <v/>
      </c>
      <c r="H225" s="15" t="str">
        <f>IFERROR(VLOOKUP(C225,'Planning LIDL'!$C$2:$F$341,2,0),"")</f>
        <v/>
      </c>
      <c r="I225" s="15"/>
      <c r="J225" s="15"/>
      <c r="K225" s="15"/>
      <c r="L225" s="15"/>
      <c r="M225" s="13"/>
      <c r="N225" s="13">
        <v>127</v>
      </c>
      <c r="O225" s="13"/>
      <c r="P225" s="13">
        <v>7</v>
      </c>
      <c r="Q225" s="24">
        <f t="shared" si="6"/>
        <v>0</v>
      </c>
    </row>
    <row r="226" spans="1:17" hidden="1" x14ac:dyDescent="0.2">
      <c r="A226" s="8" t="s">
        <v>91</v>
      </c>
      <c r="B226" s="9" t="s">
        <v>1087</v>
      </c>
      <c r="C226" s="10" t="s">
        <v>1088</v>
      </c>
      <c r="D226" s="11" t="s">
        <v>816</v>
      </c>
      <c r="E226" s="12" t="s">
        <v>1089</v>
      </c>
      <c r="F226" s="15" t="str">
        <f>IFERROR(VLOOKUP(C226,'Planning LIDL'!$C$2:$F$341,4,0),"")</f>
        <v/>
      </c>
      <c r="G226" s="15" t="str">
        <f>IFERROR(IF(VLOOKUP(C226,'Planning LIDL'!$C$2:$E$341,3,0)=0,"",VLOOKUP(C226,'Planning LIDL'!$C$2:$E$341,3,0)),"")</f>
        <v/>
      </c>
      <c r="H226" s="15" t="str">
        <f>IFERROR(VLOOKUP(C226,'Planning LIDL'!$C$2:$F$341,2,0),"")</f>
        <v/>
      </c>
      <c r="I226" s="15"/>
      <c r="J226" s="15"/>
      <c r="K226" s="15"/>
      <c r="L226" s="15"/>
      <c r="M226" s="13"/>
      <c r="N226" s="13"/>
      <c r="O226" s="13"/>
      <c r="P226" s="13">
        <v>15</v>
      </c>
      <c r="Q226" s="24">
        <f t="shared" si="6"/>
        <v>0</v>
      </c>
    </row>
    <row r="227" spans="1:17" hidden="1" x14ac:dyDescent="0.2">
      <c r="A227" s="8" t="s">
        <v>91</v>
      </c>
      <c r="B227" s="9" t="s">
        <v>280</v>
      </c>
      <c r="C227" s="10" t="s">
        <v>281</v>
      </c>
      <c r="D227" s="11" t="s">
        <v>14</v>
      </c>
      <c r="E227" s="12" t="s">
        <v>282</v>
      </c>
      <c r="F227" s="15" t="str">
        <f>IFERROR(VLOOKUP(C227,'Planning LIDL'!$C$2:$F$341,4,0),"")</f>
        <v/>
      </c>
      <c r="G227" s="15" t="str">
        <f>IFERROR(IF(VLOOKUP(C227,'Planning LIDL'!$C$2:$E$341,3,0)=0,"",VLOOKUP(C227,'Planning LIDL'!$C$2:$E$341,3,0)),"")</f>
        <v/>
      </c>
      <c r="H227" s="15" t="str">
        <f>IFERROR(VLOOKUP(C227,'Planning LIDL'!$C$2:$F$341,2,0),"")</f>
        <v/>
      </c>
      <c r="I227" s="15"/>
      <c r="J227" s="15"/>
      <c r="K227" s="15"/>
      <c r="L227" s="15"/>
      <c r="M227" s="13"/>
      <c r="N227" s="13">
        <v>131</v>
      </c>
      <c r="O227" s="13"/>
      <c r="P227" s="13">
        <v>14</v>
      </c>
      <c r="Q227" s="24">
        <f t="shared" si="6"/>
        <v>0</v>
      </c>
    </row>
    <row r="228" spans="1:17" hidden="1" x14ac:dyDescent="0.2">
      <c r="A228" s="8" t="s">
        <v>91</v>
      </c>
      <c r="B228" s="9" t="s">
        <v>136</v>
      </c>
      <c r="C228" s="10" t="s">
        <v>137</v>
      </c>
      <c r="D228" s="11" t="s">
        <v>14</v>
      </c>
      <c r="E228" s="12" t="s">
        <v>138</v>
      </c>
      <c r="F228" s="15" t="str">
        <f>IFERROR(VLOOKUP(C228,'Planning LIDL'!$C$2:$F$341,4,0),"")</f>
        <v/>
      </c>
      <c r="G228" s="15" t="str">
        <f>IFERROR(IF(VLOOKUP(C228,'Planning LIDL'!$C$2:$E$341,3,0)=0,"",VLOOKUP(C228,'Planning LIDL'!$C$2:$E$341,3,0)),"")</f>
        <v/>
      </c>
      <c r="H228" s="15" t="str">
        <f>IFERROR(VLOOKUP(C228,'Planning LIDL'!$C$2:$F$341,2,0),"")</f>
        <v/>
      </c>
      <c r="I228" s="15"/>
      <c r="J228" s="15"/>
      <c r="K228" s="15"/>
      <c r="L228" s="15"/>
      <c r="M228" s="13"/>
      <c r="N228" s="13">
        <v>115</v>
      </c>
      <c r="O228" s="13"/>
      <c r="P228" s="13">
        <v>10</v>
      </c>
      <c r="Q228" s="24">
        <f t="shared" si="6"/>
        <v>0</v>
      </c>
    </row>
    <row r="229" spans="1:17" hidden="1" x14ac:dyDescent="0.2">
      <c r="A229" s="8" t="s">
        <v>91</v>
      </c>
      <c r="B229" s="9" t="s">
        <v>232</v>
      </c>
      <c r="C229" s="10" t="s">
        <v>233</v>
      </c>
      <c r="D229" s="11" t="s">
        <v>14</v>
      </c>
      <c r="E229" s="12" t="s">
        <v>234</v>
      </c>
      <c r="F229" s="15" t="str">
        <f>IFERROR(VLOOKUP(C229,'Planning LIDL'!$C$2:$F$341,4,0),"")</f>
        <v/>
      </c>
      <c r="G229" s="15" t="str">
        <f>IFERROR(IF(VLOOKUP(C229,'Planning LIDL'!$C$2:$E$341,3,0)=0,"",VLOOKUP(C229,'Planning LIDL'!$C$2:$E$341,3,0)),"")</f>
        <v/>
      </c>
      <c r="H229" s="15" t="str">
        <f>IFERROR(VLOOKUP(C229,'Planning LIDL'!$C$2:$F$341,2,0),"")</f>
        <v/>
      </c>
      <c r="I229" s="15"/>
      <c r="J229" s="15"/>
      <c r="K229" s="15"/>
      <c r="L229" s="15"/>
      <c r="M229" s="13"/>
      <c r="N229" s="13">
        <v>127</v>
      </c>
      <c r="O229" s="13"/>
      <c r="P229" s="13">
        <v>12</v>
      </c>
      <c r="Q229" s="24">
        <f t="shared" si="6"/>
        <v>0</v>
      </c>
    </row>
    <row r="230" spans="1:17" hidden="1" x14ac:dyDescent="0.2">
      <c r="A230" s="8" t="s">
        <v>91</v>
      </c>
      <c r="B230" s="9" t="s">
        <v>527</v>
      </c>
      <c r="C230" s="10" t="s">
        <v>528</v>
      </c>
      <c r="D230" s="11" t="s">
        <v>14</v>
      </c>
      <c r="E230" s="12" t="s">
        <v>529</v>
      </c>
      <c r="F230" s="15" t="str">
        <f>IFERROR(VLOOKUP(C230,'Planning LIDL'!$C$2:$F$341,4,0),"")</f>
        <v/>
      </c>
      <c r="G230" s="15" t="str">
        <f>IFERROR(IF(VLOOKUP(C230,'Planning LIDL'!$C$2:$E$341,3,0)=0,"",VLOOKUP(C230,'Planning LIDL'!$C$2:$E$341,3,0)),"")</f>
        <v/>
      </c>
      <c r="H230" s="15" t="str">
        <f>IFERROR(VLOOKUP(C230,'Planning LIDL'!$C$2:$F$341,2,0),"")</f>
        <v/>
      </c>
      <c r="I230" s="15"/>
      <c r="J230" s="15"/>
      <c r="K230" s="15"/>
      <c r="L230" s="15"/>
      <c r="M230" s="13"/>
      <c r="N230" s="13">
        <v>169</v>
      </c>
      <c r="O230" s="13"/>
      <c r="P230" s="13">
        <v>8</v>
      </c>
      <c r="Q230" s="24">
        <f t="shared" si="6"/>
        <v>0</v>
      </c>
    </row>
    <row r="231" spans="1:17" hidden="1" x14ac:dyDescent="0.2">
      <c r="A231" s="8" t="s">
        <v>91</v>
      </c>
      <c r="B231" s="9" t="s">
        <v>1015</v>
      </c>
      <c r="C231" s="10" t="s">
        <v>1016</v>
      </c>
      <c r="D231" s="11" t="s">
        <v>816</v>
      </c>
      <c r="E231" s="12" t="s">
        <v>1017</v>
      </c>
      <c r="F231" s="15" t="str">
        <f>IFERROR(VLOOKUP(C231,'Planning LIDL'!$C$2:$F$341,4,0),"")</f>
        <v/>
      </c>
      <c r="G231" s="15" t="str">
        <f>IFERROR(IF(VLOOKUP(C231,'Planning LIDL'!$C$2:$E$341,3,0)=0,"",VLOOKUP(C231,'Planning LIDL'!$C$2:$E$341,3,0)),"")</f>
        <v/>
      </c>
      <c r="H231" s="15" t="str">
        <f>IFERROR(VLOOKUP(C231,'Planning LIDL'!$C$2:$F$341,2,0),"")</f>
        <v/>
      </c>
      <c r="I231" s="15"/>
      <c r="J231" s="15"/>
      <c r="K231" s="15"/>
      <c r="L231" s="15"/>
      <c r="M231" s="13"/>
      <c r="N231" s="13"/>
      <c r="O231" s="13"/>
      <c r="P231" s="13">
        <v>12</v>
      </c>
      <c r="Q231" s="24">
        <f t="shared" si="6"/>
        <v>0</v>
      </c>
    </row>
    <row r="232" spans="1:17" hidden="1" x14ac:dyDescent="0.2">
      <c r="A232" s="8" t="s">
        <v>91</v>
      </c>
      <c r="B232" s="9" t="s">
        <v>754</v>
      </c>
      <c r="C232" s="10" t="s">
        <v>755</v>
      </c>
      <c r="D232" s="11" t="s">
        <v>14</v>
      </c>
      <c r="E232" s="12" t="s">
        <v>756</v>
      </c>
      <c r="F232" s="15" t="str">
        <f>IFERROR(VLOOKUP(C232,'Planning LIDL'!$C$2:$F$341,4,0),"")</f>
        <v>A replanifier</v>
      </c>
      <c r="G232" s="15" t="str">
        <f>IFERROR(IF(VLOOKUP(C232,'Planning LIDL'!$C$2:$E$341,3,0)=0,"",VLOOKUP(C232,'Planning LIDL'!$C$2:$E$341,3,0)),"")</f>
        <v/>
      </c>
      <c r="H232" s="15" t="str">
        <f>IFERROR(VLOOKUP(C232,'Planning LIDL'!$C$2:$F$341,2,0),"")</f>
        <v>RETROFIT LED</v>
      </c>
      <c r="I232" s="15"/>
      <c r="J232" s="15"/>
      <c r="K232" s="15"/>
      <c r="L232" s="15"/>
      <c r="M232" s="13"/>
      <c r="N232" s="13">
        <v>213</v>
      </c>
      <c r="O232" s="13"/>
      <c r="P232" s="13">
        <v>25</v>
      </c>
      <c r="Q232" s="24">
        <f t="shared" si="6"/>
        <v>0</v>
      </c>
    </row>
    <row r="233" spans="1:17" hidden="1" x14ac:dyDescent="0.2">
      <c r="A233" s="8" t="s">
        <v>91</v>
      </c>
      <c r="B233" s="9" t="s">
        <v>175</v>
      </c>
      <c r="C233" s="10" t="s">
        <v>176</v>
      </c>
      <c r="D233" s="11" t="s">
        <v>14</v>
      </c>
      <c r="E233" s="12" t="s">
        <v>177</v>
      </c>
      <c r="F233" s="15" t="str">
        <f>IFERROR(VLOOKUP(C233,'Planning LIDL'!$C$2:$F$341,4,0),"")</f>
        <v/>
      </c>
      <c r="G233" s="15" t="str">
        <f>IFERROR(IF(VLOOKUP(C233,'Planning LIDL'!$C$2:$E$341,3,0)=0,"",VLOOKUP(C233,'Planning LIDL'!$C$2:$E$341,3,0)),"")</f>
        <v/>
      </c>
      <c r="H233" s="15" t="str">
        <f>IFERROR(VLOOKUP(C233,'Planning LIDL'!$C$2:$F$341,2,0),"")</f>
        <v/>
      </c>
      <c r="I233" s="15"/>
      <c r="J233" s="15"/>
      <c r="K233" s="15"/>
      <c r="L233" s="15"/>
      <c r="M233" s="13"/>
      <c r="N233" s="13">
        <v>121</v>
      </c>
      <c r="O233" s="13"/>
      <c r="P233" s="13">
        <v>10</v>
      </c>
      <c r="Q233" s="24">
        <f t="shared" si="6"/>
        <v>0</v>
      </c>
    </row>
    <row r="234" spans="1:17" hidden="1" x14ac:dyDescent="0.2">
      <c r="A234" s="8" t="s">
        <v>91</v>
      </c>
      <c r="B234" s="9" t="s">
        <v>114</v>
      </c>
      <c r="C234" s="10" t="s">
        <v>115</v>
      </c>
      <c r="D234" s="11" t="s">
        <v>14</v>
      </c>
      <c r="E234" s="12" t="s">
        <v>116</v>
      </c>
      <c r="F234" s="15" t="str">
        <f>IFERROR(VLOOKUP(C234,'Planning LIDL'!$C$2:$F$341,4,0),"")</f>
        <v/>
      </c>
      <c r="G234" s="15" t="str">
        <f>IFERROR(IF(VLOOKUP(C234,'Planning LIDL'!$C$2:$E$341,3,0)=0,"",VLOOKUP(C234,'Planning LIDL'!$C$2:$E$341,3,0)),"")</f>
        <v/>
      </c>
      <c r="H234" s="15" t="str">
        <f>IFERROR(VLOOKUP(C234,'Planning LIDL'!$C$2:$F$341,2,0),"")</f>
        <v/>
      </c>
      <c r="I234" s="15"/>
      <c r="J234" s="15"/>
      <c r="K234" s="15"/>
      <c r="L234" s="15"/>
      <c r="M234" s="13"/>
      <c r="N234" s="13">
        <v>111</v>
      </c>
      <c r="O234" s="13"/>
      <c r="P234" s="13">
        <v>11</v>
      </c>
      <c r="Q234" s="24">
        <f t="shared" si="6"/>
        <v>0</v>
      </c>
    </row>
    <row r="235" spans="1:17" hidden="1" x14ac:dyDescent="0.2">
      <c r="A235" s="8" t="s">
        <v>91</v>
      </c>
      <c r="B235" s="9" t="s">
        <v>154</v>
      </c>
      <c r="C235" s="10" t="s">
        <v>155</v>
      </c>
      <c r="D235" s="11" t="s">
        <v>14</v>
      </c>
      <c r="E235" s="12" t="s">
        <v>156</v>
      </c>
      <c r="F235" s="15" t="str">
        <f>IFERROR(VLOOKUP(C235,'Planning LIDL'!$C$2:$F$341,4,0),"")</f>
        <v/>
      </c>
      <c r="G235" s="15" t="str">
        <f>IFERROR(IF(VLOOKUP(C235,'Planning LIDL'!$C$2:$E$341,3,0)=0,"",VLOOKUP(C235,'Planning LIDL'!$C$2:$E$341,3,0)),"")</f>
        <v/>
      </c>
      <c r="H235" s="15" t="str">
        <f>IFERROR(VLOOKUP(C235,'Planning LIDL'!$C$2:$F$341,2,0),"")</f>
        <v/>
      </c>
      <c r="I235" s="15"/>
      <c r="J235" s="15"/>
      <c r="K235" s="15"/>
      <c r="L235" s="15"/>
      <c r="M235" s="13"/>
      <c r="N235" s="13">
        <v>122</v>
      </c>
      <c r="O235" s="13"/>
      <c r="P235" s="13">
        <v>7</v>
      </c>
      <c r="Q235" s="24">
        <f t="shared" si="6"/>
        <v>0</v>
      </c>
    </row>
    <row r="236" spans="1:17" hidden="1" x14ac:dyDescent="0.2">
      <c r="A236" s="8" t="s">
        <v>91</v>
      </c>
      <c r="B236" s="9" t="s">
        <v>1129</v>
      </c>
      <c r="C236" s="10" t="s">
        <v>1130</v>
      </c>
      <c r="D236" s="11" t="s">
        <v>816</v>
      </c>
      <c r="E236" s="12" t="s">
        <v>1131</v>
      </c>
      <c r="F236" s="15" t="str">
        <f>IFERROR(VLOOKUP(C236,'Planning LIDL'!$C$2:$F$341,4,0),"")</f>
        <v/>
      </c>
      <c r="G236" s="15" t="str">
        <f>IFERROR(IF(VLOOKUP(C236,'Planning LIDL'!$C$2:$E$341,3,0)=0,"",VLOOKUP(C236,'Planning LIDL'!$C$2:$E$341,3,0)),"")</f>
        <v/>
      </c>
      <c r="H236" s="15" t="str">
        <f>IFERROR(VLOOKUP(C236,'Planning LIDL'!$C$2:$F$341,2,0),"")</f>
        <v/>
      </c>
      <c r="I236" s="15"/>
      <c r="J236" s="15"/>
      <c r="K236" s="15"/>
      <c r="L236" s="15"/>
      <c r="M236" s="13"/>
      <c r="N236" s="13"/>
      <c r="O236" s="13"/>
      <c r="P236" s="13">
        <v>19</v>
      </c>
      <c r="Q236" s="24">
        <f t="shared" si="6"/>
        <v>0</v>
      </c>
    </row>
    <row r="237" spans="1:17" hidden="1" x14ac:dyDescent="0.2">
      <c r="A237" s="8" t="s">
        <v>91</v>
      </c>
      <c r="B237" s="9" t="s">
        <v>943</v>
      </c>
      <c r="C237" s="10" t="s">
        <v>944</v>
      </c>
      <c r="D237" s="11" t="s">
        <v>816</v>
      </c>
      <c r="E237" s="12" t="s">
        <v>945</v>
      </c>
      <c r="F237" s="15" t="str">
        <f>IFERROR(VLOOKUP(C237,'Planning LIDL'!$C$2:$F$341,4,0),"")</f>
        <v/>
      </c>
      <c r="G237" s="15" t="str">
        <f>IFERROR(IF(VLOOKUP(C237,'Planning LIDL'!$C$2:$E$341,3,0)=0,"",VLOOKUP(C237,'Planning LIDL'!$C$2:$E$341,3,0)),"")</f>
        <v/>
      </c>
      <c r="H237" s="15" t="str">
        <f>IFERROR(VLOOKUP(C237,'Planning LIDL'!$C$2:$F$341,2,0),"")</f>
        <v/>
      </c>
      <c r="I237" s="15"/>
      <c r="J237" s="15"/>
      <c r="K237" s="15"/>
      <c r="L237" s="15"/>
      <c r="M237" s="13"/>
      <c r="N237" s="13"/>
      <c r="O237" s="13"/>
      <c r="P237" s="13">
        <v>10</v>
      </c>
      <c r="Q237" s="24">
        <f t="shared" si="6"/>
        <v>0</v>
      </c>
    </row>
    <row r="238" spans="1:17" hidden="1" x14ac:dyDescent="0.2">
      <c r="A238" s="8" t="s">
        <v>91</v>
      </c>
      <c r="B238" s="9" t="s">
        <v>976</v>
      </c>
      <c r="C238" s="10" t="s">
        <v>977</v>
      </c>
      <c r="D238" s="11" t="s">
        <v>816</v>
      </c>
      <c r="E238" s="12" t="s">
        <v>978</v>
      </c>
      <c r="F238" s="15" t="str">
        <f>IFERROR(VLOOKUP(C238,'Planning LIDL'!$C$2:$F$341,4,0),"")</f>
        <v/>
      </c>
      <c r="G238" s="15" t="str">
        <f>IFERROR(IF(VLOOKUP(C238,'Planning LIDL'!$C$2:$E$341,3,0)=0,"",VLOOKUP(C238,'Planning LIDL'!$C$2:$E$341,3,0)),"")</f>
        <v/>
      </c>
      <c r="H238" s="15" t="str">
        <f>IFERROR(VLOOKUP(C238,'Planning LIDL'!$C$2:$F$341,2,0),"")</f>
        <v/>
      </c>
      <c r="I238" s="15"/>
      <c r="J238" s="15"/>
      <c r="K238" s="15"/>
      <c r="L238" s="15"/>
      <c r="M238" s="13"/>
      <c r="N238" s="13"/>
      <c r="O238" s="13"/>
      <c r="P238" s="13">
        <v>11</v>
      </c>
      <c r="Q238" s="24">
        <f t="shared" si="6"/>
        <v>0</v>
      </c>
    </row>
    <row r="239" spans="1:17" hidden="1" x14ac:dyDescent="0.2">
      <c r="A239" s="8" t="s">
        <v>91</v>
      </c>
      <c r="B239" s="9" t="s">
        <v>244</v>
      </c>
      <c r="C239" s="10" t="s">
        <v>245</v>
      </c>
      <c r="D239" s="11" t="s">
        <v>14</v>
      </c>
      <c r="E239" s="12" t="s">
        <v>246</v>
      </c>
      <c r="F239" s="15" t="str">
        <f>IFERROR(VLOOKUP(C239,'Planning LIDL'!$C$2:$F$341,4,0),"")</f>
        <v/>
      </c>
      <c r="G239" s="15" t="str">
        <f>IFERROR(IF(VLOOKUP(C239,'Planning LIDL'!$C$2:$E$341,3,0)=0,"",VLOOKUP(C239,'Planning LIDL'!$C$2:$E$341,3,0)),"")</f>
        <v/>
      </c>
      <c r="H239" s="15" t="str">
        <f>IFERROR(VLOOKUP(C239,'Planning LIDL'!$C$2:$F$341,2,0),"")</f>
        <v/>
      </c>
      <c r="I239" s="15"/>
      <c r="J239" s="15"/>
      <c r="K239" s="15"/>
      <c r="L239" s="15"/>
      <c r="M239" s="13"/>
      <c r="N239" s="13">
        <v>135</v>
      </c>
      <c r="O239" s="13"/>
      <c r="P239" s="13">
        <v>7</v>
      </c>
      <c r="Q239" s="24">
        <f t="shared" si="6"/>
        <v>0</v>
      </c>
    </row>
    <row r="240" spans="1:17" hidden="1" x14ac:dyDescent="0.2">
      <c r="A240" s="8" t="s">
        <v>91</v>
      </c>
      <c r="B240" s="9" t="s">
        <v>117</v>
      </c>
      <c r="C240" s="10" t="s">
        <v>118</v>
      </c>
      <c r="D240" s="11" t="s">
        <v>14</v>
      </c>
      <c r="E240" s="12" t="s">
        <v>119</v>
      </c>
      <c r="F240" s="15" t="str">
        <f>IFERROR(VLOOKUP(C240,'Planning LIDL'!$C$2:$F$341,4,0),"")</f>
        <v/>
      </c>
      <c r="G240" s="15" t="str">
        <f>IFERROR(IF(VLOOKUP(C240,'Planning LIDL'!$C$2:$E$341,3,0)=0,"",VLOOKUP(C240,'Planning LIDL'!$C$2:$E$341,3,0)),"")</f>
        <v/>
      </c>
      <c r="H240" s="15" t="str">
        <f>IFERROR(VLOOKUP(C240,'Planning LIDL'!$C$2:$F$341,2,0),"")</f>
        <v/>
      </c>
      <c r="I240" s="15"/>
      <c r="J240" s="15"/>
      <c r="K240" s="15"/>
      <c r="L240" s="15"/>
      <c r="M240" s="13"/>
      <c r="N240" s="13">
        <v>114</v>
      </c>
      <c r="O240" s="13"/>
      <c r="P240" s="13">
        <v>8</v>
      </c>
      <c r="Q240" s="24">
        <f t="shared" si="6"/>
        <v>0</v>
      </c>
    </row>
    <row r="241" spans="1:17" hidden="1" x14ac:dyDescent="0.2">
      <c r="A241" s="8" t="s">
        <v>91</v>
      </c>
      <c r="B241" s="9" t="s">
        <v>367</v>
      </c>
      <c r="C241" s="10" t="s">
        <v>368</v>
      </c>
      <c r="D241" s="11" t="s">
        <v>14</v>
      </c>
      <c r="E241" s="12" t="s">
        <v>369</v>
      </c>
      <c r="F241" s="15" t="str">
        <f>IFERROR(VLOOKUP(C241,'Planning LIDL'!$C$2:$F$341,4,0),"")</f>
        <v/>
      </c>
      <c r="G241" s="15" t="str">
        <f>IFERROR(IF(VLOOKUP(C241,'Planning LIDL'!$C$2:$E$341,3,0)=0,"",VLOOKUP(C241,'Planning LIDL'!$C$2:$E$341,3,0)),"")</f>
        <v/>
      </c>
      <c r="H241" s="15" t="str">
        <f>IFERROR(VLOOKUP(C241,'Planning LIDL'!$C$2:$F$341,2,0),"")</f>
        <v/>
      </c>
      <c r="I241" s="15"/>
      <c r="J241" s="15"/>
      <c r="K241" s="15"/>
      <c r="L241" s="15"/>
      <c r="M241" s="13"/>
      <c r="N241" s="13">
        <v>139</v>
      </c>
      <c r="O241" s="13"/>
      <c r="P241" s="13">
        <v>16</v>
      </c>
      <c r="Q241" s="24">
        <f t="shared" si="6"/>
        <v>0</v>
      </c>
    </row>
    <row r="242" spans="1:17" hidden="1" x14ac:dyDescent="0.2">
      <c r="A242" s="8" t="s">
        <v>91</v>
      </c>
      <c r="B242" s="9" t="s">
        <v>512</v>
      </c>
      <c r="C242" s="10" t="s">
        <v>513</v>
      </c>
      <c r="D242" s="11" t="s">
        <v>14</v>
      </c>
      <c r="E242" s="12" t="s">
        <v>514</v>
      </c>
      <c r="F242" s="15" t="str">
        <f>IFERROR(VLOOKUP(C242,'Planning LIDL'!$C$2:$F$341,4,0),"")</f>
        <v/>
      </c>
      <c r="G242" s="15" t="str">
        <f>IFERROR(IF(VLOOKUP(C242,'Planning LIDL'!$C$2:$E$341,3,0)=0,"",VLOOKUP(C242,'Planning LIDL'!$C$2:$E$341,3,0)),"")</f>
        <v/>
      </c>
      <c r="H242" s="15" t="str">
        <f>IFERROR(VLOOKUP(C242,'Planning LIDL'!$C$2:$F$341,2,0),"")</f>
        <v/>
      </c>
      <c r="I242" s="15"/>
      <c r="J242" s="15"/>
      <c r="K242" s="15"/>
      <c r="L242" s="15"/>
      <c r="M242" s="13"/>
      <c r="N242" s="13">
        <v>161</v>
      </c>
      <c r="O242" s="13"/>
      <c r="P242" s="13">
        <v>14</v>
      </c>
      <c r="Q242" s="24">
        <f t="shared" si="6"/>
        <v>0</v>
      </c>
    </row>
    <row r="243" spans="1:17" hidden="1" x14ac:dyDescent="0.2">
      <c r="A243" s="8" t="s">
        <v>91</v>
      </c>
      <c r="B243" s="9" t="s">
        <v>578</v>
      </c>
      <c r="C243" s="10" t="s">
        <v>579</v>
      </c>
      <c r="D243" s="11" t="s">
        <v>14</v>
      </c>
      <c r="E243" s="12" t="s">
        <v>580</v>
      </c>
      <c r="F243" s="15" t="str">
        <f>IFERROR(VLOOKUP(C243,'Planning LIDL'!$C$2:$F$341,4,0),"")</f>
        <v/>
      </c>
      <c r="G243" s="15" t="str">
        <f>IFERROR(IF(VLOOKUP(C243,'Planning LIDL'!$C$2:$E$341,3,0)=0,"",VLOOKUP(C243,'Planning LIDL'!$C$2:$E$341,3,0)),"")</f>
        <v/>
      </c>
      <c r="H243" s="15" t="str">
        <f>IFERROR(VLOOKUP(C243,'Planning LIDL'!$C$2:$F$341,2,0),"")</f>
        <v/>
      </c>
      <c r="I243" s="15"/>
      <c r="J243" s="15"/>
      <c r="K243" s="15"/>
      <c r="L243" s="15"/>
      <c r="M243" s="13"/>
      <c r="N243" s="13">
        <v>176</v>
      </c>
      <c r="O243" s="13"/>
      <c r="P243" s="13">
        <v>9</v>
      </c>
      <c r="Q243" s="24">
        <f t="shared" si="6"/>
        <v>0</v>
      </c>
    </row>
    <row r="244" spans="1:17" hidden="1" x14ac:dyDescent="0.2">
      <c r="A244" s="8" t="s">
        <v>91</v>
      </c>
      <c r="B244" s="9" t="s">
        <v>551</v>
      </c>
      <c r="C244" s="10" t="s">
        <v>552</v>
      </c>
      <c r="D244" s="11" t="s">
        <v>14</v>
      </c>
      <c r="E244" s="12" t="s">
        <v>553</v>
      </c>
      <c r="F244" s="15" t="str">
        <f>IFERROR(VLOOKUP(C244,'Planning LIDL'!$C$2:$F$341,4,0),"")</f>
        <v/>
      </c>
      <c r="G244" s="15" t="str">
        <f>IFERROR(IF(VLOOKUP(C244,'Planning LIDL'!$C$2:$E$341,3,0)=0,"",VLOOKUP(C244,'Planning LIDL'!$C$2:$E$341,3,0)),"")</f>
        <v/>
      </c>
      <c r="H244" s="15" t="str">
        <f>IFERROR(VLOOKUP(C244,'Planning LIDL'!$C$2:$F$341,2,0),"")</f>
        <v/>
      </c>
      <c r="I244" s="15"/>
      <c r="J244" s="15"/>
      <c r="K244" s="15"/>
      <c r="L244" s="15"/>
      <c r="M244" s="13"/>
      <c r="N244" s="13">
        <v>172</v>
      </c>
      <c r="O244" s="13"/>
      <c r="P244" s="13">
        <v>10</v>
      </c>
      <c r="Q244" s="24">
        <f t="shared" si="6"/>
        <v>0</v>
      </c>
    </row>
    <row r="245" spans="1:17" hidden="1" x14ac:dyDescent="0.2">
      <c r="A245" s="8" t="s">
        <v>91</v>
      </c>
      <c r="B245" s="9" t="s">
        <v>157</v>
      </c>
      <c r="C245" s="10" t="s">
        <v>158</v>
      </c>
      <c r="D245" s="11" t="s">
        <v>14</v>
      </c>
      <c r="E245" s="12" t="s">
        <v>159</v>
      </c>
      <c r="F245" s="15" t="str">
        <f>IFERROR(VLOOKUP(C245,'Planning LIDL'!$C$2:$F$341,4,0),"")</f>
        <v/>
      </c>
      <c r="G245" s="15" t="str">
        <f>IFERROR(IF(VLOOKUP(C245,'Planning LIDL'!$C$2:$E$341,3,0)=0,"",VLOOKUP(C245,'Planning LIDL'!$C$2:$E$341,3,0)),"")</f>
        <v/>
      </c>
      <c r="H245" s="15" t="str">
        <f>IFERROR(VLOOKUP(C245,'Planning LIDL'!$C$2:$F$341,2,0),"")</f>
        <v/>
      </c>
      <c r="I245" s="15"/>
      <c r="J245" s="15"/>
      <c r="K245" s="15"/>
      <c r="L245" s="15"/>
      <c r="M245" s="13"/>
      <c r="N245" s="13">
        <v>117</v>
      </c>
      <c r="O245" s="13"/>
      <c r="P245" s="13">
        <v>12</v>
      </c>
      <c r="Q245" s="24">
        <f t="shared" si="6"/>
        <v>0</v>
      </c>
    </row>
    <row r="246" spans="1:17" hidden="1" x14ac:dyDescent="0.2">
      <c r="A246" s="8" t="s">
        <v>91</v>
      </c>
      <c r="B246" s="9" t="s">
        <v>1066</v>
      </c>
      <c r="C246" s="10" t="s">
        <v>1067</v>
      </c>
      <c r="D246" s="11" t="s">
        <v>816</v>
      </c>
      <c r="E246" s="12" t="s">
        <v>1068</v>
      </c>
      <c r="F246" s="15" t="str">
        <f>IFERROR(VLOOKUP(C246,'Planning LIDL'!$C$2:$F$341,4,0),"")</f>
        <v/>
      </c>
      <c r="G246" s="15" t="str">
        <f>IFERROR(IF(VLOOKUP(C246,'Planning LIDL'!$C$2:$E$341,3,0)=0,"",VLOOKUP(C246,'Planning LIDL'!$C$2:$E$341,3,0)),"")</f>
        <v/>
      </c>
      <c r="H246" s="15" t="str">
        <f>IFERROR(VLOOKUP(C246,'Planning LIDL'!$C$2:$F$341,2,0),"")</f>
        <v/>
      </c>
      <c r="I246" s="15"/>
      <c r="J246" s="15"/>
      <c r="K246" s="15"/>
      <c r="L246" s="15"/>
      <c r="M246" s="13"/>
      <c r="N246" s="13"/>
      <c r="O246" s="13"/>
      <c r="P246" s="13">
        <v>14</v>
      </c>
      <c r="Q246" s="24">
        <f t="shared" si="6"/>
        <v>0</v>
      </c>
    </row>
    <row r="247" spans="1:17" hidden="1" x14ac:dyDescent="0.2">
      <c r="A247" s="8" t="s">
        <v>91</v>
      </c>
      <c r="B247" s="9" t="s">
        <v>502</v>
      </c>
      <c r="C247" s="10" t="s">
        <v>503</v>
      </c>
      <c r="D247" s="11" t="s">
        <v>14</v>
      </c>
      <c r="E247" s="12" t="s">
        <v>504</v>
      </c>
      <c r="F247" s="15" t="str">
        <f>IFERROR(VLOOKUP(C247,'Planning LIDL'!$C$2:$F$341,4,0),"")</f>
        <v/>
      </c>
      <c r="G247" s="15" t="str">
        <f>IFERROR(IF(VLOOKUP(C247,'Planning LIDL'!$C$2:$E$341,3,0)=0,"",VLOOKUP(C247,'Planning LIDL'!$C$2:$E$341,3,0)),"")</f>
        <v/>
      </c>
      <c r="H247" s="15" t="str">
        <f>IFERROR(VLOOKUP(C247,'Planning LIDL'!$C$2:$F$341,2,0),"")</f>
        <v/>
      </c>
      <c r="I247" s="15"/>
      <c r="J247" s="15"/>
      <c r="K247" s="15"/>
      <c r="L247" s="15"/>
      <c r="M247" s="13"/>
      <c r="N247" s="13">
        <v>159</v>
      </c>
      <c r="O247" s="13"/>
      <c r="P247" s="13">
        <v>14</v>
      </c>
      <c r="Q247" s="24">
        <f t="shared" si="6"/>
        <v>0</v>
      </c>
    </row>
    <row r="248" spans="1:17" hidden="1" x14ac:dyDescent="0.2">
      <c r="A248" s="8" t="s">
        <v>91</v>
      </c>
      <c r="B248" s="9" t="s">
        <v>620</v>
      </c>
      <c r="C248" s="10" t="s">
        <v>621</v>
      </c>
      <c r="D248" s="11" t="s">
        <v>14</v>
      </c>
      <c r="E248" s="12" t="s">
        <v>622</v>
      </c>
      <c r="F248" s="15" t="str">
        <f>IFERROR(VLOOKUP(C248,'Planning LIDL'!$C$2:$F$341,4,0),"")</f>
        <v/>
      </c>
      <c r="G248" s="15" t="str">
        <f>IFERROR(IF(VLOOKUP(C248,'Planning LIDL'!$C$2:$E$341,3,0)=0,"",VLOOKUP(C248,'Planning LIDL'!$C$2:$E$341,3,0)),"")</f>
        <v/>
      </c>
      <c r="H248" s="15" t="str">
        <f>IFERROR(VLOOKUP(C248,'Planning LIDL'!$C$2:$F$341,2,0),"")</f>
        <v/>
      </c>
      <c r="I248" s="15"/>
      <c r="J248" s="15"/>
      <c r="K248" s="15"/>
      <c r="L248" s="15"/>
      <c r="M248" s="13"/>
      <c r="N248" s="13">
        <v>180</v>
      </c>
      <c r="O248" s="13"/>
      <c r="P248" s="13">
        <v>12</v>
      </c>
      <c r="Q248" s="24">
        <f t="shared" si="6"/>
        <v>0</v>
      </c>
    </row>
    <row r="249" spans="1:17" hidden="1" x14ac:dyDescent="0.2">
      <c r="A249" s="8" t="s">
        <v>91</v>
      </c>
      <c r="B249" s="9" t="s">
        <v>460</v>
      </c>
      <c r="C249" s="10" t="s">
        <v>461</v>
      </c>
      <c r="D249" s="11" t="s">
        <v>14</v>
      </c>
      <c r="E249" s="12" t="s">
        <v>462</v>
      </c>
      <c r="F249" s="15" t="str">
        <f>IFERROR(VLOOKUP(C249,'Planning LIDL'!$C$2:$F$341,4,0),"")</f>
        <v/>
      </c>
      <c r="G249" s="15" t="str">
        <f>IFERROR(IF(VLOOKUP(C249,'Planning LIDL'!$C$2:$E$341,3,0)=0,"",VLOOKUP(C249,'Planning LIDL'!$C$2:$E$341,3,0)),"")</f>
        <v/>
      </c>
      <c r="H249" s="15" t="str">
        <f>IFERROR(VLOOKUP(C249,'Planning LIDL'!$C$2:$F$341,2,0),"")</f>
        <v/>
      </c>
      <c r="I249" s="15"/>
      <c r="J249" s="15"/>
      <c r="K249" s="15"/>
      <c r="L249" s="15"/>
      <c r="M249" s="13"/>
      <c r="N249" s="13">
        <v>154</v>
      </c>
      <c r="O249" s="13"/>
      <c r="P249" s="13">
        <v>11</v>
      </c>
      <c r="Q249" s="24">
        <f t="shared" si="6"/>
        <v>0</v>
      </c>
    </row>
    <row r="250" spans="1:17" hidden="1" x14ac:dyDescent="0.2">
      <c r="A250" s="8" t="s">
        <v>91</v>
      </c>
      <c r="B250" s="9" t="s">
        <v>1054</v>
      </c>
      <c r="C250" s="10" t="s">
        <v>1055</v>
      </c>
      <c r="D250" s="11" t="s">
        <v>816</v>
      </c>
      <c r="E250" s="12" t="s">
        <v>1056</v>
      </c>
      <c r="F250" s="15" t="str">
        <f>IFERROR(VLOOKUP(C250,'Planning LIDL'!$C$2:$F$341,4,0),"")</f>
        <v/>
      </c>
      <c r="G250" s="15" t="str">
        <f>IFERROR(IF(VLOOKUP(C250,'Planning LIDL'!$C$2:$E$341,3,0)=0,"",VLOOKUP(C250,'Planning LIDL'!$C$2:$E$341,3,0)),"")</f>
        <v/>
      </c>
      <c r="H250" s="15" t="str">
        <f>IFERROR(VLOOKUP(C250,'Planning LIDL'!$C$2:$F$341,2,0),"")</f>
        <v/>
      </c>
      <c r="I250" s="15"/>
      <c r="J250" s="15"/>
      <c r="K250" s="15"/>
      <c r="L250" s="15"/>
      <c r="M250" s="13"/>
      <c r="N250" s="13"/>
      <c r="O250" s="13"/>
      <c r="P250" s="13">
        <v>13</v>
      </c>
      <c r="Q250" s="24">
        <f t="shared" si="6"/>
        <v>0</v>
      </c>
    </row>
    <row r="251" spans="1:17" hidden="1" x14ac:dyDescent="0.2">
      <c r="A251" s="8" t="s">
        <v>91</v>
      </c>
      <c r="B251" s="9" t="s">
        <v>193</v>
      </c>
      <c r="C251" s="10" t="s">
        <v>194</v>
      </c>
      <c r="D251" s="11" t="s">
        <v>14</v>
      </c>
      <c r="E251" s="12" t="s">
        <v>195</v>
      </c>
      <c r="F251" s="15" t="str">
        <f>IFERROR(VLOOKUP(C251,'Planning LIDL'!$C$2:$F$341,4,0),"")</f>
        <v/>
      </c>
      <c r="G251" s="15" t="str">
        <f>IFERROR(IF(VLOOKUP(C251,'Planning LIDL'!$C$2:$E$341,3,0)=0,"",VLOOKUP(C251,'Planning LIDL'!$C$2:$E$341,3,0)),"")</f>
        <v/>
      </c>
      <c r="H251" s="15" t="str">
        <f>IFERROR(VLOOKUP(C251,'Planning LIDL'!$C$2:$F$341,2,0),"")</f>
        <v/>
      </c>
      <c r="I251" s="15"/>
      <c r="J251" s="15"/>
      <c r="K251" s="15"/>
      <c r="L251" s="15"/>
      <c r="M251" s="13"/>
      <c r="N251" s="13">
        <v>117</v>
      </c>
      <c r="O251" s="13"/>
      <c r="P251" s="13">
        <v>16</v>
      </c>
      <c r="Q251" s="24">
        <f t="shared" si="6"/>
        <v>0</v>
      </c>
    </row>
    <row r="252" spans="1:17" hidden="1" x14ac:dyDescent="0.2">
      <c r="A252" s="8" t="s">
        <v>91</v>
      </c>
      <c r="B252" s="9" t="s">
        <v>676</v>
      </c>
      <c r="C252" s="10" t="s">
        <v>677</v>
      </c>
      <c r="D252" s="11" t="s">
        <v>14</v>
      </c>
      <c r="E252" s="12" t="s">
        <v>678</v>
      </c>
      <c r="F252" s="15" t="str">
        <f>IFERROR(VLOOKUP(C252,'Planning LIDL'!$C$2:$F$341,4,0),"")</f>
        <v/>
      </c>
      <c r="G252" s="15" t="str">
        <f>IFERROR(IF(VLOOKUP(C252,'Planning LIDL'!$C$2:$E$341,3,0)=0,"",VLOOKUP(C252,'Planning LIDL'!$C$2:$E$341,3,0)),"")</f>
        <v/>
      </c>
      <c r="H252" s="15" t="str">
        <f>IFERROR(VLOOKUP(C252,'Planning LIDL'!$C$2:$F$341,2,0),"")</f>
        <v/>
      </c>
      <c r="I252" s="15"/>
      <c r="J252" s="15"/>
      <c r="K252" s="15"/>
      <c r="L252" s="15"/>
      <c r="M252" s="13"/>
      <c r="N252" s="13">
        <v>187</v>
      </c>
      <c r="O252" s="13"/>
      <c r="P252" s="13">
        <v>16</v>
      </c>
      <c r="Q252" s="24">
        <f t="shared" si="6"/>
        <v>0</v>
      </c>
    </row>
    <row r="253" spans="1:17" hidden="1" x14ac:dyDescent="0.2">
      <c r="A253" s="8" t="s">
        <v>91</v>
      </c>
      <c r="B253" s="9" t="s">
        <v>439</v>
      </c>
      <c r="C253" s="10" t="s">
        <v>440</v>
      </c>
      <c r="D253" s="11" t="s">
        <v>14</v>
      </c>
      <c r="E253" s="12" t="s">
        <v>441</v>
      </c>
      <c r="F253" s="15" t="str">
        <f>IFERROR(VLOOKUP(C253,'Planning LIDL'!$C$2:$F$341,4,0),"")</f>
        <v/>
      </c>
      <c r="G253" s="15" t="str">
        <f>IFERROR(IF(VLOOKUP(C253,'Planning LIDL'!$C$2:$E$341,3,0)=0,"",VLOOKUP(C253,'Planning LIDL'!$C$2:$E$341,3,0)),"")</f>
        <v/>
      </c>
      <c r="H253" s="15" t="str">
        <f>IFERROR(VLOOKUP(C253,'Planning LIDL'!$C$2:$F$341,2,0),"")</f>
        <v/>
      </c>
      <c r="I253" s="15"/>
      <c r="J253" s="15"/>
      <c r="K253" s="15"/>
      <c r="L253" s="15"/>
      <c r="M253" s="13"/>
      <c r="N253" s="13">
        <v>153</v>
      </c>
      <c r="O253" s="13"/>
      <c r="P253" s="13">
        <v>10</v>
      </c>
      <c r="Q253" s="24">
        <f t="shared" si="6"/>
        <v>0</v>
      </c>
    </row>
    <row r="254" spans="1:17" hidden="1" x14ac:dyDescent="0.2">
      <c r="A254" s="8" t="s">
        <v>91</v>
      </c>
      <c r="B254" s="9" t="s">
        <v>361</v>
      </c>
      <c r="C254" s="10" t="s">
        <v>362</v>
      </c>
      <c r="D254" s="11" t="s">
        <v>14</v>
      </c>
      <c r="E254" s="12" t="s">
        <v>363</v>
      </c>
      <c r="F254" s="15" t="str">
        <f>IFERROR(VLOOKUP(C254,'Planning LIDL'!$C$2:$F$341,4,0),"")</f>
        <v/>
      </c>
      <c r="G254" s="15" t="str">
        <f>IFERROR(IF(VLOOKUP(C254,'Planning LIDL'!$C$2:$E$341,3,0)=0,"",VLOOKUP(C254,'Planning LIDL'!$C$2:$E$341,3,0)),"")</f>
        <v/>
      </c>
      <c r="H254" s="15" t="str">
        <f>IFERROR(VLOOKUP(C254,'Planning LIDL'!$C$2:$F$341,2,0),"")</f>
        <v/>
      </c>
      <c r="I254" s="15"/>
      <c r="J254" s="15"/>
      <c r="K254" s="15"/>
      <c r="L254" s="15"/>
      <c r="M254" s="13"/>
      <c r="N254" s="13">
        <v>144</v>
      </c>
      <c r="O254" s="13"/>
      <c r="P254" s="13">
        <v>11</v>
      </c>
      <c r="Q254" s="24">
        <f t="shared" si="6"/>
        <v>0</v>
      </c>
    </row>
    <row r="255" spans="1:17" hidden="1" x14ac:dyDescent="0.2">
      <c r="A255" s="8" t="s">
        <v>91</v>
      </c>
      <c r="B255" s="9" t="s">
        <v>466</v>
      </c>
      <c r="C255" s="10" t="s">
        <v>467</v>
      </c>
      <c r="D255" s="11" t="s">
        <v>14</v>
      </c>
      <c r="E255" s="12" t="s">
        <v>468</v>
      </c>
      <c r="F255" s="15" t="str">
        <f>IFERROR(VLOOKUP(C255,'Planning LIDL'!$C$2:$F$341,4,0),"")</f>
        <v/>
      </c>
      <c r="G255" s="15" t="str">
        <f>IFERROR(IF(VLOOKUP(C255,'Planning LIDL'!$C$2:$E$341,3,0)=0,"",VLOOKUP(C255,'Planning LIDL'!$C$2:$E$341,3,0)),"")</f>
        <v/>
      </c>
      <c r="H255" s="15" t="str">
        <f>IFERROR(VLOOKUP(C255,'Planning LIDL'!$C$2:$F$341,2,0),"")</f>
        <v/>
      </c>
      <c r="I255" s="15"/>
      <c r="J255" s="15"/>
      <c r="K255" s="15"/>
      <c r="L255" s="15"/>
      <c r="M255" s="13"/>
      <c r="N255" s="13">
        <v>157</v>
      </c>
      <c r="O255" s="13"/>
      <c r="P255" s="13">
        <v>12</v>
      </c>
      <c r="Q255" s="24">
        <f t="shared" si="6"/>
        <v>0</v>
      </c>
    </row>
    <row r="256" spans="1:17" hidden="1" x14ac:dyDescent="0.2">
      <c r="A256" s="8" t="s">
        <v>91</v>
      </c>
      <c r="B256" s="9" t="s">
        <v>757</v>
      </c>
      <c r="C256" s="10" t="s">
        <v>758</v>
      </c>
      <c r="D256" s="11" t="s">
        <v>14</v>
      </c>
      <c r="E256" s="12" t="s">
        <v>759</v>
      </c>
      <c r="F256" s="15" t="str">
        <f>IFERROR(VLOOKUP(C256,'Planning LIDL'!$C$2:$F$341,4,0),"")</f>
        <v>A replanifier</v>
      </c>
      <c r="G256" s="15" t="str">
        <f>IFERROR(IF(VLOOKUP(C256,'Planning LIDL'!$C$2:$E$341,3,0)=0,"",VLOOKUP(C256,'Planning LIDL'!$C$2:$E$341,3,0)),"")</f>
        <v/>
      </c>
      <c r="H256" s="15" t="str">
        <f>IFERROR(VLOOKUP(C256,'Planning LIDL'!$C$2:$F$341,2,0),"")</f>
        <v>RETROFIT LED</v>
      </c>
      <c r="I256" s="15"/>
      <c r="J256" s="15"/>
      <c r="K256" s="15"/>
      <c r="L256" s="15"/>
      <c r="M256" s="13">
        <v>225</v>
      </c>
      <c r="N256" s="13"/>
      <c r="O256" s="13"/>
      <c r="P256" s="13">
        <v>19</v>
      </c>
      <c r="Q256" s="24">
        <f t="shared" ref="Q256:Q263" si="7">(((56*M256)+(65*N256)+(72*O256)+(96*P256))-((26*M256)+(24*N256)+(36*O256)+(48*P256)))*((J256-I256)/(1/24))</f>
        <v>0</v>
      </c>
    </row>
    <row r="257" spans="1:17" hidden="1" x14ac:dyDescent="0.2">
      <c r="A257" s="8" t="s">
        <v>91</v>
      </c>
      <c r="B257" s="9" t="s">
        <v>148</v>
      </c>
      <c r="C257" s="10" t="s">
        <v>149</v>
      </c>
      <c r="D257" s="11" t="s">
        <v>14</v>
      </c>
      <c r="E257" s="12" t="s">
        <v>150</v>
      </c>
      <c r="F257" s="15" t="str">
        <f>IFERROR(VLOOKUP(C257,'Planning LIDL'!$C$2:$F$341,4,0),"")</f>
        <v/>
      </c>
      <c r="G257" s="15" t="str">
        <f>IFERROR(IF(VLOOKUP(C257,'Planning LIDL'!$C$2:$E$341,3,0)=0,"",VLOOKUP(C257,'Planning LIDL'!$C$2:$E$341,3,0)),"")</f>
        <v/>
      </c>
      <c r="H257" s="15" t="str">
        <f>IFERROR(VLOOKUP(C257,'Planning LIDL'!$C$2:$F$341,2,0),"")</f>
        <v/>
      </c>
      <c r="I257" s="15"/>
      <c r="J257" s="15"/>
      <c r="K257" s="15"/>
      <c r="L257" s="15"/>
      <c r="M257" s="13"/>
      <c r="N257" s="13">
        <v>117</v>
      </c>
      <c r="O257" s="13"/>
      <c r="P257" s="13">
        <v>11</v>
      </c>
      <c r="Q257" s="24">
        <f t="shared" si="7"/>
        <v>0</v>
      </c>
    </row>
    <row r="258" spans="1:17" hidden="1" x14ac:dyDescent="0.2">
      <c r="A258" s="8" t="s">
        <v>91</v>
      </c>
      <c r="B258" s="9" t="s">
        <v>295</v>
      </c>
      <c r="C258" s="10" t="s">
        <v>296</v>
      </c>
      <c r="D258" s="11" t="s">
        <v>14</v>
      </c>
      <c r="E258" s="12" t="s">
        <v>297</v>
      </c>
      <c r="F258" s="15" t="str">
        <f>IFERROR(VLOOKUP(C258,'Planning LIDL'!$C$2:$F$341,4,0),"")</f>
        <v>A replanifier</v>
      </c>
      <c r="G258" s="15" t="str">
        <f>IFERROR(IF(VLOOKUP(C258,'Planning LIDL'!$C$2:$E$341,3,0)=0,"",VLOOKUP(C258,'Planning LIDL'!$C$2:$E$341,3,0)),"")</f>
        <v/>
      </c>
      <c r="H258" s="15" t="str">
        <f>IFERROR(VLOOKUP(C258,'Planning LIDL'!$C$2:$F$341,2,0),"")</f>
        <v>RETROFIT LED</v>
      </c>
      <c r="I258" s="15"/>
      <c r="J258" s="15"/>
      <c r="K258" s="15"/>
      <c r="L258" s="15"/>
      <c r="M258" s="13">
        <v>140</v>
      </c>
      <c r="N258" s="13"/>
      <c r="O258" s="13"/>
      <c r="P258" s="13">
        <v>8</v>
      </c>
      <c r="Q258" s="24">
        <f t="shared" si="7"/>
        <v>0</v>
      </c>
    </row>
    <row r="259" spans="1:17" hidden="1" x14ac:dyDescent="0.2">
      <c r="A259" s="8" t="s">
        <v>91</v>
      </c>
      <c r="B259" s="9" t="s">
        <v>967</v>
      </c>
      <c r="C259" s="10" t="s">
        <v>968</v>
      </c>
      <c r="D259" s="11" t="s">
        <v>816</v>
      </c>
      <c r="E259" s="12" t="s">
        <v>969</v>
      </c>
      <c r="F259" s="15" t="str">
        <f>IFERROR(VLOOKUP(C259,'Planning LIDL'!$C$2:$F$341,4,0),"")</f>
        <v/>
      </c>
      <c r="G259" s="15" t="str">
        <f>IFERROR(IF(VLOOKUP(C259,'Planning LIDL'!$C$2:$E$341,3,0)=0,"",VLOOKUP(C259,'Planning LIDL'!$C$2:$E$341,3,0)),"")</f>
        <v/>
      </c>
      <c r="H259" s="15" t="str">
        <f>IFERROR(VLOOKUP(C259,'Planning LIDL'!$C$2:$F$341,2,0),"")</f>
        <v/>
      </c>
      <c r="I259" s="15"/>
      <c r="J259" s="15"/>
      <c r="K259" s="15"/>
      <c r="L259" s="15"/>
      <c r="M259" s="13"/>
      <c r="N259" s="13"/>
      <c r="O259" s="13"/>
      <c r="P259" s="13">
        <v>10</v>
      </c>
      <c r="Q259" s="24">
        <f t="shared" si="7"/>
        <v>0</v>
      </c>
    </row>
    <row r="260" spans="1:17" hidden="1" x14ac:dyDescent="0.2">
      <c r="A260" s="8" t="s">
        <v>91</v>
      </c>
      <c r="B260" s="9" t="s">
        <v>730</v>
      </c>
      <c r="C260" s="10" t="s">
        <v>731</v>
      </c>
      <c r="D260" s="11" t="s">
        <v>14</v>
      </c>
      <c r="E260" s="12" t="s">
        <v>732</v>
      </c>
      <c r="F260" s="15" t="str">
        <f>IFERROR(VLOOKUP(C260,'Planning LIDL'!$C$2:$F$341,4,0),"")</f>
        <v>A replanifier</v>
      </c>
      <c r="G260" s="15">
        <f>IFERROR(IF(VLOOKUP(C260,'Planning LIDL'!$C$2:$E$341,3,0)=0,"",VLOOKUP(C260,'Planning LIDL'!$C$2:$E$341,3,0)),"")</f>
        <v>43915</v>
      </c>
      <c r="H260" s="15" t="str">
        <f>IFERROR(VLOOKUP(C260,'Planning LIDL'!$C$2:$F$341,2,0),"")</f>
        <v>RETROFIT LED</v>
      </c>
      <c r="I260" s="15"/>
      <c r="J260" s="15"/>
      <c r="K260" s="15"/>
      <c r="L260" s="15"/>
      <c r="M260" s="13">
        <v>218</v>
      </c>
      <c r="N260" s="13"/>
      <c r="O260" s="13"/>
      <c r="P260" s="13">
        <v>8</v>
      </c>
      <c r="Q260" s="24">
        <f t="shared" si="7"/>
        <v>0</v>
      </c>
    </row>
    <row r="261" spans="1:17" hidden="1" x14ac:dyDescent="0.2">
      <c r="A261" s="8" t="s">
        <v>91</v>
      </c>
      <c r="B261" s="9" t="s">
        <v>322</v>
      </c>
      <c r="C261" s="10" t="s">
        <v>323</v>
      </c>
      <c r="D261" s="11" t="s">
        <v>14</v>
      </c>
      <c r="E261" s="12" t="s">
        <v>324</v>
      </c>
      <c r="F261" s="15" t="str">
        <f>IFERROR(VLOOKUP(C261,'Planning LIDL'!$C$2:$F$341,4,0),"")</f>
        <v>A replanifier</v>
      </c>
      <c r="G261" s="15" t="str">
        <f>IFERROR(IF(VLOOKUP(C261,'Planning LIDL'!$C$2:$E$341,3,0)=0,"",VLOOKUP(C261,'Planning LIDL'!$C$2:$E$341,3,0)),"")</f>
        <v/>
      </c>
      <c r="H261" s="15" t="str">
        <f>IFERROR(VLOOKUP(C261,'Planning LIDL'!$C$2:$F$341,2,0),"")</f>
        <v>RETROFIT LED</v>
      </c>
      <c r="I261" s="15"/>
      <c r="J261" s="15"/>
      <c r="K261" s="15"/>
      <c r="L261" s="15"/>
      <c r="M261" s="13"/>
      <c r="N261" s="13">
        <v>140</v>
      </c>
      <c r="O261" s="13"/>
      <c r="P261" s="13">
        <v>10</v>
      </c>
      <c r="Q261" s="24">
        <f t="shared" si="7"/>
        <v>0</v>
      </c>
    </row>
    <row r="262" spans="1:17" hidden="1" x14ac:dyDescent="0.2">
      <c r="A262" s="8" t="s">
        <v>91</v>
      </c>
      <c r="B262" s="9" t="s">
        <v>1042</v>
      </c>
      <c r="C262" s="10" t="s">
        <v>1043</v>
      </c>
      <c r="D262" s="11" t="s">
        <v>816</v>
      </c>
      <c r="E262" s="12" t="s">
        <v>1044</v>
      </c>
      <c r="F262" s="15" t="str">
        <f>IFERROR(VLOOKUP(C262,'Planning LIDL'!$C$2:$F$341,4,0),"")</f>
        <v/>
      </c>
      <c r="G262" s="15" t="str">
        <f>IFERROR(IF(VLOOKUP(C262,'Planning LIDL'!$C$2:$E$341,3,0)=0,"",VLOOKUP(C262,'Planning LIDL'!$C$2:$E$341,3,0)),"")</f>
        <v/>
      </c>
      <c r="H262" s="15" t="str">
        <f>IFERROR(VLOOKUP(C262,'Planning LIDL'!$C$2:$F$341,2,0),"")</f>
        <v/>
      </c>
      <c r="I262" s="15"/>
      <c r="J262" s="15"/>
      <c r="K262" s="15"/>
      <c r="L262" s="15"/>
      <c r="M262" s="13"/>
      <c r="N262" s="13"/>
      <c r="O262" s="13"/>
      <c r="P262" s="13">
        <v>13</v>
      </c>
      <c r="Q262" s="24">
        <f t="shared" si="7"/>
        <v>0</v>
      </c>
    </row>
    <row r="263" spans="1:17" hidden="1" x14ac:dyDescent="0.2">
      <c r="A263" s="8" t="s">
        <v>87</v>
      </c>
      <c r="B263" s="9" t="s">
        <v>572</v>
      </c>
      <c r="C263" s="10" t="s">
        <v>573</v>
      </c>
      <c r="D263" s="11" t="s">
        <v>14</v>
      </c>
      <c r="E263" s="12" t="s">
        <v>574</v>
      </c>
      <c r="F263" s="15" t="str">
        <f>IFERROR(VLOOKUP(C263,'Planning LIDL'!$C$2:$F$341,4,0),"")</f>
        <v>A replanifier</v>
      </c>
      <c r="G263" s="15" t="str">
        <f>IFERROR(IF(VLOOKUP(C263,'Planning LIDL'!$C$2:$E$341,3,0)=0,"",VLOOKUP(C263,'Planning LIDL'!$C$2:$E$341,3,0)),"")</f>
        <v/>
      </c>
      <c r="H263" s="15" t="str">
        <f>IFERROR(VLOOKUP(C263,'Planning LIDL'!$C$2:$F$341,2,0),"")</f>
        <v>RETROFIT LED</v>
      </c>
      <c r="I263" s="15"/>
      <c r="J263" s="15"/>
      <c r="K263" s="15"/>
      <c r="L263" s="15"/>
      <c r="M263" s="13"/>
      <c r="N263" s="13">
        <v>176</v>
      </c>
      <c r="O263" s="13"/>
      <c r="P263" s="13">
        <v>9</v>
      </c>
      <c r="Q263" s="24">
        <f t="shared" si="7"/>
        <v>0</v>
      </c>
    </row>
    <row r="264" spans="1:17" x14ac:dyDescent="0.2">
      <c r="A264" s="8" t="s">
        <v>87</v>
      </c>
      <c r="B264" s="9" t="s">
        <v>142</v>
      </c>
      <c r="C264" s="10" t="s">
        <v>143</v>
      </c>
      <c r="D264" s="11" t="s">
        <v>14</v>
      </c>
      <c r="E264" s="12" t="s">
        <v>144</v>
      </c>
      <c r="F264" s="15" t="str">
        <f>IFERROR(VLOOKUP(C264,'Planning LIDL'!$C$2:$F$341,4,0),"")</f>
        <v>Terminé</v>
      </c>
      <c r="G264" s="15">
        <f>IFERROR(IF(VLOOKUP(C264,'Planning LIDL'!$C$2:$E$341,3,0)=0,"",VLOOKUP(C264,'Planning LIDL'!$C$2:$E$341,3,0)),"")</f>
        <v>43902</v>
      </c>
      <c r="H264" s="15" t="str">
        <f>IFERROR(VLOOKUP(C264,'Planning LIDL'!$C$2:$F$341,2,0),"")</f>
        <v>RETROFIT LED</v>
      </c>
      <c r="I264" s="15"/>
      <c r="J264" s="15"/>
      <c r="K264" s="23" t="s">
        <v>1202</v>
      </c>
      <c r="L264" s="23"/>
      <c r="M264" s="13">
        <v>117</v>
      </c>
      <c r="N264" s="13"/>
      <c r="O264" s="13"/>
      <c r="P264" s="13">
        <v>10</v>
      </c>
      <c r="Q264" s="24">
        <f>((((56*M264)+(65*N264)+(72*O264)+(96*P264))-((26*M264)+(24*N264)+(36*O264)+(48*P264)))*IF(K264="Non",(((J264-I264)/(1/24)))*6,(((J264-I264)/(1/24)))*6+(('Hypothese de calculs'!$Q$3-I264)/(1/24)))*52)/1000</f>
        <v>0</v>
      </c>
    </row>
    <row r="265" spans="1:17" x14ac:dyDescent="0.2">
      <c r="A265" s="8" t="s">
        <v>87</v>
      </c>
      <c r="B265" s="9" t="s">
        <v>88</v>
      </c>
      <c r="C265" s="10" t="s">
        <v>89</v>
      </c>
      <c r="D265" s="11" t="s">
        <v>14</v>
      </c>
      <c r="E265" s="12" t="s">
        <v>90</v>
      </c>
      <c r="F265" s="15" t="str">
        <f>IFERROR(VLOOKUP(C265,'Planning LIDL'!$C$2:$F$341,4,0),"")</f>
        <v>Terminé</v>
      </c>
      <c r="G265" s="15">
        <f>IFERROR(IF(VLOOKUP(C265,'Planning LIDL'!$C$2:$E$341,3,0)=0,"",VLOOKUP(C265,'Planning LIDL'!$C$2:$E$341,3,0)),"")</f>
        <v>43894</v>
      </c>
      <c r="H265" s="15" t="str">
        <f>IFERROR(VLOOKUP(C265,'Planning LIDL'!$C$2:$F$341,2,0),"")</f>
        <v>RETROFIT LED</v>
      </c>
      <c r="I265" s="15"/>
      <c r="J265" s="15"/>
      <c r="K265" s="23" t="s">
        <v>1202</v>
      </c>
      <c r="L265" s="23"/>
      <c r="M265" s="13"/>
      <c r="N265" s="13">
        <v>108</v>
      </c>
      <c r="O265" s="13"/>
      <c r="P265" s="13">
        <v>7</v>
      </c>
      <c r="Q265" s="24">
        <f>((((56*M265)+(65*N265)+(72*O265)+(96*P265))-((26*M265)+(24*N265)+(36*O265)+(48*P265)))*IF(K265="Non",(((J265-I265)/(1/24)))*6,(((J265-I265)/(1/24)))*6+(('Hypothese de calculs'!$Q$3-I265)/(1/24)))*52)/1000</f>
        <v>0</v>
      </c>
    </row>
    <row r="266" spans="1:17" hidden="1" x14ac:dyDescent="0.2">
      <c r="A266" s="8" t="s">
        <v>87</v>
      </c>
      <c r="B266" s="9" t="s">
        <v>581</v>
      </c>
      <c r="C266" s="10" t="s">
        <v>582</v>
      </c>
      <c r="D266" s="11" t="s">
        <v>14</v>
      </c>
      <c r="E266" s="12" t="s">
        <v>583</v>
      </c>
      <c r="F266" s="15" t="str">
        <f>IFERROR(VLOOKUP(C266,'Planning LIDL'!$C$2:$F$341,4,0),"")</f>
        <v>A replanifier</v>
      </c>
      <c r="G266" s="15" t="str">
        <f>IFERROR(IF(VLOOKUP(C266,'Planning LIDL'!$C$2:$E$341,3,0)=0,"",VLOOKUP(C266,'Planning LIDL'!$C$2:$E$341,3,0)),"")</f>
        <v/>
      </c>
      <c r="H266" s="15" t="str">
        <f>IFERROR(VLOOKUP(C266,'Planning LIDL'!$C$2:$F$341,2,0),"")</f>
        <v>RETROFIT LED</v>
      </c>
      <c r="I266" s="15"/>
      <c r="J266" s="15"/>
      <c r="K266" s="15"/>
      <c r="L266" s="15"/>
      <c r="M266" s="13">
        <v>9</v>
      </c>
      <c r="N266" s="13">
        <v>164</v>
      </c>
      <c r="O266" s="13"/>
      <c r="P266" s="13">
        <v>13</v>
      </c>
      <c r="Q266" s="24">
        <f>(((56*M266)+(65*N266)+(72*O266)+(96*P266))-((26*M266)+(24*N266)+(36*O266)+(48*P266)))*((J266-I266)/(1/24))</f>
        <v>0</v>
      </c>
    </row>
    <row r="267" spans="1:17" hidden="1" x14ac:dyDescent="0.2">
      <c r="A267" s="8" t="s">
        <v>87</v>
      </c>
      <c r="B267" s="9" t="s">
        <v>469</v>
      </c>
      <c r="C267" s="10" t="s">
        <v>470</v>
      </c>
      <c r="D267" s="11" t="s">
        <v>14</v>
      </c>
      <c r="E267" s="12" t="s">
        <v>471</v>
      </c>
      <c r="F267" s="15" t="str">
        <f>IFERROR(VLOOKUP(C267,'Planning LIDL'!$C$2:$F$341,4,0),"")</f>
        <v>A replanifier</v>
      </c>
      <c r="G267" s="15" t="str">
        <f>IFERROR(IF(VLOOKUP(C267,'Planning LIDL'!$C$2:$E$341,3,0)=0,"",VLOOKUP(C267,'Planning LIDL'!$C$2:$E$341,3,0)),"")</f>
        <v/>
      </c>
      <c r="H267" s="15" t="str">
        <f>IFERROR(VLOOKUP(C267,'Planning LIDL'!$C$2:$F$341,2,0),"")</f>
        <v>RETROFIT LED</v>
      </c>
      <c r="I267" s="15"/>
      <c r="J267" s="15"/>
      <c r="K267" s="15"/>
      <c r="L267" s="15"/>
      <c r="M267" s="13"/>
      <c r="N267" s="13">
        <v>150</v>
      </c>
      <c r="O267" s="13"/>
      <c r="P267" s="13">
        <v>15</v>
      </c>
      <c r="Q267" s="24">
        <f>(((56*M267)+(65*N267)+(72*O267)+(96*P267))-((26*M267)+(24*N267)+(36*O267)+(48*P267)))*((J267-I267)/(1/24))</f>
        <v>0</v>
      </c>
    </row>
    <row r="268" spans="1:17" x14ac:dyDescent="0.2">
      <c r="A268" s="8" t="s">
        <v>87</v>
      </c>
      <c r="B268" s="9" t="s">
        <v>688</v>
      </c>
      <c r="C268" s="10" t="s">
        <v>689</v>
      </c>
      <c r="D268" s="11" t="s">
        <v>14</v>
      </c>
      <c r="E268" s="12" t="s">
        <v>690</v>
      </c>
      <c r="F268" s="15" t="str">
        <f>IFERROR(VLOOKUP(C268,'Planning LIDL'!$C$2:$F$341,4,0),"")</f>
        <v>Terminé</v>
      </c>
      <c r="G268" s="15">
        <f>IFERROR(IF(VLOOKUP(C268,'Planning LIDL'!$C$2:$E$341,3,0)=0,"",VLOOKUP(C268,'Planning LIDL'!$C$2:$E$341,3,0)),"")</f>
        <v>43894</v>
      </c>
      <c r="H268" s="15" t="str">
        <f>IFERROR(VLOOKUP(C268,'Planning LIDL'!$C$2:$F$341,2,0),"")</f>
        <v>RETROFIT LED</v>
      </c>
      <c r="I268" s="15"/>
      <c r="J268" s="15"/>
      <c r="K268" s="23" t="s">
        <v>1202</v>
      </c>
      <c r="L268" s="23"/>
      <c r="M268" s="13">
        <v>149</v>
      </c>
      <c r="N268" s="13"/>
      <c r="O268" s="13"/>
      <c r="P268" s="13">
        <v>8</v>
      </c>
      <c r="Q268" s="24">
        <f>((((56*M268)+(65*N268)+(72*O268)+(96*P268))-((26*M268)+(24*N268)+(36*O268)+(48*P268)))*IF(K268="Non",(((J268-I268)/(1/24)))*6,(((J268-I268)/(1/24)))*6+(('Hypothese de calculs'!$Q$3-I268)/(1/24)))*52)/1000</f>
        <v>0</v>
      </c>
    </row>
    <row r="269" spans="1:17" hidden="1" x14ac:dyDescent="0.2">
      <c r="A269" s="8" t="s">
        <v>87</v>
      </c>
      <c r="B269" s="9" t="s">
        <v>1135</v>
      </c>
      <c r="C269" s="10" t="s">
        <v>1136</v>
      </c>
      <c r="D269" s="11" t="s">
        <v>816</v>
      </c>
      <c r="E269" s="12" t="s">
        <v>1137</v>
      </c>
      <c r="F269" s="15" t="str">
        <f>IFERROR(VLOOKUP(C269,'Planning LIDL'!$C$2:$F$341,4,0),"")</f>
        <v>Terminé</v>
      </c>
      <c r="G269" s="15">
        <f>IFERROR(IF(VLOOKUP(C269,'Planning LIDL'!$C$2:$E$341,3,0)=0,"",VLOOKUP(C269,'Planning LIDL'!$C$2:$E$341,3,0)),"")</f>
        <v>43903</v>
      </c>
      <c r="H269" s="15" t="str">
        <f>IFERROR(VLOOKUP(C269,'Planning LIDL'!$C$2:$F$341,2,0),"")</f>
        <v>REMPLACEMENT D'APPAREIL RESERVE</v>
      </c>
      <c r="I269" s="15"/>
      <c r="J269" s="15"/>
      <c r="K269" s="15"/>
      <c r="L269" s="15"/>
      <c r="M269" s="13"/>
      <c r="N269" s="13"/>
      <c r="O269" s="13">
        <v>1</v>
      </c>
      <c r="P269" s="13">
        <v>13</v>
      </c>
      <c r="Q269" s="24">
        <f>(((56*M269)+(65*N269)+(72*O269)+(96*P269))-((26*M269)+(24*N269)+(36*O269)+(48*P269)))*((J269-I269)/(1/24))</f>
        <v>0</v>
      </c>
    </row>
    <row r="270" spans="1:17" hidden="1" x14ac:dyDescent="0.2">
      <c r="A270" s="8" t="s">
        <v>87</v>
      </c>
      <c r="B270" s="9" t="s">
        <v>1069</v>
      </c>
      <c r="C270" s="10" t="s">
        <v>1070</v>
      </c>
      <c r="D270" s="11" t="s">
        <v>816</v>
      </c>
      <c r="E270" s="12" t="s">
        <v>1071</v>
      </c>
      <c r="F270" s="15" t="str">
        <f>IFERROR(VLOOKUP(C270,'Planning LIDL'!$C$2:$F$341,4,0),"")</f>
        <v>Terminé</v>
      </c>
      <c r="G270" s="15">
        <f>IFERROR(IF(VLOOKUP(C270,'Planning LIDL'!$C$2:$E$341,3,0)=0,"",VLOOKUP(C270,'Planning LIDL'!$C$2:$E$341,3,0)),"")</f>
        <v>43902</v>
      </c>
      <c r="H270" s="15" t="str">
        <f>IFERROR(VLOOKUP(C270,'Planning LIDL'!$C$2:$F$341,2,0),"")</f>
        <v>REMPLACEMENT D'APPAREIL RESERVE</v>
      </c>
      <c r="I270" s="15"/>
      <c r="J270" s="15"/>
      <c r="K270" s="15"/>
      <c r="L270" s="15"/>
      <c r="M270" s="13">
        <v>8</v>
      </c>
      <c r="N270" s="13"/>
      <c r="O270" s="13"/>
      <c r="P270" s="13">
        <v>6</v>
      </c>
      <c r="Q270" s="24">
        <f>(((56*M270)+(65*N270)+(72*O270)+(96*P270))-((26*M270)+(24*N270)+(36*O270)+(48*P270)))*((J270-I270)/(1/24))</f>
        <v>0</v>
      </c>
    </row>
    <row r="271" spans="1:17" x14ac:dyDescent="0.2">
      <c r="A271" s="8" t="s">
        <v>45</v>
      </c>
      <c r="B271" s="9" t="s">
        <v>442</v>
      </c>
      <c r="C271" s="10" t="s">
        <v>443</v>
      </c>
      <c r="D271" s="11" t="s">
        <v>14</v>
      </c>
      <c r="E271" s="12" t="s">
        <v>444</v>
      </c>
      <c r="F271" s="15" t="str">
        <f>IFERROR(VLOOKUP(C271,'Planning LIDL'!$C$2:$F$341,4,0),"")</f>
        <v>Terminé</v>
      </c>
      <c r="G271" s="15">
        <f>IFERROR(IF(VLOOKUP(C271,'Planning LIDL'!$C$2:$E$341,3,0)=0,"",VLOOKUP(C271,'Planning LIDL'!$C$2:$E$341,3,0)),"")</f>
        <v>43901</v>
      </c>
      <c r="H271" s="15" t="str">
        <f>IFERROR(VLOOKUP(C271,'Planning LIDL'!$C$2:$F$341,2,0),"")</f>
        <v>RETROFIT LED</v>
      </c>
      <c r="I271" s="15"/>
      <c r="J271" s="15"/>
      <c r="K271" s="23" t="s">
        <v>1202</v>
      </c>
      <c r="L271" s="23"/>
      <c r="M271" s="13"/>
      <c r="N271" s="13">
        <v>154</v>
      </c>
      <c r="O271" s="13"/>
      <c r="P271" s="13">
        <v>10</v>
      </c>
      <c r="Q271" s="24">
        <f>((((56*M271)+(65*N271)+(72*O271)+(96*P271))-((26*M271)+(24*N271)+(36*O271)+(48*P271)))*IF(K271="Non",(((J271-I271)/(1/24)))*6,(((J271-I271)/(1/24)))*6+(('Hypothese de calculs'!$Q$3-I271)/(1/24)))*52)/1000</f>
        <v>0</v>
      </c>
    </row>
    <row r="272" spans="1:17" hidden="1" x14ac:dyDescent="0.2">
      <c r="A272" s="8" t="s">
        <v>45</v>
      </c>
      <c r="B272" s="9" t="s">
        <v>811</v>
      </c>
      <c r="C272" s="10" t="s">
        <v>812</v>
      </c>
      <c r="D272" s="11" t="s">
        <v>14</v>
      </c>
      <c r="E272" s="12" t="s">
        <v>813</v>
      </c>
      <c r="F272" s="15" t="str">
        <f>IFERROR(VLOOKUP(C272,'Planning LIDL'!$C$2:$F$341,4,0),"")</f>
        <v>A replanifier</v>
      </c>
      <c r="G272" s="15" t="str">
        <f>IFERROR(IF(VLOOKUP(C272,'Planning LIDL'!$C$2:$E$341,3,0)=0,"",VLOOKUP(C272,'Planning LIDL'!$C$2:$E$341,3,0)),"")</f>
        <v/>
      </c>
      <c r="H272" s="15" t="str">
        <f>IFERROR(VLOOKUP(C272,'Planning LIDL'!$C$2:$F$341,2,0),"")</f>
        <v>RETROFIT LED</v>
      </c>
      <c r="I272" s="15"/>
      <c r="J272" s="15"/>
      <c r="K272" s="15"/>
      <c r="L272" s="15"/>
      <c r="M272" s="13">
        <v>26</v>
      </c>
      <c r="N272" s="13">
        <v>315</v>
      </c>
      <c r="O272" s="13"/>
      <c r="P272" s="13"/>
      <c r="Q272" s="24">
        <f>(((56*M272)+(65*N272)+(72*O272)+(96*P272))-((26*M272)+(24*N272)+(36*O272)+(48*P272)))*((J272-I272)/(1/24))</f>
        <v>0</v>
      </c>
    </row>
    <row r="273" spans="1:17" hidden="1" x14ac:dyDescent="0.2">
      <c r="A273" s="8" t="s">
        <v>45</v>
      </c>
      <c r="B273" s="9" t="s">
        <v>46</v>
      </c>
      <c r="C273" s="10" t="s">
        <v>47</v>
      </c>
      <c r="D273" s="11" t="s">
        <v>14</v>
      </c>
      <c r="E273" s="12" t="s">
        <v>48</v>
      </c>
      <c r="F273" s="15" t="str">
        <f>IFERROR(VLOOKUP(C273,'Planning LIDL'!$C$2:$F$341,4,0),"")</f>
        <v>A replanifier</v>
      </c>
      <c r="G273" s="15" t="str">
        <f>IFERROR(IF(VLOOKUP(C273,'Planning LIDL'!$C$2:$E$341,3,0)=0,"",VLOOKUP(C273,'Planning LIDL'!$C$2:$E$341,3,0)),"")</f>
        <v/>
      </c>
      <c r="H273" s="15" t="str">
        <f>IFERROR(VLOOKUP(C273,'Planning LIDL'!$C$2:$F$341,2,0),"")</f>
        <v>RETROFIT LED</v>
      </c>
      <c r="I273" s="15"/>
      <c r="J273" s="15"/>
      <c r="K273" s="15"/>
      <c r="L273" s="15"/>
      <c r="M273" s="13"/>
      <c r="N273" s="13">
        <v>98</v>
      </c>
      <c r="O273" s="13">
        <v>4</v>
      </c>
      <c r="P273" s="13">
        <v>3</v>
      </c>
      <c r="Q273" s="24">
        <f>(((56*M273)+(65*N273)+(72*O273)+(96*P273))-((26*M273)+(24*N273)+(36*O273)+(48*P273)))*((J273-I273)/(1/24))</f>
        <v>0</v>
      </c>
    </row>
    <row r="274" spans="1:17" hidden="1" x14ac:dyDescent="0.2">
      <c r="A274" s="8" t="s">
        <v>45</v>
      </c>
      <c r="B274" s="9" t="s">
        <v>448</v>
      </c>
      <c r="C274" s="10" t="s">
        <v>449</v>
      </c>
      <c r="D274" s="11" t="s">
        <v>14</v>
      </c>
      <c r="E274" s="12" t="s">
        <v>450</v>
      </c>
      <c r="F274" s="15" t="str">
        <f>IFERROR(VLOOKUP(C274,'Planning LIDL'!$C$2:$F$341,4,0),"")</f>
        <v>A replanifier</v>
      </c>
      <c r="G274" s="15" t="str">
        <f>IFERROR(IF(VLOOKUP(C274,'Planning LIDL'!$C$2:$E$341,3,0)=0,"",VLOOKUP(C274,'Planning LIDL'!$C$2:$E$341,3,0)),"")</f>
        <v/>
      </c>
      <c r="H274" s="15" t="str">
        <f>IFERROR(VLOOKUP(C274,'Planning LIDL'!$C$2:$F$341,2,0),"")</f>
        <v>RETROFIT LED</v>
      </c>
      <c r="I274" s="15"/>
      <c r="J274" s="15"/>
      <c r="K274" s="15"/>
      <c r="L274" s="15"/>
      <c r="M274" s="13"/>
      <c r="N274" s="13">
        <v>151</v>
      </c>
      <c r="O274" s="13"/>
      <c r="P274" s="13">
        <v>13</v>
      </c>
      <c r="Q274" s="24">
        <f>(((56*M274)+(65*N274)+(72*O274)+(96*P274))-((26*M274)+(24*N274)+(36*O274)+(48*P274)))*((J274-I274)/(1/24))</f>
        <v>0</v>
      </c>
    </row>
    <row r="275" spans="1:17" x14ac:dyDescent="0.2">
      <c r="A275" s="8" t="s">
        <v>45</v>
      </c>
      <c r="B275" s="9" t="s">
        <v>331</v>
      </c>
      <c r="C275" s="10" t="s">
        <v>332</v>
      </c>
      <c r="D275" s="11" t="s">
        <v>14</v>
      </c>
      <c r="E275" s="12" t="s">
        <v>333</v>
      </c>
      <c r="F275" s="15" t="str">
        <f>IFERROR(VLOOKUP(C275,'Planning LIDL'!$C$2:$F$341,4,0),"")</f>
        <v>Terminé</v>
      </c>
      <c r="G275" s="15">
        <f>IFERROR(IF(VLOOKUP(C275,'Planning LIDL'!$C$2:$E$341,3,0)=0,"",VLOOKUP(C275,'Planning LIDL'!$C$2:$E$341,3,0)),"")</f>
        <v>43895</v>
      </c>
      <c r="H275" s="15" t="str">
        <f>IFERROR(VLOOKUP(C275,'Planning LIDL'!$C$2:$F$341,2,0),"")</f>
        <v>RETROFIT LED</v>
      </c>
      <c r="I275" s="15"/>
      <c r="J275" s="15"/>
      <c r="K275" s="23" t="s">
        <v>1202</v>
      </c>
      <c r="L275" s="23"/>
      <c r="M275" s="13"/>
      <c r="N275" s="13">
        <v>144</v>
      </c>
      <c r="O275" s="13"/>
      <c r="P275" s="13">
        <v>7</v>
      </c>
      <c r="Q275" s="24">
        <f>((((56*M275)+(65*N275)+(72*O275)+(96*P275))-((26*M275)+(24*N275)+(36*O275)+(48*P275)))*IF(K275="Non",(((J275-I275)/(1/24)))*6,(((J275-I275)/(1/24)))*6+(('Hypothese de calculs'!$Q$3-I275)/(1/24)))*52)/1000</f>
        <v>0</v>
      </c>
    </row>
    <row r="276" spans="1:17" x14ac:dyDescent="0.2">
      <c r="A276" s="8" t="s">
        <v>45</v>
      </c>
      <c r="B276" s="9" t="s">
        <v>406</v>
      </c>
      <c r="C276" s="10" t="s">
        <v>407</v>
      </c>
      <c r="D276" s="11" t="s">
        <v>14</v>
      </c>
      <c r="E276" s="12" t="s">
        <v>408</v>
      </c>
      <c r="F276" s="15" t="str">
        <f>IFERROR(VLOOKUP(C276,'Planning LIDL'!$C$2:$F$341,4,0),"")</f>
        <v>Terminé</v>
      </c>
      <c r="G276" s="15">
        <f>IFERROR(IF(VLOOKUP(C276,'Planning LIDL'!$C$2:$E$341,3,0)=0,"",VLOOKUP(C276,'Planning LIDL'!$C$2:$E$341,3,0)),"")</f>
        <v>43901</v>
      </c>
      <c r="H276" s="15" t="str">
        <f>IFERROR(VLOOKUP(C276,'Planning LIDL'!$C$2:$F$341,2,0),"")</f>
        <v>RETROFIT LED</v>
      </c>
      <c r="I276" s="15"/>
      <c r="J276" s="15"/>
      <c r="K276" s="23" t="s">
        <v>1202</v>
      </c>
      <c r="L276" s="23"/>
      <c r="M276" s="13"/>
      <c r="N276" s="13">
        <v>148</v>
      </c>
      <c r="O276" s="13"/>
      <c r="P276" s="13">
        <v>11</v>
      </c>
      <c r="Q276" s="24">
        <f>((((56*M276)+(65*N276)+(72*O276)+(96*P276))-((26*M276)+(24*N276)+(36*O276)+(48*P276)))*IF(K276="Non",(((J276-I276)/(1/24)))*6,(((J276-I276)/(1/24)))*6+(('Hypothese de calculs'!$Q$3-I276)/(1/24)))*52)/1000</f>
        <v>0</v>
      </c>
    </row>
    <row r="277" spans="1:17" x14ac:dyDescent="0.2">
      <c r="A277" s="8" t="s">
        <v>45</v>
      </c>
      <c r="B277" s="9" t="s">
        <v>539</v>
      </c>
      <c r="C277" s="10" t="s">
        <v>540</v>
      </c>
      <c r="D277" s="11" t="s">
        <v>14</v>
      </c>
      <c r="E277" s="12" t="s">
        <v>541</v>
      </c>
      <c r="F277" s="15" t="str">
        <f>IFERROR(VLOOKUP(C277,'Planning LIDL'!$C$2:$F$341,4,0),"")</f>
        <v>Terminé</v>
      </c>
      <c r="G277" s="15">
        <f>IFERROR(IF(VLOOKUP(C277,'Planning LIDL'!$C$2:$E$341,3,0)=0,"",VLOOKUP(C277,'Planning LIDL'!$C$2:$E$341,3,0)),"")</f>
        <v>43892</v>
      </c>
      <c r="H277" s="15" t="str">
        <f>IFERROR(VLOOKUP(C277,'Planning LIDL'!$C$2:$F$341,2,0),"")</f>
        <v>RETROFIT LED</v>
      </c>
      <c r="I277" s="15"/>
      <c r="J277" s="15"/>
      <c r="K277" s="23" t="s">
        <v>1202</v>
      </c>
      <c r="L277" s="23"/>
      <c r="M277" s="13"/>
      <c r="N277" s="13">
        <v>168</v>
      </c>
      <c r="O277" s="13"/>
      <c r="P277" s="13">
        <v>12</v>
      </c>
      <c r="Q277" s="24">
        <f>((((56*M277)+(65*N277)+(72*O277)+(96*P277))-((26*M277)+(24*N277)+(36*O277)+(48*P277)))*IF(K277="Non",(((J277-I277)/(1/24)))*6,(((J277-I277)/(1/24)))*6+(('Hypothese de calculs'!$Q$3-I277)/(1/24)))*52)/1000</f>
        <v>0</v>
      </c>
    </row>
    <row r="278" spans="1:17" x14ac:dyDescent="0.2">
      <c r="A278" s="8" t="s">
        <v>45</v>
      </c>
      <c r="B278" s="9" t="s">
        <v>548</v>
      </c>
      <c r="C278" s="10" t="s">
        <v>549</v>
      </c>
      <c r="D278" s="11" t="s">
        <v>14</v>
      </c>
      <c r="E278" s="12" t="s">
        <v>550</v>
      </c>
      <c r="F278" s="15" t="str">
        <f>IFERROR(VLOOKUP(C278,'Planning LIDL'!$C$2:$F$341,4,0),"")</f>
        <v>Terminé</v>
      </c>
      <c r="G278" s="15">
        <f>IFERROR(IF(VLOOKUP(C278,'Planning LIDL'!$C$2:$E$341,3,0)=0,"",VLOOKUP(C278,'Planning LIDL'!$C$2:$E$341,3,0)),"")</f>
        <v>43893</v>
      </c>
      <c r="H278" s="15" t="str">
        <f>IFERROR(VLOOKUP(C278,'Planning LIDL'!$C$2:$F$341,2,0),"")</f>
        <v>RETROFIT LED</v>
      </c>
      <c r="I278" s="15"/>
      <c r="J278" s="15"/>
      <c r="K278" s="23" t="s">
        <v>1202</v>
      </c>
      <c r="L278" s="23"/>
      <c r="M278" s="13">
        <v>3</v>
      </c>
      <c r="N278" s="13">
        <v>162</v>
      </c>
      <c r="O278" s="13">
        <v>1</v>
      </c>
      <c r="P278" s="13">
        <v>13</v>
      </c>
      <c r="Q278" s="24">
        <f>((((56*M278)+(65*N278)+(72*O278)+(96*P278))-((26*M278)+(24*N278)+(36*O278)+(48*P278)))*IF(K278="Non",(((J278-I278)/(1/24)))*6,(((J278-I278)/(1/24)))*6+(('Hypothese de calculs'!$Q$3-I278)/(1/24)))*52)/1000</f>
        <v>0</v>
      </c>
    </row>
    <row r="279" spans="1:17" x14ac:dyDescent="0.2">
      <c r="A279" s="8" t="s">
        <v>45</v>
      </c>
      <c r="B279" s="9" t="s">
        <v>638</v>
      </c>
      <c r="C279" s="10" t="s">
        <v>639</v>
      </c>
      <c r="D279" s="11" t="s">
        <v>14</v>
      </c>
      <c r="E279" s="12" t="s">
        <v>640</v>
      </c>
      <c r="F279" s="15" t="str">
        <f>IFERROR(VLOOKUP(C279,'Planning LIDL'!$C$2:$F$341,4,0),"")</f>
        <v>Terminé</v>
      </c>
      <c r="G279" s="15">
        <f>IFERROR(IF(VLOOKUP(C279,'Planning LIDL'!$C$2:$E$341,3,0)=0,"",VLOOKUP(C279,'Planning LIDL'!$C$2:$E$341,3,0)),"")</f>
        <v>43901</v>
      </c>
      <c r="H279" s="15" t="str">
        <f>IFERROR(VLOOKUP(C279,'Planning LIDL'!$C$2:$F$341,2,0),"")</f>
        <v>RETROFIT LED</v>
      </c>
      <c r="I279" s="15"/>
      <c r="J279" s="15"/>
      <c r="K279" s="23" t="s">
        <v>1202</v>
      </c>
      <c r="L279" s="23"/>
      <c r="M279" s="13"/>
      <c r="N279" s="13">
        <v>179</v>
      </c>
      <c r="O279" s="13"/>
      <c r="P279" s="13">
        <v>16</v>
      </c>
      <c r="Q279" s="24">
        <f>((((56*M279)+(65*N279)+(72*O279)+(96*P279))-((26*M279)+(24*N279)+(36*O279)+(48*P279)))*IF(K279="Non",(((J279-I279)/(1/24)))*6,(((J279-I279)/(1/24)))*6+(('Hypothese de calculs'!$Q$3-I279)/(1/24)))*52)/1000</f>
        <v>0</v>
      </c>
    </row>
    <row r="280" spans="1:17" hidden="1" x14ac:dyDescent="0.2">
      <c r="A280" s="8" t="s">
        <v>45</v>
      </c>
      <c r="B280" s="9" t="s">
        <v>487</v>
      </c>
      <c r="C280" s="10" t="s">
        <v>488</v>
      </c>
      <c r="D280" s="11" t="s">
        <v>14</v>
      </c>
      <c r="E280" s="12" t="s">
        <v>489</v>
      </c>
      <c r="F280" s="15" t="str">
        <f>IFERROR(VLOOKUP(C280,'Planning LIDL'!$C$2:$F$341,4,0),"")</f>
        <v>A replanifier</v>
      </c>
      <c r="G280" s="15" t="str">
        <f>IFERROR(IF(VLOOKUP(C280,'Planning LIDL'!$C$2:$E$341,3,0)=0,"",VLOOKUP(C280,'Planning LIDL'!$C$2:$E$341,3,0)),"")</f>
        <v/>
      </c>
      <c r="H280" s="15" t="str">
        <f>IFERROR(VLOOKUP(C280,'Planning LIDL'!$C$2:$F$341,2,0),"")</f>
        <v>RETROFIT LED</v>
      </c>
      <c r="I280" s="15"/>
      <c r="J280" s="15"/>
      <c r="K280" s="15"/>
      <c r="L280" s="15"/>
      <c r="M280" s="13"/>
      <c r="N280" s="13">
        <v>159</v>
      </c>
      <c r="O280" s="13"/>
      <c r="P280" s="13">
        <v>12</v>
      </c>
      <c r="Q280" s="24">
        <f>(((56*M280)+(65*N280)+(72*O280)+(96*P280))-((26*M280)+(24*N280)+(36*O280)+(48*P280)))*((J280-I280)/(1/24))</f>
        <v>0</v>
      </c>
    </row>
    <row r="281" spans="1:17" x14ac:dyDescent="0.2">
      <c r="A281" s="8" t="s">
        <v>45</v>
      </c>
      <c r="B281" s="9" t="s">
        <v>605</v>
      </c>
      <c r="C281" s="10" t="s">
        <v>606</v>
      </c>
      <c r="D281" s="11" t="s">
        <v>14</v>
      </c>
      <c r="E281" s="12" t="s">
        <v>607</v>
      </c>
      <c r="F281" s="15" t="str">
        <f>IFERROR(VLOOKUP(C281,'Planning LIDL'!$C$2:$F$341,4,0),"")</f>
        <v>Terminé</v>
      </c>
      <c r="G281" s="15">
        <f>IFERROR(IF(VLOOKUP(C281,'Planning LIDL'!$C$2:$E$341,3,0)=0,"",VLOOKUP(C281,'Planning LIDL'!$C$2:$E$341,3,0)),"")</f>
        <v>43900</v>
      </c>
      <c r="H281" s="15" t="str">
        <f>IFERROR(VLOOKUP(C281,'Planning LIDL'!$C$2:$F$341,2,0),"")</f>
        <v>RETROFIT LED</v>
      </c>
      <c r="I281" s="15"/>
      <c r="J281" s="15"/>
      <c r="K281" s="23" t="s">
        <v>1202</v>
      </c>
      <c r="L281" s="23"/>
      <c r="M281" s="13"/>
      <c r="N281" s="13">
        <v>175</v>
      </c>
      <c r="O281" s="13"/>
      <c r="P281" s="13">
        <v>13</v>
      </c>
      <c r="Q281" s="24">
        <f>((((56*M281)+(65*N281)+(72*O281)+(96*P281))-((26*M281)+(24*N281)+(36*O281)+(48*P281)))*IF(K281="Non",(((J281-I281)/(1/24)))*6,(((J281-I281)/(1/24)))*6+(('Hypothese de calculs'!$Q$3-I281)/(1/24)))*52)/1000</f>
        <v>0</v>
      </c>
    </row>
    <row r="282" spans="1:17" x14ac:dyDescent="0.2">
      <c r="A282" s="8" t="s">
        <v>53</v>
      </c>
      <c r="B282" s="9" t="s">
        <v>658</v>
      </c>
      <c r="C282" s="10" t="s">
        <v>659</v>
      </c>
      <c r="D282" s="11" t="s">
        <v>14</v>
      </c>
      <c r="E282" s="12" t="s">
        <v>660</v>
      </c>
      <c r="F282" s="15" t="str">
        <f>IFERROR(VLOOKUP(C282,'Planning LIDL'!$C$2:$F$341,4,0),"")</f>
        <v>Terminé</v>
      </c>
      <c r="G282" s="15">
        <f>IFERROR(IF(VLOOKUP(C282,'Planning LIDL'!$C$2:$E$341,3,0)=0,"",VLOOKUP(C282,'Planning LIDL'!$C$2:$E$341,3,0)),"")</f>
        <v>43873</v>
      </c>
      <c r="H282" s="15" t="str">
        <f>IFERROR(VLOOKUP(C282,'Planning LIDL'!$C$2:$F$341,2,0),"")</f>
        <v>RETROFIT LED</v>
      </c>
      <c r="I282" s="15"/>
      <c r="J282" s="15"/>
      <c r="K282" s="23" t="s">
        <v>1202</v>
      </c>
      <c r="L282" s="23"/>
      <c r="M282" s="13"/>
      <c r="N282" s="13">
        <v>190</v>
      </c>
      <c r="O282" s="13"/>
      <c r="P282" s="13">
        <v>9</v>
      </c>
      <c r="Q282" s="24">
        <f>((((56*M282)+(65*N282)+(72*O282)+(96*P282))-((26*M282)+(24*N282)+(36*O282)+(48*P282)))*IF(K282="Non",(((J282-I282)/(1/24)))*6,(((J282-I282)/(1/24)))*6+(('Hypothese de calculs'!$Q$3-I282)/(1/24)))*52)/1000</f>
        <v>0</v>
      </c>
    </row>
    <row r="283" spans="1:17" x14ac:dyDescent="0.2">
      <c r="A283" s="8" t="s">
        <v>53</v>
      </c>
      <c r="B283" s="9" t="s">
        <v>54</v>
      </c>
      <c r="C283" s="10" t="s">
        <v>55</v>
      </c>
      <c r="D283" s="11" t="s">
        <v>14</v>
      </c>
      <c r="E283" s="12" t="s">
        <v>56</v>
      </c>
      <c r="F283" s="15" t="str">
        <f>IFERROR(VLOOKUP(C283,'Planning LIDL'!$C$2:$F$341,4,0),"")</f>
        <v>Terminé</v>
      </c>
      <c r="G283" s="15">
        <f>IFERROR(IF(VLOOKUP(C283,'Planning LIDL'!$C$2:$E$341,3,0)=0,"",VLOOKUP(C283,'Planning LIDL'!$C$2:$E$341,3,0)),"")</f>
        <v>43888</v>
      </c>
      <c r="H283" s="15" t="str">
        <f>IFERROR(VLOOKUP(C283,'Planning LIDL'!$C$2:$F$341,2,0),"")</f>
        <v>RETROFIT LED</v>
      </c>
      <c r="I283" s="15"/>
      <c r="J283" s="15"/>
      <c r="K283" s="23" t="s">
        <v>1202</v>
      </c>
      <c r="L283" s="23"/>
      <c r="M283" s="13">
        <v>3</v>
      </c>
      <c r="N283" s="13">
        <v>96</v>
      </c>
      <c r="O283" s="13"/>
      <c r="P283" s="13">
        <v>8</v>
      </c>
      <c r="Q283" s="24">
        <f>((((56*M283)+(65*N283)+(72*O283)+(96*P283))-((26*M283)+(24*N283)+(36*O283)+(48*P283)))*IF(K283="Non",(((J283-I283)/(1/24)))*6,(((J283-I283)/(1/24)))*6+(('Hypothese de calculs'!$Q$3-I283)/(1/24)))*52)/1000</f>
        <v>0</v>
      </c>
    </row>
    <row r="284" spans="1:17" x14ac:dyDescent="0.2">
      <c r="A284" s="8" t="s">
        <v>53</v>
      </c>
      <c r="B284" s="9" t="s">
        <v>145</v>
      </c>
      <c r="C284" s="10" t="s">
        <v>146</v>
      </c>
      <c r="D284" s="11" t="s">
        <v>14</v>
      </c>
      <c r="E284" s="12" t="s">
        <v>147</v>
      </c>
      <c r="F284" s="15" t="str">
        <f>IFERROR(VLOOKUP(C284,'Planning LIDL'!$C$2:$F$341,4,0),"")</f>
        <v>Terminé</v>
      </c>
      <c r="G284" s="15">
        <f>IFERROR(IF(VLOOKUP(C284,'Planning LIDL'!$C$2:$E$341,3,0)=0,"",VLOOKUP(C284,'Planning LIDL'!$C$2:$E$341,3,0)),"")</f>
        <v>43879</v>
      </c>
      <c r="H284" s="15" t="str">
        <f>IFERROR(VLOOKUP(C284,'Planning LIDL'!$C$2:$F$341,2,0),"")</f>
        <v>RETROFIT LED</v>
      </c>
      <c r="I284" s="15"/>
      <c r="J284" s="15"/>
      <c r="K284" s="23" t="s">
        <v>1202</v>
      </c>
      <c r="L284" s="23"/>
      <c r="M284" s="13"/>
      <c r="N284" s="13">
        <v>122</v>
      </c>
      <c r="O284" s="13"/>
      <c r="P284" s="13">
        <v>5</v>
      </c>
      <c r="Q284" s="24">
        <f>((((56*M284)+(65*N284)+(72*O284)+(96*P284))-((26*M284)+(24*N284)+(36*O284)+(48*P284)))*IF(K284="Non",(((J284-I284)/(1/24)))*6,(((J284-I284)/(1/24)))*6+(('Hypothese de calculs'!$Q$3-I284)/(1/24)))*52)/1000</f>
        <v>0</v>
      </c>
    </row>
    <row r="285" spans="1:17" x14ac:dyDescent="0.2">
      <c r="A285" s="8" t="s">
        <v>53</v>
      </c>
      <c r="B285" s="9" t="s">
        <v>649</v>
      </c>
      <c r="C285" s="10" t="s">
        <v>650</v>
      </c>
      <c r="D285" s="11" t="s">
        <v>14</v>
      </c>
      <c r="E285" s="12" t="s">
        <v>651</v>
      </c>
      <c r="F285" s="15" t="str">
        <f>IFERROR(VLOOKUP(C285,'Planning LIDL'!$C$2:$F$341,4,0),"")</f>
        <v>Terminé</v>
      </c>
      <c r="G285" s="15">
        <f>IFERROR(IF(VLOOKUP(C285,'Planning LIDL'!$C$2:$E$341,3,0)=0,"",VLOOKUP(C285,'Planning LIDL'!$C$2:$E$341,3,0)),"")</f>
        <v>43899</v>
      </c>
      <c r="H285" s="15" t="str">
        <f>IFERROR(VLOOKUP(C285,'Planning LIDL'!$C$2:$F$341,2,0),"")</f>
        <v>RETROFIT LED</v>
      </c>
      <c r="I285" s="15"/>
      <c r="J285" s="15"/>
      <c r="K285" s="23" t="s">
        <v>1202</v>
      </c>
      <c r="L285" s="23"/>
      <c r="M285" s="13"/>
      <c r="N285" s="13">
        <v>188</v>
      </c>
      <c r="O285" s="13"/>
      <c r="P285" s="13">
        <v>10</v>
      </c>
      <c r="Q285" s="24">
        <f>((((56*M285)+(65*N285)+(72*O285)+(96*P285))-((26*M285)+(24*N285)+(36*O285)+(48*P285)))*IF(K285="Non",(((J285-I285)/(1/24)))*6,(((J285-I285)/(1/24)))*6+(('Hypothese de calculs'!$Q$3-I285)/(1/24)))*52)/1000</f>
        <v>0</v>
      </c>
    </row>
    <row r="286" spans="1:17" x14ac:dyDescent="0.2">
      <c r="A286" s="8" t="s">
        <v>53</v>
      </c>
      <c r="B286" s="9" t="s">
        <v>593</v>
      </c>
      <c r="C286" s="10" t="s">
        <v>594</v>
      </c>
      <c r="D286" s="11" t="s">
        <v>14</v>
      </c>
      <c r="E286" s="12" t="s">
        <v>595</v>
      </c>
      <c r="F286" s="15" t="str">
        <f>IFERROR(VLOOKUP(C286,'Planning LIDL'!$C$2:$F$341,4,0),"")</f>
        <v>Terminé</v>
      </c>
      <c r="G286" s="15">
        <f>IFERROR(IF(VLOOKUP(C286,'Planning LIDL'!$C$2:$E$341,3,0)=0,"",VLOOKUP(C286,'Planning LIDL'!$C$2:$E$341,3,0)),"")</f>
        <v>43878</v>
      </c>
      <c r="H286" s="15" t="str">
        <f>IFERROR(VLOOKUP(C286,'Planning LIDL'!$C$2:$F$341,2,0),"")</f>
        <v>RETROFIT LED</v>
      </c>
      <c r="I286" s="15"/>
      <c r="J286" s="15"/>
      <c r="K286" s="23" t="s">
        <v>1202</v>
      </c>
      <c r="L286" s="23"/>
      <c r="M286" s="13"/>
      <c r="N286" s="13">
        <v>170</v>
      </c>
      <c r="O286" s="13"/>
      <c r="P286" s="13">
        <v>19</v>
      </c>
      <c r="Q286" s="24">
        <f>((((56*M286)+(65*N286)+(72*O286)+(96*P286))-((26*M286)+(24*N286)+(36*O286)+(48*P286)))*IF(K286="Non",(((J286-I286)/(1/24)))*6,(((J286-I286)/(1/24)))*6+(('Hypothese de calculs'!$Q$3-I286)/(1/24)))*52)/1000</f>
        <v>0</v>
      </c>
    </row>
    <row r="287" spans="1:17" hidden="1" x14ac:dyDescent="0.2">
      <c r="A287" s="8" t="s">
        <v>53</v>
      </c>
      <c r="B287" s="9" t="s">
        <v>521</v>
      </c>
      <c r="C287" s="10" t="s">
        <v>522</v>
      </c>
      <c r="D287" s="11" t="s">
        <v>14</v>
      </c>
      <c r="E287" s="12" t="s">
        <v>523</v>
      </c>
      <c r="F287" s="15" t="str">
        <f>IFERROR(VLOOKUP(C287,'Planning LIDL'!$C$2:$F$341,4,0),"")</f>
        <v>A replanifier</v>
      </c>
      <c r="G287" s="15" t="str">
        <f>IFERROR(IF(VLOOKUP(C287,'Planning LIDL'!$C$2:$E$341,3,0)=0,"",VLOOKUP(C287,'Planning LIDL'!$C$2:$E$341,3,0)),"")</f>
        <v/>
      </c>
      <c r="H287" s="15" t="str">
        <f>IFERROR(VLOOKUP(C287,'Planning LIDL'!$C$2:$F$341,2,0),"")</f>
        <v>RETOUR RETROFIT LED</v>
      </c>
      <c r="I287" s="15"/>
      <c r="J287" s="15"/>
      <c r="K287" s="15"/>
      <c r="L287" s="15"/>
      <c r="M287" s="13"/>
      <c r="N287" s="13">
        <v>163</v>
      </c>
      <c r="O287" s="13"/>
      <c r="P287" s="13">
        <v>12</v>
      </c>
      <c r="Q287" s="24">
        <f>(((56*M287)+(65*N287)+(72*O287)+(96*P287))-((26*M287)+(24*N287)+(36*O287)+(48*P287)))*((J287-I287)/(1/24))</f>
        <v>0</v>
      </c>
    </row>
    <row r="288" spans="1:17" x14ac:dyDescent="0.2">
      <c r="A288" s="8" t="s">
        <v>53</v>
      </c>
      <c r="B288" s="9" t="s">
        <v>307</v>
      </c>
      <c r="C288" s="10" t="s">
        <v>308</v>
      </c>
      <c r="D288" s="11" t="s">
        <v>14</v>
      </c>
      <c r="E288" s="12" t="s">
        <v>309</v>
      </c>
      <c r="F288" s="15" t="str">
        <f>IFERROR(VLOOKUP(C288,'Planning LIDL'!$C$2:$F$341,4,0),"")</f>
        <v>Terminé</v>
      </c>
      <c r="G288" s="15">
        <f>IFERROR(IF(VLOOKUP(C288,'Planning LIDL'!$C$2:$E$341,3,0)=0,"",VLOOKUP(C288,'Planning LIDL'!$C$2:$E$341,3,0)),"")</f>
        <v>43880</v>
      </c>
      <c r="H288" s="15" t="str">
        <f>IFERROR(VLOOKUP(C288,'Planning LIDL'!$C$2:$F$341,2,0),"")</f>
        <v>RETROFIT LED</v>
      </c>
      <c r="I288" s="15"/>
      <c r="J288" s="15"/>
      <c r="K288" s="23" t="s">
        <v>1202</v>
      </c>
      <c r="L288" s="23"/>
      <c r="M288" s="13"/>
      <c r="N288" s="13">
        <v>139</v>
      </c>
      <c r="O288" s="13"/>
      <c r="P288" s="13">
        <v>10</v>
      </c>
      <c r="Q288" s="24">
        <f>((((56*M288)+(65*N288)+(72*O288)+(96*P288))-((26*M288)+(24*N288)+(36*O288)+(48*P288)))*IF(K288="Non",(((J288-I288)/(1/24)))*6,(((J288-I288)/(1/24)))*6+(('Hypothese de calculs'!$Q$3-I288)/(1/24)))*52)/1000</f>
        <v>0</v>
      </c>
    </row>
    <row r="289" spans="1:17" x14ac:dyDescent="0.2">
      <c r="A289" s="8" t="s">
        <v>53</v>
      </c>
      <c r="B289" s="9" t="s">
        <v>436</v>
      </c>
      <c r="C289" s="10" t="s">
        <v>437</v>
      </c>
      <c r="D289" s="11" t="s">
        <v>14</v>
      </c>
      <c r="E289" s="12" t="s">
        <v>438</v>
      </c>
      <c r="F289" s="15" t="str">
        <f>IFERROR(VLOOKUP(C289,'Planning LIDL'!$C$2:$F$341,4,0),"")</f>
        <v>Terminé</v>
      </c>
      <c r="G289" s="15">
        <f>IFERROR(IF(VLOOKUP(C289,'Planning LIDL'!$C$2:$E$341,3,0)=0,"",VLOOKUP(C289,'Planning LIDL'!$C$2:$E$341,3,0)),"")</f>
        <v>43895</v>
      </c>
      <c r="H289" s="15" t="str">
        <f>IFERROR(VLOOKUP(C289,'Planning LIDL'!$C$2:$F$341,2,0),"")</f>
        <v>RETROFIT LED</v>
      </c>
      <c r="I289" s="15"/>
      <c r="J289" s="15"/>
      <c r="K289" s="23" t="s">
        <v>1202</v>
      </c>
      <c r="L289" s="23"/>
      <c r="M289" s="13"/>
      <c r="N289" s="13">
        <v>155</v>
      </c>
      <c r="O289" s="13"/>
      <c r="P289" s="13">
        <v>7</v>
      </c>
      <c r="Q289" s="24">
        <f>((((56*M289)+(65*N289)+(72*O289)+(96*P289))-((26*M289)+(24*N289)+(36*O289)+(48*P289)))*IF(K289="Non",(((J289-I289)/(1/24)))*6,(((J289-I289)/(1/24)))*6+(('Hypothese de calculs'!$Q$3-I289)/(1/24)))*52)/1000</f>
        <v>0</v>
      </c>
    </row>
    <row r="290" spans="1:17" x14ac:dyDescent="0.2">
      <c r="A290" s="8" t="s">
        <v>53</v>
      </c>
      <c r="B290" s="9" t="s">
        <v>412</v>
      </c>
      <c r="C290" s="10" t="s">
        <v>413</v>
      </c>
      <c r="D290" s="11" t="s">
        <v>14</v>
      </c>
      <c r="E290" s="12" t="s">
        <v>414</v>
      </c>
      <c r="F290" s="15" t="str">
        <f>IFERROR(VLOOKUP(C290,'Planning LIDL'!$C$2:$F$341,4,0),"")</f>
        <v>Terminé</v>
      </c>
      <c r="G290" s="15">
        <f>IFERROR(IF(VLOOKUP(C290,'Planning LIDL'!$C$2:$E$341,3,0)=0,"",VLOOKUP(C290,'Planning LIDL'!$C$2:$E$341,3,0)),"")</f>
        <v>43872</v>
      </c>
      <c r="H290" s="15" t="str">
        <f>IFERROR(VLOOKUP(C290,'Planning LIDL'!$C$2:$F$341,2,0),"")</f>
        <v>RETROFIT LED</v>
      </c>
      <c r="I290" s="15"/>
      <c r="J290" s="15"/>
      <c r="K290" s="23" t="s">
        <v>1202</v>
      </c>
      <c r="L290" s="23"/>
      <c r="M290" s="13"/>
      <c r="N290" s="13">
        <v>144</v>
      </c>
      <c r="O290" s="13">
        <v>1</v>
      </c>
      <c r="P290" s="13">
        <v>13</v>
      </c>
      <c r="Q290" s="24">
        <f>((((56*M290)+(65*N290)+(72*O290)+(96*P290))-((26*M290)+(24*N290)+(36*O290)+(48*P290)))*IF(K290="Non",(((J290-I290)/(1/24)))*6,(((J290-I290)/(1/24)))*6+(('Hypothese de calculs'!$Q$3-I290)/(1/24)))*52)/1000</f>
        <v>0</v>
      </c>
    </row>
    <row r="291" spans="1:17" x14ac:dyDescent="0.2">
      <c r="A291" s="8" t="s">
        <v>53</v>
      </c>
      <c r="B291" s="9" t="s">
        <v>379</v>
      </c>
      <c r="C291" s="10" t="s">
        <v>380</v>
      </c>
      <c r="D291" s="11" t="s">
        <v>14</v>
      </c>
      <c r="E291" s="12" t="s">
        <v>381</v>
      </c>
      <c r="F291" s="15" t="str">
        <f>IFERROR(VLOOKUP(C291,'Planning LIDL'!$C$2:$F$341,4,0),"")</f>
        <v>Terminé</v>
      </c>
      <c r="G291" s="15">
        <f>IFERROR(IF(VLOOKUP(C291,'Planning LIDL'!$C$2:$E$341,3,0)=0,"",VLOOKUP(C291,'Planning LIDL'!$C$2:$E$341,3,0)),"")</f>
        <v>43887</v>
      </c>
      <c r="H291" s="15" t="str">
        <f>IFERROR(VLOOKUP(C291,'Planning LIDL'!$C$2:$F$341,2,0),"")</f>
        <v>RETROFIT LED</v>
      </c>
      <c r="I291" s="15"/>
      <c r="J291" s="15"/>
      <c r="K291" s="23" t="s">
        <v>1202</v>
      </c>
      <c r="L291" s="23"/>
      <c r="M291" s="13"/>
      <c r="N291" s="13">
        <v>143</v>
      </c>
      <c r="O291" s="13"/>
      <c r="P291" s="13">
        <v>13</v>
      </c>
      <c r="Q291" s="24">
        <f>((((56*M291)+(65*N291)+(72*O291)+(96*P291))-((26*M291)+(24*N291)+(36*O291)+(48*P291)))*IF(K291="Non",(((J291-I291)/(1/24)))*6,(((J291-I291)/(1/24)))*6+(('Hypothese de calculs'!$Q$3-I291)/(1/24)))*52)/1000</f>
        <v>0</v>
      </c>
    </row>
    <row r="292" spans="1:17" x14ac:dyDescent="0.2">
      <c r="A292" s="8" t="s">
        <v>53</v>
      </c>
      <c r="B292" s="9" t="s">
        <v>415</v>
      </c>
      <c r="C292" s="10" t="s">
        <v>416</v>
      </c>
      <c r="D292" s="11" t="s">
        <v>14</v>
      </c>
      <c r="E292" s="12" t="s">
        <v>417</v>
      </c>
      <c r="F292" s="15" t="str">
        <f>IFERROR(VLOOKUP(C292,'Planning LIDL'!$C$2:$F$341,4,0),"")</f>
        <v>Terminé</v>
      </c>
      <c r="G292" s="15">
        <f>IFERROR(IF(VLOOKUP(C292,'Planning LIDL'!$C$2:$E$341,3,0)=0,"",VLOOKUP(C292,'Planning LIDL'!$C$2:$E$341,3,0)),"")</f>
        <v>43866</v>
      </c>
      <c r="H292" s="15" t="str">
        <f>IFERROR(VLOOKUP(C292,'Planning LIDL'!$C$2:$F$341,2,0),"")</f>
        <v>RETROFIT LED</v>
      </c>
      <c r="I292" s="15"/>
      <c r="J292" s="15"/>
      <c r="K292" s="23" t="s">
        <v>1202</v>
      </c>
      <c r="L292" s="23"/>
      <c r="M292" s="13"/>
      <c r="N292" s="13">
        <v>145</v>
      </c>
      <c r="O292" s="13"/>
      <c r="P292" s="13">
        <v>15</v>
      </c>
      <c r="Q292" s="24">
        <f>((((56*M292)+(65*N292)+(72*O292)+(96*P292))-((26*M292)+(24*N292)+(36*O292)+(48*P292)))*IF(K292="Non",(((J292-I292)/(1/24)))*6,(((J292-I292)/(1/24)))*6+(('Hypothese de calculs'!$Q$3-I292)/(1/24)))*52)/1000</f>
        <v>0</v>
      </c>
    </row>
    <row r="293" spans="1:17" x14ac:dyDescent="0.2">
      <c r="A293" s="8" t="s">
        <v>53</v>
      </c>
      <c r="B293" s="9" t="s">
        <v>169</v>
      </c>
      <c r="C293" s="10" t="s">
        <v>170</v>
      </c>
      <c r="D293" s="11" t="s">
        <v>14</v>
      </c>
      <c r="E293" s="12" t="s">
        <v>171</v>
      </c>
      <c r="F293" s="15" t="str">
        <f>IFERROR(VLOOKUP(C293,'Planning LIDL'!$C$2:$F$341,4,0),"")</f>
        <v>Terminé</v>
      </c>
      <c r="G293" s="15">
        <f>IFERROR(IF(VLOOKUP(C293,'Planning LIDL'!$C$2:$E$341,3,0)=0,"",VLOOKUP(C293,'Planning LIDL'!$C$2:$E$341,3,0)),"")</f>
        <v>43865</v>
      </c>
      <c r="H293" s="15" t="str">
        <f>IFERROR(VLOOKUP(C293,'Planning LIDL'!$C$2:$F$341,2,0),"")</f>
        <v>RETROFIT LED</v>
      </c>
      <c r="I293" s="15"/>
      <c r="J293" s="15"/>
      <c r="K293" s="23" t="s">
        <v>1202</v>
      </c>
      <c r="L293" s="23"/>
      <c r="M293" s="13"/>
      <c r="N293" s="13">
        <v>119</v>
      </c>
      <c r="O293" s="13"/>
      <c r="P293" s="13">
        <v>11</v>
      </c>
      <c r="Q293" s="24">
        <f>((((56*M293)+(65*N293)+(72*O293)+(96*P293))-((26*M293)+(24*N293)+(36*O293)+(48*P293)))*IF(K293="Non",(((J293-I293)/(1/24)))*6,(((J293-I293)/(1/24)))*6+(('Hypothese de calculs'!$Q$3-I293)/(1/24)))*52)/1000</f>
        <v>0</v>
      </c>
    </row>
    <row r="294" spans="1:17" hidden="1" x14ac:dyDescent="0.2">
      <c r="A294" s="8" t="s">
        <v>41</v>
      </c>
      <c r="B294" s="9" t="s">
        <v>42</v>
      </c>
      <c r="C294" s="10" t="s">
        <v>43</v>
      </c>
      <c r="D294" s="11" t="s">
        <v>14</v>
      </c>
      <c r="E294" s="12" t="s">
        <v>44</v>
      </c>
      <c r="F294" s="15" t="str">
        <f>IFERROR(VLOOKUP(C294,'Planning LIDL'!$C$2:$F$341,4,0),"")</f>
        <v>A replanifier</v>
      </c>
      <c r="G294" s="15" t="str">
        <f>IFERROR(IF(VLOOKUP(C294,'Planning LIDL'!$C$2:$E$341,3,0)=0,"",VLOOKUP(C294,'Planning LIDL'!$C$2:$E$341,3,0)),"")</f>
        <v/>
      </c>
      <c r="H294" s="15" t="str">
        <f>IFERROR(VLOOKUP(C294,'Planning LIDL'!$C$2:$F$341,2,0),"")</f>
        <v>RETROFIT LED</v>
      </c>
      <c r="I294" s="15"/>
      <c r="J294" s="15"/>
      <c r="K294" s="15"/>
      <c r="L294" s="15"/>
      <c r="M294" s="13"/>
      <c r="N294" s="13">
        <v>92</v>
      </c>
      <c r="O294" s="13">
        <v>8</v>
      </c>
      <c r="P294" s="13">
        <v>4</v>
      </c>
      <c r="Q294" s="24">
        <f t="shared" ref="Q294:Q299" si="8">(((56*M294)+(65*N294)+(72*O294)+(96*P294))-((26*M294)+(24*N294)+(36*O294)+(48*P294)))*((J294-I294)/(1/24))</f>
        <v>0</v>
      </c>
    </row>
    <row r="295" spans="1:17" hidden="1" x14ac:dyDescent="0.2">
      <c r="A295" s="8" t="s">
        <v>41</v>
      </c>
      <c r="B295" s="9" t="s">
        <v>238</v>
      </c>
      <c r="C295" s="10" t="s">
        <v>239</v>
      </c>
      <c r="D295" s="11" t="s">
        <v>14</v>
      </c>
      <c r="E295" s="12" t="s">
        <v>240</v>
      </c>
      <c r="F295" s="15" t="str">
        <f>IFERROR(VLOOKUP(C295,'Planning LIDL'!$C$2:$F$341,4,0),"")</f>
        <v>A replanifier</v>
      </c>
      <c r="G295" s="15" t="str">
        <f>IFERROR(IF(VLOOKUP(C295,'Planning LIDL'!$C$2:$E$341,3,0)=0,"",VLOOKUP(C295,'Planning LIDL'!$C$2:$E$341,3,0)),"")</f>
        <v/>
      </c>
      <c r="H295" s="15" t="str">
        <f>IFERROR(VLOOKUP(C295,'Planning LIDL'!$C$2:$F$341,2,0),"")</f>
        <v>RETROFIT LED</v>
      </c>
      <c r="I295" s="15"/>
      <c r="J295" s="15"/>
      <c r="K295" s="15"/>
      <c r="L295" s="15"/>
      <c r="M295" s="13"/>
      <c r="N295" s="13">
        <v>132</v>
      </c>
      <c r="O295" s="13"/>
      <c r="P295" s="13">
        <v>8</v>
      </c>
      <c r="Q295" s="24">
        <f t="shared" si="8"/>
        <v>0</v>
      </c>
    </row>
    <row r="296" spans="1:17" hidden="1" x14ac:dyDescent="0.2">
      <c r="A296" s="8" t="s">
        <v>41</v>
      </c>
      <c r="B296" s="9" t="s">
        <v>863</v>
      </c>
      <c r="C296" s="10" t="s">
        <v>864</v>
      </c>
      <c r="D296" s="11" t="s">
        <v>816</v>
      </c>
      <c r="E296" s="12" t="s">
        <v>865</v>
      </c>
      <c r="F296" s="15" t="str">
        <f>IFERROR(VLOOKUP(C296,'Planning LIDL'!$C$2:$F$341,4,0),"")</f>
        <v>A replanifier</v>
      </c>
      <c r="G296" s="15" t="str">
        <f>IFERROR(IF(VLOOKUP(C296,'Planning LIDL'!$C$2:$E$341,3,0)=0,"",VLOOKUP(C296,'Planning LIDL'!$C$2:$E$341,3,0)),"")</f>
        <v/>
      </c>
      <c r="H296" s="15" t="str">
        <f>IFERROR(VLOOKUP(C296,'Planning LIDL'!$C$2:$F$341,2,0),"")</f>
        <v>REMPLACEMENT D'APPAREIL RESERVE</v>
      </c>
      <c r="I296" s="15"/>
      <c r="J296" s="15"/>
      <c r="K296" s="15"/>
      <c r="L296" s="15"/>
      <c r="M296" s="13"/>
      <c r="N296" s="13"/>
      <c r="O296" s="13">
        <v>2</v>
      </c>
      <c r="P296" s="13">
        <v>4</v>
      </c>
      <c r="Q296" s="24">
        <f t="shared" si="8"/>
        <v>0</v>
      </c>
    </row>
    <row r="297" spans="1:17" hidden="1" x14ac:dyDescent="0.2">
      <c r="A297" s="8" t="s">
        <v>41</v>
      </c>
      <c r="B297" s="9" t="s">
        <v>827</v>
      </c>
      <c r="C297" s="10" t="s">
        <v>828</v>
      </c>
      <c r="D297" s="11" t="s">
        <v>816</v>
      </c>
      <c r="E297" s="12" t="s">
        <v>829</v>
      </c>
      <c r="F297" s="15" t="str">
        <f>IFERROR(VLOOKUP(C297,'Planning LIDL'!$C$2:$F$341,4,0),"")</f>
        <v>Terminé</v>
      </c>
      <c r="G297" s="15">
        <f>IFERROR(IF(VLOOKUP(C297,'Planning LIDL'!$C$2:$E$341,3,0)=0,"",VLOOKUP(C297,'Planning LIDL'!$C$2:$E$341,3,0)),"")</f>
        <v>43867</v>
      </c>
      <c r="H297" s="15" t="str">
        <f>IFERROR(VLOOKUP(C297,'Planning LIDL'!$C$2:$F$341,2,0),"")</f>
        <v>REMPLACEMENT D'APPAREIL RESERVE</v>
      </c>
      <c r="I297" s="15"/>
      <c r="J297" s="15"/>
      <c r="K297" s="15"/>
      <c r="L297" s="15"/>
      <c r="M297" s="13"/>
      <c r="N297" s="13"/>
      <c r="O297" s="13"/>
      <c r="P297" s="13">
        <v>4</v>
      </c>
      <c r="Q297" s="24">
        <f t="shared" si="8"/>
        <v>0</v>
      </c>
    </row>
    <row r="298" spans="1:17" hidden="1" x14ac:dyDescent="0.2">
      <c r="A298" s="8" t="s">
        <v>41</v>
      </c>
      <c r="B298" s="9" t="s">
        <v>1105</v>
      </c>
      <c r="C298" s="10" t="s">
        <v>1106</v>
      </c>
      <c r="D298" s="11" t="s">
        <v>816</v>
      </c>
      <c r="E298" s="12" t="s">
        <v>1107</v>
      </c>
      <c r="F298" s="15" t="str">
        <f>IFERROR(VLOOKUP(C298,'Planning LIDL'!$C$2:$F$341,4,0),"")</f>
        <v>A replanifier</v>
      </c>
      <c r="G298" s="15" t="str">
        <f>IFERROR(IF(VLOOKUP(C298,'Planning LIDL'!$C$2:$E$341,3,0)=0,"",VLOOKUP(C298,'Planning LIDL'!$C$2:$E$341,3,0)),"")</f>
        <v/>
      </c>
      <c r="H298" s="15" t="str">
        <f>IFERROR(VLOOKUP(C298,'Planning LIDL'!$C$2:$F$341,2,0),"")</f>
        <v>REMPLACEMENT D'APPAREIL RESERVE</v>
      </c>
      <c r="I298" s="15"/>
      <c r="J298" s="15"/>
      <c r="K298" s="15"/>
      <c r="L298" s="15"/>
      <c r="M298" s="13"/>
      <c r="N298" s="13"/>
      <c r="O298" s="13"/>
      <c r="P298" s="13">
        <v>16</v>
      </c>
      <c r="Q298" s="24">
        <f t="shared" si="8"/>
        <v>0</v>
      </c>
    </row>
    <row r="299" spans="1:17" hidden="1" x14ac:dyDescent="0.2">
      <c r="A299" s="8" t="s">
        <v>41</v>
      </c>
      <c r="B299" s="9" t="s">
        <v>1093</v>
      </c>
      <c r="C299" s="10" t="s">
        <v>1094</v>
      </c>
      <c r="D299" s="11" t="s">
        <v>816</v>
      </c>
      <c r="E299" s="12" t="s">
        <v>1095</v>
      </c>
      <c r="F299" s="15" t="str">
        <f>IFERROR(VLOOKUP(C299,'Planning LIDL'!$C$2:$F$341,4,0),"")</f>
        <v>Terminé</v>
      </c>
      <c r="G299" s="15">
        <f>IFERROR(IF(VLOOKUP(C299,'Planning LIDL'!$C$2:$E$341,3,0)=0,"",VLOOKUP(C299,'Planning LIDL'!$C$2:$E$341,3,0)),"")</f>
        <v>43882</v>
      </c>
      <c r="H299" s="15" t="str">
        <f>IFERROR(VLOOKUP(C299,'Planning LIDL'!$C$2:$F$341,2,0),"")</f>
        <v>REMPLACEMENT D'APPAREIL RESERVE</v>
      </c>
      <c r="I299" s="15"/>
      <c r="J299" s="15"/>
      <c r="K299" s="15"/>
      <c r="L299" s="15"/>
      <c r="M299" s="13"/>
      <c r="N299" s="13"/>
      <c r="O299" s="13"/>
      <c r="P299" s="13">
        <v>16</v>
      </c>
      <c r="Q299" s="24">
        <f t="shared" si="8"/>
        <v>0</v>
      </c>
    </row>
    <row r="300" spans="1:17" x14ac:dyDescent="0.2">
      <c r="A300" s="8" t="s">
        <v>41</v>
      </c>
      <c r="B300" s="9" t="s">
        <v>599</v>
      </c>
      <c r="C300" s="10" t="s">
        <v>600</v>
      </c>
      <c r="D300" s="11" t="s">
        <v>14</v>
      </c>
      <c r="E300" s="12" t="s">
        <v>601</v>
      </c>
      <c r="F300" s="15" t="str">
        <f>IFERROR(VLOOKUP(C300,'Planning LIDL'!$C$2:$F$341,4,0),"")</f>
        <v>Terminé</v>
      </c>
      <c r="G300" s="15">
        <f>IFERROR(IF(VLOOKUP(C300,'Planning LIDL'!$C$2:$E$341,3,0)=0,"",VLOOKUP(C300,'Planning LIDL'!$C$2:$E$341,3,0)),"")</f>
        <v>43886</v>
      </c>
      <c r="H300" s="15" t="str">
        <f>IFERROR(VLOOKUP(C300,'Planning LIDL'!$C$2:$F$341,2,0),"")</f>
        <v>RETROFIT LED</v>
      </c>
      <c r="I300" s="15"/>
      <c r="J300" s="15"/>
      <c r="K300" s="23" t="s">
        <v>1202</v>
      </c>
      <c r="L300" s="23"/>
      <c r="M300" s="13"/>
      <c r="N300" s="13">
        <v>181</v>
      </c>
      <c r="O300" s="13"/>
      <c r="P300" s="13">
        <v>9</v>
      </c>
      <c r="Q300" s="24">
        <f>((((56*M300)+(65*N300)+(72*O300)+(96*P300))-((26*M300)+(24*N300)+(36*O300)+(48*P300)))*IF(K300="Non",(((J300-I300)/(1/24)))*6,(((J300-I300)/(1/24)))*6+(('Hypothese de calculs'!$Q$3-I300)/(1/24)))*52)/1000</f>
        <v>0</v>
      </c>
    </row>
    <row r="301" spans="1:17" hidden="1" x14ac:dyDescent="0.2">
      <c r="A301" s="8" t="s">
        <v>41</v>
      </c>
      <c r="B301" s="9" t="s">
        <v>970</v>
      </c>
      <c r="C301" s="10" t="s">
        <v>971</v>
      </c>
      <c r="D301" s="11" t="s">
        <v>816</v>
      </c>
      <c r="E301" s="12" t="s">
        <v>972</v>
      </c>
      <c r="F301" s="15" t="str">
        <f>IFERROR(VLOOKUP(C301,'Planning LIDL'!$C$2:$F$341,4,0),"")</f>
        <v>Terminé</v>
      </c>
      <c r="G301" s="15">
        <f>IFERROR(IF(VLOOKUP(C301,'Planning LIDL'!$C$2:$E$341,3,0)=0,"",VLOOKUP(C301,'Planning LIDL'!$C$2:$E$341,3,0)),"")</f>
        <v>43867</v>
      </c>
      <c r="H301" s="15" t="str">
        <f>IFERROR(VLOOKUP(C301,'Planning LIDL'!$C$2:$F$341,2,0),"")</f>
        <v>REMPLACEMENT D'APPAREIL RESERVE</v>
      </c>
      <c r="I301" s="15"/>
      <c r="J301" s="15"/>
      <c r="K301" s="15"/>
      <c r="L301" s="15"/>
      <c r="M301" s="13"/>
      <c r="N301" s="13"/>
      <c r="O301" s="13"/>
      <c r="P301" s="13">
        <v>10</v>
      </c>
      <c r="Q301" s="24">
        <f>(((56*M301)+(65*N301)+(72*O301)+(96*P301))-((26*M301)+(24*N301)+(36*O301)+(48*P301)))*((J301-I301)/(1/24))</f>
        <v>0</v>
      </c>
    </row>
    <row r="302" spans="1:17" x14ac:dyDescent="0.2">
      <c r="A302" s="8" t="s">
        <v>41</v>
      </c>
      <c r="B302" s="9" t="s">
        <v>505</v>
      </c>
      <c r="C302" s="10" t="s">
        <v>506</v>
      </c>
      <c r="D302" s="11" t="s">
        <v>14</v>
      </c>
      <c r="E302" s="12" t="s">
        <v>507</v>
      </c>
      <c r="F302" s="15" t="str">
        <f>IFERROR(VLOOKUP(C302,'Planning LIDL'!$C$2:$F$341,4,0),"")</f>
        <v>Terminé</v>
      </c>
      <c r="G302" s="15">
        <f>IFERROR(IF(VLOOKUP(C302,'Planning LIDL'!$C$2:$E$341,3,0)=0,"",VLOOKUP(C302,'Planning LIDL'!$C$2:$E$341,3,0)),"")</f>
        <v>43895</v>
      </c>
      <c r="H302" s="15" t="str">
        <f>IFERROR(VLOOKUP(C302,'Planning LIDL'!$C$2:$F$341,2,0),"")</f>
        <v>RETROFIT LED</v>
      </c>
      <c r="I302" s="15"/>
      <c r="J302" s="15"/>
      <c r="K302" s="23" t="s">
        <v>1202</v>
      </c>
      <c r="L302" s="23"/>
      <c r="M302" s="13"/>
      <c r="N302" s="13">
        <v>165</v>
      </c>
      <c r="O302" s="13"/>
      <c r="P302" s="13">
        <v>9</v>
      </c>
      <c r="Q302" s="24">
        <f>((((56*M302)+(65*N302)+(72*O302)+(96*P302))-((26*M302)+(24*N302)+(36*O302)+(48*P302)))*IF(K302="Non",(((J302-I302)/(1/24)))*6,(((J302-I302)/(1/24)))*6+(('Hypothese de calculs'!$Q$3-I302)/(1/24)))*52)/1000</f>
        <v>0</v>
      </c>
    </row>
    <row r="303" spans="1:17" hidden="1" x14ac:dyDescent="0.2">
      <c r="A303" s="8" t="s">
        <v>41</v>
      </c>
      <c r="B303" s="9" t="s">
        <v>979</v>
      </c>
      <c r="C303" s="10" t="s">
        <v>980</v>
      </c>
      <c r="D303" s="11" t="s">
        <v>816</v>
      </c>
      <c r="E303" s="12" t="s">
        <v>981</v>
      </c>
      <c r="F303" s="15" t="str">
        <f>IFERROR(VLOOKUP(C303,'Planning LIDL'!$C$2:$F$341,4,0),"")</f>
        <v>Terminé</v>
      </c>
      <c r="G303" s="15">
        <f>IFERROR(IF(VLOOKUP(C303,'Planning LIDL'!$C$2:$E$341,3,0)=0,"",VLOOKUP(C303,'Planning LIDL'!$C$2:$E$341,3,0)),"")</f>
        <v>43868</v>
      </c>
      <c r="H303" s="15" t="str">
        <f>IFERROR(VLOOKUP(C303,'Planning LIDL'!$C$2:$F$341,2,0),"")</f>
        <v>REMPLACEMENT D'APPAREIL RESERVE</v>
      </c>
      <c r="I303" s="15"/>
      <c r="J303" s="15"/>
      <c r="K303" s="15"/>
      <c r="L303" s="15"/>
      <c r="M303" s="13"/>
      <c r="N303" s="13"/>
      <c r="O303" s="13"/>
      <c r="P303" s="13">
        <v>11</v>
      </c>
      <c r="Q303" s="24">
        <f>(((56*M303)+(65*N303)+(72*O303)+(96*P303))-((26*M303)+(24*N303)+(36*O303)+(48*P303)))*((J303-I303)/(1/24))</f>
        <v>0</v>
      </c>
    </row>
    <row r="304" spans="1:17" hidden="1" x14ac:dyDescent="0.2">
      <c r="A304" s="8" t="s">
        <v>41</v>
      </c>
      <c r="B304" s="9" t="s">
        <v>1111</v>
      </c>
      <c r="C304" s="10" t="s">
        <v>1112</v>
      </c>
      <c r="D304" s="11" t="s">
        <v>816</v>
      </c>
      <c r="E304" s="12" t="s">
        <v>1113</v>
      </c>
      <c r="F304" s="15" t="str">
        <f>IFERROR(VLOOKUP(C304,'Planning LIDL'!$C$2:$F$341,4,0),"")</f>
        <v>A replanifier</v>
      </c>
      <c r="G304" s="15" t="str">
        <f>IFERROR(IF(VLOOKUP(C304,'Planning LIDL'!$C$2:$E$341,3,0)=0,"",VLOOKUP(C304,'Planning LIDL'!$C$2:$E$341,3,0)),"")</f>
        <v/>
      </c>
      <c r="H304" s="15" t="str">
        <f>IFERROR(VLOOKUP(C304,'Planning LIDL'!$C$2:$F$341,2,0),"")</f>
        <v>REMPLACEMENT D'APPAREIL RESERVE</v>
      </c>
      <c r="I304" s="15"/>
      <c r="J304" s="15"/>
      <c r="K304" s="15"/>
      <c r="L304" s="15"/>
      <c r="M304" s="13"/>
      <c r="N304" s="13"/>
      <c r="O304" s="13">
        <v>2</v>
      </c>
      <c r="P304" s="13">
        <v>12</v>
      </c>
      <c r="Q304" s="24">
        <f>(((56*M304)+(65*N304)+(72*O304)+(96*P304))-((26*M304)+(24*N304)+(36*O304)+(48*P304)))*((J304-I304)/(1/24))</f>
        <v>0</v>
      </c>
    </row>
    <row r="305" spans="1:17" x14ac:dyDescent="0.2">
      <c r="A305" s="8" t="s">
        <v>41</v>
      </c>
      <c r="B305" s="9" t="s">
        <v>418</v>
      </c>
      <c r="C305" s="10" t="s">
        <v>419</v>
      </c>
      <c r="D305" s="11" t="s">
        <v>14</v>
      </c>
      <c r="E305" s="12" t="s">
        <v>420</v>
      </c>
      <c r="F305" s="15" t="str">
        <f>IFERROR(VLOOKUP(C305,'Planning LIDL'!$C$2:$F$341,4,0),"")</f>
        <v>Terminé</v>
      </c>
      <c r="G305" s="15">
        <f>IFERROR(IF(VLOOKUP(C305,'Planning LIDL'!$C$2:$E$341,3,0)=0,"",VLOOKUP(C305,'Planning LIDL'!$C$2:$E$341,3,0)),"")</f>
        <v>43885</v>
      </c>
      <c r="H305" s="15" t="str">
        <f>IFERROR(VLOOKUP(C305,'Planning LIDL'!$C$2:$F$341,2,0),"")</f>
        <v>RETROFIT LED</v>
      </c>
      <c r="I305" s="15"/>
      <c r="J305" s="15"/>
      <c r="K305" s="23" t="s">
        <v>1202</v>
      </c>
      <c r="L305" s="23"/>
      <c r="M305" s="13"/>
      <c r="N305" s="13">
        <v>152</v>
      </c>
      <c r="O305" s="13"/>
      <c r="P305" s="13">
        <v>8</v>
      </c>
      <c r="Q305" s="24">
        <f>((((56*M305)+(65*N305)+(72*O305)+(96*P305))-((26*M305)+(24*N305)+(36*O305)+(48*P305)))*IF(K305="Non",(((J305-I305)/(1/24)))*6,(((J305-I305)/(1/24)))*6+(('Hypothese de calculs'!$Q$3-I305)/(1/24)))*52)/1000</f>
        <v>0</v>
      </c>
    </row>
    <row r="306" spans="1:17" x14ac:dyDescent="0.2">
      <c r="A306" s="8" t="s">
        <v>41</v>
      </c>
      <c r="B306" s="9" t="s">
        <v>587</v>
      </c>
      <c r="C306" s="10" t="s">
        <v>588</v>
      </c>
      <c r="D306" s="11" t="s">
        <v>14</v>
      </c>
      <c r="E306" s="12" t="s">
        <v>589</v>
      </c>
      <c r="F306" s="15" t="str">
        <f>IFERROR(VLOOKUP(C306,'Planning LIDL'!$C$2:$F$341,4,0),"")</f>
        <v>Terminé</v>
      </c>
      <c r="G306" s="15">
        <f>IFERROR(IF(VLOOKUP(C306,'Planning LIDL'!$C$2:$E$341,3,0)=0,"",VLOOKUP(C306,'Planning LIDL'!$C$2:$E$341,3,0)),"")</f>
        <v>43879</v>
      </c>
      <c r="H306" s="15" t="str">
        <f>IFERROR(VLOOKUP(C306,'Planning LIDL'!$C$2:$F$341,2,0),"")</f>
        <v>RETROFIT LED</v>
      </c>
      <c r="I306" s="15"/>
      <c r="J306" s="15"/>
      <c r="K306" s="23" t="s">
        <v>1202</v>
      </c>
      <c r="L306" s="23"/>
      <c r="M306" s="13"/>
      <c r="N306" s="13">
        <v>175</v>
      </c>
      <c r="O306" s="13"/>
      <c r="P306" s="13">
        <v>13</v>
      </c>
      <c r="Q306" s="24">
        <f>((((56*M306)+(65*N306)+(72*O306)+(96*P306))-((26*M306)+(24*N306)+(36*O306)+(48*P306)))*IF(K306="Non",(((J306-I306)/(1/24)))*6,(((J306-I306)/(1/24)))*6+(('Hypothese de calculs'!$Q$3-I306)/(1/24)))*52)/1000</f>
        <v>0</v>
      </c>
    </row>
    <row r="307" spans="1:17" hidden="1" x14ac:dyDescent="0.2">
      <c r="A307" s="8" t="s">
        <v>41</v>
      </c>
      <c r="B307" s="9" t="s">
        <v>554</v>
      </c>
      <c r="C307" s="10" t="s">
        <v>555</v>
      </c>
      <c r="D307" s="11" t="s">
        <v>14</v>
      </c>
      <c r="E307" s="12" t="s">
        <v>556</v>
      </c>
      <c r="F307" s="15" t="str">
        <f>IFERROR(VLOOKUP(C307,'Planning LIDL'!$C$2:$F$341,4,0),"")</f>
        <v>A replanifier</v>
      </c>
      <c r="G307" s="15" t="str">
        <f>IFERROR(IF(VLOOKUP(C307,'Planning LIDL'!$C$2:$E$341,3,0)=0,"",VLOOKUP(C307,'Planning LIDL'!$C$2:$E$341,3,0)),"")</f>
        <v/>
      </c>
      <c r="H307" s="15" t="str">
        <f>IFERROR(VLOOKUP(C307,'Planning LIDL'!$C$2:$F$341,2,0),"")</f>
        <v>RETROFIT LED</v>
      </c>
      <c r="I307" s="15"/>
      <c r="J307" s="15"/>
      <c r="K307" s="15"/>
      <c r="L307" s="15"/>
      <c r="M307" s="13"/>
      <c r="N307" s="13">
        <v>161</v>
      </c>
      <c r="O307" s="13"/>
      <c r="P307" s="13">
        <v>22</v>
      </c>
      <c r="Q307" s="24">
        <f>(((56*M307)+(65*N307)+(72*O307)+(96*P307))-((26*M307)+(24*N307)+(36*O307)+(48*P307)))*((J307-I307)/(1/24))</f>
        <v>0</v>
      </c>
    </row>
    <row r="308" spans="1:17" hidden="1" x14ac:dyDescent="0.2">
      <c r="A308" s="8" t="s">
        <v>41</v>
      </c>
      <c r="B308" s="9" t="s">
        <v>818</v>
      </c>
      <c r="C308" s="10" t="s">
        <v>819</v>
      </c>
      <c r="D308" s="11" t="s">
        <v>816</v>
      </c>
      <c r="E308" s="12" t="s">
        <v>820</v>
      </c>
      <c r="F308" s="15" t="str">
        <f>IFERROR(VLOOKUP(C308,'Planning LIDL'!$C$2:$F$341,4,0),"")</f>
        <v>Terminé</v>
      </c>
      <c r="G308" s="15">
        <f>IFERROR(IF(VLOOKUP(C308,'Planning LIDL'!$C$2:$E$341,3,0)=0,"",VLOOKUP(C308,'Planning LIDL'!$C$2:$E$341,3,0)),"")</f>
        <v>43867</v>
      </c>
      <c r="H308" s="15" t="str">
        <f>IFERROR(VLOOKUP(C308,'Planning LIDL'!$C$2:$F$341,2,0),"")</f>
        <v>REMPLACEMENT D'APPAREIL RESERVE</v>
      </c>
      <c r="I308" s="15"/>
      <c r="J308" s="15"/>
      <c r="K308" s="15"/>
      <c r="L308" s="15"/>
      <c r="M308" s="13"/>
      <c r="N308" s="13"/>
      <c r="O308" s="13">
        <v>2</v>
      </c>
      <c r="P308" s="13"/>
      <c r="Q308" s="24">
        <f>(((56*M308)+(65*N308)+(72*O308)+(96*P308))-((26*M308)+(24*N308)+(36*O308)+(48*P308)))*((J308-I308)/(1/24))</f>
        <v>0</v>
      </c>
    </row>
    <row r="309" spans="1:17" x14ac:dyDescent="0.2">
      <c r="A309" s="8" t="s">
        <v>41</v>
      </c>
      <c r="B309" s="9" t="s">
        <v>181</v>
      </c>
      <c r="C309" s="10" t="s">
        <v>182</v>
      </c>
      <c r="D309" s="11" t="s">
        <v>14</v>
      </c>
      <c r="E309" s="12" t="s">
        <v>183</v>
      </c>
      <c r="F309" s="15" t="str">
        <f>IFERROR(VLOOKUP(C309,'Planning LIDL'!$C$2:$F$341,4,0),"")</f>
        <v>Terminé</v>
      </c>
      <c r="G309" s="15">
        <f>IFERROR(IF(VLOOKUP(C309,'Planning LIDL'!$C$2:$E$341,3,0)=0,"",VLOOKUP(C309,'Planning LIDL'!$C$2:$E$341,3,0)),"")</f>
        <v>43895</v>
      </c>
      <c r="H309" s="15" t="str">
        <f>IFERROR(VLOOKUP(C309,'Planning LIDL'!$C$2:$F$341,2,0),"")</f>
        <v>RETROFIT LED</v>
      </c>
      <c r="I309" s="15"/>
      <c r="J309" s="15"/>
      <c r="K309" s="23" t="s">
        <v>1202</v>
      </c>
      <c r="L309" s="23"/>
      <c r="M309" s="13"/>
      <c r="N309" s="13">
        <v>123</v>
      </c>
      <c r="O309" s="13"/>
      <c r="P309" s="13">
        <v>9</v>
      </c>
      <c r="Q309" s="24">
        <f>((((56*M309)+(65*N309)+(72*O309)+(96*P309))-((26*M309)+(24*N309)+(36*O309)+(48*P309)))*IF(K309="Non",(((J309-I309)/(1/24)))*6,(((J309-I309)/(1/24)))*6+(('Hypothese de calculs'!$Q$3-I309)/(1/24)))*52)/1000</f>
        <v>0</v>
      </c>
    </row>
    <row r="310" spans="1:17" hidden="1" x14ac:dyDescent="0.2">
      <c r="A310" s="8" t="s">
        <v>41</v>
      </c>
      <c r="B310" s="9" t="s">
        <v>1000</v>
      </c>
      <c r="C310" s="10" t="s">
        <v>1001</v>
      </c>
      <c r="D310" s="11" t="s">
        <v>816</v>
      </c>
      <c r="E310" s="12" t="s">
        <v>1002</v>
      </c>
      <c r="F310" s="15" t="str">
        <f>IFERROR(VLOOKUP(C310,'Planning LIDL'!$C$2:$F$341,4,0),"")</f>
        <v>A replanifier</v>
      </c>
      <c r="G310" s="15" t="str">
        <f>IFERROR(IF(VLOOKUP(C310,'Planning LIDL'!$C$2:$E$341,3,0)=0,"",VLOOKUP(C310,'Planning LIDL'!$C$2:$E$341,3,0)),"")</f>
        <v/>
      </c>
      <c r="H310" s="15" t="str">
        <f>IFERROR(VLOOKUP(C310,'Planning LIDL'!$C$2:$F$341,2,0),"")</f>
        <v>REMPLACEMENT D'APPAREIL RESERVE</v>
      </c>
      <c r="I310" s="15"/>
      <c r="J310" s="15"/>
      <c r="K310" s="15"/>
      <c r="L310" s="15"/>
      <c r="M310" s="13"/>
      <c r="N310" s="13"/>
      <c r="O310" s="13"/>
      <c r="P310" s="13">
        <v>11</v>
      </c>
      <c r="Q310" s="24">
        <f t="shared" ref="Q310:Q352" si="9">(((56*M310)+(65*N310)+(72*O310)+(96*P310))-((26*M310)+(24*N310)+(36*O310)+(48*P310)))*((J310-I310)/(1/24))</f>
        <v>0</v>
      </c>
    </row>
    <row r="311" spans="1:17" hidden="1" x14ac:dyDescent="0.2">
      <c r="A311" s="8" t="s">
        <v>41</v>
      </c>
      <c r="B311" s="9" t="s">
        <v>1114</v>
      </c>
      <c r="C311" s="10" t="s">
        <v>1115</v>
      </c>
      <c r="D311" s="11" t="s">
        <v>816</v>
      </c>
      <c r="E311" s="12" t="s">
        <v>1116</v>
      </c>
      <c r="F311" s="15" t="str">
        <f>IFERROR(VLOOKUP(C311,'Planning LIDL'!$C$2:$F$341,4,0),"")</f>
        <v>Terminé</v>
      </c>
      <c r="G311" s="15">
        <f>IFERROR(IF(VLOOKUP(C311,'Planning LIDL'!$C$2:$E$341,3,0)=0,"",VLOOKUP(C311,'Planning LIDL'!$C$2:$E$341,3,0)),"")</f>
        <v>43895</v>
      </c>
      <c r="H311" s="15" t="str">
        <f>IFERROR(VLOOKUP(C311,'Planning LIDL'!$C$2:$F$341,2,0),"")</f>
        <v>REMPLACEMENT D'APPAREIL RESERVE</v>
      </c>
      <c r="I311" s="15"/>
      <c r="J311" s="15"/>
      <c r="K311" s="15"/>
      <c r="L311" s="15"/>
      <c r="M311" s="13">
        <v>12</v>
      </c>
      <c r="N311" s="13"/>
      <c r="O311" s="13"/>
      <c r="P311" s="13">
        <v>5</v>
      </c>
      <c r="Q311" s="24">
        <f t="shared" si="9"/>
        <v>0</v>
      </c>
    </row>
    <row r="312" spans="1:17" hidden="1" x14ac:dyDescent="0.2">
      <c r="A312" s="8" t="s">
        <v>41</v>
      </c>
      <c r="B312" s="9" t="s">
        <v>1132</v>
      </c>
      <c r="C312" s="10" t="s">
        <v>1133</v>
      </c>
      <c r="D312" s="11" t="s">
        <v>816</v>
      </c>
      <c r="E312" s="12" t="s">
        <v>1134</v>
      </c>
      <c r="F312" s="15" t="str">
        <f>IFERROR(VLOOKUP(C312,'Planning LIDL'!$C$2:$F$341,4,0),"")</f>
        <v>A replanifier</v>
      </c>
      <c r="G312" s="15" t="str">
        <f>IFERROR(IF(VLOOKUP(C312,'Planning LIDL'!$C$2:$E$341,3,0)=0,"",VLOOKUP(C312,'Planning LIDL'!$C$2:$E$341,3,0)),"")</f>
        <v/>
      </c>
      <c r="H312" s="15" t="str">
        <f>IFERROR(VLOOKUP(C312,'Planning LIDL'!$C$2:$F$341,2,0),"")</f>
        <v>REMPLACEMENT D'APPAREIL RESERVE</v>
      </c>
      <c r="I312" s="15"/>
      <c r="J312" s="15"/>
      <c r="K312" s="15"/>
      <c r="L312" s="15"/>
      <c r="M312" s="13"/>
      <c r="N312" s="13">
        <v>6</v>
      </c>
      <c r="O312" s="13"/>
      <c r="P312" s="13">
        <v>14</v>
      </c>
      <c r="Q312" s="24">
        <f t="shared" si="9"/>
        <v>0</v>
      </c>
    </row>
    <row r="313" spans="1:17" hidden="1" x14ac:dyDescent="0.2">
      <c r="A313" s="8" t="s">
        <v>41</v>
      </c>
      <c r="B313" s="9" t="s">
        <v>925</v>
      </c>
      <c r="C313" s="10" t="s">
        <v>926</v>
      </c>
      <c r="D313" s="11" t="s">
        <v>816</v>
      </c>
      <c r="E313" s="12" t="s">
        <v>927</v>
      </c>
      <c r="F313" s="15" t="str">
        <f>IFERROR(VLOOKUP(C313,'Planning LIDL'!$C$2:$F$341,4,0),"")</f>
        <v>A replanifier</v>
      </c>
      <c r="G313" s="15" t="str">
        <f>IFERROR(IF(VLOOKUP(C313,'Planning LIDL'!$C$2:$E$341,3,0)=0,"",VLOOKUP(C313,'Planning LIDL'!$C$2:$E$341,3,0)),"")</f>
        <v/>
      </c>
      <c r="H313" s="15" t="str">
        <f>IFERROR(VLOOKUP(C313,'Planning LIDL'!$C$2:$F$341,2,0),"")</f>
        <v>REMPLACEMENT D'APPAREIL RESERVE</v>
      </c>
      <c r="I313" s="15"/>
      <c r="J313" s="15"/>
      <c r="K313" s="15"/>
      <c r="L313" s="15"/>
      <c r="M313" s="13"/>
      <c r="N313" s="13"/>
      <c r="O313" s="13"/>
      <c r="P313" s="13">
        <v>8</v>
      </c>
      <c r="Q313" s="24">
        <f t="shared" si="9"/>
        <v>0</v>
      </c>
    </row>
    <row r="314" spans="1:17" hidden="1" x14ac:dyDescent="0.2">
      <c r="A314" s="8" t="s">
        <v>41</v>
      </c>
      <c r="B314" s="9" t="s">
        <v>1060</v>
      </c>
      <c r="C314" s="10" t="s">
        <v>1061</v>
      </c>
      <c r="D314" s="11" t="s">
        <v>816</v>
      </c>
      <c r="E314" s="12" t="s">
        <v>1062</v>
      </c>
      <c r="F314" s="15" t="str">
        <f>IFERROR(VLOOKUP(C314,'Planning LIDL'!$C$2:$F$341,4,0),"")</f>
        <v>Terminé</v>
      </c>
      <c r="G314" s="15">
        <f>IFERROR(IF(VLOOKUP(C314,'Planning LIDL'!$C$2:$E$341,3,0)=0,"",VLOOKUP(C314,'Planning LIDL'!$C$2:$E$341,3,0)),"")</f>
        <v>43880</v>
      </c>
      <c r="H314" s="15" t="str">
        <f>IFERROR(VLOOKUP(C314,'Planning LIDL'!$C$2:$F$341,2,0),"")</f>
        <v>REMPLACEMENT D'APPAREIL RESERVE</v>
      </c>
      <c r="I314" s="15"/>
      <c r="J314" s="15"/>
      <c r="K314" s="15"/>
      <c r="L314" s="15"/>
      <c r="M314" s="13"/>
      <c r="N314" s="13"/>
      <c r="O314" s="13"/>
      <c r="P314" s="13">
        <v>13</v>
      </c>
      <c r="Q314" s="24">
        <f t="shared" si="9"/>
        <v>0</v>
      </c>
    </row>
    <row r="315" spans="1:17" hidden="1" x14ac:dyDescent="0.2">
      <c r="A315" s="8" t="s">
        <v>41</v>
      </c>
      <c r="B315" s="9" t="s">
        <v>1084</v>
      </c>
      <c r="C315" s="10" t="s">
        <v>1085</v>
      </c>
      <c r="D315" s="11" t="s">
        <v>816</v>
      </c>
      <c r="E315" s="12" t="s">
        <v>1086</v>
      </c>
      <c r="F315" s="15" t="str">
        <f>IFERROR(VLOOKUP(C315,'Planning LIDL'!$C$2:$F$341,4,0),"")</f>
        <v>A replanifier</v>
      </c>
      <c r="G315" s="15" t="str">
        <f>IFERROR(IF(VLOOKUP(C315,'Planning LIDL'!$C$2:$E$341,3,0)=0,"",VLOOKUP(C315,'Planning LIDL'!$C$2:$E$341,3,0)),"")</f>
        <v/>
      </c>
      <c r="H315" s="15" t="str">
        <f>IFERROR(VLOOKUP(C315,'Planning LIDL'!$C$2:$F$341,2,0),"")</f>
        <v>REMPLACEMENT D'APPAREIL RESERVE</v>
      </c>
      <c r="I315" s="15"/>
      <c r="J315" s="15"/>
      <c r="K315" s="15"/>
      <c r="L315" s="15"/>
      <c r="M315" s="13"/>
      <c r="N315" s="13"/>
      <c r="O315" s="13"/>
      <c r="P315" s="13">
        <v>15</v>
      </c>
      <c r="Q315" s="24">
        <f t="shared" si="9"/>
        <v>0</v>
      </c>
    </row>
    <row r="316" spans="1:17" hidden="1" x14ac:dyDescent="0.2">
      <c r="A316" s="8" t="s">
        <v>41</v>
      </c>
      <c r="B316" s="9" t="s">
        <v>916</v>
      </c>
      <c r="C316" s="10" t="s">
        <v>917</v>
      </c>
      <c r="D316" s="11" t="s">
        <v>816</v>
      </c>
      <c r="E316" s="12" t="s">
        <v>918</v>
      </c>
      <c r="F316" s="15" t="str">
        <f>IFERROR(VLOOKUP(C316,'Planning LIDL'!$C$2:$F$341,4,0),"")</f>
        <v>Terminé</v>
      </c>
      <c r="G316" s="15">
        <f>IFERROR(IF(VLOOKUP(C316,'Planning LIDL'!$C$2:$E$341,3,0)=0,"",VLOOKUP(C316,'Planning LIDL'!$C$2:$E$341,3,0)),"")</f>
        <v>43880</v>
      </c>
      <c r="H316" s="15" t="str">
        <f>IFERROR(VLOOKUP(C316,'Planning LIDL'!$C$2:$F$341,2,0),"")</f>
        <v>REMPLACEMENT D'APPAREIL RESERVE</v>
      </c>
      <c r="I316" s="15"/>
      <c r="J316" s="15"/>
      <c r="K316" s="15"/>
      <c r="L316" s="15"/>
      <c r="M316" s="13"/>
      <c r="N316" s="13"/>
      <c r="O316" s="13"/>
      <c r="P316" s="13">
        <v>8</v>
      </c>
      <c r="Q316" s="24">
        <f t="shared" si="9"/>
        <v>0</v>
      </c>
    </row>
    <row r="317" spans="1:17" hidden="1" x14ac:dyDescent="0.2">
      <c r="A317" s="8" t="s">
        <v>41</v>
      </c>
      <c r="B317" s="9" t="s">
        <v>1144</v>
      </c>
      <c r="C317" s="10" t="s">
        <v>1145</v>
      </c>
      <c r="D317" s="11" t="s">
        <v>816</v>
      </c>
      <c r="E317" s="12" t="s">
        <v>1146</v>
      </c>
      <c r="F317" s="15" t="str">
        <f>IFERROR(VLOOKUP(C317,'Planning LIDL'!$C$2:$F$341,4,0),"")</f>
        <v>Terminé</v>
      </c>
      <c r="G317" s="15">
        <f>IFERROR(IF(VLOOKUP(C317,'Planning LIDL'!$C$2:$E$341,3,0)=0,"",VLOOKUP(C317,'Planning LIDL'!$C$2:$E$341,3,0)),"")</f>
        <v>43893</v>
      </c>
      <c r="H317" s="15" t="str">
        <f>IFERROR(VLOOKUP(C317,'Planning LIDL'!$C$2:$F$341,2,0),"")</f>
        <v>REMPLACEMENT D'APPAREIL RESERVE</v>
      </c>
      <c r="I317" s="15"/>
      <c r="J317" s="15"/>
      <c r="K317" s="15"/>
      <c r="L317" s="15"/>
      <c r="M317" s="13">
        <v>19</v>
      </c>
      <c r="N317" s="13"/>
      <c r="O317" s="13"/>
      <c r="P317" s="13">
        <v>2</v>
      </c>
      <c r="Q317" s="24">
        <f t="shared" si="9"/>
        <v>0</v>
      </c>
    </row>
    <row r="318" spans="1:17" hidden="1" x14ac:dyDescent="0.2">
      <c r="A318" s="8" t="s">
        <v>75</v>
      </c>
      <c r="B318" s="9" t="s">
        <v>641</v>
      </c>
      <c r="C318" s="10" t="s">
        <v>642</v>
      </c>
      <c r="D318" s="11" t="s">
        <v>14</v>
      </c>
      <c r="E318" s="12" t="s">
        <v>643</v>
      </c>
      <c r="F318" s="15" t="str">
        <f>IFERROR(VLOOKUP(C318,'Planning LIDL'!$C$2:$F$341,4,0),"")</f>
        <v>A replanifier</v>
      </c>
      <c r="G318" s="15" t="str">
        <f>IFERROR(IF(VLOOKUP(C318,'Planning LIDL'!$C$2:$E$341,3,0)=0,"",VLOOKUP(C318,'Planning LIDL'!$C$2:$E$341,3,0)),"")</f>
        <v/>
      </c>
      <c r="H318" s="15" t="str">
        <f>IFERROR(VLOOKUP(C318,'Planning LIDL'!$C$2:$F$341,2,0),"")</f>
        <v>RETROFIT LED</v>
      </c>
      <c r="I318" s="15"/>
      <c r="J318" s="15"/>
      <c r="K318" s="15"/>
      <c r="L318" s="15"/>
      <c r="M318" s="13"/>
      <c r="N318" s="13">
        <v>182</v>
      </c>
      <c r="O318" s="13"/>
      <c r="P318" s="13">
        <v>14</v>
      </c>
      <c r="Q318" s="24">
        <f t="shared" si="9"/>
        <v>0</v>
      </c>
    </row>
    <row r="319" spans="1:17" hidden="1" x14ac:dyDescent="0.2">
      <c r="A319" s="8" t="s">
        <v>75</v>
      </c>
      <c r="B319" s="9" t="s">
        <v>896</v>
      </c>
      <c r="C319" s="10" t="s">
        <v>897</v>
      </c>
      <c r="D319" s="11" t="s">
        <v>816</v>
      </c>
      <c r="E319" s="12" t="s">
        <v>898</v>
      </c>
      <c r="F319" s="15" t="str">
        <f>IFERROR(VLOOKUP(C319,'Planning LIDL'!$C$2:$F$341,4,0),"")</f>
        <v>A replanifier</v>
      </c>
      <c r="G319" s="15">
        <f>IFERROR(IF(VLOOKUP(C319,'Planning LIDL'!$C$2:$E$341,3,0)=0,"",VLOOKUP(C319,'Planning LIDL'!$C$2:$E$341,3,0)),"")</f>
        <v>43906</v>
      </c>
      <c r="H319" s="15" t="str">
        <f>IFERROR(VLOOKUP(C319,'Planning LIDL'!$C$2:$F$341,2,0),"")</f>
        <v>REMPLACEMENT D'APPAREIL RESERVE</v>
      </c>
      <c r="I319" s="15"/>
      <c r="J319" s="15"/>
      <c r="K319" s="15"/>
      <c r="L319" s="15"/>
      <c r="M319" s="13"/>
      <c r="N319" s="13"/>
      <c r="O319" s="13"/>
      <c r="P319" s="13">
        <v>7</v>
      </c>
      <c r="Q319" s="24">
        <f t="shared" si="9"/>
        <v>0</v>
      </c>
    </row>
    <row r="320" spans="1:17" hidden="1" x14ac:dyDescent="0.2">
      <c r="A320" s="8" t="s">
        <v>75</v>
      </c>
      <c r="B320" s="9" t="s">
        <v>848</v>
      </c>
      <c r="C320" s="10" t="s">
        <v>849</v>
      </c>
      <c r="D320" s="11" t="s">
        <v>816</v>
      </c>
      <c r="E320" s="12" t="s">
        <v>850</v>
      </c>
      <c r="F320" s="15" t="str">
        <f>IFERROR(VLOOKUP(C320,'Planning LIDL'!$C$2:$F$341,4,0),"")</f>
        <v>A replanifier</v>
      </c>
      <c r="G320" s="15">
        <f>IFERROR(IF(VLOOKUP(C320,'Planning LIDL'!$C$2:$E$341,3,0)=0,"",VLOOKUP(C320,'Planning LIDL'!$C$2:$E$341,3,0)),"")</f>
        <v>43906</v>
      </c>
      <c r="H320" s="15" t="str">
        <f>IFERROR(VLOOKUP(C320,'Planning LIDL'!$C$2:$F$341,2,0),"")</f>
        <v>REMPLACEMENT D'APPAREIL RESERVE</v>
      </c>
      <c r="I320" s="15"/>
      <c r="J320" s="15"/>
      <c r="K320" s="15"/>
      <c r="L320" s="15"/>
      <c r="M320" s="13"/>
      <c r="N320" s="13"/>
      <c r="O320" s="13"/>
      <c r="P320" s="13">
        <v>5</v>
      </c>
      <c r="Q320" s="24">
        <f t="shared" si="9"/>
        <v>0</v>
      </c>
    </row>
    <row r="321" spans="1:17" hidden="1" x14ac:dyDescent="0.2">
      <c r="A321" s="8" t="s">
        <v>75</v>
      </c>
      <c r="B321" s="9" t="s">
        <v>910</v>
      </c>
      <c r="C321" s="10" t="s">
        <v>911</v>
      </c>
      <c r="D321" s="11" t="s">
        <v>816</v>
      </c>
      <c r="E321" s="12" t="s">
        <v>912</v>
      </c>
      <c r="F321" s="15" t="str">
        <f>IFERROR(VLOOKUP(C321,'Planning LIDL'!$C$2:$F$341,4,0),"")</f>
        <v>A replanifier</v>
      </c>
      <c r="G321" s="15">
        <f>IFERROR(IF(VLOOKUP(C321,'Planning LIDL'!$C$2:$E$341,3,0)=0,"",VLOOKUP(C321,'Planning LIDL'!$C$2:$E$341,3,0)),"")</f>
        <v>43906</v>
      </c>
      <c r="H321" s="15" t="str">
        <f>IFERROR(VLOOKUP(C321,'Planning LIDL'!$C$2:$F$341,2,0),"")</f>
        <v>REMPLACEMENT D'APPAREIL RESERVE</v>
      </c>
      <c r="I321" s="15"/>
      <c r="J321" s="15"/>
      <c r="K321" s="15"/>
      <c r="L321" s="15"/>
      <c r="M321" s="13"/>
      <c r="N321" s="13"/>
      <c r="O321" s="13"/>
      <c r="P321" s="13">
        <v>8</v>
      </c>
      <c r="Q321" s="24">
        <f t="shared" si="9"/>
        <v>0</v>
      </c>
    </row>
    <row r="322" spans="1:17" hidden="1" x14ac:dyDescent="0.2">
      <c r="A322" s="8" t="s">
        <v>75</v>
      </c>
      <c r="B322" s="9" t="s">
        <v>111</v>
      </c>
      <c r="C322" s="10" t="s">
        <v>112</v>
      </c>
      <c r="D322" s="11" t="s">
        <v>14</v>
      </c>
      <c r="E322" s="12" t="s">
        <v>113</v>
      </c>
      <c r="F322" s="15" t="str">
        <f>IFERROR(VLOOKUP(C322,'Planning LIDL'!$C$2:$F$341,4,0),"")</f>
        <v>A replanifier</v>
      </c>
      <c r="G322" s="15" t="str">
        <f>IFERROR(IF(VLOOKUP(C322,'Planning LIDL'!$C$2:$E$341,3,0)=0,"",VLOOKUP(C322,'Planning LIDL'!$C$2:$E$341,3,0)),"")</f>
        <v/>
      </c>
      <c r="H322" s="15" t="str">
        <f>IFERROR(VLOOKUP(C322,'Planning LIDL'!$C$2:$F$341,2,0),"")</f>
        <v>RETROFIT LED</v>
      </c>
      <c r="I322" s="15"/>
      <c r="J322" s="15"/>
      <c r="K322" s="15"/>
      <c r="L322" s="15"/>
      <c r="M322" s="13"/>
      <c r="N322" s="13">
        <v>113</v>
      </c>
      <c r="O322" s="13"/>
      <c r="P322" s="13">
        <v>7</v>
      </c>
      <c r="Q322" s="24">
        <f t="shared" si="9"/>
        <v>0</v>
      </c>
    </row>
    <row r="323" spans="1:17" hidden="1" x14ac:dyDescent="0.2">
      <c r="A323" s="8" t="s">
        <v>75</v>
      </c>
      <c r="B323" s="9" t="s">
        <v>76</v>
      </c>
      <c r="C323" s="10" t="s">
        <v>77</v>
      </c>
      <c r="D323" s="11" t="s">
        <v>14</v>
      </c>
      <c r="E323" s="12" t="s">
        <v>78</v>
      </c>
      <c r="F323" s="15" t="str">
        <f>IFERROR(VLOOKUP(C323,'Planning LIDL'!$C$2:$F$341,4,0),"")</f>
        <v>A replanifier</v>
      </c>
      <c r="G323" s="15" t="str">
        <f>IFERROR(IF(VLOOKUP(C323,'Planning LIDL'!$C$2:$E$341,3,0)=0,"",VLOOKUP(C323,'Planning LIDL'!$C$2:$E$341,3,0)),"")</f>
        <v/>
      </c>
      <c r="H323" s="15" t="str">
        <f>IFERROR(VLOOKUP(C323,'Planning LIDL'!$C$2:$F$341,2,0),"")</f>
        <v>RETROFIT LED</v>
      </c>
      <c r="I323" s="15"/>
      <c r="J323" s="15"/>
      <c r="K323" s="15"/>
      <c r="L323" s="15"/>
      <c r="M323" s="13"/>
      <c r="N323" s="13">
        <v>102</v>
      </c>
      <c r="O323" s="13"/>
      <c r="P323" s="13">
        <v>10</v>
      </c>
      <c r="Q323" s="24">
        <f t="shared" si="9"/>
        <v>0</v>
      </c>
    </row>
    <row r="324" spans="1:17" hidden="1" x14ac:dyDescent="0.2">
      <c r="A324" s="8" t="s">
        <v>75</v>
      </c>
      <c r="B324" s="9" t="s">
        <v>433</v>
      </c>
      <c r="C324" s="10" t="s">
        <v>434</v>
      </c>
      <c r="D324" s="11" t="s">
        <v>14</v>
      </c>
      <c r="E324" s="12" t="s">
        <v>435</v>
      </c>
      <c r="F324" s="15" t="str">
        <f>IFERROR(VLOOKUP(C324,'Planning LIDL'!$C$2:$F$341,4,0),"")</f>
        <v>A replanifier</v>
      </c>
      <c r="G324" s="15" t="str">
        <f>IFERROR(IF(VLOOKUP(C324,'Planning LIDL'!$C$2:$E$341,3,0)=0,"",VLOOKUP(C324,'Planning LIDL'!$C$2:$E$341,3,0)),"")</f>
        <v/>
      </c>
      <c r="H324" s="15" t="str">
        <f>IFERROR(VLOOKUP(C324,'Planning LIDL'!$C$2:$F$341,2,0),"")</f>
        <v>RETROFIT LED</v>
      </c>
      <c r="I324" s="15"/>
      <c r="J324" s="15"/>
      <c r="K324" s="15"/>
      <c r="L324" s="15"/>
      <c r="M324" s="13"/>
      <c r="N324" s="13">
        <v>152</v>
      </c>
      <c r="O324" s="13"/>
      <c r="P324" s="13">
        <v>9</v>
      </c>
      <c r="Q324" s="24">
        <f t="shared" si="9"/>
        <v>0</v>
      </c>
    </row>
    <row r="325" spans="1:17" hidden="1" x14ac:dyDescent="0.2">
      <c r="A325" s="8" t="s">
        <v>75</v>
      </c>
      <c r="B325" s="9" t="s">
        <v>673</v>
      </c>
      <c r="C325" s="10" t="s">
        <v>674</v>
      </c>
      <c r="D325" s="11" t="s">
        <v>14</v>
      </c>
      <c r="E325" s="12" t="s">
        <v>675</v>
      </c>
      <c r="F325" s="15" t="str">
        <f>IFERROR(VLOOKUP(C325,'Planning LIDL'!$C$2:$F$341,4,0),"")</f>
        <v>A replanifier</v>
      </c>
      <c r="G325" s="15" t="str">
        <f>IFERROR(IF(VLOOKUP(C325,'Planning LIDL'!$C$2:$E$341,3,0)=0,"",VLOOKUP(C325,'Planning LIDL'!$C$2:$E$341,3,0)),"")</f>
        <v/>
      </c>
      <c r="H325" s="15" t="str">
        <f>IFERROR(VLOOKUP(C325,'Planning LIDL'!$C$2:$F$341,2,0),"")</f>
        <v>RETROFIT LED</v>
      </c>
      <c r="I325" s="15"/>
      <c r="J325" s="15"/>
      <c r="K325" s="15"/>
      <c r="L325" s="15"/>
      <c r="M325" s="13">
        <v>197</v>
      </c>
      <c r="N325" s="13"/>
      <c r="O325" s="13"/>
      <c r="P325" s="13">
        <v>6</v>
      </c>
      <c r="Q325" s="24">
        <f t="shared" si="9"/>
        <v>0</v>
      </c>
    </row>
    <row r="326" spans="1:17" hidden="1" x14ac:dyDescent="0.2">
      <c r="A326" s="8" t="s">
        <v>75</v>
      </c>
      <c r="B326" s="9" t="s">
        <v>421</v>
      </c>
      <c r="C326" s="10" t="s">
        <v>422</v>
      </c>
      <c r="D326" s="11" t="s">
        <v>14</v>
      </c>
      <c r="E326" s="12" t="s">
        <v>423</v>
      </c>
      <c r="F326" s="15" t="str">
        <f>IFERROR(VLOOKUP(C326,'Planning LIDL'!$C$2:$F$341,4,0),"")</f>
        <v>A replanifier</v>
      </c>
      <c r="G326" s="15" t="str">
        <f>IFERROR(IF(VLOOKUP(C326,'Planning LIDL'!$C$2:$E$341,3,0)=0,"",VLOOKUP(C326,'Planning LIDL'!$C$2:$E$341,3,0)),"")</f>
        <v/>
      </c>
      <c r="H326" s="15" t="str">
        <f>IFERROR(VLOOKUP(C326,'Planning LIDL'!$C$2:$F$341,2,0),"")</f>
        <v>RETROFIT LED</v>
      </c>
      <c r="I326" s="15"/>
      <c r="J326" s="15"/>
      <c r="K326" s="15"/>
      <c r="L326" s="15"/>
      <c r="M326" s="13"/>
      <c r="N326" s="13">
        <v>153</v>
      </c>
      <c r="O326" s="13"/>
      <c r="P326" s="13">
        <v>7</v>
      </c>
      <c r="Q326" s="24">
        <f t="shared" si="9"/>
        <v>0</v>
      </c>
    </row>
    <row r="327" spans="1:17" hidden="1" x14ac:dyDescent="0.2">
      <c r="A327" s="8" t="s">
        <v>75</v>
      </c>
      <c r="B327" s="9" t="s">
        <v>955</v>
      </c>
      <c r="C327" s="10" t="s">
        <v>956</v>
      </c>
      <c r="D327" s="11" t="s">
        <v>816</v>
      </c>
      <c r="E327" s="12" t="s">
        <v>957</v>
      </c>
      <c r="F327" s="15" t="str">
        <f>IFERROR(VLOOKUP(C327,'Planning LIDL'!$C$2:$F$341,4,0),"")</f>
        <v>A replanifier</v>
      </c>
      <c r="G327" s="15" t="str">
        <f>IFERROR(IF(VLOOKUP(C327,'Planning LIDL'!$C$2:$E$341,3,0)=0,"",VLOOKUP(C327,'Planning LIDL'!$C$2:$E$341,3,0)),"")</f>
        <v/>
      </c>
      <c r="H327" s="15" t="str">
        <f>IFERROR(VLOOKUP(C327,'Planning LIDL'!$C$2:$F$341,2,0),"")</f>
        <v>REMPLACEMENT D'APPAREIL RESERVE</v>
      </c>
      <c r="I327" s="15"/>
      <c r="J327" s="15"/>
      <c r="K327" s="15"/>
      <c r="L327" s="15"/>
      <c r="M327" s="13"/>
      <c r="N327" s="13"/>
      <c r="O327" s="13"/>
      <c r="P327" s="13">
        <v>10</v>
      </c>
      <c r="Q327" s="24">
        <f t="shared" si="9"/>
        <v>0</v>
      </c>
    </row>
    <row r="328" spans="1:17" hidden="1" x14ac:dyDescent="0.2">
      <c r="A328" s="8" t="s">
        <v>75</v>
      </c>
      <c r="B328" s="9" t="s">
        <v>1036</v>
      </c>
      <c r="C328" s="10" t="s">
        <v>1037</v>
      </c>
      <c r="D328" s="11" t="s">
        <v>816</v>
      </c>
      <c r="E328" s="12" t="s">
        <v>1038</v>
      </c>
      <c r="F328" s="15" t="str">
        <f>IFERROR(VLOOKUP(C328,'Planning LIDL'!$C$2:$F$341,4,0),"")</f>
        <v>A replanifier</v>
      </c>
      <c r="G328" s="15" t="str">
        <f>IFERROR(IF(VLOOKUP(C328,'Planning LIDL'!$C$2:$E$341,3,0)=0,"",VLOOKUP(C328,'Planning LIDL'!$C$2:$E$341,3,0)),"")</f>
        <v/>
      </c>
      <c r="H328" s="15" t="str">
        <f>IFERROR(VLOOKUP(C328,'Planning LIDL'!$C$2:$F$341,2,0),"")</f>
        <v>REMPLACEMENT D'APPAREIL RESERVE</v>
      </c>
      <c r="I328" s="15"/>
      <c r="J328" s="15"/>
      <c r="K328" s="15"/>
      <c r="L328" s="15"/>
      <c r="M328" s="13"/>
      <c r="N328" s="13"/>
      <c r="O328" s="13"/>
      <c r="P328" s="13">
        <v>12</v>
      </c>
      <c r="Q328" s="24">
        <f t="shared" si="9"/>
        <v>0</v>
      </c>
    </row>
    <row r="329" spans="1:17" hidden="1" x14ac:dyDescent="0.2">
      <c r="A329" s="8" t="s">
        <v>75</v>
      </c>
      <c r="B329" s="9" t="s">
        <v>484</v>
      </c>
      <c r="C329" s="10" t="s">
        <v>485</v>
      </c>
      <c r="D329" s="11" t="s">
        <v>14</v>
      </c>
      <c r="E329" s="12" t="s">
        <v>486</v>
      </c>
      <c r="F329" s="15" t="str">
        <f>IFERROR(VLOOKUP(C329,'Planning LIDL'!$C$2:$F$341,4,0),"")</f>
        <v>A replanifier</v>
      </c>
      <c r="G329" s="15" t="str">
        <f>IFERROR(IF(VLOOKUP(C329,'Planning LIDL'!$C$2:$E$341,3,0)=0,"",VLOOKUP(C329,'Planning LIDL'!$C$2:$E$341,3,0)),"")</f>
        <v/>
      </c>
      <c r="H329" s="15" t="str">
        <f>IFERROR(VLOOKUP(C329,'Planning LIDL'!$C$2:$F$341,2,0),"")</f>
        <v>RETROFIT LED</v>
      </c>
      <c r="I329" s="15"/>
      <c r="J329" s="15"/>
      <c r="K329" s="15"/>
      <c r="L329" s="15"/>
      <c r="M329" s="13"/>
      <c r="N329" s="13">
        <v>158</v>
      </c>
      <c r="O329" s="13"/>
      <c r="P329" s="13">
        <v>12</v>
      </c>
      <c r="Q329" s="24">
        <f t="shared" si="9"/>
        <v>0</v>
      </c>
    </row>
    <row r="330" spans="1:17" hidden="1" x14ac:dyDescent="0.2">
      <c r="A330" s="8" t="s">
        <v>75</v>
      </c>
      <c r="B330" s="9" t="s">
        <v>1159</v>
      </c>
      <c r="C330" s="10" t="s">
        <v>1160</v>
      </c>
      <c r="D330" s="11" t="s">
        <v>816</v>
      </c>
      <c r="E330" s="12" t="s">
        <v>1161</v>
      </c>
      <c r="F330" s="15" t="str">
        <f>IFERROR(VLOOKUP(C330,'Planning LIDL'!$C$2:$F$341,4,0),"")</f>
        <v>A replanifier</v>
      </c>
      <c r="G330" s="15" t="str">
        <f>IFERROR(IF(VLOOKUP(C330,'Planning LIDL'!$C$2:$E$341,3,0)=0,"",VLOOKUP(C330,'Planning LIDL'!$C$2:$E$341,3,0)),"")</f>
        <v/>
      </c>
      <c r="H330" s="15" t="str">
        <f>IFERROR(VLOOKUP(C330,'Planning LIDL'!$C$2:$F$341,2,0),"")</f>
        <v>REMPLACEMENT D'APPAREIL RESERVE</v>
      </c>
      <c r="I330" s="15"/>
      <c r="J330" s="15"/>
      <c r="K330" s="15"/>
      <c r="L330" s="15"/>
      <c r="M330" s="13"/>
      <c r="N330" s="13">
        <v>14</v>
      </c>
      <c r="O330" s="13"/>
      <c r="P330" s="13">
        <v>9</v>
      </c>
      <c r="Q330" s="24">
        <f t="shared" si="9"/>
        <v>0</v>
      </c>
    </row>
    <row r="331" spans="1:17" hidden="1" x14ac:dyDescent="0.2">
      <c r="A331" s="8" t="s">
        <v>75</v>
      </c>
      <c r="B331" s="9" t="s">
        <v>626</v>
      </c>
      <c r="C331" s="10" t="s">
        <v>627</v>
      </c>
      <c r="D331" s="11" t="s">
        <v>14</v>
      </c>
      <c r="E331" s="12" t="s">
        <v>628</v>
      </c>
      <c r="F331" s="15" t="str">
        <f>IFERROR(VLOOKUP(C331,'Planning LIDL'!$C$2:$F$341,4,0),"")</f>
        <v>A replanifier</v>
      </c>
      <c r="G331" s="15" t="str">
        <f>IFERROR(IF(VLOOKUP(C331,'Planning LIDL'!$C$2:$E$341,3,0)=0,"",VLOOKUP(C331,'Planning LIDL'!$C$2:$E$341,3,0)),"")</f>
        <v/>
      </c>
      <c r="H331" s="15" t="str">
        <f>IFERROR(VLOOKUP(C331,'Planning LIDL'!$C$2:$F$341,2,0),"")</f>
        <v>RETROFIT LED</v>
      </c>
      <c r="I331" s="15"/>
      <c r="J331" s="15"/>
      <c r="K331" s="15"/>
      <c r="L331" s="15"/>
      <c r="M331" s="13"/>
      <c r="N331" s="13">
        <v>181</v>
      </c>
      <c r="O331" s="13"/>
      <c r="P331" s="13">
        <v>12</v>
      </c>
      <c r="Q331" s="24">
        <f t="shared" si="9"/>
        <v>0</v>
      </c>
    </row>
    <row r="332" spans="1:17" hidden="1" x14ac:dyDescent="0.2">
      <c r="A332" s="8" t="s">
        <v>75</v>
      </c>
      <c r="B332" s="9" t="s">
        <v>703</v>
      </c>
      <c r="C332" s="10" t="s">
        <v>704</v>
      </c>
      <c r="D332" s="11" t="s">
        <v>14</v>
      </c>
      <c r="E332" s="12" t="s">
        <v>705</v>
      </c>
      <c r="F332" s="15" t="str">
        <f>IFERROR(VLOOKUP(C332,'Planning LIDL'!$C$2:$F$341,4,0),"")</f>
        <v>A replanifier</v>
      </c>
      <c r="G332" s="15" t="str">
        <f>IFERROR(IF(VLOOKUP(C332,'Planning LIDL'!$C$2:$E$341,3,0)=0,"",VLOOKUP(C332,'Planning LIDL'!$C$2:$E$341,3,0)),"")</f>
        <v/>
      </c>
      <c r="H332" s="15" t="str">
        <f>IFERROR(VLOOKUP(C332,'Planning LIDL'!$C$2:$F$341,2,0),"")</f>
        <v>RETROFIT LED</v>
      </c>
      <c r="I332" s="15"/>
      <c r="J332" s="15"/>
      <c r="K332" s="15"/>
      <c r="L332" s="15"/>
      <c r="M332" s="13">
        <v>197</v>
      </c>
      <c r="N332" s="13"/>
      <c r="O332" s="13"/>
      <c r="P332" s="13">
        <v>12</v>
      </c>
      <c r="Q332" s="24">
        <f t="shared" si="9"/>
        <v>0</v>
      </c>
    </row>
    <row r="333" spans="1:17" hidden="1" x14ac:dyDescent="0.2">
      <c r="A333" s="8" t="s">
        <v>75</v>
      </c>
      <c r="B333" s="9" t="s">
        <v>887</v>
      </c>
      <c r="C333" s="10" t="s">
        <v>888</v>
      </c>
      <c r="D333" s="11" t="s">
        <v>816</v>
      </c>
      <c r="E333" s="12" t="s">
        <v>889</v>
      </c>
      <c r="F333" s="15" t="str">
        <f>IFERROR(VLOOKUP(C333,'Planning LIDL'!$C$2:$F$341,4,0),"")</f>
        <v>A replanifier</v>
      </c>
      <c r="G333" s="15" t="str">
        <f>IFERROR(IF(VLOOKUP(C333,'Planning LIDL'!$C$2:$E$341,3,0)=0,"",VLOOKUP(C333,'Planning LIDL'!$C$2:$E$341,3,0)),"")</f>
        <v/>
      </c>
      <c r="H333" s="15" t="str">
        <f>IFERROR(VLOOKUP(C333,'Planning LIDL'!$C$2:$F$341,2,0),"")</f>
        <v>REMPLACEMENT D'APPAREIL RESERVE</v>
      </c>
      <c r="I333" s="15"/>
      <c r="J333" s="15"/>
      <c r="K333" s="15"/>
      <c r="L333" s="15"/>
      <c r="M333" s="13"/>
      <c r="N333" s="13"/>
      <c r="O333" s="13"/>
      <c r="P333" s="13">
        <v>7</v>
      </c>
      <c r="Q333" s="24">
        <f t="shared" si="9"/>
        <v>0</v>
      </c>
    </row>
    <row r="334" spans="1:17" hidden="1" x14ac:dyDescent="0.2">
      <c r="A334" s="8" t="s">
        <v>75</v>
      </c>
      <c r="B334" s="9" t="s">
        <v>373</v>
      </c>
      <c r="C334" s="10" t="s">
        <v>374</v>
      </c>
      <c r="D334" s="11" t="s">
        <v>14</v>
      </c>
      <c r="E334" s="12" t="s">
        <v>375</v>
      </c>
      <c r="F334" s="15" t="str">
        <f>IFERROR(VLOOKUP(C334,'Planning LIDL'!$C$2:$F$341,4,0),"")</f>
        <v>A replanifier</v>
      </c>
      <c r="G334" s="15">
        <f>IFERROR(IF(VLOOKUP(C334,'Planning LIDL'!$C$2:$E$341,3,0)=0,"",VLOOKUP(C334,'Planning LIDL'!$C$2:$E$341,3,0)),"")</f>
        <v>43907</v>
      </c>
      <c r="H334" s="15" t="str">
        <f>IFERROR(VLOOKUP(C334,'Planning LIDL'!$C$2:$F$341,2,0),"")</f>
        <v>RETROFIT LED</v>
      </c>
      <c r="I334" s="15"/>
      <c r="J334" s="15"/>
      <c r="K334" s="15"/>
      <c r="L334" s="15"/>
      <c r="M334" s="13"/>
      <c r="N334" s="13">
        <v>148</v>
      </c>
      <c r="O334" s="13"/>
      <c r="P334" s="13">
        <v>7</v>
      </c>
      <c r="Q334" s="24">
        <f t="shared" si="9"/>
        <v>0</v>
      </c>
    </row>
    <row r="335" spans="1:17" hidden="1" x14ac:dyDescent="0.2">
      <c r="A335" s="8" t="s">
        <v>75</v>
      </c>
      <c r="B335" s="9" t="s">
        <v>860</v>
      </c>
      <c r="C335" s="10" t="s">
        <v>861</v>
      </c>
      <c r="D335" s="11" t="s">
        <v>816</v>
      </c>
      <c r="E335" s="12" t="s">
        <v>862</v>
      </c>
      <c r="F335" s="15" t="str">
        <f>IFERROR(VLOOKUP(C335,'Planning LIDL'!$C$2:$F$341,4,0),"")</f>
        <v>A replanifier</v>
      </c>
      <c r="G335" s="15">
        <f>IFERROR(IF(VLOOKUP(C335,'Planning LIDL'!$C$2:$E$341,3,0)=0,"",VLOOKUP(C335,'Planning LIDL'!$C$2:$E$341,3,0)),"")</f>
        <v>43906</v>
      </c>
      <c r="H335" s="15" t="str">
        <f>IFERROR(VLOOKUP(C335,'Planning LIDL'!$C$2:$F$341,2,0),"")</f>
        <v>REMPLACEMENT D'APPAREIL RESERVE</v>
      </c>
      <c r="I335" s="15"/>
      <c r="J335" s="15"/>
      <c r="K335" s="15"/>
      <c r="L335" s="15"/>
      <c r="M335" s="13"/>
      <c r="N335" s="13"/>
      <c r="O335" s="13"/>
      <c r="P335" s="13">
        <v>6</v>
      </c>
      <c r="Q335" s="24">
        <f t="shared" si="9"/>
        <v>0</v>
      </c>
    </row>
    <row r="336" spans="1:17" hidden="1" x14ac:dyDescent="0.2">
      <c r="A336" s="8" t="s">
        <v>75</v>
      </c>
      <c r="B336" s="9" t="s">
        <v>691</v>
      </c>
      <c r="C336" s="10" t="s">
        <v>692</v>
      </c>
      <c r="D336" s="11" t="s">
        <v>14</v>
      </c>
      <c r="E336" s="12" t="s">
        <v>693</v>
      </c>
      <c r="F336" s="15" t="str">
        <f>IFERROR(VLOOKUP(C336,'Planning LIDL'!$C$2:$F$341,4,0),"")</f>
        <v>A replanifier</v>
      </c>
      <c r="G336" s="15">
        <f>IFERROR(IF(VLOOKUP(C336,'Planning LIDL'!$C$2:$E$341,3,0)=0,"",VLOOKUP(C336,'Planning LIDL'!$C$2:$E$341,3,0)),"")</f>
        <v>43914</v>
      </c>
      <c r="H336" s="15" t="str">
        <f>IFERROR(VLOOKUP(C336,'Planning LIDL'!$C$2:$F$341,2,0),"")</f>
        <v>RETROFIT LED</v>
      </c>
      <c r="I336" s="15"/>
      <c r="J336" s="15"/>
      <c r="K336" s="15"/>
      <c r="L336" s="15"/>
      <c r="M336" s="13"/>
      <c r="N336" s="13">
        <v>207</v>
      </c>
      <c r="O336" s="13"/>
      <c r="P336" s="13"/>
      <c r="Q336" s="24">
        <f t="shared" si="9"/>
        <v>0</v>
      </c>
    </row>
    <row r="337" spans="1:17" hidden="1" x14ac:dyDescent="0.2">
      <c r="A337" s="8" t="s">
        <v>75</v>
      </c>
      <c r="B337" s="9" t="s">
        <v>346</v>
      </c>
      <c r="C337" s="10" t="s">
        <v>347</v>
      </c>
      <c r="D337" s="11" t="s">
        <v>14</v>
      </c>
      <c r="E337" s="12" t="s">
        <v>348</v>
      </c>
      <c r="F337" s="15" t="str">
        <f>IFERROR(VLOOKUP(C337,'Planning LIDL'!$C$2:$F$341,4,0),"")</f>
        <v>A replanifier</v>
      </c>
      <c r="G337" s="15">
        <f>IFERROR(IF(VLOOKUP(C337,'Planning LIDL'!$C$2:$E$341,3,0)=0,"",VLOOKUP(C337,'Planning LIDL'!$C$2:$E$341,3,0)),"")</f>
        <v>43907</v>
      </c>
      <c r="H337" s="15" t="str">
        <f>IFERROR(VLOOKUP(C337,'Planning LIDL'!$C$2:$F$341,2,0),"")</f>
        <v>RETROFIT LED</v>
      </c>
      <c r="I337" s="15"/>
      <c r="J337" s="15"/>
      <c r="K337" s="15"/>
      <c r="L337" s="15"/>
      <c r="M337" s="13"/>
      <c r="N337" s="13">
        <v>147</v>
      </c>
      <c r="O337" s="13"/>
      <c r="P337" s="13">
        <v>6</v>
      </c>
      <c r="Q337" s="24">
        <f t="shared" si="9"/>
        <v>0</v>
      </c>
    </row>
    <row r="338" spans="1:17" hidden="1" x14ac:dyDescent="0.2">
      <c r="A338" s="8" t="s">
        <v>75</v>
      </c>
      <c r="B338" s="9" t="s">
        <v>875</v>
      </c>
      <c r="C338" s="10" t="s">
        <v>876</v>
      </c>
      <c r="D338" s="11" t="s">
        <v>816</v>
      </c>
      <c r="E338" s="12" t="s">
        <v>877</v>
      </c>
      <c r="F338" s="15" t="str">
        <f>IFERROR(VLOOKUP(C338,'Planning LIDL'!$C$2:$F$341,4,0),"")</f>
        <v>A replanifier</v>
      </c>
      <c r="G338" s="15">
        <f>IFERROR(IF(VLOOKUP(C338,'Planning LIDL'!$C$2:$E$341,3,0)=0,"",VLOOKUP(C338,'Planning LIDL'!$C$2:$E$341,3,0)),"")</f>
        <v>43915</v>
      </c>
      <c r="H338" s="15" t="str">
        <f>IFERROR(VLOOKUP(C338,'Planning LIDL'!$C$2:$F$341,2,0),"")</f>
        <v>REMPLACEMENT D'APPAREIL RESERVE</v>
      </c>
      <c r="I338" s="15"/>
      <c r="J338" s="15"/>
      <c r="K338" s="15"/>
      <c r="L338" s="15"/>
      <c r="M338" s="13"/>
      <c r="N338" s="13"/>
      <c r="O338" s="13"/>
      <c r="P338" s="13">
        <v>7</v>
      </c>
      <c r="Q338" s="24">
        <f t="shared" si="9"/>
        <v>0</v>
      </c>
    </row>
    <row r="339" spans="1:17" hidden="1" x14ac:dyDescent="0.2">
      <c r="A339" s="8" t="s">
        <v>75</v>
      </c>
      <c r="B339" s="9" t="s">
        <v>370</v>
      </c>
      <c r="C339" s="10" t="s">
        <v>371</v>
      </c>
      <c r="D339" s="11" t="s">
        <v>14</v>
      </c>
      <c r="E339" s="12" t="s">
        <v>372</v>
      </c>
      <c r="F339" s="15" t="str">
        <f>IFERROR(VLOOKUP(C339,'Planning LIDL'!$C$2:$F$341,4,0),"")</f>
        <v>A replanifier</v>
      </c>
      <c r="G339" s="15">
        <f>IFERROR(IF(VLOOKUP(C339,'Planning LIDL'!$C$2:$E$341,3,0)=0,"",VLOOKUP(C339,'Planning LIDL'!$C$2:$E$341,3,0)),"")</f>
        <v>43916</v>
      </c>
      <c r="H339" s="15" t="str">
        <f>IFERROR(VLOOKUP(C339,'Planning LIDL'!$C$2:$F$341,2,0),"")</f>
        <v>RETROFIT LED</v>
      </c>
      <c r="I339" s="15"/>
      <c r="J339" s="15"/>
      <c r="K339" s="15"/>
      <c r="L339" s="15"/>
      <c r="M339" s="13"/>
      <c r="N339" s="13">
        <v>149</v>
      </c>
      <c r="O339" s="13"/>
      <c r="P339" s="13">
        <v>6</v>
      </c>
      <c r="Q339" s="24">
        <f t="shared" si="9"/>
        <v>0</v>
      </c>
    </row>
    <row r="340" spans="1:17" hidden="1" x14ac:dyDescent="0.2">
      <c r="A340" s="8" t="s">
        <v>75</v>
      </c>
      <c r="B340" s="9" t="s">
        <v>745</v>
      </c>
      <c r="C340" s="10" t="s">
        <v>746</v>
      </c>
      <c r="D340" s="11" t="s">
        <v>14</v>
      </c>
      <c r="E340" s="12" t="s">
        <v>747</v>
      </c>
      <c r="F340" s="15" t="str">
        <f>IFERROR(VLOOKUP(C340,'Planning LIDL'!$C$2:$F$341,4,0),"")</f>
        <v/>
      </c>
      <c r="G340" s="15" t="str">
        <f>IFERROR(IF(VLOOKUP(C340,'Planning LIDL'!$C$2:$E$341,3,0)=0,"",VLOOKUP(C340,'Planning LIDL'!$C$2:$E$341,3,0)),"")</f>
        <v/>
      </c>
      <c r="H340" s="15" t="str">
        <f>IFERROR(VLOOKUP(C340,'Planning LIDL'!$C$2:$F$341,2,0),"")</f>
        <v/>
      </c>
      <c r="I340" s="15"/>
      <c r="J340" s="15"/>
      <c r="K340" s="15"/>
      <c r="L340" s="15"/>
      <c r="M340" s="13">
        <v>228</v>
      </c>
      <c r="N340" s="13"/>
      <c r="O340" s="13"/>
      <c r="P340" s="13">
        <v>6</v>
      </c>
      <c r="Q340" s="24">
        <f t="shared" si="9"/>
        <v>0</v>
      </c>
    </row>
    <row r="341" spans="1:17" hidden="1" x14ac:dyDescent="0.2">
      <c r="A341" s="8" t="s">
        <v>75</v>
      </c>
      <c r="B341" s="9" t="s">
        <v>718</v>
      </c>
      <c r="C341" s="10" t="s">
        <v>719</v>
      </c>
      <c r="D341" s="11" t="s">
        <v>14</v>
      </c>
      <c r="E341" s="12" t="s">
        <v>720</v>
      </c>
      <c r="F341" s="15" t="str">
        <f>IFERROR(VLOOKUP(C341,'Planning LIDL'!$C$2:$F$341,4,0),"")</f>
        <v>A replanifier</v>
      </c>
      <c r="G341" s="15">
        <f>IFERROR(IF(VLOOKUP(C341,'Planning LIDL'!$C$2:$E$341,3,0)=0,"",VLOOKUP(C341,'Planning LIDL'!$C$2:$E$341,3,0)),"")</f>
        <v>43915</v>
      </c>
      <c r="H341" s="15" t="str">
        <f>IFERROR(VLOOKUP(C341,'Planning LIDL'!$C$2:$F$341,2,0),"")</f>
        <v>RETROFIT LED</v>
      </c>
      <c r="I341" s="15"/>
      <c r="J341" s="15"/>
      <c r="K341" s="15"/>
      <c r="L341" s="15"/>
      <c r="M341" s="13">
        <v>212</v>
      </c>
      <c r="N341" s="13"/>
      <c r="O341" s="13"/>
      <c r="P341" s="13">
        <v>8</v>
      </c>
      <c r="Q341" s="24">
        <f t="shared" si="9"/>
        <v>0</v>
      </c>
    </row>
    <row r="342" spans="1:17" hidden="1" x14ac:dyDescent="0.2">
      <c r="A342" s="8" t="s">
        <v>75</v>
      </c>
      <c r="B342" s="9" t="s">
        <v>845</v>
      </c>
      <c r="C342" s="10" t="s">
        <v>846</v>
      </c>
      <c r="D342" s="11" t="s">
        <v>816</v>
      </c>
      <c r="E342" s="12" t="s">
        <v>847</v>
      </c>
      <c r="F342" s="15" t="str">
        <f>IFERROR(VLOOKUP(C342,'Planning LIDL'!$C$2:$F$341,4,0),"")</f>
        <v>A replanifier</v>
      </c>
      <c r="G342" s="15">
        <f>IFERROR(IF(VLOOKUP(C342,'Planning LIDL'!$C$2:$E$341,3,0)=0,"",VLOOKUP(C342,'Planning LIDL'!$C$2:$E$341,3,0)),"")</f>
        <v>43910</v>
      </c>
      <c r="H342" s="15" t="str">
        <f>IFERROR(VLOOKUP(C342,'Planning LIDL'!$C$2:$F$341,2,0),"")</f>
        <v>REMPLACEMENT D'APPAREIL RESERVE</v>
      </c>
      <c r="I342" s="15"/>
      <c r="J342" s="15"/>
      <c r="K342" s="15"/>
      <c r="L342" s="15"/>
      <c r="M342" s="13"/>
      <c r="N342" s="13"/>
      <c r="O342" s="13"/>
      <c r="P342" s="13">
        <v>5</v>
      </c>
      <c r="Q342" s="24">
        <f t="shared" si="9"/>
        <v>0</v>
      </c>
    </row>
    <row r="343" spans="1:17" hidden="1" x14ac:dyDescent="0.2">
      <c r="A343" s="8" t="s">
        <v>75</v>
      </c>
      <c r="B343" s="9" t="s">
        <v>1021</v>
      </c>
      <c r="C343" s="10" t="s">
        <v>1022</v>
      </c>
      <c r="D343" s="11" t="s">
        <v>816</v>
      </c>
      <c r="E343" s="12" t="s">
        <v>1023</v>
      </c>
      <c r="F343" s="15" t="str">
        <f>IFERROR(VLOOKUP(C343,'Planning LIDL'!$C$2:$F$341,4,0),"")</f>
        <v>A replanifier</v>
      </c>
      <c r="G343" s="15" t="str">
        <f>IFERROR(IF(VLOOKUP(C343,'Planning LIDL'!$C$2:$E$341,3,0)=0,"",VLOOKUP(C343,'Planning LIDL'!$C$2:$E$341,3,0)),"")</f>
        <v/>
      </c>
      <c r="H343" s="15" t="str">
        <f>IFERROR(VLOOKUP(C343,'Planning LIDL'!$C$2:$F$341,2,0),"")</f>
        <v>REMPLACEMENT D'APPAREIL RESERVE</v>
      </c>
      <c r="I343" s="15"/>
      <c r="J343" s="15"/>
      <c r="K343" s="15"/>
      <c r="L343" s="15"/>
      <c r="M343" s="13"/>
      <c r="N343" s="13"/>
      <c r="O343" s="13"/>
      <c r="P343" s="13">
        <v>12</v>
      </c>
      <c r="Q343" s="24">
        <f t="shared" si="9"/>
        <v>0</v>
      </c>
    </row>
    <row r="344" spans="1:17" hidden="1" x14ac:dyDescent="0.2">
      <c r="A344" s="8" t="s">
        <v>75</v>
      </c>
      <c r="B344" s="9" t="s">
        <v>902</v>
      </c>
      <c r="C344" s="10" t="s">
        <v>903</v>
      </c>
      <c r="D344" s="11" t="s">
        <v>816</v>
      </c>
      <c r="E344" s="12" t="s">
        <v>180</v>
      </c>
      <c r="F344" s="15" t="str">
        <f>IFERROR(VLOOKUP(C344,'Planning LIDL'!$C$2:$F$341,4,0),"")</f>
        <v>A replanifier</v>
      </c>
      <c r="G344" s="15" t="str">
        <f>IFERROR(IF(VLOOKUP(C344,'Planning LIDL'!$C$2:$E$341,3,0)=0,"",VLOOKUP(C344,'Planning LIDL'!$C$2:$E$341,3,0)),"")</f>
        <v/>
      </c>
      <c r="H344" s="15" t="str">
        <f>IFERROR(VLOOKUP(C344,'Planning LIDL'!$C$2:$F$341,2,0),"")</f>
        <v>REMPLACEMENT D'APPAREIL RESERVE</v>
      </c>
      <c r="I344" s="15"/>
      <c r="J344" s="15"/>
      <c r="K344" s="15"/>
      <c r="L344" s="15"/>
      <c r="M344" s="13"/>
      <c r="N344" s="13"/>
      <c r="O344" s="13"/>
      <c r="P344" s="13">
        <v>7</v>
      </c>
      <c r="Q344" s="24">
        <f t="shared" si="9"/>
        <v>0</v>
      </c>
    </row>
    <row r="345" spans="1:17" hidden="1" x14ac:dyDescent="0.2">
      <c r="A345" s="8" t="s">
        <v>75</v>
      </c>
      <c r="B345" s="9" t="s">
        <v>904</v>
      </c>
      <c r="C345" s="10" t="s">
        <v>905</v>
      </c>
      <c r="D345" s="11" t="s">
        <v>816</v>
      </c>
      <c r="E345" s="12" t="s">
        <v>906</v>
      </c>
      <c r="F345" s="15" t="str">
        <f>IFERROR(VLOOKUP(C345,'Planning LIDL'!$C$2:$F$341,4,0),"")</f>
        <v>A replanifier</v>
      </c>
      <c r="G345" s="15">
        <f>IFERROR(IF(VLOOKUP(C345,'Planning LIDL'!$C$2:$E$341,3,0)=0,"",VLOOKUP(C345,'Planning LIDL'!$C$2:$E$341,3,0)),"")</f>
        <v>43908</v>
      </c>
      <c r="H345" s="15" t="str">
        <f>IFERROR(VLOOKUP(C345,'Planning LIDL'!$C$2:$F$341,2,0),"")</f>
        <v>REMPLACEMENT D'APPAREIL RESERVE</v>
      </c>
      <c r="I345" s="15"/>
      <c r="J345" s="15"/>
      <c r="K345" s="15"/>
      <c r="L345" s="15"/>
      <c r="M345" s="13"/>
      <c r="N345" s="13"/>
      <c r="O345" s="13"/>
      <c r="P345" s="13">
        <v>7</v>
      </c>
      <c r="Q345" s="24">
        <f t="shared" si="9"/>
        <v>0</v>
      </c>
    </row>
    <row r="346" spans="1:17" hidden="1" x14ac:dyDescent="0.2">
      <c r="A346" s="8" t="s">
        <v>75</v>
      </c>
      <c r="B346" s="9" t="s">
        <v>851</v>
      </c>
      <c r="C346" s="10" t="s">
        <v>852</v>
      </c>
      <c r="D346" s="11" t="s">
        <v>816</v>
      </c>
      <c r="E346" s="12" t="s">
        <v>853</v>
      </c>
      <c r="F346" s="15" t="str">
        <f>IFERROR(VLOOKUP(C346,'Planning LIDL'!$C$2:$F$341,4,0),"")</f>
        <v>A replanifier</v>
      </c>
      <c r="G346" s="15">
        <f>IFERROR(IF(VLOOKUP(C346,'Planning LIDL'!$C$2:$E$341,3,0)=0,"",VLOOKUP(C346,'Planning LIDL'!$C$2:$E$341,3,0)),"")</f>
        <v>43908</v>
      </c>
      <c r="H346" s="15" t="str">
        <f>IFERROR(VLOOKUP(C346,'Planning LIDL'!$C$2:$F$341,2,0),"")</f>
        <v>REMPLACEMENT D'APPAREIL RESERVE</v>
      </c>
      <c r="I346" s="15"/>
      <c r="J346" s="15"/>
      <c r="K346" s="15"/>
      <c r="L346" s="15"/>
      <c r="M346" s="13"/>
      <c r="N346" s="13"/>
      <c r="O346" s="13"/>
      <c r="P346" s="13">
        <v>5</v>
      </c>
      <c r="Q346" s="24">
        <f t="shared" si="9"/>
        <v>0</v>
      </c>
    </row>
    <row r="347" spans="1:17" hidden="1" x14ac:dyDescent="0.2">
      <c r="A347" s="8" t="s">
        <v>75</v>
      </c>
      <c r="B347" s="9" t="s">
        <v>481</v>
      </c>
      <c r="C347" s="10" t="s">
        <v>482</v>
      </c>
      <c r="D347" s="11" t="s">
        <v>14</v>
      </c>
      <c r="E347" s="12" t="s">
        <v>483</v>
      </c>
      <c r="F347" s="15" t="str">
        <f>IFERROR(VLOOKUP(C347,'Planning LIDL'!$C$2:$F$341,4,0),"")</f>
        <v>A replanifier</v>
      </c>
      <c r="G347" s="15" t="str">
        <f>IFERROR(IF(VLOOKUP(C347,'Planning LIDL'!$C$2:$E$341,3,0)=0,"",VLOOKUP(C347,'Planning LIDL'!$C$2:$E$341,3,0)),"")</f>
        <v/>
      </c>
      <c r="H347" s="15" t="str">
        <f>IFERROR(VLOOKUP(C347,'Planning LIDL'!$C$2:$F$341,2,0),"")</f>
        <v>RETROFIT LED</v>
      </c>
      <c r="I347" s="15"/>
      <c r="J347" s="15"/>
      <c r="K347" s="15"/>
      <c r="L347" s="15"/>
      <c r="M347" s="13"/>
      <c r="N347" s="13">
        <v>161</v>
      </c>
      <c r="O347" s="13"/>
      <c r="P347" s="13">
        <v>9</v>
      </c>
      <c r="Q347" s="24">
        <f t="shared" si="9"/>
        <v>0</v>
      </c>
    </row>
    <row r="348" spans="1:17" hidden="1" x14ac:dyDescent="0.2">
      <c r="A348" s="8" t="s">
        <v>75</v>
      </c>
      <c r="B348" s="9" t="s">
        <v>1108</v>
      </c>
      <c r="C348" s="10" t="s">
        <v>1109</v>
      </c>
      <c r="D348" s="11" t="s">
        <v>816</v>
      </c>
      <c r="E348" s="12" t="s">
        <v>1110</v>
      </c>
      <c r="F348" s="15" t="str">
        <f>IFERROR(VLOOKUP(C348,'Planning LIDL'!$C$2:$F$341,4,0),"")</f>
        <v>A replanifier</v>
      </c>
      <c r="G348" s="15" t="str">
        <f>IFERROR(IF(VLOOKUP(C348,'Planning LIDL'!$C$2:$E$341,3,0)=0,"",VLOOKUP(C348,'Planning LIDL'!$C$2:$E$341,3,0)),"")</f>
        <v/>
      </c>
      <c r="H348" s="15" t="str">
        <f>IFERROR(VLOOKUP(C348,'Planning LIDL'!$C$2:$F$341,2,0),"")</f>
        <v>REMPLACEMENT D'APPAREIL RESERVE</v>
      </c>
      <c r="I348" s="15"/>
      <c r="J348" s="15"/>
      <c r="K348" s="15"/>
      <c r="L348" s="15"/>
      <c r="M348" s="13"/>
      <c r="N348" s="13"/>
      <c r="O348" s="13"/>
      <c r="P348" s="13">
        <v>16</v>
      </c>
      <c r="Q348" s="24">
        <f t="shared" si="9"/>
        <v>0</v>
      </c>
    </row>
    <row r="349" spans="1:17" hidden="1" x14ac:dyDescent="0.2">
      <c r="A349" s="8" t="s">
        <v>75</v>
      </c>
      <c r="B349" s="9" t="s">
        <v>961</v>
      </c>
      <c r="C349" s="10" t="s">
        <v>962</v>
      </c>
      <c r="D349" s="11" t="s">
        <v>816</v>
      </c>
      <c r="E349" s="12" t="s">
        <v>963</v>
      </c>
      <c r="F349" s="15" t="str">
        <f>IFERROR(VLOOKUP(C349,'Planning LIDL'!$C$2:$F$341,4,0),"")</f>
        <v>A replanifier</v>
      </c>
      <c r="G349" s="15">
        <f>IFERROR(IF(VLOOKUP(C349,'Planning LIDL'!$C$2:$E$341,3,0)=0,"",VLOOKUP(C349,'Planning LIDL'!$C$2:$E$341,3,0)),"")</f>
        <v>43915</v>
      </c>
      <c r="H349" s="15" t="str">
        <f>IFERROR(VLOOKUP(C349,'Planning LIDL'!$C$2:$F$341,2,0),"")</f>
        <v>REMPLACEMENT D'APPAREIL RESERVE</v>
      </c>
      <c r="I349" s="15"/>
      <c r="J349" s="15"/>
      <c r="K349" s="15"/>
      <c r="L349" s="15"/>
      <c r="M349" s="13"/>
      <c r="N349" s="13"/>
      <c r="O349" s="13"/>
      <c r="P349" s="13">
        <v>10</v>
      </c>
      <c r="Q349" s="24">
        <f t="shared" si="9"/>
        <v>0</v>
      </c>
    </row>
    <row r="350" spans="1:17" hidden="1" x14ac:dyDescent="0.2">
      <c r="A350" s="8" t="s">
        <v>75</v>
      </c>
      <c r="B350" s="9" t="s">
        <v>1009</v>
      </c>
      <c r="C350" s="10" t="s">
        <v>1010</v>
      </c>
      <c r="D350" s="11" t="s">
        <v>816</v>
      </c>
      <c r="E350" s="12" t="s">
        <v>1011</v>
      </c>
      <c r="F350" s="15" t="str">
        <f>IFERROR(VLOOKUP(C350,'Planning LIDL'!$C$2:$F$341,4,0),"")</f>
        <v>A replanifier</v>
      </c>
      <c r="G350" s="15" t="str">
        <f>IFERROR(IF(VLOOKUP(C350,'Planning LIDL'!$C$2:$E$341,3,0)=0,"",VLOOKUP(C350,'Planning LIDL'!$C$2:$E$341,3,0)),"")</f>
        <v/>
      </c>
      <c r="H350" s="15" t="str">
        <f>IFERROR(VLOOKUP(C350,'Planning LIDL'!$C$2:$F$341,2,0),"")</f>
        <v>REMPLACEMENT D'APPAREIL RESERVE</v>
      </c>
      <c r="I350" s="15"/>
      <c r="J350" s="15"/>
      <c r="K350" s="15"/>
      <c r="L350" s="15"/>
      <c r="M350" s="13"/>
      <c r="N350" s="13"/>
      <c r="O350" s="13"/>
      <c r="P350" s="13">
        <v>12</v>
      </c>
      <c r="Q350" s="24">
        <f t="shared" si="9"/>
        <v>0</v>
      </c>
    </row>
    <row r="351" spans="1:17" hidden="1" x14ac:dyDescent="0.2">
      <c r="A351" s="8" t="s">
        <v>75</v>
      </c>
      <c r="B351" s="9" t="s">
        <v>781</v>
      </c>
      <c r="C351" s="10" t="s">
        <v>782</v>
      </c>
      <c r="D351" s="11" t="s">
        <v>14</v>
      </c>
      <c r="E351" s="12" t="s">
        <v>783</v>
      </c>
      <c r="F351" s="15" t="str">
        <f>IFERROR(VLOOKUP(C351,'Planning LIDL'!$C$2:$F$341,4,0),"")</f>
        <v>A replanifier</v>
      </c>
      <c r="G351" s="15" t="str">
        <f>IFERROR(IF(VLOOKUP(C351,'Planning LIDL'!$C$2:$E$341,3,0)=0,"",VLOOKUP(C351,'Planning LIDL'!$C$2:$E$341,3,0)),"")</f>
        <v/>
      </c>
      <c r="H351" s="15" t="str">
        <f>IFERROR(VLOOKUP(C351,'Planning LIDL'!$C$2:$F$341,2,0),"")</f>
        <v>RETROFIT LED</v>
      </c>
      <c r="I351" s="15"/>
      <c r="J351" s="15"/>
      <c r="K351" s="15"/>
      <c r="L351" s="15"/>
      <c r="M351" s="13">
        <v>248</v>
      </c>
      <c r="N351" s="13"/>
      <c r="O351" s="13"/>
      <c r="P351" s="13">
        <v>14</v>
      </c>
      <c r="Q351" s="24">
        <f t="shared" si="9"/>
        <v>0</v>
      </c>
    </row>
    <row r="352" spans="1:17" hidden="1" x14ac:dyDescent="0.2">
      <c r="A352" s="8" t="s">
        <v>20</v>
      </c>
      <c r="B352" s="9" t="s">
        <v>629</v>
      </c>
      <c r="C352" s="10" t="s">
        <v>630</v>
      </c>
      <c r="D352" s="11" t="s">
        <v>14</v>
      </c>
      <c r="E352" s="12" t="s">
        <v>631</v>
      </c>
      <c r="F352" s="15" t="str">
        <f>IFERROR(VLOOKUP(C352,'Planning LIDL'!$C$2:$F$341,4,0),"")</f>
        <v>A replanifier</v>
      </c>
      <c r="G352" s="15" t="str">
        <f>IFERROR(IF(VLOOKUP(C352,'Planning LIDL'!$C$2:$E$341,3,0)=0,"",VLOOKUP(C352,'Planning LIDL'!$C$2:$E$341,3,0)),"")</f>
        <v/>
      </c>
      <c r="H352" s="15" t="str">
        <f>IFERROR(VLOOKUP(C352,'Planning LIDL'!$C$2:$F$341,2,0),"")</f>
        <v>RETROFIT LED</v>
      </c>
      <c r="I352" s="15"/>
      <c r="J352" s="15"/>
      <c r="K352" s="15"/>
      <c r="L352" s="15"/>
      <c r="M352" s="13"/>
      <c r="N352" s="13">
        <v>179</v>
      </c>
      <c r="O352" s="13">
        <v>4</v>
      </c>
      <c r="P352" s="13">
        <v>10</v>
      </c>
      <c r="Q352" s="24">
        <f t="shared" si="9"/>
        <v>0</v>
      </c>
    </row>
    <row r="353" spans="1:17" x14ac:dyDescent="0.2">
      <c r="A353" s="8" t="s">
        <v>20</v>
      </c>
      <c r="B353" s="9" t="s">
        <v>560</v>
      </c>
      <c r="C353" s="10" t="s">
        <v>561</v>
      </c>
      <c r="D353" s="11" t="s">
        <v>14</v>
      </c>
      <c r="E353" s="12" t="s">
        <v>562</v>
      </c>
      <c r="F353" s="15" t="str">
        <f>IFERROR(VLOOKUP(C353,'Planning LIDL'!$C$2:$F$341,4,0),"")</f>
        <v>Terminé</v>
      </c>
      <c r="G353" s="15">
        <f>IFERROR(IF(VLOOKUP(C353,'Planning LIDL'!$C$2:$E$341,3,0)=0,"",VLOOKUP(C353,'Planning LIDL'!$C$2:$E$341,3,0)),"")</f>
        <v>43895</v>
      </c>
      <c r="H353" s="15" t="str">
        <f>IFERROR(VLOOKUP(C353,'Planning LIDL'!$C$2:$F$341,2,0),"")</f>
        <v>RETROFIT LED</v>
      </c>
      <c r="I353" s="15"/>
      <c r="J353" s="15"/>
      <c r="K353" s="23" t="s">
        <v>1202</v>
      </c>
      <c r="L353" s="23"/>
      <c r="M353" s="13"/>
      <c r="N353" s="13">
        <v>172</v>
      </c>
      <c r="O353" s="13"/>
      <c r="P353" s="13">
        <v>6</v>
      </c>
      <c r="Q353" s="24">
        <f>((((56*M353)+(65*N353)+(72*O353)+(96*P353))-((26*M353)+(24*N353)+(36*O353)+(48*P353)))*IF(K353="Non",(((J353-I353)/(1/24)))*6,(((J353-I353)/(1/24)))*6+(('Hypothese de calculs'!$Q$3-I353)/(1/24)))*52)/1000</f>
        <v>0</v>
      </c>
    </row>
    <row r="354" spans="1:17" hidden="1" x14ac:dyDescent="0.2">
      <c r="A354" s="8" t="s">
        <v>20</v>
      </c>
      <c r="B354" s="9" t="s">
        <v>854</v>
      </c>
      <c r="C354" s="10" t="s">
        <v>855</v>
      </c>
      <c r="D354" s="11" t="s">
        <v>816</v>
      </c>
      <c r="E354" s="12" t="s">
        <v>856</v>
      </c>
      <c r="F354" s="15" t="str">
        <f>IFERROR(VLOOKUP(C354,'Planning LIDL'!$C$2:$F$341,4,0),"")</f>
        <v>A replanifier</v>
      </c>
      <c r="G354" s="15" t="str">
        <f>IFERROR(IF(VLOOKUP(C354,'Planning LIDL'!$C$2:$E$341,3,0)=0,"",VLOOKUP(C354,'Planning LIDL'!$C$2:$E$341,3,0)),"")</f>
        <v/>
      </c>
      <c r="H354" s="15" t="str">
        <f>IFERROR(VLOOKUP(C354,'Planning LIDL'!$C$2:$F$341,2,0),"")</f>
        <v>REMPLACEMENT D'APPAREIL RESERVE</v>
      </c>
      <c r="I354" s="15"/>
      <c r="J354" s="15"/>
      <c r="K354" s="15"/>
      <c r="L354" s="15"/>
      <c r="M354" s="13"/>
      <c r="N354" s="13"/>
      <c r="O354" s="13"/>
      <c r="P354" s="13">
        <v>5</v>
      </c>
      <c r="Q354" s="24">
        <f t="shared" ref="Q354:Q364" si="10">(((56*M354)+(65*N354)+(72*O354)+(96*P354))-((26*M354)+(24*N354)+(36*O354)+(48*P354)))*((J354-I354)/(1/24))</f>
        <v>0</v>
      </c>
    </row>
    <row r="355" spans="1:17" hidden="1" x14ac:dyDescent="0.2">
      <c r="A355" s="8" t="s">
        <v>20</v>
      </c>
      <c r="B355" s="9" t="s">
        <v>21</v>
      </c>
      <c r="C355" s="10" t="s">
        <v>22</v>
      </c>
      <c r="D355" s="11" t="s">
        <v>14</v>
      </c>
      <c r="E355" s="12" t="s">
        <v>23</v>
      </c>
      <c r="F355" s="15" t="str">
        <f>IFERROR(VLOOKUP(C355,'Planning LIDL'!$C$2:$F$341,4,0),"")</f>
        <v>A replanifier</v>
      </c>
      <c r="G355" s="15" t="str">
        <f>IFERROR(IF(VLOOKUP(C355,'Planning LIDL'!$C$2:$E$341,3,0)=0,"",VLOOKUP(C355,'Planning LIDL'!$C$2:$E$341,3,0)),"")</f>
        <v/>
      </c>
      <c r="H355" s="15" t="str">
        <f>IFERROR(VLOOKUP(C355,'Planning LIDL'!$C$2:$F$341,2,0),"")</f>
        <v>RETROFIT LED</v>
      </c>
      <c r="I355" s="15"/>
      <c r="J355" s="15"/>
      <c r="K355" s="15"/>
      <c r="L355" s="15"/>
      <c r="M355" s="13"/>
      <c r="N355" s="13">
        <v>70</v>
      </c>
      <c r="O355" s="13"/>
      <c r="P355" s="13">
        <v>5</v>
      </c>
      <c r="Q355" s="24">
        <f t="shared" si="10"/>
        <v>0</v>
      </c>
    </row>
    <row r="356" spans="1:17" hidden="1" x14ac:dyDescent="0.2">
      <c r="A356" s="8" t="s">
        <v>20</v>
      </c>
      <c r="B356" s="9" t="s">
        <v>985</v>
      </c>
      <c r="C356" s="10" t="s">
        <v>986</v>
      </c>
      <c r="D356" s="11" t="s">
        <v>816</v>
      </c>
      <c r="E356" s="12" t="s">
        <v>987</v>
      </c>
      <c r="F356" s="15" t="str">
        <f>IFERROR(VLOOKUP(C356,'Planning LIDL'!$C$2:$F$341,4,0),"")</f>
        <v>Terminé</v>
      </c>
      <c r="G356" s="15">
        <f>IFERROR(IF(VLOOKUP(C356,'Planning LIDL'!$C$2:$E$341,3,0)=0,"",VLOOKUP(C356,'Planning LIDL'!$C$2:$E$341,3,0)),"")</f>
        <v>43881</v>
      </c>
      <c r="H356" s="15" t="str">
        <f>IFERROR(VLOOKUP(C356,'Planning LIDL'!$C$2:$F$341,2,0),"")</f>
        <v>REMPLACEMENT D'APPAREIL RESERVE</v>
      </c>
      <c r="I356" s="15"/>
      <c r="J356" s="15"/>
      <c r="K356" s="15"/>
      <c r="L356" s="15"/>
      <c r="M356" s="13"/>
      <c r="N356" s="13">
        <v>5</v>
      </c>
      <c r="O356" s="13"/>
      <c r="P356" s="13">
        <v>6</v>
      </c>
      <c r="Q356" s="24">
        <f t="shared" si="10"/>
        <v>0</v>
      </c>
    </row>
    <row r="357" spans="1:17" hidden="1" x14ac:dyDescent="0.2">
      <c r="A357" s="8" t="s">
        <v>20</v>
      </c>
      <c r="B357" s="9" t="s">
        <v>57</v>
      </c>
      <c r="C357" s="10" t="s">
        <v>58</v>
      </c>
      <c r="D357" s="11" t="s">
        <v>14</v>
      </c>
      <c r="E357" s="12" t="s">
        <v>59</v>
      </c>
      <c r="F357" s="15" t="str">
        <f>IFERROR(VLOOKUP(C357,'Planning LIDL'!$C$2:$F$341,4,0),"")</f>
        <v>A replanifier</v>
      </c>
      <c r="G357" s="15" t="str">
        <f>IFERROR(IF(VLOOKUP(C357,'Planning LIDL'!$C$2:$E$341,3,0)=0,"",VLOOKUP(C357,'Planning LIDL'!$C$2:$E$341,3,0)),"")</f>
        <v/>
      </c>
      <c r="H357" s="15" t="str">
        <f>IFERROR(VLOOKUP(C357,'Planning LIDL'!$C$2:$F$341,2,0),"")</f>
        <v>RETROFIT LED</v>
      </c>
      <c r="I357" s="15"/>
      <c r="J357" s="15"/>
      <c r="K357" s="15"/>
      <c r="L357" s="15"/>
      <c r="M357" s="13"/>
      <c r="N357" s="13">
        <v>101</v>
      </c>
      <c r="O357" s="13"/>
      <c r="P357" s="13">
        <v>7</v>
      </c>
      <c r="Q357" s="24">
        <f t="shared" si="10"/>
        <v>0</v>
      </c>
    </row>
    <row r="358" spans="1:17" hidden="1" x14ac:dyDescent="0.2">
      <c r="A358" s="8" t="s">
        <v>20</v>
      </c>
      <c r="B358" s="9" t="s">
        <v>814</v>
      </c>
      <c r="C358" s="10" t="s">
        <v>815</v>
      </c>
      <c r="D358" s="11" t="s">
        <v>816</v>
      </c>
      <c r="E358" s="12" t="s">
        <v>817</v>
      </c>
      <c r="F358" s="15" t="str">
        <f>IFERROR(VLOOKUP(C358,'Planning LIDL'!$C$2:$F$341,4,0),"")</f>
        <v>A replanifier</v>
      </c>
      <c r="G358" s="15" t="str">
        <f>IFERROR(IF(VLOOKUP(C358,'Planning LIDL'!$C$2:$E$341,3,0)=0,"",VLOOKUP(C358,'Planning LIDL'!$C$2:$E$341,3,0)),"")</f>
        <v/>
      </c>
      <c r="H358" s="15" t="str">
        <f>IFERROR(VLOOKUP(C358,'Planning LIDL'!$C$2:$F$341,2,0),"")</f>
        <v>REMPLACEMENT D'APPAREIL RESERVE</v>
      </c>
      <c r="I358" s="15"/>
      <c r="J358" s="15"/>
      <c r="K358" s="15"/>
      <c r="L358" s="15"/>
      <c r="M358" s="13"/>
      <c r="N358" s="13"/>
      <c r="O358" s="13"/>
      <c r="P358" s="13">
        <v>7</v>
      </c>
      <c r="Q358" s="24">
        <f t="shared" si="10"/>
        <v>0</v>
      </c>
    </row>
    <row r="359" spans="1:17" hidden="1" x14ac:dyDescent="0.2">
      <c r="A359" s="8" t="s">
        <v>20</v>
      </c>
      <c r="B359" s="9" t="s">
        <v>1081</v>
      </c>
      <c r="C359" s="10" t="s">
        <v>1082</v>
      </c>
      <c r="D359" s="11" t="s">
        <v>816</v>
      </c>
      <c r="E359" s="12" t="s">
        <v>1083</v>
      </c>
      <c r="F359" s="15" t="str">
        <f>IFERROR(VLOOKUP(C359,'Planning LIDL'!$C$2:$F$341,4,0),"")</f>
        <v>Terminé</v>
      </c>
      <c r="G359" s="15">
        <f>IFERROR(IF(VLOOKUP(C359,'Planning LIDL'!$C$2:$E$341,3,0)=0,"",VLOOKUP(C359,'Planning LIDL'!$C$2:$E$341,3,0)),"")</f>
        <v>43880</v>
      </c>
      <c r="H359" s="15" t="str">
        <f>IFERROR(VLOOKUP(C359,'Planning LIDL'!$C$2:$F$341,2,0),"")</f>
        <v>REMPLACEMENT D'APPAREIL RESERVE</v>
      </c>
      <c r="I359" s="15"/>
      <c r="J359" s="15"/>
      <c r="K359" s="15"/>
      <c r="L359" s="15"/>
      <c r="M359" s="13"/>
      <c r="N359" s="13"/>
      <c r="O359" s="13">
        <v>15</v>
      </c>
      <c r="P359" s="13"/>
      <c r="Q359" s="24">
        <f t="shared" si="10"/>
        <v>0</v>
      </c>
    </row>
    <row r="360" spans="1:17" hidden="1" x14ac:dyDescent="0.2">
      <c r="A360" s="8" t="s">
        <v>20</v>
      </c>
      <c r="B360" s="9" t="s">
        <v>1063</v>
      </c>
      <c r="C360" s="10" t="s">
        <v>1064</v>
      </c>
      <c r="D360" s="11" t="s">
        <v>816</v>
      </c>
      <c r="E360" s="12" t="s">
        <v>1065</v>
      </c>
      <c r="F360" s="15" t="str">
        <f>IFERROR(VLOOKUP(C360,'Planning LIDL'!$C$2:$F$341,4,0),"")</f>
        <v>A replanifier</v>
      </c>
      <c r="G360" s="15" t="str">
        <f>IFERROR(IF(VLOOKUP(C360,'Planning LIDL'!$C$2:$E$341,3,0)=0,"",VLOOKUP(C360,'Planning LIDL'!$C$2:$E$341,3,0)),"")</f>
        <v/>
      </c>
      <c r="H360" s="15" t="str">
        <f>IFERROR(VLOOKUP(C360,'Planning LIDL'!$C$2:$F$341,2,0),"")</f>
        <v>REMPLACEMENT D'APPAREIL RESERVE</v>
      </c>
      <c r="I360" s="15"/>
      <c r="J360" s="15"/>
      <c r="K360" s="15"/>
      <c r="L360" s="15"/>
      <c r="M360" s="13"/>
      <c r="N360" s="13"/>
      <c r="O360" s="13">
        <v>10</v>
      </c>
      <c r="P360" s="13">
        <v>3</v>
      </c>
      <c r="Q360" s="24">
        <f t="shared" si="10"/>
        <v>0</v>
      </c>
    </row>
    <row r="361" spans="1:17" hidden="1" x14ac:dyDescent="0.2">
      <c r="A361" s="8" t="s">
        <v>20</v>
      </c>
      <c r="B361" s="9" t="s">
        <v>733</v>
      </c>
      <c r="C361" s="10" t="s">
        <v>734</v>
      </c>
      <c r="D361" s="11" t="s">
        <v>14</v>
      </c>
      <c r="E361" s="12" t="s">
        <v>735</v>
      </c>
      <c r="F361" s="15" t="str">
        <f>IFERROR(VLOOKUP(C361,'Planning LIDL'!$C$2:$F$341,4,0),"")</f>
        <v>A replanifier</v>
      </c>
      <c r="G361" s="15" t="str">
        <f>IFERROR(IF(VLOOKUP(C361,'Planning LIDL'!$C$2:$E$341,3,0)=0,"",VLOOKUP(C361,'Planning LIDL'!$C$2:$E$341,3,0)),"")</f>
        <v/>
      </c>
      <c r="H361" s="15" t="str">
        <f>IFERROR(VLOOKUP(C361,'Planning LIDL'!$C$2:$F$341,2,0),"")</f>
        <v>RETROFIT LED</v>
      </c>
      <c r="I361" s="15"/>
      <c r="J361" s="15"/>
      <c r="K361" s="15"/>
      <c r="L361" s="15"/>
      <c r="M361" s="13">
        <v>209</v>
      </c>
      <c r="N361" s="13"/>
      <c r="O361" s="13"/>
      <c r="P361" s="13">
        <v>17</v>
      </c>
      <c r="Q361" s="24">
        <f t="shared" si="10"/>
        <v>0</v>
      </c>
    </row>
    <row r="362" spans="1:17" hidden="1" x14ac:dyDescent="0.2">
      <c r="A362" s="8" t="s">
        <v>20</v>
      </c>
      <c r="B362" s="9" t="s">
        <v>1150</v>
      </c>
      <c r="C362" s="10" t="s">
        <v>1151</v>
      </c>
      <c r="D362" s="11" t="s">
        <v>816</v>
      </c>
      <c r="E362" s="12" t="s">
        <v>1152</v>
      </c>
      <c r="F362" s="15" t="str">
        <f>IFERROR(VLOOKUP(C362,'Planning LIDL'!$C$2:$F$341,4,0),"")</f>
        <v>Terminé</v>
      </c>
      <c r="G362" s="15">
        <f>IFERROR(IF(VLOOKUP(C362,'Planning LIDL'!$C$2:$E$341,3,0)=0,"",VLOOKUP(C362,'Planning LIDL'!$C$2:$E$341,3,0)),"")</f>
        <v>43879</v>
      </c>
      <c r="H362" s="15" t="str">
        <f>IFERROR(VLOOKUP(C362,'Planning LIDL'!$C$2:$F$341,2,0),"")</f>
        <v>REMPLACEMENT D'APPAREIL RESERVE</v>
      </c>
      <c r="I362" s="15"/>
      <c r="J362" s="15"/>
      <c r="K362" s="15"/>
      <c r="L362" s="15"/>
      <c r="M362" s="13">
        <v>7</v>
      </c>
      <c r="N362" s="13"/>
      <c r="O362" s="13"/>
      <c r="P362" s="13">
        <v>14</v>
      </c>
      <c r="Q362" s="24">
        <f t="shared" si="10"/>
        <v>0</v>
      </c>
    </row>
    <row r="363" spans="1:17" hidden="1" x14ac:dyDescent="0.2">
      <c r="A363" s="8" t="s">
        <v>20</v>
      </c>
      <c r="B363" s="9" t="s">
        <v>1168</v>
      </c>
      <c r="C363" s="10" t="s">
        <v>1169</v>
      </c>
      <c r="D363" s="11" t="s">
        <v>816</v>
      </c>
      <c r="E363" s="12" t="s">
        <v>1170</v>
      </c>
      <c r="F363" s="15" t="str">
        <f>IFERROR(VLOOKUP(C363,'Planning LIDL'!$C$2:$F$341,4,0),"")</f>
        <v>Terminé</v>
      </c>
      <c r="G363" s="15">
        <f>IFERROR(IF(VLOOKUP(C363,'Planning LIDL'!$C$2:$E$341,3,0)=0,"",VLOOKUP(C363,'Planning LIDL'!$C$2:$E$341,3,0)),"")</f>
        <v>43886</v>
      </c>
      <c r="H363" s="15" t="str">
        <f>IFERROR(VLOOKUP(C363,'Planning LIDL'!$C$2:$F$341,2,0),"")</f>
        <v>REMPLACEMENT D'APPAREIL RESERVE</v>
      </c>
      <c r="I363" s="15"/>
      <c r="J363" s="15"/>
      <c r="K363" s="15"/>
      <c r="L363" s="15"/>
      <c r="M363" s="13">
        <v>6</v>
      </c>
      <c r="N363" s="13"/>
      <c r="O363" s="13"/>
      <c r="P363" s="13">
        <v>18</v>
      </c>
      <c r="Q363" s="24">
        <f t="shared" si="10"/>
        <v>0</v>
      </c>
    </row>
    <row r="364" spans="1:17" hidden="1" x14ac:dyDescent="0.2">
      <c r="A364" s="8" t="s">
        <v>508</v>
      </c>
      <c r="B364" s="9" t="s">
        <v>509</v>
      </c>
      <c r="C364" s="10" t="s">
        <v>510</v>
      </c>
      <c r="D364" s="11" t="s">
        <v>14</v>
      </c>
      <c r="E364" s="12" t="s">
        <v>511</v>
      </c>
      <c r="F364" s="15" t="str">
        <f>IFERROR(VLOOKUP(C364,'Planning LIDL'!$C$2:$F$341,4,0),"")</f>
        <v>A replanifier</v>
      </c>
      <c r="G364" s="15" t="str">
        <f>IFERROR(IF(VLOOKUP(C364,'Planning LIDL'!$C$2:$E$341,3,0)=0,"",VLOOKUP(C364,'Planning LIDL'!$C$2:$E$341,3,0)),"")</f>
        <v/>
      </c>
      <c r="H364" s="15" t="str">
        <f>IFERROR(VLOOKUP(C364,'Planning LIDL'!$C$2:$F$341,2,0),"")</f>
        <v>RETROFIT LED</v>
      </c>
      <c r="I364" s="15"/>
      <c r="J364" s="15"/>
      <c r="K364" s="15"/>
      <c r="L364" s="15"/>
      <c r="M364" s="13"/>
      <c r="N364" s="13">
        <v>159</v>
      </c>
      <c r="O364" s="13"/>
      <c r="P364" s="13">
        <v>15</v>
      </c>
      <c r="Q364" s="24">
        <f t="shared" si="10"/>
        <v>0</v>
      </c>
    </row>
    <row r="365" spans="1:17" x14ac:dyDescent="0.2">
      <c r="A365" s="8" t="s">
        <v>24</v>
      </c>
      <c r="B365" s="9" t="s">
        <v>596</v>
      </c>
      <c r="C365" s="10" t="s">
        <v>597</v>
      </c>
      <c r="D365" s="11" t="s">
        <v>14</v>
      </c>
      <c r="E365" s="12" t="s">
        <v>598</v>
      </c>
      <c r="F365" s="15" t="str">
        <f>IFERROR(VLOOKUP(C365,'Planning LIDL'!$C$2:$F$341,4,0),"")</f>
        <v>Terminé</v>
      </c>
      <c r="G365" s="15">
        <f>IFERROR(IF(VLOOKUP(C365,'Planning LIDL'!$C$2:$E$341,3,0)=0,"",VLOOKUP(C365,'Planning LIDL'!$C$2:$E$341,3,0)),"")</f>
        <v>43873</v>
      </c>
      <c r="H365" s="15" t="str">
        <f>IFERROR(VLOOKUP(C365,'Planning LIDL'!$C$2:$F$341,2,0),"")</f>
        <v>RETROFIT LED</v>
      </c>
      <c r="I365" s="15"/>
      <c r="J365" s="15"/>
      <c r="K365" s="23" t="s">
        <v>1202</v>
      </c>
      <c r="L365" s="23"/>
      <c r="M365" s="13"/>
      <c r="N365" s="13">
        <v>183</v>
      </c>
      <c r="O365" s="13"/>
      <c r="P365" s="13">
        <v>7</v>
      </c>
      <c r="Q365" s="24">
        <f>((((56*M365)+(65*N365)+(72*O365)+(96*P365))-((26*M365)+(24*N365)+(36*O365)+(48*P365)))*IF(K365="Non",(((J365-I365)/(1/24)))*6,(((J365-I365)/(1/24)))*6+(('Hypothese de calculs'!$Q$3-I365)/(1/24)))*52)/1000</f>
        <v>0</v>
      </c>
    </row>
    <row r="366" spans="1:17" hidden="1" x14ac:dyDescent="0.2">
      <c r="A366" s="8" t="s">
        <v>24</v>
      </c>
      <c r="B366" s="9" t="s">
        <v>760</v>
      </c>
      <c r="C366" s="10" t="s">
        <v>761</v>
      </c>
      <c r="D366" s="11" t="s">
        <v>14</v>
      </c>
      <c r="E366" s="12" t="s">
        <v>762</v>
      </c>
      <c r="F366" s="15" t="str">
        <f>IFERROR(VLOOKUP(C366,'Planning LIDL'!$C$2:$F$341,4,0),"")</f>
        <v/>
      </c>
      <c r="G366" s="15" t="str">
        <f>IFERROR(IF(VLOOKUP(C366,'Planning LIDL'!$C$2:$E$341,3,0)=0,"",VLOOKUP(C366,'Planning LIDL'!$C$2:$E$341,3,0)),"")</f>
        <v/>
      </c>
      <c r="H366" s="15" t="str">
        <f>IFERROR(VLOOKUP(C366,'Planning LIDL'!$C$2:$F$341,2,0),"")</f>
        <v/>
      </c>
      <c r="I366" s="15"/>
      <c r="J366" s="15"/>
      <c r="K366" s="15"/>
      <c r="L366" s="15"/>
      <c r="M366" s="13"/>
      <c r="N366" s="13">
        <v>233</v>
      </c>
      <c r="O366" s="13"/>
      <c r="P366" s="13">
        <v>15</v>
      </c>
      <c r="Q366" s="24">
        <f>(((56*M366)+(65*N366)+(72*O366)+(96*P366))-((26*M366)+(24*N366)+(36*O366)+(48*P366)))*((J366-I366)/(1/24))</f>
        <v>0</v>
      </c>
    </row>
    <row r="367" spans="1:17" hidden="1" x14ac:dyDescent="0.2">
      <c r="A367" s="8" t="s">
        <v>24</v>
      </c>
      <c r="B367" s="9" t="s">
        <v>866</v>
      </c>
      <c r="C367" s="10" t="s">
        <v>867</v>
      </c>
      <c r="D367" s="11" t="s">
        <v>816</v>
      </c>
      <c r="E367" s="12" t="s">
        <v>868</v>
      </c>
      <c r="F367" s="15" t="str">
        <f>IFERROR(VLOOKUP(C367,'Planning LIDL'!$C$2:$F$341,4,0),"")</f>
        <v>Terminé</v>
      </c>
      <c r="G367" s="15">
        <f>IFERROR(IF(VLOOKUP(C367,'Planning LIDL'!$C$2:$E$341,3,0)=0,"",VLOOKUP(C367,'Planning LIDL'!$C$2:$E$341,3,0)),"")</f>
        <v>43900</v>
      </c>
      <c r="H367" s="15" t="str">
        <f>IFERROR(VLOOKUP(C367,'Planning LIDL'!$C$2:$F$341,2,0),"")</f>
        <v>REMPLACEMENT D'APPAREIL RESERVE</v>
      </c>
      <c r="I367" s="15"/>
      <c r="J367" s="15"/>
      <c r="K367" s="15"/>
      <c r="L367" s="15"/>
      <c r="M367" s="13"/>
      <c r="N367" s="13"/>
      <c r="O367" s="13"/>
      <c r="P367" s="13">
        <v>6</v>
      </c>
      <c r="Q367" s="24">
        <f>(((56*M367)+(65*N367)+(72*O367)+(96*P367))-((26*M367)+(24*N367)+(36*O367)+(48*P367)))*((J367-I367)/(1/24))</f>
        <v>0</v>
      </c>
    </row>
    <row r="368" spans="1:17" x14ac:dyDescent="0.2">
      <c r="A368" s="8" t="s">
        <v>24</v>
      </c>
      <c r="B368" s="9" t="s">
        <v>220</v>
      </c>
      <c r="C368" s="10" t="s">
        <v>221</v>
      </c>
      <c r="D368" s="11" t="s">
        <v>14</v>
      </c>
      <c r="E368" s="12" t="s">
        <v>222</v>
      </c>
      <c r="F368" s="15" t="str">
        <f>IFERROR(VLOOKUP(C368,'Planning LIDL'!$C$2:$F$341,4,0),"")</f>
        <v>Terminé</v>
      </c>
      <c r="G368" s="15">
        <f>IFERROR(IF(VLOOKUP(C368,'Planning LIDL'!$C$2:$E$341,3,0)=0,"",VLOOKUP(C368,'Planning LIDL'!$C$2:$E$341,3,0)),"")</f>
        <v>43899</v>
      </c>
      <c r="H368" s="15" t="str">
        <f>IFERROR(VLOOKUP(C368,'Planning LIDL'!$C$2:$F$341,2,0),"")</f>
        <v>RETROFIT LED</v>
      </c>
      <c r="I368" s="15"/>
      <c r="J368" s="15"/>
      <c r="K368" s="23" t="s">
        <v>1202</v>
      </c>
      <c r="L368" s="23"/>
      <c r="M368" s="13">
        <v>12</v>
      </c>
      <c r="N368" s="13">
        <v>118</v>
      </c>
      <c r="O368" s="13">
        <v>2</v>
      </c>
      <c r="P368" s="13">
        <v>6</v>
      </c>
      <c r="Q368" s="24">
        <f>((((56*M368)+(65*N368)+(72*O368)+(96*P368))-((26*M368)+(24*N368)+(36*O368)+(48*P368)))*IF(K368="Non",(((J368-I368)/(1/24)))*6,(((J368-I368)/(1/24)))*6+(('Hypothese de calculs'!$Q$3-I368)/(1/24)))*52)/1000</f>
        <v>0</v>
      </c>
    </row>
    <row r="369" spans="1:17" x14ac:dyDescent="0.2">
      <c r="A369" s="8" t="s">
        <v>24</v>
      </c>
      <c r="B369" s="9" t="s">
        <v>358</v>
      </c>
      <c r="C369" s="10" t="s">
        <v>359</v>
      </c>
      <c r="D369" s="11" t="s">
        <v>14</v>
      </c>
      <c r="E369" s="12" t="s">
        <v>360</v>
      </c>
      <c r="F369" s="15" t="str">
        <f>IFERROR(VLOOKUP(C369,'Planning LIDL'!$C$2:$F$341,4,0),"")</f>
        <v>Terminé</v>
      </c>
      <c r="G369" s="15">
        <f>IFERROR(IF(VLOOKUP(C369,'Planning LIDL'!$C$2:$E$341,3,0)=0,"",VLOOKUP(C369,'Planning LIDL'!$C$2:$E$341,3,0)),"")</f>
        <v>43872</v>
      </c>
      <c r="H369" s="15" t="str">
        <f>IFERROR(VLOOKUP(C369,'Planning LIDL'!$C$2:$F$341,2,0),"")</f>
        <v>RETROFIT LED</v>
      </c>
      <c r="I369" s="15"/>
      <c r="J369" s="15"/>
      <c r="K369" s="23" t="s">
        <v>1202</v>
      </c>
      <c r="L369" s="23"/>
      <c r="M369" s="13"/>
      <c r="N369" s="13">
        <v>147</v>
      </c>
      <c r="O369" s="13">
        <v>7</v>
      </c>
      <c r="P369" s="13"/>
      <c r="Q369" s="24">
        <f>((((56*M369)+(65*N369)+(72*O369)+(96*P369))-((26*M369)+(24*N369)+(36*O369)+(48*P369)))*IF(K369="Non",(((J369-I369)/(1/24)))*6,(((J369-I369)/(1/24)))*6+(('Hypothese de calculs'!$Q$3-I369)/(1/24)))*52)/1000</f>
        <v>0</v>
      </c>
    </row>
    <row r="370" spans="1:17" x14ac:dyDescent="0.2">
      <c r="A370" s="8" t="s">
        <v>24</v>
      </c>
      <c r="B370" s="9" t="s">
        <v>343</v>
      </c>
      <c r="C370" s="10" t="s">
        <v>344</v>
      </c>
      <c r="D370" s="11" t="s">
        <v>14</v>
      </c>
      <c r="E370" s="12" t="s">
        <v>345</v>
      </c>
      <c r="F370" s="15" t="str">
        <f>IFERROR(VLOOKUP(C370,'Planning LIDL'!$C$2:$F$341,4,0),"")</f>
        <v>Terminé</v>
      </c>
      <c r="G370" s="15">
        <f>IFERROR(IF(VLOOKUP(C370,'Planning LIDL'!$C$2:$E$341,3,0)=0,"",VLOOKUP(C370,'Planning LIDL'!$C$2:$E$341,3,0)),"")</f>
        <v>43894</v>
      </c>
      <c r="H370" s="15" t="str">
        <f>IFERROR(VLOOKUP(C370,'Planning LIDL'!$C$2:$F$341,2,0),"")</f>
        <v>RETROFIT LED</v>
      </c>
      <c r="I370" s="15"/>
      <c r="J370" s="15"/>
      <c r="K370" s="23" t="s">
        <v>1202</v>
      </c>
      <c r="L370" s="23"/>
      <c r="M370" s="13"/>
      <c r="N370" s="13">
        <v>150</v>
      </c>
      <c r="O370" s="13"/>
      <c r="P370" s="13">
        <v>3</v>
      </c>
      <c r="Q370" s="24">
        <f>((((56*M370)+(65*N370)+(72*O370)+(96*P370))-((26*M370)+(24*N370)+(36*O370)+(48*P370)))*IF(K370="Non",(((J370-I370)/(1/24)))*6,(((J370-I370)/(1/24)))*6+(('Hypothese de calculs'!$Q$3-I370)/(1/24)))*52)/1000</f>
        <v>0</v>
      </c>
    </row>
    <row r="371" spans="1:17" x14ac:dyDescent="0.2">
      <c r="A371" s="8" t="s">
        <v>24</v>
      </c>
      <c r="B371" s="9" t="s">
        <v>35</v>
      </c>
      <c r="C371" s="10" t="s">
        <v>36</v>
      </c>
      <c r="D371" s="11" t="s">
        <v>14</v>
      </c>
      <c r="E371" s="12" t="s">
        <v>37</v>
      </c>
      <c r="F371" s="15" t="str">
        <f>IFERROR(VLOOKUP(C371,'Planning LIDL'!$C$2:$F$341,4,0),"")</f>
        <v>Terminé</v>
      </c>
      <c r="G371" s="15">
        <f>IFERROR(IF(VLOOKUP(C371,'Planning LIDL'!$C$2:$E$341,3,0)=0,"",VLOOKUP(C371,'Planning LIDL'!$C$2:$E$341,3,0)),"")</f>
        <v>43878</v>
      </c>
      <c r="H371" s="15" t="str">
        <f>IFERROR(VLOOKUP(C371,'Planning LIDL'!$C$2:$F$341,2,0),"")</f>
        <v>RETROFIT LED</v>
      </c>
      <c r="I371" s="15"/>
      <c r="J371" s="15"/>
      <c r="K371" s="23" t="s">
        <v>1202</v>
      </c>
      <c r="L371" s="23"/>
      <c r="M371" s="13"/>
      <c r="N371" s="13">
        <v>95</v>
      </c>
      <c r="O371" s="13"/>
      <c r="P371" s="13">
        <v>6</v>
      </c>
      <c r="Q371" s="24">
        <f>((((56*M371)+(65*N371)+(72*O371)+(96*P371))-((26*M371)+(24*N371)+(36*O371)+(48*P371)))*IF(K371="Non",(((J371-I371)/(1/24)))*6,(((J371-I371)/(1/24)))*6+(('Hypothese de calculs'!$Q$3-I371)/(1/24)))*52)/1000</f>
        <v>0</v>
      </c>
    </row>
    <row r="372" spans="1:17" x14ac:dyDescent="0.2">
      <c r="A372" s="8" t="s">
        <v>24</v>
      </c>
      <c r="B372" s="9" t="s">
        <v>184</v>
      </c>
      <c r="C372" s="10" t="s">
        <v>185</v>
      </c>
      <c r="D372" s="11" t="s">
        <v>14</v>
      </c>
      <c r="E372" s="12" t="s">
        <v>186</v>
      </c>
      <c r="F372" s="15" t="str">
        <f>IFERROR(VLOOKUP(C372,'Planning LIDL'!$C$2:$F$341,4,0),"")</f>
        <v>Terminé</v>
      </c>
      <c r="G372" s="15">
        <f>IFERROR(IF(VLOOKUP(C372,'Planning LIDL'!$C$2:$E$341,3,0)=0,"",VLOOKUP(C372,'Planning LIDL'!$C$2:$E$341,3,0)),"")</f>
        <v>43895</v>
      </c>
      <c r="H372" s="15" t="str">
        <f>IFERROR(VLOOKUP(C372,'Planning LIDL'!$C$2:$F$341,2,0),"")</f>
        <v>RETROFIT LED</v>
      </c>
      <c r="I372" s="15"/>
      <c r="J372" s="15"/>
      <c r="K372" s="23" t="s">
        <v>1202</v>
      </c>
      <c r="L372" s="23"/>
      <c r="M372" s="13">
        <v>4</v>
      </c>
      <c r="N372" s="13">
        <v>120</v>
      </c>
      <c r="O372" s="13"/>
      <c r="P372" s="13">
        <v>8</v>
      </c>
      <c r="Q372" s="24">
        <f>((((56*M372)+(65*N372)+(72*O372)+(96*P372))-((26*M372)+(24*N372)+(36*O372)+(48*P372)))*IF(K372="Non",(((J372-I372)/(1/24)))*6,(((J372-I372)/(1/24)))*6+(('Hypothese de calculs'!$Q$3-I372)/(1/24)))*52)/1000</f>
        <v>0</v>
      </c>
    </row>
    <row r="373" spans="1:17" x14ac:dyDescent="0.2">
      <c r="A373" s="8" t="s">
        <v>24</v>
      </c>
      <c r="B373" s="9" t="s">
        <v>518</v>
      </c>
      <c r="C373" s="10" t="s">
        <v>519</v>
      </c>
      <c r="D373" s="11" t="s">
        <v>14</v>
      </c>
      <c r="E373" s="12" t="s">
        <v>520</v>
      </c>
      <c r="F373" s="15" t="str">
        <f>IFERROR(VLOOKUP(C373,'Planning LIDL'!$C$2:$F$341,4,0),"")</f>
        <v>Terminé</v>
      </c>
      <c r="G373" s="15">
        <f>IFERROR(IF(VLOOKUP(C373,'Planning LIDL'!$C$2:$E$341,3,0)=0,"",VLOOKUP(C373,'Planning LIDL'!$C$2:$E$341,3,0)),"")</f>
        <v>43896</v>
      </c>
      <c r="H373" s="15" t="str">
        <f>IFERROR(VLOOKUP(C373,'Planning LIDL'!$C$2:$F$341,2,0),"")</f>
        <v>RETROFIT LED</v>
      </c>
      <c r="I373" s="15"/>
      <c r="J373" s="15"/>
      <c r="K373" s="23" t="s">
        <v>1202</v>
      </c>
      <c r="L373" s="23"/>
      <c r="M373" s="13"/>
      <c r="N373" s="13">
        <v>160</v>
      </c>
      <c r="O373" s="13"/>
      <c r="P373" s="13">
        <v>9</v>
      </c>
      <c r="Q373" s="24">
        <f>((((56*M373)+(65*N373)+(72*O373)+(96*P373))-((26*M373)+(24*N373)+(36*O373)+(48*P373)))*IF(K373="Non",(((J373-I373)/(1/24)))*6,(((J373-I373)/(1/24)))*6+(('Hypothese de calculs'!$Q$3-I373)/(1/24)))*52)/1000</f>
        <v>0</v>
      </c>
    </row>
    <row r="374" spans="1:17" hidden="1" x14ac:dyDescent="0.2">
      <c r="A374" s="8" t="s">
        <v>24</v>
      </c>
      <c r="B374" s="9" t="s">
        <v>652</v>
      </c>
      <c r="C374" s="10" t="s">
        <v>653</v>
      </c>
      <c r="D374" s="11" t="s">
        <v>14</v>
      </c>
      <c r="E374" s="12" t="s">
        <v>654</v>
      </c>
      <c r="F374" s="15" t="str">
        <f>IFERROR(VLOOKUP(C374,'Planning LIDL'!$C$2:$F$341,4,0),"")</f>
        <v>A replanifier</v>
      </c>
      <c r="G374" s="15" t="str">
        <f>IFERROR(IF(VLOOKUP(C374,'Planning LIDL'!$C$2:$E$341,3,0)=0,"",VLOOKUP(C374,'Planning LIDL'!$C$2:$E$341,3,0)),"")</f>
        <v/>
      </c>
      <c r="H374" s="15" t="str">
        <f>IFERROR(VLOOKUP(C374,'Planning LIDL'!$C$2:$F$341,2,0),"")</f>
        <v>RETROFIT LED</v>
      </c>
      <c r="I374" s="15"/>
      <c r="J374" s="15"/>
      <c r="K374" s="15"/>
      <c r="L374" s="15"/>
      <c r="M374" s="13">
        <v>6</v>
      </c>
      <c r="N374" s="13">
        <v>180</v>
      </c>
      <c r="O374" s="13"/>
      <c r="P374" s="13">
        <v>12</v>
      </c>
      <c r="Q374" s="24">
        <f>(((56*M374)+(65*N374)+(72*O374)+(96*P374))-((26*M374)+(24*N374)+(36*O374)+(48*P374)))*((J374-I374)/(1/24))</f>
        <v>0</v>
      </c>
    </row>
    <row r="375" spans="1:17" x14ac:dyDescent="0.2">
      <c r="A375" s="8" t="s">
        <v>24</v>
      </c>
      <c r="B375" s="9" t="s">
        <v>102</v>
      </c>
      <c r="C375" s="10" t="s">
        <v>103</v>
      </c>
      <c r="D375" s="11" t="s">
        <v>14</v>
      </c>
      <c r="E375" s="12" t="s">
        <v>104</v>
      </c>
      <c r="F375" s="15" t="str">
        <f>IFERROR(VLOOKUP(C375,'Planning LIDL'!$C$2:$F$341,4,0),"")</f>
        <v>Terminé</v>
      </c>
      <c r="G375" s="15">
        <f>IFERROR(IF(VLOOKUP(C375,'Planning LIDL'!$C$2:$E$341,3,0)=0,"",VLOOKUP(C375,'Planning LIDL'!$C$2:$E$341,3,0)),"")</f>
        <v>43886</v>
      </c>
      <c r="H375" s="15" t="str">
        <f>IFERROR(VLOOKUP(C375,'Planning LIDL'!$C$2:$F$341,2,0),"")</f>
        <v>RETROFIT LED</v>
      </c>
      <c r="I375" s="15"/>
      <c r="J375" s="15"/>
      <c r="K375" s="23" t="s">
        <v>1202</v>
      </c>
      <c r="L375" s="23"/>
      <c r="M375" s="13">
        <v>14</v>
      </c>
      <c r="N375" s="13">
        <v>98</v>
      </c>
      <c r="O375" s="13"/>
      <c r="P375" s="13">
        <v>6</v>
      </c>
      <c r="Q375" s="24">
        <f>((((56*M375)+(65*N375)+(72*O375)+(96*P375))-((26*M375)+(24*N375)+(36*O375)+(48*P375)))*IF(K375="Non",(((J375-I375)/(1/24)))*6,(((J375-I375)/(1/24)))*6+(('Hypothese de calculs'!$Q$3-I375)/(1/24)))*52)/1000</f>
        <v>0</v>
      </c>
    </row>
    <row r="376" spans="1:17" hidden="1" x14ac:dyDescent="0.2">
      <c r="A376" s="8" t="s">
        <v>24</v>
      </c>
      <c r="B376" s="9" t="s">
        <v>697</v>
      </c>
      <c r="C376" s="10" t="s">
        <v>698</v>
      </c>
      <c r="D376" s="11" t="s">
        <v>14</v>
      </c>
      <c r="E376" s="12" t="s">
        <v>699</v>
      </c>
      <c r="F376" s="15" t="str">
        <f>IFERROR(VLOOKUP(C376,'Planning LIDL'!$C$2:$F$341,4,0),"")</f>
        <v>A replanifier</v>
      </c>
      <c r="G376" s="15" t="str">
        <f>IFERROR(IF(VLOOKUP(C376,'Planning LIDL'!$C$2:$E$341,3,0)=0,"",VLOOKUP(C376,'Planning LIDL'!$C$2:$E$341,3,0)),"")</f>
        <v/>
      </c>
      <c r="H376" s="15" t="str">
        <f>IFERROR(VLOOKUP(C376,'Planning LIDL'!$C$2:$F$341,2,0),"")</f>
        <v>RETOUR RETROFIT LED</v>
      </c>
      <c r="I376" s="15"/>
      <c r="J376" s="15"/>
      <c r="K376" s="15"/>
      <c r="L376" s="15"/>
      <c r="M376" s="13"/>
      <c r="N376" s="13">
        <v>194</v>
      </c>
      <c r="O376" s="13"/>
      <c r="P376" s="13">
        <v>14</v>
      </c>
      <c r="Q376" s="24">
        <f>(((56*M376)+(65*N376)+(72*O376)+(96*P376))-((26*M376)+(24*N376)+(36*O376)+(48*P376)))*((J376-I376)/(1/24))</f>
        <v>0</v>
      </c>
    </row>
    <row r="377" spans="1:17" x14ac:dyDescent="0.2">
      <c r="A377" s="8" t="s">
        <v>24</v>
      </c>
      <c r="B377" s="9" t="s">
        <v>283</v>
      </c>
      <c r="C377" s="10" t="s">
        <v>284</v>
      </c>
      <c r="D377" s="11" t="s">
        <v>14</v>
      </c>
      <c r="E377" s="12" t="s">
        <v>285</v>
      </c>
      <c r="F377" s="15" t="str">
        <f>IFERROR(VLOOKUP(C377,'Planning LIDL'!$C$2:$F$341,4,0),"")</f>
        <v>Terminé</v>
      </c>
      <c r="G377" s="15">
        <f>IFERROR(IF(VLOOKUP(C377,'Planning LIDL'!$C$2:$E$341,3,0)=0,"",VLOOKUP(C377,'Planning LIDL'!$C$2:$E$341,3,0)),"")</f>
        <v>43894</v>
      </c>
      <c r="H377" s="15" t="str">
        <f>IFERROR(VLOOKUP(C377,'Planning LIDL'!$C$2:$F$341,2,0),"")</f>
        <v>RETROFIT LED</v>
      </c>
      <c r="I377" s="15"/>
      <c r="J377" s="15"/>
      <c r="K377" s="23" t="s">
        <v>1202</v>
      </c>
      <c r="L377" s="23"/>
      <c r="M377" s="13"/>
      <c r="N377" s="13">
        <v>133</v>
      </c>
      <c r="O377" s="13"/>
      <c r="P377" s="13">
        <v>12</v>
      </c>
      <c r="Q377" s="24">
        <f>((((56*M377)+(65*N377)+(72*O377)+(96*P377))-((26*M377)+(24*N377)+(36*O377)+(48*P377)))*IF(K377="Non",(((J377-I377)/(1/24)))*6,(((J377-I377)/(1/24)))*6+(('Hypothese de calculs'!$Q$3-I377)/(1/24)))*52)/1000</f>
        <v>0</v>
      </c>
    </row>
    <row r="378" spans="1:17" x14ac:dyDescent="0.2">
      <c r="A378" s="8" t="s">
        <v>24</v>
      </c>
      <c r="B378" s="9" t="s">
        <v>542</v>
      </c>
      <c r="C378" s="10" t="s">
        <v>543</v>
      </c>
      <c r="D378" s="11" t="s">
        <v>14</v>
      </c>
      <c r="E378" s="12" t="s">
        <v>544</v>
      </c>
      <c r="F378" s="15" t="str">
        <f>IFERROR(VLOOKUP(C378,'Planning LIDL'!$C$2:$F$341,4,0),"")</f>
        <v>Terminé</v>
      </c>
      <c r="G378" s="15">
        <f>IFERROR(IF(VLOOKUP(C378,'Planning LIDL'!$C$2:$E$341,3,0)=0,"",VLOOKUP(C378,'Planning LIDL'!$C$2:$E$341,3,0)),"")</f>
        <v>43881</v>
      </c>
      <c r="H378" s="15" t="str">
        <f>IFERROR(VLOOKUP(C378,'Planning LIDL'!$C$2:$F$341,2,0),"")</f>
        <v>RETROFIT LED</v>
      </c>
      <c r="I378" s="15"/>
      <c r="J378" s="15"/>
      <c r="K378" s="23" t="s">
        <v>1202</v>
      </c>
      <c r="L378" s="23"/>
      <c r="M378" s="13"/>
      <c r="N378" s="13">
        <v>173</v>
      </c>
      <c r="O378" s="13"/>
      <c r="P378" s="13">
        <v>7</v>
      </c>
      <c r="Q378" s="24">
        <f>((((56*M378)+(65*N378)+(72*O378)+(96*P378))-((26*M378)+(24*N378)+(36*O378)+(48*P378)))*IF(K378="Non",(((J378-I378)/(1/24)))*6,(((J378-I378)/(1/24)))*6+(('Hypothese de calculs'!$Q$3-I378)/(1/24)))*52)/1000</f>
        <v>0</v>
      </c>
    </row>
    <row r="379" spans="1:17" x14ac:dyDescent="0.2">
      <c r="A379" s="8" t="s">
        <v>24</v>
      </c>
      <c r="B379" s="9" t="s">
        <v>25</v>
      </c>
      <c r="C379" s="10" t="s">
        <v>26</v>
      </c>
      <c r="D379" s="11" t="s">
        <v>14</v>
      </c>
      <c r="E379" s="12" t="s">
        <v>27</v>
      </c>
      <c r="F379" s="15" t="str">
        <f>IFERROR(VLOOKUP(C379,'Planning LIDL'!$C$2:$F$341,4,0),"")</f>
        <v>Terminé</v>
      </c>
      <c r="G379" s="15">
        <f>IFERROR(IF(VLOOKUP(C379,'Planning LIDL'!$C$2:$E$341,3,0)=0,"",VLOOKUP(C379,'Planning LIDL'!$C$2:$E$341,3,0)),"")</f>
        <v>43892</v>
      </c>
      <c r="H379" s="15" t="str">
        <f>IFERROR(VLOOKUP(C379,'Planning LIDL'!$C$2:$F$341,2,0),"")</f>
        <v>RETROFIT LED</v>
      </c>
      <c r="I379" s="15"/>
      <c r="J379" s="15"/>
      <c r="K379" s="23" t="s">
        <v>1202</v>
      </c>
      <c r="L379" s="23"/>
      <c r="M379" s="13"/>
      <c r="N379" s="13">
        <v>75</v>
      </c>
      <c r="O379" s="13"/>
      <c r="P379" s="13">
        <v>6</v>
      </c>
      <c r="Q379" s="24">
        <f>((((56*M379)+(65*N379)+(72*O379)+(96*P379))-((26*M379)+(24*N379)+(36*O379)+(48*P379)))*IF(K379="Non",(((J379-I379)/(1/24)))*6,(((J379-I379)/(1/24)))*6+(('Hypothese de calculs'!$Q$3-I379)/(1/24)))*52)/1000</f>
        <v>0</v>
      </c>
    </row>
    <row r="380" spans="1:17" hidden="1" x14ac:dyDescent="0.2">
      <c r="A380" s="8" t="s">
        <v>24</v>
      </c>
      <c r="B380" s="9" t="s">
        <v>931</v>
      </c>
      <c r="C380" s="10" t="s">
        <v>932</v>
      </c>
      <c r="D380" s="11" t="s">
        <v>816</v>
      </c>
      <c r="E380" s="12" t="s">
        <v>933</v>
      </c>
      <c r="F380" s="15" t="str">
        <f>IFERROR(VLOOKUP(C380,'Planning LIDL'!$C$2:$F$341,4,0),"")</f>
        <v>Terminé</v>
      </c>
      <c r="G380" s="15">
        <f>IFERROR(IF(VLOOKUP(C380,'Planning LIDL'!$C$2:$E$341,3,0)=0,"",VLOOKUP(C380,'Planning LIDL'!$C$2:$E$341,3,0)),"")</f>
        <v>43875</v>
      </c>
      <c r="H380" s="15" t="str">
        <f>IFERROR(VLOOKUP(C380,'Planning LIDL'!$C$2:$F$341,2,0),"")</f>
        <v>REMPLACEMENT D'APPAREIL RESERVE</v>
      </c>
      <c r="I380" s="15"/>
      <c r="J380" s="15"/>
      <c r="K380" s="15"/>
      <c r="L380" s="15"/>
      <c r="M380" s="13"/>
      <c r="N380" s="13"/>
      <c r="O380" s="13"/>
      <c r="P380" s="13">
        <v>9</v>
      </c>
      <c r="Q380" s="24">
        <f t="shared" ref="Q380:Q385" si="11">(((56*M380)+(65*N380)+(72*O380)+(96*P380))-((26*M380)+(24*N380)+(36*O380)+(48*P380)))*((J380-I380)/(1/24))</f>
        <v>0</v>
      </c>
    </row>
    <row r="381" spans="1:17" hidden="1" x14ac:dyDescent="0.2">
      <c r="A381" s="8" t="s">
        <v>24</v>
      </c>
      <c r="B381" s="9" t="s">
        <v>1162</v>
      </c>
      <c r="C381" s="10" t="s">
        <v>1163</v>
      </c>
      <c r="D381" s="11" t="s">
        <v>816</v>
      </c>
      <c r="E381" s="12" t="s">
        <v>1164</v>
      </c>
      <c r="F381" s="15" t="str">
        <f>IFERROR(VLOOKUP(C381,'Planning LIDL'!$C$2:$F$341,4,0),"")</f>
        <v>Terminé</v>
      </c>
      <c r="G381" s="15">
        <f>IFERROR(IF(VLOOKUP(C381,'Planning LIDL'!$C$2:$E$341,3,0)=0,"",VLOOKUP(C381,'Planning LIDL'!$C$2:$E$341,3,0)),"")</f>
        <v>43885</v>
      </c>
      <c r="H381" s="15" t="str">
        <f>IFERROR(VLOOKUP(C381,'Planning LIDL'!$C$2:$F$341,2,0),"")</f>
        <v>REMPLACEMENT D'APPAREIL RESERVE</v>
      </c>
      <c r="I381" s="15"/>
      <c r="J381" s="15"/>
      <c r="K381" s="15"/>
      <c r="L381" s="15"/>
      <c r="M381" s="13"/>
      <c r="N381" s="13"/>
      <c r="O381" s="13"/>
      <c r="P381" s="13">
        <v>23</v>
      </c>
      <c r="Q381" s="24">
        <f t="shared" si="11"/>
        <v>0</v>
      </c>
    </row>
    <row r="382" spans="1:17" hidden="1" x14ac:dyDescent="0.2">
      <c r="A382" s="8" t="s">
        <v>24</v>
      </c>
      <c r="B382" s="9" t="s">
        <v>614</v>
      </c>
      <c r="C382" s="10" t="s">
        <v>615</v>
      </c>
      <c r="D382" s="11" t="s">
        <v>14</v>
      </c>
      <c r="E382" s="12" t="s">
        <v>616</v>
      </c>
      <c r="F382" s="15" t="str">
        <f>IFERROR(VLOOKUP(C382,'Planning LIDL'!$C$2:$F$341,4,0),"")</f>
        <v>A replanifier</v>
      </c>
      <c r="G382" s="15" t="str">
        <f>IFERROR(IF(VLOOKUP(C382,'Planning LIDL'!$C$2:$E$341,3,0)=0,"",VLOOKUP(C382,'Planning LIDL'!$C$2:$E$341,3,0)),"")</f>
        <v/>
      </c>
      <c r="H382" s="15" t="str">
        <f>IFERROR(VLOOKUP(C382,'Planning LIDL'!$C$2:$F$341,2,0),"")</f>
        <v>RETROFIT LED</v>
      </c>
      <c r="I382" s="15"/>
      <c r="J382" s="15"/>
      <c r="K382" s="15"/>
      <c r="L382" s="15"/>
      <c r="M382" s="13"/>
      <c r="N382" s="13">
        <v>179</v>
      </c>
      <c r="O382" s="13">
        <v>1</v>
      </c>
      <c r="P382" s="13">
        <v>11</v>
      </c>
      <c r="Q382" s="24">
        <f t="shared" si="11"/>
        <v>0</v>
      </c>
    </row>
    <row r="383" spans="1:17" hidden="1" x14ac:dyDescent="0.2">
      <c r="A383" s="8" t="s">
        <v>24</v>
      </c>
      <c r="B383" s="9" t="s">
        <v>988</v>
      </c>
      <c r="C383" s="10" t="s">
        <v>989</v>
      </c>
      <c r="D383" s="11" t="s">
        <v>816</v>
      </c>
      <c r="E383" s="12" t="s">
        <v>990</v>
      </c>
      <c r="F383" s="15" t="str">
        <f>IFERROR(VLOOKUP(C383,'Planning LIDL'!$C$2:$F$341,4,0),"")</f>
        <v>Terminé</v>
      </c>
      <c r="G383" s="15">
        <f>IFERROR(IF(VLOOKUP(C383,'Planning LIDL'!$C$2:$E$341,3,0)=0,"",VLOOKUP(C383,'Planning LIDL'!$C$2:$E$341,3,0)),"")</f>
        <v>43901</v>
      </c>
      <c r="H383" s="15" t="str">
        <f>IFERROR(VLOOKUP(C383,'Planning LIDL'!$C$2:$F$341,2,0),"")</f>
        <v>REMPLACEMENT D'APPAREIL RESERVE</v>
      </c>
      <c r="I383" s="15"/>
      <c r="J383" s="15"/>
      <c r="K383" s="15"/>
      <c r="L383" s="15"/>
      <c r="M383" s="13"/>
      <c r="N383" s="13"/>
      <c r="O383" s="13"/>
      <c r="P383" s="13">
        <v>11</v>
      </c>
      <c r="Q383" s="24">
        <f t="shared" si="11"/>
        <v>0</v>
      </c>
    </row>
    <row r="384" spans="1:17" hidden="1" x14ac:dyDescent="0.2">
      <c r="A384" s="8" t="s">
        <v>24</v>
      </c>
      <c r="B384" s="9" t="s">
        <v>937</v>
      </c>
      <c r="C384" s="10" t="s">
        <v>938</v>
      </c>
      <c r="D384" s="11" t="s">
        <v>816</v>
      </c>
      <c r="E384" s="12" t="s">
        <v>939</v>
      </c>
      <c r="F384" s="15" t="str">
        <f>IFERROR(VLOOKUP(C384,'Planning LIDL'!$C$2:$F$341,4,0),"")</f>
        <v>Terminé</v>
      </c>
      <c r="G384" s="15">
        <f>IFERROR(IF(VLOOKUP(C384,'Planning LIDL'!$C$2:$E$341,3,0)=0,"",VLOOKUP(C384,'Planning LIDL'!$C$2:$E$341,3,0)),"")</f>
        <v>43895</v>
      </c>
      <c r="H384" s="15" t="str">
        <f>IFERROR(VLOOKUP(C384,'Planning LIDL'!$C$2:$F$341,2,0),"")</f>
        <v>REMPLACEMENT D'APPAREIL RESERVE</v>
      </c>
      <c r="I384" s="15"/>
      <c r="J384" s="15"/>
      <c r="K384" s="15"/>
      <c r="L384" s="15"/>
      <c r="M384" s="13"/>
      <c r="N384" s="13"/>
      <c r="O384" s="13"/>
      <c r="P384" s="13">
        <v>9</v>
      </c>
      <c r="Q384" s="24">
        <f t="shared" si="11"/>
        <v>0</v>
      </c>
    </row>
    <row r="385" spans="1:17" hidden="1" x14ac:dyDescent="0.2">
      <c r="A385" s="8" t="s">
        <v>24</v>
      </c>
      <c r="B385" s="9" t="s">
        <v>836</v>
      </c>
      <c r="C385" s="10" t="s">
        <v>837</v>
      </c>
      <c r="D385" s="11" t="s">
        <v>816</v>
      </c>
      <c r="E385" s="12" t="s">
        <v>838</v>
      </c>
      <c r="F385" s="15" t="str">
        <f>IFERROR(VLOOKUP(C385,'Planning LIDL'!$C$2:$F$341,4,0),"")</f>
        <v>Terminé</v>
      </c>
      <c r="G385" s="15">
        <f>IFERROR(IF(VLOOKUP(C385,'Planning LIDL'!$C$2:$E$341,3,0)=0,"",VLOOKUP(C385,'Planning LIDL'!$C$2:$E$341,3,0)),"")</f>
        <v>43892</v>
      </c>
      <c r="H385" s="15" t="str">
        <f>IFERROR(VLOOKUP(C385,'Planning LIDL'!$C$2:$F$341,2,0),"")</f>
        <v>REMPLACEMENT D'APPAREIL RESERVE</v>
      </c>
      <c r="I385" s="15"/>
      <c r="J385" s="15"/>
      <c r="K385" s="15"/>
      <c r="L385" s="15"/>
      <c r="M385" s="13">
        <v>3</v>
      </c>
      <c r="N385" s="13"/>
      <c r="O385" s="13"/>
      <c r="P385" s="13">
        <v>1</v>
      </c>
      <c r="Q385" s="24">
        <f t="shared" si="11"/>
        <v>0</v>
      </c>
    </row>
    <row r="386" spans="1:17" hidden="1" x14ac:dyDescent="0.2">
      <c r="M386" s="1">
        <f>SUM(M5:M385)</f>
        <v>8015</v>
      </c>
      <c r="N386" s="1">
        <f>SUM(N5:N385)</f>
        <v>33262</v>
      </c>
      <c r="O386" s="1">
        <f>SUM(O5:O385)</f>
        <v>219</v>
      </c>
      <c r="P386" s="1">
        <f>SUM(P5:P385)</f>
        <v>3668</v>
      </c>
    </row>
  </sheetData>
  <protectedRanges>
    <protectedRange algorithmName="SHA-512" hashValue="LbpLGMPagknuCHb6D6qOyIb7VtN4Dkstx+fIadY0F5IEYrha6z/MnCeHjWiCsF3tMMYWQBTqV1KLge2238yzWw==" saltValue="XlSZdwQ/ZyuHcLq+Mhcssw==" spinCount="100000" sqref="C1:E1048576" name="Plage1"/>
  </protectedRanges>
  <autoFilter ref="A4:P386" xr:uid="{00000000-0009-0000-0000-000000000000}">
    <filterColumn colId="5">
      <filters>
        <filter val="Terminé"/>
      </filters>
    </filterColumn>
    <filterColumn colId="7">
      <filters>
        <filter val="RETOUR RETROFIT LED"/>
        <filter val="RETROFIT LED"/>
      </filters>
    </filterColumn>
    <sortState xmlns:xlrd2="http://schemas.microsoft.com/office/spreadsheetml/2017/richdata2" ref="A5:P386">
      <sortCondition ref="A4:A386"/>
    </sortState>
  </autoFilter>
  <mergeCells count="2">
    <mergeCell ref="A1:P1"/>
    <mergeCell ref="M2:P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5519B39-3C2C-4637-9D37-0DB81F42BFD9}">
          <x14:formula1>
            <xm:f>'Hypothese de calculs'!$S$6:$S$7</xm:f>
          </x14:formula1>
          <xm:sqref>K11 K13:K16 K19 K21 K31 K55:K58 K60:K61 K64:K68 K71:K77 K79:K83 K86:K93 K95:K98 K112 K130 K135:K136 K142:K143 K145 K151 K153:K154 K156 K159:K162 K164:K166 K169 K179 K182 K184 K186 K191 K264:K265 K268 K271 K275:K279 K281:K286 K288:K293 K300 K302 K305:K306 K309 K353 K365 K368:K373 K375 K377:K379 K8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1FE659E095A547BADF898B31AF0E72" ma:contentTypeVersion="10" ma:contentTypeDescription="Crée un document." ma:contentTypeScope="" ma:versionID="c0ca5a06c5995a4dab07b72f788c3a2d">
  <xsd:schema xmlns:xsd="http://www.w3.org/2001/XMLSchema" xmlns:xs="http://www.w3.org/2001/XMLSchema" xmlns:p="http://schemas.microsoft.com/office/2006/metadata/properties" xmlns:ns2="6852aa50-778f-4c77-8d24-c795faf5ecbe" xmlns:ns3="65448811-6bf0-4f89-9189-92261896d4d8" targetNamespace="http://schemas.microsoft.com/office/2006/metadata/properties" ma:root="true" ma:fieldsID="61179a00e47071aec03607928f51e759" ns2:_="" ns3:_="">
    <xsd:import namespace="6852aa50-778f-4c77-8d24-c795faf5ecbe"/>
    <xsd:import namespace="65448811-6bf0-4f89-9189-92261896d4d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Location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852aa50-778f-4c77-8d24-c795faf5ecb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internalName="MediaServiceAutoTags" ma:readOnly="true">
      <xsd:simpleType>
        <xsd:restriction base="dms:Text"/>
      </xsd:simpleType>
    </xsd:element>
    <xsd:element name="MediaServiceOCR" ma:index="14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5448811-6bf0-4f89-9189-92261896d4d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73F9C7B-D2CC-4125-B1D6-38E45CFB2FB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7886308-4415-4CB4-BFFE-011DE28BE1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852aa50-778f-4c77-8d24-c795faf5ecbe"/>
    <ds:schemaRef ds:uri="65448811-6bf0-4f89-9189-92261896d4d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0679C8E-2ECF-46AC-8392-B620D2DE476E}">
  <ds:schemaRefs>
    <ds:schemaRef ds:uri="6852aa50-778f-4c77-8d24-c795faf5ecbe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purl.org/dc/elements/1.1/"/>
    <ds:schemaRef ds:uri="65448811-6bf0-4f89-9189-92261896d4d8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Hypothese de calculs</vt:lpstr>
      <vt:lpstr>Planning LIDL</vt:lpstr>
      <vt:lpstr>LED GLOBAL</vt:lpstr>
      <vt:lpstr>Gain théo &amp; Gain sur GF IQ</vt:lpstr>
      <vt:lpstr>T5_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GAIKWAD, HARSHAD</dc:creator>
  <cp:lastModifiedBy>Christian Mpeck</cp:lastModifiedBy>
  <dcterms:created xsi:type="dcterms:W3CDTF">2020-03-31T10:40:02Z</dcterms:created>
  <dcterms:modified xsi:type="dcterms:W3CDTF">2020-05-04T20:20:22Z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0x010100831FE659E095A547BADF898B31AF0E72</vt:lpwstr>
  </property>
</Properties>
</file>