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ivierborsa/Desktop/"/>
    </mc:Choice>
  </mc:AlternateContent>
  <xr:revisionPtr revIDLastSave="0" documentId="8_{F4DD7D47-F1EE-C34F-854A-4970D33881E5}" xr6:coauthVersionLast="45" xr6:coauthVersionMax="45" xr10:uidLastSave="{00000000-0000-0000-0000-000000000000}"/>
  <bookViews>
    <workbookView xWindow="0" yWindow="460" windowWidth="40960" windowHeight="25140" activeTab="2" xr2:uid="{C37C2A44-D025-894A-AA3C-9E72656B88D9}"/>
  </bookViews>
  <sheets>
    <sheet name="Zone de Saisie" sheetId="1" r:id="rId1"/>
    <sheet name="Devis Fanfelle" sheetId="2" r:id="rId2"/>
    <sheet name="Devis Chombard" sheetId="3" r:id="rId3"/>
    <sheet name="Devis Ververt" sheetId="4" r:id="rId4"/>
    <sheet name="Devis Plandanjou" sheetId="5" r:id="rId5"/>
    <sheet name="BDD_Technique" sheetId="6" r:id="rId6"/>
    <sheet name="Paramètre" sheetId="7" r:id="rId7"/>
  </sheets>
  <definedNames>
    <definedName name="Liste.Codes">T_CODES[Code]</definedName>
    <definedName name="Liste.EQUIPE">T_EQUIPE[EQUIPE]</definedName>
    <definedName name="Liste.Fournisseur">T_FOURNISSEUR[Fournisseur]</definedName>
    <definedName name="Liste.MASSIF">T_MASSIF[Massif/Equipe]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3" l="1"/>
  <c r="B11" i="3"/>
  <c r="B10" i="2"/>
  <c r="C10" i="2"/>
  <c r="D10" i="2"/>
  <c r="E10" i="2"/>
  <c r="A3" i="6" l="1"/>
  <c r="A4" i="6" l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C3" i="1" l="1"/>
  <c r="E3" i="1" s="1"/>
  <c r="C8" i="1"/>
  <c r="C7" i="1"/>
  <c r="C6" i="1"/>
  <c r="C9" i="1"/>
  <c r="C5" i="1"/>
  <c r="C4" i="1"/>
  <c r="E4" i="1" l="1"/>
  <c r="F4" i="1"/>
  <c r="F3" i="1"/>
  <c r="E5" i="1"/>
  <c r="F5" i="1"/>
  <c r="F7" i="1"/>
  <c r="E7" i="1"/>
  <c r="F9" i="1"/>
  <c r="B9" i="3" s="1"/>
  <c r="E9" i="1"/>
  <c r="E6" i="1"/>
  <c r="F6" i="1"/>
  <c r="F8" i="1"/>
  <c r="B8" i="3" s="1"/>
  <c r="E8" i="1"/>
  <c r="C6" i="2" l="1"/>
  <c r="B6" i="3"/>
  <c r="C7" i="2"/>
  <c r="B7" i="3"/>
  <c r="C5" i="2"/>
  <c r="B5" i="3"/>
  <c r="C4" i="2"/>
  <c r="B4" i="3"/>
  <c r="C3" i="2"/>
  <c r="B3" i="3"/>
  <c r="B9" i="2"/>
  <c r="C9" i="2"/>
  <c r="E9" i="2"/>
  <c r="D9" i="2"/>
  <c r="B8" i="2"/>
  <c r="C8" i="2"/>
  <c r="D8" i="2"/>
  <c r="E8" i="2"/>
  <c r="B3" i="2"/>
  <c r="E6" i="2"/>
  <c r="B6" i="2"/>
  <c r="D6" i="2"/>
  <c r="B5" i="2"/>
  <c r="D5" i="2"/>
  <c r="E5" i="2"/>
  <c r="D7" i="2"/>
  <c r="E7" i="2"/>
  <c r="B7" i="2"/>
  <c r="B4" i="2"/>
  <c r="D4" i="2"/>
  <c r="E4" i="2"/>
  <c r="D3" i="2"/>
  <c r="E3" i="2"/>
  <c r="I3" i="2" l="1" a="1"/>
  <c r="I3" i="2" s="1"/>
  <c r="M3" i="2" s="1" a="1"/>
  <c r="M3" i="2" s="1"/>
  <c r="L3" i="2" l="1" a="1"/>
  <c r="L3" i="2" s="1"/>
  <c r="J3" i="2"/>
  <c r="N3" i="2" s="1"/>
  <c r="K3" i="2"/>
  <c r="I4" i="2" a="1"/>
  <c r="I4" i="2" s="1"/>
  <c r="M4" i="2" s="1" a="1"/>
  <c r="M4" i="2" s="1"/>
  <c r="L4" i="2" l="1" a="1"/>
  <c r="L4" i="2" s="1"/>
  <c r="J4" i="2"/>
  <c r="N4" i="2" s="1"/>
  <c r="K4" i="2"/>
  <c r="I5" i="2" a="1"/>
  <c r="I5" i="2" s="1"/>
  <c r="M5" i="2" s="1" a="1"/>
  <c r="M5" i="2" s="1"/>
  <c r="L5" i="2" l="1" a="1"/>
  <c r="L5" i="2" s="1"/>
  <c r="J5" i="2"/>
  <c r="N5" i="2" s="1"/>
  <c r="K5" i="2"/>
  <c r="I6" i="2" a="1"/>
  <c r="I6" i="2" s="1"/>
  <c r="M6" i="2" s="1" a="1"/>
  <c r="M6" i="2" s="1"/>
  <c r="L6" i="2" l="1" a="1"/>
  <c r="L6" i="2" s="1"/>
  <c r="J6" i="2"/>
  <c r="N6" i="2" s="1"/>
  <c r="K6" i="2"/>
</calcChain>
</file>

<file path=xl/sharedStrings.xml><?xml version="1.0" encoding="utf-8"?>
<sst xmlns="http://schemas.openxmlformats.org/spreadsheetml/2006/main" count="1370" uniqueCount="523">
  <si>
    <t>Code</t>
  </si>
  <si>
    <t>Plantes</t>
  </si>
  <si>
    <t>Quantité</t>
  </si>
  <si>
    <t>Contenant</t>
  </si>
  <si>
    <t>Fournisseurs</t>
  </si>
  <si>
    <t>Massif/Secteur</t>
  </si>
  <si>
    <t>Plante(s)</t>
  </si>
  <si>
    <t>Quantité(s)</t>
  </si>
  <si>
    <t>Contenance</t>
  </si>
  <si>
    <t>BPU/CAT/HM</t>
  </si>
  <si>
    <t>Type</t>
  </si>
  <si>
    <t>Fournisseur</t>
  </si>
  <si>
    <t>BPU/Cat/HM</t>
  </si>
  <si>
    <t>Prix.HT</t>
  </si>
  <si>
    <t>Lambinet - Jardinière (Hoche/Notre-Dame)</t>
  </si>
  <si>
    <t>Lambinet - plate bande (Hoche/Notre-Dame)</t>
  </si>
  <si>
    <t>Place hoche (Hoche/Notre-Dame)</t>
  </si>
  <si>
    <t>Square Houdon (Hoche/Notre-Dame)</t>
  </si>
  <si>
    <t>Pershing (Richard Mique)</t>
  </si>
  <si>
    <t>Porte Verte (richard mique)</t>
  </si>
  <si>
    <t>Prosper Gautier ( Richard Mique)</t>
  </si>
  <si>
    <t>Solférino ( Richard Mique )</t>
  </si>
  <si>
    <t>Chaleil (Bonne Aventure)</t>
  </si>
  <si>
    <t>RD- St-Nicolas (Bonne Aventure)</t>
  </si>
  <si>
    <t>Petit-Bois (Bonne Aventure)</t>
  </si>
  <si>
    <t>Alexandre 1er - 56 (Bonne Aventure)</t>
  </si>
  <si>
    <t>Alexandre 1er - Mansard (Bonne Aventure)</t>
  </si>
  <si>
    <t>Paul Weil ( blaise Pascal)</t>
  </si>
  <si>
    <t>St-Symphorien ( blaise Pascal)</t>
  </si>
  <si>
    <t>St-Symphorien - Bacs ( blaise Pascal)</t>
  </si>
  <si>
    <t>Square Lefèvre ( blaise Pascal)</t>
  </si>
  <si>
    <t>Angle République/Montreuil ( blaise Pascal)</t>
  </si>
  <si>
    <t>Bacs (HDV)</t>
  </si>
  <si>
    <t>Cour d'honneur Bacs (HDV)</t>
  </si>
  <si>
    <t>Horloge Bacs (HDV)</t>
  </si>
  <si>
    <t>Clémenceau Bacs (HDV)</t>
  </si>
  <si>
    <t>Monument aux Morts Bacs (HDV)</t>
  </si>
  <si>
    <t>Bacs (St-Louis)</t>
  </si>
  <si>
    <t>Francine (St-Louis)</t>
  </si>
  <si>
    <t>Satory (St-Louis)</t>
  </si>
  <si>
    <t>Sceau (St-Louis)</t>
  </si>
  <si>
    <t>Kiosque (St-Louis)</t>
  </si>
  <si>
    <t>Place de la Loi (Debange)</t>
  </si>
  <si>
    <t>Novotel (Debange)</t>
  </si>
  <si>
    <t>Bacs - Ecole Clément Ader (Porchefontaine)</t>
  </si>
  <si>
    <t>Pots- Ecole Clément-Ader (Porchefontaine)</t>
  </si>
  <si>
    <t>Eglise St-Michel (Porchefontaine)</t>
  </si>
  <si>
    <t>Ilot Porchefontaine (Porchefontaine)</t>
  </si>
  <si>
    <t>Grand-Chêne (Porchefontaine)</t>
  </si>
  <si>
    <t>Massif/Equipe</t>
  </si>
  <si>
    <t>Fanfelle</t>
  </si>
  <si>
    <t>Chombart</t>
  </si>
  <si>
    <t>Ververt</t>
  </si>
  <si>
    <t>plandanjou</t>
  </si>
  <si>
    <t>Hoche//notre-Dame</t>
  </si>
  <si>
    <t>Richard mique</t>
  </si>
  <si>
    <t>Bonne Aventure</t>
  </si>
  <si>
    <t>Blaise Pascal</t>
  </si>
  <si>
    <t>Richaud</t>
  </si>
  <si>
    <t>HDV</t>
  </si>
  <si>
    <t>St-Louis</t>
  </si>
  <si>
    <t>Debange</t>
  </si>
  <si>
    <t>Porchefontaine</t>
  </si>
  <si>
    <t>EQUIPE</t>
  </si>
  <si>
    <t>ACHILLEA  crithmifolia</t>
  </si>
  <si>
    <t>Vivace</t>
  </si>
  <si>
    <t>ACORUS gramineus 'Ogon'</t>
  </si>
  <si>
    <t>Agapanthus africanus</t>
  </si>
  <si>
    <t>Agapanthus africanus alba</t>
  </si>
  <si>
    <t>AGAPANTHUS x 'Senna'</t>
  </si>
  <si>
    <t>AGASTACHE  AURANTIACA  KUDOS AMBROSIA</t>
  </si>
  <si>
    <t>G8</t>
  </si>
  <si>
    <t>BPU</t>
  </si>
  <si>
    <t>AGASTACHE  CANA  HEATHER QUEEN</t>
  </si>
  <si>
    <t>AGASTACHE  FOENICULUM  GOLDEN JUBILEE</t>
  </si>
  <si>
    <t>AGASTACHE  FOENICULUM  LITTLE ADDER</t>
  </si>
  <si>
    <t>AGASTACHE rugosa "Alabaster"</t>
  </si>
  <si>
    <t>AGASTACHE x 'Blue Fortune'</t>
  </si>
  <si>
    <t>AGERATUM  AGERATUM. BLUE PLANET</t>
  </si>
  <si>
    <t>Catalogue</t>
  </si>
  <si>
    <t>ALSTROEMERIA aurantiacum 'Lutea'</t>
  </si>
  <si>
    <t>vivace</t>
  </si>
  <si>
    <t>ALSTROEMERIA aurantiacum 'Orange King'</t>
  </si>
  <si>
    <t>ALTERNANTHERA  BETTZICKIANA  GREEN</t>
  </si>
  <si>
    <t>AMMI  VISNAGA  THE GIANT</t>
  </si>
  <si>
    <t>P10,5</t>
  </si>
  <si>
    <t>Andropogon scoparius prairie Blues</t>
  </si>
  <si>
    <t>ANGELONIA  ANGELFACE. BLUE</t>
  </si>
  <si>
    <t>ANGELONIA  ANGELFACE. DARK VIOLET</t>
  </si>
  <si>
    <t xml:space="preserve">ANISODONTHEA  LADY IN PINK. </t>
  </si>
  <si>
    <t>P13</t>
  </si>
  <si>
    <t>ANTHEMIS  COSTA MARGARITA. LARITA ROSE</t>
  </si>
  <si>
    <t>ANTHEMIS x 'Sanct-johannis'</t>
  </si>
  <si>
    <t>AQUILEGIA x 'Biedemeyer'</t>
  </si>
  <si>
    <t>ARTEMISIA  SCHMIDTIANA. NANA ATTRACTION</t>
  </si>
  <si>
    <t>ASCLEPIA tuberosa</t>
  </si>
  <si>
    <t>ASTER cordifolius 'Ideal'</t>
  </si>
  <si>
    <t>ASTER laterifolius 'Lady in black'</t>
  </si>
  <si>
    <t>BACOPA  SUTERANOVA. EVEREST DARK BLUE</t>
  </si>
  <si>
    <t>BEGONIA  SEMP  QUICK WHITE</t>
  </si>
  <si>
    <t xml:space="preserve">BIDENS  FLAIR  </t>
  </si>
  <si>
    <t xml:space="preserve">BIDENS  LEMON MOON. </t>
  </si>
  <si>
    <t>BIDENS  PIRATE'S . PEARL</t>
  </si>
  <si>
    <t>BIDENS  PIRATE'S . PRINCESS</t>
  </si>
  <si>
    <t>BIDENS  STOPLIGHT. ROSE</t>
  </si>
  <si>
    <t>BRACHYCOME  BRASCO. VIOLET</t>
  </si>
  <si>
    <t>CALAMAGROSTIS acutiflora 'Karl Foerster'</t>
  </si>
  <si>
    <t>CALIBRACHOA  CABARET. ROSE</t>
  </si>
  <si>
    <t>CANNA  BULBE. CHAMPION</t>
  </si>
  <si>
    <t>CANNA  BULBE. LIBERTE</t>
  </si>
  <si>
    <t>CANNA  BULBE. OISEAU DE FEU</t>
  </si>
  <si>
    <t>CANNA  CANNOVA  SCARLET F. BRONZE</t>
  </si>
  <si>
    <t>Canna stuttgart</t>
  </si>
  <si>
    <t>Vertvert</t>
  </si>
  <si>
    <t>CAREX  OSHIMENSIS. EVERLIME</t>
  </si>
  <si>
    <t>Carex "Testacea</t>
  </si>
  <si>
    <t>Centaurée dealbata</t>
  </si>
  <si>
    <t xml:space="preserve">CLEMATITE  MONTANA. </t>
  </si>
  <si>
    <t>P15</t>
  </si>
  <si>
    <t>HM</t>
  </si>
  <si>
    <t>CLEOME  CLIO. MAGENTA</t>
  </si>
  <si>
    <t>CLEOME  QUEEN  CHERRY</t>
  </si>
  <si>
    <t>CLEOME  QUEEN  VIOLET</t>
  </si>
  <si>
    <t>CLEOME  SENORITA. BLANCA</t>
  </si>
  <si>
    <t xml:space="preserve">COLEUS  BLACK DRAGON . </t>
  </si>
  <si>
    <t xml:space="preserve">COLEUS  LIME TIME. </t>
  </si>
  <si>
    <t>COLEUS  PREMIUM SUN. CHOCOLATE COVERED CHERRY</t>
  </si>
  <si>
    <t xml:space="preserve">COREOPSIS  PINK LADY  </t>
  </si>
  <si>
    <t>COREOPSIS  UPTICK  CREAM</t>
  </si>
  <si>
    <t>COREOPSIS grandiflora '"Early Sunrise"</t>
  </si>
  <si>
    <t>COSMOS  BIP  POPSOCKS PINK</t>
  </si>
  <si>
    <t>COSMOS  BIP  SONATA CARMINE</t>
  </si>
  <si>
    <t>COSMOS  BIP  SONATA MIX</t>
  </si>
  <si>
    <t>COSMOS  BIP  SONATA PINK BLUSH</t>
  </si>
  <si>
    <t>COSMOS  BIP  SONATA WHITE</t>
  </si>
  <si>
    <t>COSMOS  BIP  XANTHOS YELLOW</t>
  </si>
  <si>
    <t>COSMOS  SULPHUREUS  TANGO</t>
  </si>
  <si>
    <t>CROCOSMIA x 'Butter Cup'</t>
  </si>
  <si>
    <t>Crocosmia x "Golden Ballerina"</t>
  </si>
  <si>
    <t>DAHLIA  BULBE. NIMBUS</t>
  </si>
  <si>
    <t>DAHLIA  DALINA MAXI. CANCUN</t>
  </si>
  <si>
    <t>DAHLIA  DALINA MAXI. LOPEZ</t>
  </si>
  <si>
    <t>Dahlia Bishop 'Bishop of Canterbury'</t>
  </si>
  <si>
    <t>bulbe</t>
  </si>
  <si>
    <t>Dalhi pompon blanc</t>
  </si>
  <si>
    <t>Dalhia "Bishop of Leicester'</t>
  </si>
  <si>
    <t>Dalhia bishop of york Dalhia bishop of princess</t>
  </si>
  <si>
    <t>Dalhia gloorie van noordwijk</t>
  </si>
  <si>
    <t>Dalhia Honka "Fragile"</t>
  </si>
  <si>
    <t>Dalhia imagination</t>
  </si>
  <si>
    <t>dalhia imagion</t>
  </si>
  <si>
    <t>Dalhia mick's peppermint</t>
  </si>
  <si>
    <t>Dalhia Wink</t>
  </si>
  <si>
    <t xml:space="preserve">DATURA  VARIEGATA. </t>
  </si>
  <si>
    <t>P19</t>
  </si>
  <si>
    <t>DIASCIA  JULIET. PINK</t>
  </si>
  <si>
    <t xml:space="preserve">DICHONDRA  SILVER FALLS  </t>
  </si>
  <si>
    <t xml:space="preserve">ECHINACEA  MINIBELLE. </t>
  </si>
  <si>
    <t>ECHINACEA  POWWOW  WILD BERRY</t>
  </si>
  <si>
    <t>ECHINACEA purpurea 'Magnus'</t>
  </si>
  <si>
    <t>ECHINOPS bannaticus 'Blue Globe'</t>
  </si>
  <si>
    <t xml:space="preserve">EMILIA  SAGITTATA  </t>
  </si>
  <si>
    <t>Erigeron glaucus</t>
  </si>
  <si>
    <t>ERYNGIUM bourgatii</t>
  </si>
  <si>
    <t>ERYNGIUM planum 'Jade Frost'</t>
  </si>
  <si>
    <t>EUPHORBE  HYP  DIAMOND FROST</t>
  </si>
  <si>
    <t>EUPHORBE  HYP  SILVERFOG</t>
  </si>
  <si>
    <t>EUPHORBIA characias 'Wulfenii'</t>
  </si>
  <si>
    <t>FILIPENDULA purpurea 'Elegans'</t>
  </si>
  <si>
    <t xml:space="preserve">GAURA  LILLIPOP PINK  </t>
  </si>
  <si>
    <t>Gaura Lindheimeri "Siskiyou"</t>
  </si>
  <si>
    <t>GAURA lindheimerii 'Whirling Butterflies'</t>
  </si>
  <si>
    <t>GERANIUM  LIERRE DOUBLE  BIG 5 WHITE (WHITE ANGEL)</t>
  </si>
  <si>
    <t>GERANIUM  ODORANT  CITRIODORUM</t>
  </si>
  <si>
    <t>GERANIUM  VIVACE. PATRICIA</t>
  </si>
  <si>
    <t>GERANIUM  VIVACE. PINK POUFFE</t>
  </si>
  <si>
    <t>GERANIUM x 'Patricia'</t>
  </si>
  <si>
    <t>GERANIUM x 'Rozanne'</t>
  </si>
  <si>
    <t>GEUM coccineum Karlskaer</t>
  </si>
  <si>
    <t xml:space="preserve">GOMPHRENA  FIREWORKS  </t>
  </si>
  <si>
    <t xml:space="preserve">HELENIUM  SHORT'N SASSY. </t>
  </si>
  <si>
    <t>HELICHRYSUM  PETIOLARE  MICROPHYLLA</t>
  </si>
  <si>
    <t>HELICHRYSUM italicum 'Serotinum'</t>
  </si>
  <si>
    <t xml:space="preserve">HELIOTROPE  MARINE DEEP PURPLE  </t>
  </si>
  <si>
    <t>HELIOTROPE  MENOIS  BLUE</t>
  </si>
  <si>
    <t>HELLEBORUS orientalis 'Double White'</t>
  </si>
  <si>
    <t>Helleborus orientalis "Double Pink"</t>
  </si>
  <si>
    <t>HEUCHERE  LITTLE CUTIES  BLONDIE</t>
  </si>
  <si>
    <t>C2L</t>
  </si>
  <si>
    <t xml:space="preserve">HEUCHERE  SHANGAI  </t>
  </si>
  <si>
    <t xml:space="preserve">HEUCHERE  WILD ROSE  </t>
  </si>
  <si>
    <t>HIBISCUS  MOSCHEUTOS  SUMMERIFIC MY VALENTINE</t>
  </si>
  <si>
    <t>IMPATIENS  NELLE GUINEE  DIVINE BLUE PARL</t>
  </si>
  <si>
    <t>IMPATIENS  SUNPATIENS. VIGOROUS LAVENDER</t>
  </si>
  <si>
    <t>IMPATIENS  SUNPATIENS. VIGOROUS PEARL PINK</t>
  </si>
  <si>
    <t>P10</t>
  </si>
  <si>
    <t>IMPATIENS  SUNPATIENS. VIGOROUS WHITE</t>
  </si>
  <si>
    <t>IMPERATA cylindrica 'Red Baron'</t>
  </si>
  <si>
    <t>IPOMEE  ILLUSION  EMERALD LACE</t>
  </si>
  <si>
    <t>IPOMEE  IPOSUN  BLACKTONE</t>
  </si>
  <si>
    <t>IPOMEE  SWEET CAROLINE  BRONZE</t>
  </si>
  <si>
    <t>IPOMEE  SWEET CAROLINE  COPPER</t>
  </si>
  <si>
    <t>IPOMEE  SWEET HEART  JET BLACK</t>
  </si>
  <si>
    <t>IPOMEE  SWEET HEART  LIGHT GREEN</t>
  </si>
  <si>
    <t xml:space="preserve">IPOMEE  TERRACE LIME  </t>
  </si>
  <si>
    <t>IPOMEE  TRICOLOR  GRANDPA OTT</t>
  </si>
  <si>
    <t>IPOMEE  TRICOLOR  HEAVENLY BLUE</t>
  </si>
  <si>
    <t>IRIS  GERMANICA. ACROPOLE</t>
  </si>
  <si>
    <t>IRIS  GERMANICA. CAMEROUN</t>
  </si>
  <si>
    <t>IRIS  GERMANICA. DIPLOMATE DARK BLUE</t>
  </si>
  <si>
    <t>ISOTOMA  GEMINI. BLUE</t>
  </si>
  <si>
    <t xml:space="preserve">JACOBINIA  SUBERECTA. </t>
  </si>
  <si>
    <t>LANTANA  LUCKY. WHITE</t>
  </si>
  <si>
    <t>LANTANA  MONTEVIDENSIS. LILAS</t>
  </si>
  <si>
    <t>LANTANA  MONTEVIDENSIS. WHITE</t>
  </si>
  <si>
    <t>LAVANDULA stoechas 'Papillon'</t>
  </si>
  <si>
    <t>LEONOTIS leonurus</t>
  </si>
  <si>
    <t>LEUCANTHEMUM  SUPERBUM. DAISY MAY</t>
  </si>
  <si>
    <t>LIATRIS  FLORISTAN. VIOLET</t>
  </si>
  <si>
    <t>Libertia Peregrinans</t>
  </si>
  <si>
    <t>LOBELIA  HOT. WATERBLUE</t>
  </si>
  <si>
    <t>LOBELIA  HOT. WHITE</t>
  </si>
  <si>
    <t>LOBELIA Fulgens queen Victoria</t>
  </si>
  <si>
    <t>LUPINUS x 'Chandelier'</t>
  </si>
  <si>
    <t>LYTHRUM  SALICARIA  ROBIN</t>
  </si>
  <si>
    <t>lythrum salicaria robert</t>
  </si>
  <si>
    <t>lythrum salicaria Rosy Gem</t>
  </si>
  <si>
    <t>MOLINIA caerulea 'Heidebraut'</t>
  </si>
  <si>
    <t>NEPETA mussinii</t>
  </si>
  <si>
    <t>OSTEOSPERMUM  AKILA  LAVENDER SHADES</t>
  </si>
  <si>
    <t>OSTEOSPERMUM  AKILA  PURPLE</t>
  </si>
  <si>
    <t>OSTEOSPERMUM  AKILA  WHITE</t>
  </si>
  <si>
    <t>PENNISETUM  PURPUREUM. VERTIGO</t>
  </si>
  <si>
    <t>PENSTEMON  POLARIS  ROSE</t>
  </si>
  <si>
    <t>PENSTEMON x 'Apple Blossom'</t>
  </si>
  <si>
    <t>PERILLA  MAGILLA. PURPLE</t>
  </si>
  <si>
    <t>PERSICARIA amplexicaulis 'Blackfield'</t>
  </si>
  <si>
    <t>PETUNIA  COLLECTION. MERLIN</t>
  </si>
  <si>
    <t>PETUNIA  EASY WAVE. VIOLET</t>
  </si>
  <si>
    <t>PETUNIA  EASY WAVE. WHITE</t>
  </si>
  <si>
    <t>PETUNIA  FANFARE  DEEP YELLOW</t>
  </si>
  <si>
    <t>PETUNIA  SURFINIA  COMPACT PURPLE VEIN</t>
  </si>
  <si>
    <t>PHLOX maculata 'Alpha'</t>
  </si>
  <si>
    <t>PLECTRANTHUS  COLEOIDES  VARIEGATA</t>
  </si>
  <si>
    <t>PLUMBAGO  AURICULATA. ALBA</t>
  </si>
  <si>
    <t>PLUMBAGO  AURICULATA. DARK BLUE</t>
  </si>
  <si>
    <t>PYRETHRE  AUREUM  MOUSSE DOREE</t>
  </si>
  <si>
    <t xml:space="preserve">RICIN  NEW ZEALAND  </t>
  </si>
  <si>
    <t xml:space="preserve">RUDBECKIA  AUTUMN COLORS. </t>
  </si>
  <si>
    <t>RUDBECKIA  ECHIBECKIA SUMMERINA. PUMPERNICKEL</t>
  </si>
  <si>
    <t>RUDBECKIA  FULGIDA. LITTLE GOLD STAR</t>
  </si>
  <si>
    <t xml:space="preserve">RUDBECKIA  INDIAN SUMMER. </t>
  </si>
  <si>
    <t xml:space="preserve">RUDBECKIA  MARMELADE. </t>
  </si>
  <si>
    <t xml:space="preserve">RUDBECKIA  PRAIRIE SUN. </t>
  </si>
  <si>
    <t>SALVIA nemorosa 'Plumosa'</t>
  </si>
  <si>
    <t>Salvia Uliginosa blue</t>
  </si>
  <si>
    <t>SALVIA x 'Black and Blue'</t>
  </si>
  <si>
    <t>SANGUISORBA officinalis 'Arnhem'</t>
  </si>
  <si>
    <t xml:space="preserve">SANVITALIA  POWERBINI. </t>
  </si>
  <si>
    <t>SAPONARIA officinalis 'Rosea Plena'</t>
  </si>
  <si>
    <t xml:space="preserve">SAUGE  AMISTAD  </t>
  </si>
  <si>
    <t>SAUGE  COCCINEA. SUMMER JUWEL LAVENDER</t>
  </si>
  <si>
    <t>SAUGE  FARINACEA. CANDLE LIGHT</t>
  </si>
  <si>
    <t>SAUGE  FARINACEA. CIRRUS</t>
  </si>
  <si>
    <t>SAUGE  GO-GO. CORAL</t>
  </si>
  <si>
    <t>SAUGE  GO-GO. PURPLE</t>
  </si>
  <si>
    <t>SAUGE  GREGGII  JOY</t>
  </si>
  <si>
    <t>SAUGE  GUARANATICA  ROCKIN'</t>
  </si>
  <si>
    <t>SAUGE  GUARANATICA  ROCKIN' DEEP PURPLE</t>
  </si>
  <si>
    <t xml:space="preserve">SAUGE  LOVE &amp; WISHES. </t>
  </si>
  <si>
    <t xml:space="preserve">SAUGE  MYSTIC SPIRES BLUE. </t>
  </si>
  <si>
    <t>SAUGE  OFFICINALE. TRICOLORE</t>
  </si>
  <si>
    <t>SAUGE  PATENS  PATIO DEEP BLUE</t>
  </si>
  <si>
    <t>SCABIEUSE  ATROPURPUREA. SUMMERNIGHT</t>
  </si>
  <si>
    <t>SCAEVOLA  FANCY. PINK</t>
  </si>
  <si>
    <t xml:space="preserve">SENECIO  ANGEL WINGS. </t>
  </si>
  <si>
    <t xml:space="preserve">SENECIO  VIRA VIRA. </t>
  </si>
  <si>
    <t>SIDALCEA x 'Elsie Hugh'</t>
  </si>
  <si>
    <t>STIPA trichotoma 'Palomino'</t>
  </si>
  <si>
    <t>TABAC  ALATA. WHITE</t>
  </si>
  <si>
    <t>TABAC  MUTABILIS  MARSHMALLOW</t>
  </si>
  <si>
    <t>TABAC  PERFUME. WHITE</t>
  </si>
  <si>
    <t>TABAC  TOMENTOSA  VARIEGATA</t>
  </si>
  <si>
    <t>TANACETUM vulgare</t>
  </si>
  <si>
    <t>THUNBERGIA  ALATA  ORANGE WITH EYE</t>
  </si>
  <si>
    <t>THUNBERGIA  ALATA  YELLOW WITH EYE</t>
  </si>
  <si>
    <t>TRADESCANTIA  PALLIDA  PURPUREA</t>
  </si>
  <si>
    <t>TROLLIUS chinensis 'Golden Queen'</t>
  </si>
  <si>
    <t xml:space="preserve">TULBAGHIA  PURPLE EYE. </t>
  </si>
  <si>
    <t>TULBAGHIA  VIOLACEA. SILVER LACE</t>
  </si>
  <si>
    <t>VERONICA longifolia 'Schneeriesen'</t>
  </si>
  <si>
    <t>VERVEINE  BONARIENSIS  CLOUD</t>
  </si>
  <si>
    <t>VERVEINE  ENDURASCAPE  PINK BICOLOUR</t>
  </si>
  <si>
    <t>VERVEINE  ENDURASCAPE  PINK FIZZ</t>
  </si>
  <si>
    <t>VERVEINE  RIGIDA. POLARIS BLUE</t>
  </si>
  <si>
    <t>VERVEINE  SUPERBENA. HOT PINK</t>
  </si>
  <si>
    <t>VERVEINE  SUPERBENA. ROYALE CHAMBRAY</t>
  </si>
  <si>
    <t>VERVEINE  SUPERBENA. STORMBURST</t>
  </si>
  <si>
    <t>ZINNIA  ZAHARA  DOUBLE WHITE</t>
  </si>
  <si>
    <t>COS04</t>
  </si>
  <si>
    <t>ACH01</t>
  </si>
  <si>
    <t>ACO01</t>
  </si>
  <si>
    <t>AGA01</t>
  </si>
  <si>
    <t>AGA02</t>
  </si>
  <si>
    <t>AGA03</t>
  </si>
  <si>
    <t>AGA04</t>
  </si>
  <si>
    <t>AGA05</t>
  </si>
  <si>
    <t>AGA06</t>
  </si>
  <si>
    <t>AGA07</t>
  </si>
  <si>
    <t>AGA08</t>
  </si>
  <si>
    <t>AGA09</t>
  </si>
  <si>
    <t>AGE01</t>
  </si>
  <si>
    <t>ALS01</t>
  </si>
  <si>
    <t>ALS02</t>
  </si>
  <si>
    <t>ALT01</t>
  </si>
  <si>
    <t>AMM01</t>
  </si>
  <si>
    <t>AND01</t>
  </si>
  <si>
    <t>ANG01</t>
  </si>
  <si>
    <t>ANG02</t>
  </si>
  <si>
    <t>ANI01</t>
  </si>
  <si>
    <t>ANT01</t>
  </si>
  <si>
    <t>ANT02</t>
  </si>
  <si>
    <t>AQU01</t>
  </si>
  <si>
    <t>ART01</t>
  </si>
  <si>
    <t>ASC01</t>
  </si>
  <si>
    <t>AST01</t>
  </si>
  <si>
    <t>AST02</t>
  </si>
  <si>
    <t>BAC01</t>
  </si>
  <si>
    <t>BEG01</t>
  </si>
  <si>
    <t>BID01</t>
  </si>
  <si>
    <t>BID02</t>
  </si>
  <si>
    <t>BID03</t>
  </si>
  <si>
    <t>BID04</t>
  </si>
  <si>
    <t>BID05</t>
  </si>
  <si>
    <t>BRA01</t>
  </si>
  <si>
    <t>CAL01</t>
  </si>
  <si>
    <t>CAL02</t>
  </si>
  <si>
    <t>CAN01</t>
  </si>
  <si>
    <t>CAN02</t>
  </si>
  <si>
    <t>CAN03</t>
  </si>
  <si>
    <t>CAN04</t>
  </si>
  <si>
    <t>CAN05</t>
  </si>
  <si>
    <t>CAR01</t>
  </si>
  <si>
    <t>CAR02</t>
  </si>
  <si>
    <t>CEN01</t>
  </si>
  <si>
    <t>CLE01</t>
  </si>
  <si>
    <t>CLE02</t>
  </si>
  <si>
    <t>CLE03</t>
  </si>
  <si>
    <t>CLE04</t>
  </si>
  <si>
    <t>CLE05</t>
  </si>
  <si>
    <t>COL01</t>
  </si>
  <si>
    <t>COL02</t>
  </si>
  <si>
    <t>COL03</t>
  </si>
  <si>
    <t>COR01</t>
  </si>
  <si>
    <t>COR02</t>
  </si>
  <si>
    <t>COR03</t>
  </si>
  <si>
    <t>COS01</t>
  </si>
  <si>
    <t>COS02</t>
  </si>
  <si>
    <t>COS03</t>
  </si>
  <si>
    <t>COS05</t>
  </si>
  <si>
    <t>COS06</t>
  </si>
  <si>
    <t>COS07</t>
  </si>
  <si>
    <t>CRO01</t>
  </si>
  <si>
    <t>CRO02</t>
  </si>
  <si>
    <t>DAH01</t>
  </si>
  <si>
    <t>DAH02</t>
  </si>
  <si>
    <t>DAH03</t>
  </si>
  <si>
    <t>DAH04</t>
  </si>
  <si>
    <t>DAL01</t>
  </si>
  <si>
    <t>DAL02</t>
  </si>
  <si>
    <t>DAL03</t>
  </si>
  <si>
    <t>DAL04</t>
  </si>
  <si>
    <t>DAL05</t>
  </si>
  <si>
    <t>DAL06</t>
  </si>
  <si>
    <t>DAL07</t>
  </si>
  <si>
    <t>DAL08</t>
  </si>
  <si>
    <t>DAL09</t>
  </si>
  <si>
    <t>DAT01</t>
  </si>
  <si>
    <t>DIA01</t>
  </si>
  <si>
    <t>DIC01</t>
  </si>
  <si>
    <t>ECH01</t>
  </si>
  <si>
    <t>ECH02</t>
  </si>
  <si>
    <t>ECH03</t>
  </si>
  <si>
    <t>ECH04</t>
  </si>
  <si>
    <t>EMI01</t>
  </si>
  <si>
    <t>ERI01</t>
  </si>
  <si>
    <t>ERY01</t>
  </si>
  <si>
    <t>ERY02</t>
  </si>
  <si>
    <t>EUP01</t>
  </si>
  <si>
    <t>EUP02</t>
  </si>
  <si>
    <t>EUP03</t>
  </si>
  <si>
    <t>EUP04</t>
  </si>
  <si>
    <t>FIL01</t>
  </si>
  <si>
    <t>GAU01</t>
  </si>
  <si>
    <t>GAU02</t>
  </si>
  <si>
    <t>GAU03</t>
  </si>
  <si>
    <t>GER01</t>
  </si>
  <si>
    <t>GER02</t>
  </si>
  <si>
    <t>GER03</t>
  </si>
  <si>
    <t>GER04</t>
  </si>
  <si>
    <t>GER05</t>
  </si>
  <si>
    <t>GER06</t>
  </si>
  <si>
    <t>GEU01</t>
  </si>
  <si>
    <t>GOM01</t>
  </si>
  <si>
    <t>HEL01</t>
  </si>
  <si>
    <t>HEL02</t>
  </si>
  <si>
    <t>HEL03</t>
  </si>
  <si>
    <t>HEL04</t>
  </si>
  <si>
    <t>HEL05</t>
  </si>
  <si>
    <t>HEL06</t>
  </si>
  <si>
    <t>HEL07</t>
  </si>
  <si>
    <t>HEU01</t>
  </si>
  <si>
    <t>HEU02</t>
  </si>
  <si>
    <t>HEU03</t>
  </si>
  <si>
    <t>HIB01</t>
  </si>
  <si>
    <t>IMP01</t>
  </si>
  <si>
    <t>IMP02</t>
  </si>
  <si>
    <t>IMP03</t>
  </si>
  <si>
    <t>IMP04</t>
  </si>
  <si>
    <t>IMP05</t>
  </si>
  <si>
    <t>IPO01</t>
  </si>
  <si>
    <t>IPO02</t>
  </si>
  <si>
    <t>IPO03</t>
  </si>
  <si>
    <t>IPO04</t>
  </si>
  <si>
    <t>IPO05</t>
  </si>
  <si>
    <t>IPO06</t>
  </si>
  <si>
    <t>IPO07</t>
  </si>
  <si>
    <t>IPO08</t>
  </si>
  <si>
    <t>IPO09</t>
  </si>
  <si>
    <t>IRI01</t>
  </si>
  <si>
    <t>IRI02</t>
  </si>
  <si>
    <t>IRI03</t>
  </si>
  <si>
    <t>ISO01</t>
  </si>
  <si>
    <t>JAC01</t>
  </si>
  <si>
    <t>LAN01</t>
  </si>
  <si>
    <t>LAN02</t>
  </si>
  <si>
    <t>LAN03</t>
  </si>
  <si>
    <t>LAV01</t>
  </si>
  <si>
    <t>LEO01</t>
  </si>
  <si>
    <t>LEU01</t>
  </si>
  <si>
    <t>LIA01</t>
  </si>
  <si>
    <t>LIB01</t>
  </si>
  <si>
    <t>LOB01</t>
  </si>
  <si>
    <t>LOB02</t>
  </si>
  <si>
    <t>LOB03</t>
  </si>
  <si>
    <t>LUP01</t>
  </si>
  <si>
    <t>LYT01</t>
  </si>
  <si>
    <t>LYT02</t>
  </si>
  <si>
    <t>LYT03</t>
  </si>
  <si>
    <t>MOL01</t>
  </si>
  <si>
    <t>NEP01</t>
  </si>
  <si>
    <t>OST01</t>
  </si>
  <si>
    <t>OST02</t>
  </si>
  <si>
    <t>OST03</t>
  </si>
  <si>
    <t>PEN01</t>
  </si>
  <si>
    <t>PEN02</t>
  </si>
  <si>
    <t>PEN03</t>
  </si>
  <si>
    <t>PER01</t>
  </si>
  <si>
    <t>PER02</t>
  </si>
  <si>
    <t>PET01</t>
  </si>
  <si>
    <t>PET02</t>
  </si>
  <si>
    <t>PET03</t>
  </si>
  <si>
    <t>PET04</t>
  </si>
  <si>
    <t>PET05</t>
  </si>
  <si>
    <t>PHL01</t>
  </si>
  <si>
    <t>PLE01</t>
  </si>
  <si>
    <t>PLU01</t>
  </si>
  <si>
    <t>PLU02</t>
  </si>
  <si>
    <t>PYR01</t>
  </si>
  <si>
    <t>RIC01</t>
  </si>
  <si>
    <t>RUD01</t>
  </si>
  <si>
    <t>RUD02</t>
  </si>
  <si>
    <t>RUD03</t>
  </si>
  <si>
    <t>RUD04</t>
  </si>
  <si>
    <t>RUD05</t>
  </si>
  <si>
    <t>RUD06</t>
  </si>
  <si>
    <t>SAL01</t>
  </si>
  <si>
    <t>SAL02</t>
  </si>
  <si>
    <t>SAL03</t>
  </si>
  <si>
    <t>SAN01</t>
  </si>
  <si>
    <t>SAN02</t>
  </si>
  <si>
    <t>SAP01</t>
  </si>
  <si>
    <t>SAU01</t>
  </si>
  <si>
    <t>SAU02</t>
  </si>
  <si>
    <t>SAU03</t>
  </si>
  <si>
    <t>SAU04</t>
  </si>
  <si>
    <t>SAU05</t>
  </si>
  <si>
    <t>SAU06</t>
  </si>
  <si>
    <t>SAU07</t>
  </si>
  <si>
    <t>SAU08</t>
  </si>
  <si>
    <t>SAU09</t>
  </si>
  <si>
    <t>SAU10</t>
  </si>
  <si>
    <t>SAU11</t>
  </si>
  <si>
    <t>SAU12</t>
  </si>
  <si>
    <t>SAU13</t>
  </si>
  <si>
    <t>SCA01</t>
  </si>
  <si>
    <t>SCA02</t>
  </si>
  <si>
    <t>SEN01</t>
  </si>
  <si>
    <t>SEN02</t>
  </si>
  <si>
    <t>SID01</t>
  </si>
  <si>
    <t>STI01</t>
  </si>
  <si>
    <t>TAB01</t>
  </si>
  <si>
    <t>TAB02</t>
  </si>
  <si>
    <t>TAB03</t>
  </si>
  <si>
    <t>TAB04</t>
  </si>
  <si>
    <t>TAN01</t>
  </si>
  <si>
    <t>THU01</t>
  </si>
  <si>
    <t>THU02</t>
  </si>
  <si>
    <t>TRA01</t>
  </si>
  <si>
    <t>TRO01</t>
  </si>
  <si>
    <t>TUL01</t>
  </si>
  <si>
    <t>TUL02</t>
  </si>
  <si>
    <t>VER01</t>
  </si>
  <si>
    <t>VER02</t>
  </si>
  <si>
    <t>VER03</t>
  </si>
  <si>
    <t>VER04</t>
  </si>
  <si>
    <t>VER05</t>
  </si>
  <si>
    <t>VER06</t>
  </si>
  <si>
    <t>VER07</t>
  </si>
  <si>
    <t>VER08</t>
  </si>
  <si>
    <t>ZIN01</t>
  </si>
  <si>
    <t>Prix HT</t>
  </si>
  <si>
    <t>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</si>
</sst>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0\ [$€-40C]_-;\-* #,##0.000\ [$€-40C]_-;_-* &quot;-&quot;??\ [$€-40C]_-;_-@_-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212529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4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_-* #,##0.000\ [$€-40C]_-;\-* #,##0.000\ [$€-40C]_-;_-* &quot;-&quot;??\ [$€-40C]_-;_-@_-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12529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DBB5F7-09F0-9F4F-9421-904ED5C932CF}" name="T_ZoneSaisie" displayName="T_ZoneSaisie" ref="B2:G9" totalsRowShown="0" headerRowDxfId="43" dataDxfId="42">
  <autoFilter ref="B2:G9" xr:uid="{F73F996E-CECF-5842-8941-0A35D338F4A8}"/>
  <tableColumns count="6">
    <tableColumn id="1" xr3:uid="{E806CC7A-7CEB-224C-BCAE-2C5C27095B7D}" name="Code" dataDxfId="41"/>
    <tableColumn id="2" xr3:uid="{0E7E15EF-C842-F645-BBDB-D607A9877945}" name="Plantes" dataDxfId="40">
      <calculatedColumnFormula>IFERROR(INDEX(T_BDDTECHNIQUE[Plantes],MATCH(T_ZoneSaisie[[#This Row],[Code]],T_BDDTECHNIQUE[Code],0)),"")</calculatedColumnFormula>
    </tableColumn>
    <tableColumn id="4" xr3:uid="{B1FF4CC9-5622-AC4C-9D63-C27CD0995F85}" name="Quantité" dataDxfId="39"/>
    <tableColumn id="11" xr3:uid="{2B2C8D59-338A-824C-B334-EA83F8F60B37}" name="Contenant" dataDxfId="38">
      <calculatedColumnFormula>IFERROR(INDEX(T_BDDTECHNIQUE[Contenance],MATCH(T_ZoneSaisie[[#This Row],[Plantes]],T_BDDTECHNIQUE[Plantes],0)),"")</calculatedColumnFormula>
    </tableColumn>
    <tableColumn id="9" xr3:uid="{2C502B8D-3FE1-DB4A-AF7E-7D604BD5031B}" name="Fournisseurs" dataDxfId="37">
      <calculatedColumnFormula>IFERROR(INDEX(T_BDDTECHNIQUE[Fournisseur],MATCH(T_ZoneSaisie[[#This Row],[Plantes]],T_BDDTECHNIQUE[Plantes],0)),"")</calculatedColumnFormula>
    </tableColumn>
    <tableColumn id="7" xr3:uid="{C726F0A3-7315-D444-9157-529637BC9077}" name="Massif/Secteur" dataDxfId="36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C80BAB-3D5A-3945-963B-364FFA252B01}" name="T_DEVFANFELLE" displayName="T_DEVFANFELLE" ref="B2:E10" totalsRowShown="0" headerRowDxfId="35" dataDxfId="34">
  <autoFilter ref="B2:E10" xr:uid="{7D1A662E-0BBE-CC43-A646-30B298834EAA}"/>
  <tableColumns count="4">
    <tableColumn id="1" xr3:uid="{1139BED1-5E3B-6B4C-9D82-F0FD6BDA18DA}" name="Massif/Secteur" dataDxfId="33">
      <calculatedColumnFormula>IFERROR(INDEX(T_ZoneSaisie[[#This Row],[Massif/Secteur]],MATCH("Fanfelle",T_ZoneSaisie[[#This Row],[Fournisseurs]],0)),"")</calculatedColumnFormula>
    </tableColumn>
    <tableColumn id="2" xr3:uid="{F2D2512B-4CDC-A04E-954B-B3463DBEA09B}" name="Plante(s)" dataDxfId="32">
      <calculatedColumnFormula>IFERROR(INDEX(T_ZoneSaisie[[#This Row],[Plantes]],MATCH("Fanfelle",T_ZoneSaisie[[#This Row],[Fournisseurs]],0)),"")</calculatedColumnFormula>
    </tableColumn>
    <tableColumn id="3" xr3:uid="{5F3FBC46-D86E-B445-B332-E3A5F28B82B0}" name="Quantité(s)" dataDxfId="31">
      <calculatedColumnFormula>IFERROR(INDEX(T_ZoneSaisie[[#This Row],[Quantité]],MATCH("Fanfelle",T_ZoneSaisie[[#This Row],[Fournisseurs]],0)),"")</calculatedColumnFormula>
    </tableColumn>
    <tableColumn id="4" xr3:uid="{EFFB9B50-CB1D-C647-8643-DF82DA997AD8}" name="Contenance" dataDxfId="30">
      <calculatedColumnFormula>IFERROR(INDEX(T_ZoneSaisie[[#This Row],[Contenant]],MATCH("Fanfelle",T_ZoneSaisie[[#This Row],[Fournisseurs]],0)),"")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C483A9E-7572-EC4E-849A-00617ECF65B6}" name="T_DEVFANFEL" displayName="T_DEVFANFEL" ref="I2:N6" totalsRowShown="0" headerRowDxfId="29" dataDxfId="28">
  <autoFilter ref="I2:N6" xr:uid="{CE64007E-21F0-964A-A9EC-035A6881EA7F}"/>
  <tableColumns count="6">
    <tableColumn id="2" xr3:uid="{1A5E9825-0EF0-F84D-9F18-E051D300624A}" name="Plante(s)" dataDxfId="27">
      <calculatedColumnFormula array="1">IFERROR(""&amp;INDEX(T_DEVFANFELLE[Plante(s)],SMALL(IF(ISTEXT(T_DEVFANFELLE[Plante(s)])*NOT(COUNTIF($I$2:$I2,T_DEVFANFELLE[Plante(s)])),ROW(T_DEVFANFELLE[Plante(s)])-2),1)),"")</calculatedColumnFormula>
    </tableColumn>
    <tableColumn id="4" xr3:uid="{E5C15296-B075-294C-8702-E1F4BB28D937}" name="Quantité(s)" dataDxfId="26">
      <calculatedColumnFormula>IFERROR(SUMIFS(T_DEVFANFELLE[Quantité(s)],T_DEVFANFELLE[Plante(s)],T_DEVFANFEL[[#This Row],[Plante(s)]]),"")</calculatedColumnFormula>
    </tableColumn>
    <tableColumn id="5" xr3:uid="{995B691E-32F3-0147-BC28-F1143F617F57}" name="Contenance" dataDxfId="25">
      <calculatedColumnFormula>IFERROR(INDEX(T_DEVFANFELLE[Contenance],MATCH(T_DEVFANFEL[[#This Row],[Plante(s)]],T_DEVFANFELLE[Plante(s)],0)),"")</calculatedColumnFormula>
    </tableColumn>
    <tableColumn id="6" xr3:uid="{856F5768-D862-4C41-A528-0D47F9130930}" name="BPU/CAT/HM" dataDxfId="24">
      <calculatedColumnFormula array="1">IFERROR(INDEX(T_BDDTECHNIQUE[BPU/Cat/HM],MATCH(1,(T_BDDTECHNIQUE[Fournisseur]="Fanfelle")*(T_BDDTECHNIQUE[Plantes]=T_DEVFANFEL[[#This Row],[Plante(s)]]),0)),"")</calculatedColumnFormula>
    </tableColumn>
    <tableColumn id="7" xr3:uid="{869422A5-7683-1044-8099-71E00CEFC3EE}" name="Prix HT" dataDxfId="23">
      <calculatedColumnFormula array="1">IFERROR(INDEX(T_BDDTECHNIQUE[Prix.HT],MATCH(1,(T_BDDTECHNIQUE[Fournisseur]="fanfelle")*(T_BDDTECHNIQUE[Plantes]=T_DEVFANFEL[[#This Row],[Plante(s)]]),0)),"")</calculatedColumnFormula>
    </tableColumn>
    <tableColumn id="8" xr3:uid="{7642B51A-8E68-0348-BCB9-8BA8B6919532}" name="Total HT" dataDxfId="22">
      <calculatedColumnFormula>T_DEVFANFEL[[#This Row],[Quantité(s)]]*T_DEVFANFEL[[#This Row],[Prix HT]]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A22B60E-E20F-1040-BBE8-3FB2F4ED0EB4}" name="T_DEVCHOMBART" displayName="T_DEVCHOMBART" ref="B2:F11" totalsRowShown="0" headerRowDxfId="21">
  <autoFilter ref="B2:F11" xr:uid="{7FA35107-A7DA-564B-B410-9AE44C916CEF}"/>
  <tableColumns count="5">
    <tableColumn id="1" xr3:uid="{5DD39B69-2CFE-0441-91B7-8FC852372E1D}" name="Massif/Secteur">
      <calculatedColumnFormula>IFERROR(INDEX(T_ZoneSaisie[[#This Row],[Massif/Secteur]],MATCH("Chombart",T_ZoneSaisie[[#This Row],[Fournisseurs]],0)),"")</calculatedColumnFormula>
    </tableColumn>
    <tableColumn id="2" xr3:uid="{473E0A7F-956A-3C48-A8B3-021338181F3C}" name="Plante(s)"/>
    <tableColumn id="3" xr3:uid="{E7C5703F-AD04-AC43-BE75-D8B4E7AB905A}" name="Quantité(s)"/>
    <tableColumn id="4" xr3:uid="{E82BD4A5-4026-5946-97F4-9D23CA1F748C}" name="Contenance"/>
    <tableColumn id="5" xr3:uid="{1890C369-531D-DC4B-A098-9596E92C8957}" name="BPU/CAT/HM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9993448-46A9-6345-8378-E953746A81A2}" name="T_DEVVERVERT" displayName="T_DEVVERVERT" ref="B2:F3" totalsRowShown="0" headerRowDxfId="20">
  <autoFilter ref="B2:F3" xr:uid="{9A93EEFA-2806-B542-A65F-3AD26E158CF9}"/>
  <tableColumns count="5">
    <tableColumn id="1" xr3:uid="{23F99C9B-B88C-1445-AE5F-47D0B4BD04A3}" name="Massif/Secteur"/>
    <tableColumn id="2" xr3:uid="{DA029E86-73D9-574B-BB24-9660149243EF}" name="Plante(s)"/>
    <tableColumn id="3" xr3:uid="{91A8F17E-8412-FD4A-9E6C-6E07853B4A5C}" name="Quantité(s)"/>
    <tableColumn id="4" xr3:uid="{96D899C9-DD28-6D42-80F0-35D9ABFF4331}" name="Contenance"/>
    <tableColumn id="5" xr3:uid="{DE9D18BA-30BA-A444-87B6-602B0F22A493}" name="BPU/CAT/HM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301DE85-22F1-9347-98F7-C9606255793E}" name="T_DEVPLANDANJOU" displayName="T_DEVPLANDANJOU" ref="B2:F3" totalsRowShown="0" headerRowDxfId="19">
  <autoFilter ref="B2:F3" xr:uid="{E62E5A86-D03A-384F-80AA-6C42D8694B52}"/>
  <tableColumns count="5">
    <tableColumn id="1" xr3:uid="{3A3A30F3-E6AC-394F-8332-755D814BA982}" name="Massif/Secteur"/>
    <tableColumn id="2" xr3:uid="{B8D27475-4C9B-EA45-9ACC-C1FBC2953A3E}" name="Plante(s)"/>
    <tableColumn id="3" xr3:uid="{4936D81B-A3C8-0540-8FC2-966851F94D2E}" name="Quantité(s)"/>
    <tableColumn id="4" xr3:uid="{23E85367-6DBF-B945-A160-E1CAA24C7AA3}" name="Contenance"/>
    <tableColumn id="5" xr3:uid="{D6C97AE9-E7EB-E74F-8BFE-225A46019122}" name="BPU/CAT/HM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3BDA212-7E6E-F549-A928-038404FC4DCD}" name="T_BDDTECHNIQUE" displayName="T_BDDTECHNIQUE" ref="A2:G224" totalsRowShown="0" headerRowDxfId="18">
  <autoFilter ref="A2:G224" xr:uid="{C46DE21B-2678-3B47-BC7D-0BD78D3EDD49}"/>
  <tableColumns count="7">
    <tableColumn id="1" xr3:uid="{9028E544-01D7-6F4C-A3ED-1B2BEAD76287}" name="Code" dataDxfId="17">
      <calculatedColumnFormula>UPPER(LEFT($B3,3))&amp;TEXT(IF(UPPER(LEFT($B3,3))=LEFT(OFFSET(A3,-1,0),3),RIGHT(OFFSET(A3,-1,0),2)+1,1),"00")</calculatedColumnFormula>
    </tableColumn>
    <tableColumn id="2" xr3:uid="{B06FEA24-F149-4D45-99D5-52319120E0A5}" name="Plantes" dataDxfId="16"/>
    <tableColumn id="3" xr3:uid="{C194F5C6-64B7-9F4D-BB7D-70CAC6F6F55B}" name="Type" dataDxfId="15"/>
    <tableColumn id="4" xr3:uid="{EDD9F556-D1AF-764B-B7AC-232C7B788722}" name="Fournisseur" dataDxfId="14"/>
    <tableColumn id="5" xr3:uid="{02370EDD-DA56-064E-9F07-DCD98EF11CDF}" name="Contenance" dataDxfId="13"/>
    <tableColumn id="6" xr3:uid="{5DA14031-A295-DF48-A197-050FB5D908C4}" name="BPU/Cat/HM" dataDxfId="12"/>
    <tableColumn id="7" xr3:uid="{31A2DA9C-134B-7643-B5B4-6B93014A1FF8}" name="Prix.HT" dataDxfId="11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185B679-1E0B-BD48-9D47-A1E272F197B2}" name="T_MASSIF" displayName="T_MASSIF" ref="D1:D37" totalsRowShown="0" headerRowDxfId="10" dataDxfId="9">
  <autoFilter ref="D1:D37" xr:uid="{1CD842B7-87FE-D74C-BC2C-4C39B9C66EB6}"/>
  <tableColumns count="1">
    <tableColumn id="1" xr3:uid="{1A986558-4519-934B-A126-1C67DA5F4788}" name="Massif/Equipe" dataDxfId="8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8967D58-B063-484C-A57D-C36775AC45F0}" name="T_FOURNISSEUR" displayName="T_FOURNISSEUR" ref="F1:F6" totalsRowShown="0" dataDxfId="7">
  <autoFilter ref="F1:F6" xr:uid="{591EA964-8517-CC48-A23D-7F5199FD764B}"/>
  <tableColumns count="1">
    <tableColumn id="1" xr3:uid="{AAFA6448-C69C-B54D-9538-43A184AEEDD5}" name="Fournisseur" dataDxfId="6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0ABE467-ED38-9646-A95B-42D601D57B3E}" name="T_EQUIPE" displayName="T_EQUIPE" ref="B1:B11" totalsRowShown="0" headerRowDxfId="5" dataDxfId="4">
  <autoFilter ref="B1:B11" xr:uid="{C881019F-5C5B-A743-B263-553E1F0E7663}"/>
  <tableColumns count="1">
    <tableColumn id="1" xr3:uid="{5244BC70-88DC-D940-850C-013BB7F097F3}" name="EQUIPE" dataDxfId="3"/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FA4879F-74CE-094B-828C-7A41CE69E176}" name="T_CODES" displayName="T_CODES" ref="I1:I224" totalsRowShown="0" headerRowDxfId="2" dataDxfId="1">
  <autoFilter ref="I1:I224" xr:uid="{0EEBC8CE-5D71-3E4E-A8BC-617BEA7EDBAF}"/>
  <tableColumns count="1">
    <tableColumn id="1" xr3:uid="{990D6E62-1562-C54B-8D4F-149703FD09B1}" name="Code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4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96BFC-6D00-0644-AB70-07D7C836D5B5}">
  <dimension ref="B2:G9"/>
  <sheetViews>
    <sheetView workbookViewId="0">
      <selection activeCell="C13" sqref="C13"/>
    </sheetView>
  </sheetViews>
  <sheetFormatPr baseColWidth="10" defaultRowHeight="16" x14ac:dyDescent="0.2"/>
  <cols>
    <col min="2" max="2" width="16.33203125" customWidth="1"/>
    <col min="3" max="3" width="40.5" bestFit="1" customWidth="1"/>
    <col min="4" max="4" width="14" bestFit="1" customWidth="1"/>
    <col min="5" max="5" width="14.5" bestFit="1" customWidth="1"/>
    <col min="6" max="6" width="16.5" bestFit="1" customWidth="1"/>
    <col min="7" max="7" width="36.6640625" bestFit="1" customWidth="1"/>
  </cols>
  <sheetData>
    <row r="2" spans="2:7" x14ac:dyDescent="0.2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</row>
    <row r="3" spans="2:7" x14ac:dyDescent="0.2">
      <c r="B3" s="2" t="s">
        <v>305</v>
      </c>
      <c r="C3" s="2" t="str">
        <f ca="1">IFERROR(INDEX(T_BDDTECHNIQUE[Plantes],MATCH(T_ZoneSaisie[[#This Row],[Code]],T_BDDTECHNIQUE[Code],0)),"")</f>
        <v>AGASTACHE  AURANTIACA  KUDOS AMBROSIA</v>
      </c>
      <c r="D3" s="2">
        <v>10</v>
      </c>
      <c r="E3" s="2" t="str">
        <f ca="1">IFERROR(INDEX(T_BDDTECHNIQUE[Contenance],MATCH(T_ZoneSaisie[[#This Row],[Plantes]],T_BDDTECHNIQUE[Plantes],0)),"")</f>
        <v>G8</v>
      </c>
      <c r="F3" s="2" t="str">
        <f ca="1">IFERROR(INDEX(T_BDDTECHNIQUE[Fournisseur],MATCH(T_ZoneSaisie[[#This Row],[Plantes]],T_BDDTECHNIQUE[Plantes],0)),"")</f>
        <v>Fanfelle</v>
      </c>
      <c r="G3" s="2" t="s">
        <v>14</v>
      </c>
    </row>
    <row r="4" spans="2:7" x14ac:dyDescent="0.2">
      <c r="B4" s="2" t="s">
        <v>520</v>
      </c>
      <c r="C4" s="2" t="str">
        <f ca="1">IFERROR(INDEX(T_BDDTECHNIQUE[Plantes],MATCH(T_ZoneSaisie[[#This Row],[Code]],T_BDDTECHNIQUE[Code],0)),"")</f>
        <v>ZINNIA  ZAHARA  DOUBLE WHITE</v>
      </c>
      <c r="D4" s="2">
        <v>10</v>
      </c>
      <c r="E4" s="2" t="str">
        <f ca="1">IFERROR(INDEX(T_BDDTECHNIQUE[Contenance],MATCH(T_ZoneSaisie[[#This Row],[Plantes]],T_BDDTECHNIQUE[Plantes],0)),"")</f>
        <v>G8</v>
      </c>
      <c r="F4" s="2" t="str">
        <f ca="1">IFERROR(INDEX(T_BDDTECHNIQUE[Fournisseur],MATCH(T_ZoneSaisie[[#This Row],[Plantes]],T_BDDTECHNIQUE[Plantes],0)),"")</f>
        <v>Fanfelle</v>
      </c>
      <c r="G4" s="2" t="s">
        <v>14</v>
      </c>
    </row>
    <row r="5" spans="2:7" x14ac:dyDescent="0.2">
      <c r="B5" s="2" t="s">
        <v>306</v>
      </c>
      <c r="C5" s="2" t="str">
        <f ca="1">IFERROR(INDEX(T_BDDTECHNIQUE[Plantes],MATCH(T_ZoneSaisie[[#This Row],[Code]],T_BDDTECHNIQUE[Code],0)),"")</f>
        <v>AGASTACHE  CANA  HEATHER QUEEN</v>
      </c>
      <c r="D5" s="2">
        <v>50</v>
      </c>
      <c r="E5" s="2" t="str">
        <f ca="1">IFERROR(INDEX(T_BDDTECHNIQUE[Contenance],MATCH(T_ZoneSaisie[[#This Row],[Plantes]],T_BDDTECHNIQUE[Plantes],0)),"")</f>
        <v>G8</v>
      </c>
      <c r="F5" s="2" t="str">
        <f ca="1">IFERROR(INDEX(T_BDDTECHNIQUE[Fournisseur],MATCH(T_ZoneSaisie[[#This Row],[Plantes]],T_BDDTECHNIQUE[Plantes],0)),"")</f>
        <v>Fanfelle</v>
      </c>
      <c r="G5" s="2" t="s">
        <v>14</v>
      </c>
    </row>
    <row r="6" spans="2:7" x14ac:dyDescent="0.2">
      <c r="B6" s="2" t="s">
        <v>308</v>
      </c>
      <c r="C6" s="2" t="str">
        <f ca="1">IFERROR(INDEX(T_BDDTECHNIQUE[Plantes],MATCH(T_ZoneSaisie[[#This Row],[Code]],T_BDDTECHNIQUE[Code],0)),"")</f>
        <v>AGASTACHE  FOENICULUM  LITTLE ADDER</v>
      </c>
      <c r="D6" s="2">
        <v>20</v>
      </c>
      <c r="E6" s="2" t="str">
        <f ca="1">IFERROR(INDEX(T_BDDTECHNIQUE[Contenance],MATCH(T_ZoneSaisie[[#This Row],[Plantes]],T_BDDTECHNIQUE[Plantes],0)),"")</f>
        <v>G8</v>
      </c>
      <c r="F6" s="2" t="str">
        <f ca="1">IFERROR(INDEX(T_BDDTECHNIQUE[Fournisseur],MATCH(T_ZoneSaisie[[#This Row],[Plantes]],T_BDDTECHNIQUE[Plantes],0)),"")</f>
        <v>Fanfelle</v>
      </c>
      <c r="G6" s="2" t="s">
        <v>14</v>
      </c>
    </row>
    <row r="7" spans="2:7" x14ac:dyDescent="0.2">
      <c r="B7" s="2" t="s">
        <v>520</v>
      </c>
      <c r="C7" s="2" t="str">
        <f ca="1">IFERROR(INDEX(T_BDDTECHNIQUE[Plantes],MATCH(T_ZoneSaisie[[#This Row],[Code]],T_BDDTECHNIQUE[Code],0)),"")</f>
        <v>ZINNIA  ZAHARA  DOUBLE WHITE</v>
      </c>
      <c r="D7" s="2">
        <v>100</v>
      </c>
      <c r="E7" s="2" t="str">
        <f ca="1">IFERROR(INDEX(T_BDDTECHNIQUE[Contenance],MATCH(T_ZoneSaisie[[#This Row],[Plantes]],T_BDDTECHNIQUE[Plantes],0)),"")</f>
        <v>G8</v>
      </c>
      <c r="F7" s="2" t="str">
        <f ca="1">IFERROR(INDEX(T_BDDTECHNIQUE[Fournisseur],MATCH(T_ZoneSaisie[[#This Row],[Plantes]],T_BDDTECHNIQUE[Plantes],0)),"")</f>
        <v>Fanfelle</v>
      </c>
      <c r="G7" s="2" t="s">
        <v>14</v>
      </c>
    </row>
    <row r="8" spans="2:7" x14ac:dyDescent="0.2">
      <c r="B8" s="2" t="s">
        <v>300</v>
      </c>
      <c r="C8" s="2" t="str">
        <f ca="1">IFERROR(INDEX(T_BDDTECHNIQUE[Plantes],MATCH(T_ZoneSaisie[[#This Row],[Code]],T_BDDTECHNIQUE[Code],0)),"")</f>
        <v>ACHILLEA  crithmifolia</v>
      </c>
      <c r="D8" s="2">
        <v>100</v>
      </c>
      <c r="E8" s="2">
        <f ca="1">IFERROR(INDEX(T_BDDTECHNIQUE[Contenance],MATCH(T_ZoneSaisie[[#This Row],[Plantes]],T_BDDTECHNIQUE[Plantes],0)),"")</f>
        <v>0</v>
      </c>
      <c r="F8" s="2" t="str">
        <f ca="1">IFERROR(INDEX(T_BDDTECHNIQUE[Fournisseur],MATCH(T_ZoneSaisie[[#This Row],[Plantes]],T_BDDTECHNIQUE[Plantes],0)),"")</f>
        <v>Chombart</v>
      </c>
      <c r="G8" s="2" t="s">
        <v>14</v>
      </c>
    </row>
    <row r="9" spans="2:7" x14ac:dyDescent="0.2">
      <c r="B9" s="2" t="s">
        <v>301</v>
      </c>
      <c r="C9" s="2" t="str">
        <f ca="1">IFERROR(INDEX(T_BDDTECHNIQUE[Plantes],MATCH(T_ZoneSaisie[[#This Row],[Code]],T_BDDTECHNIQUE[Code],0)),"")</f>
        <v>ACORUS gramineus 'Ogon'</v>
      </c>
      <c r="D9" s="2">
        <v>120</v>
      </c>
      <c r="E9" s="2">
        <f ca="1">IFERROR(INDEX(T_BDDTECHNIQUE[Contenance],MATCH(T_ZoneSaisie[[#This Row],[Plantes]],T_BDDTECHNIQUE[Plantes],0)),"")</f>
        <v>0</v>
      </c>
      <c r="F9" s="2" t="str">
        <f ca="1">IFERROR(INDEX(T_BDDTECHNIQUE[Fournisseur],MATCH(T_ZoneSaisie[[#This Row],[Plantes]],T_BDDTECHNIQUE[Plantes],0)),"")</f>
        <v>Chombart</v>
      </c>
      <c r="G9" s="2" t="s">
        <v>14</v>
      </c>
    </row>
  </sheetData>
  <dataConsolidate/>
  <dataValidations count="2">
    <dataValidation type="list" allowBlank="1" showInputMessage="1" showErrorMessage="1" sqref="B3:B9" xr:uid="{47551D42-6AF1-4843-9789-75586D4F72BB}">
      <formula1>Liste.Codes</formula1>
    </dataValidation>
    <dataValidation type="list" allowBlank="1" showInputMessage="1" showErrorMessage="1" sqref="G3:G9" xr:uid="{213B2C99-F3B1-E449-AAFD-E452B3164AC8}">
      <formula1>Liste.MASSIF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927BB-A093-AA44-B697-C03CFD5C3B97}">
  <dimension ref="B2:N10"/>
  <sheetViews>
    <sheetView workbookViewId="0">
      <selection activeCell="B3" sqref="B3"/>
    </sheetView>
  </sheetViews>
  <sheetFormatPr baseColWidth="10" defaultRowHeight="16" x14ac:dyDescent="0.2"/>
  <cols>
    <col min="2" max="2" width="36.6640625" bestFit="1" customWidth="1"/>
    <col min="3" max="3" width="36.5" bestFit="1" customWidth="1"/>
    <col min="4" max="5" width="15.6640625" bestFit="1" customWidth="1"/>
    <col min="9" max="9" width="40.5" bestFit="1" customWidth="1"/>
    <col min="10" max="10" width="12.83203125" customWidth="1"/>
    <col min="11" max="11" width="13" customWidth="1"/>
    <col min="12" max="12" width="14.83203125" customWidth="1"/>
    <col min="13" max="13" width="12.1640625" bestFit="1" customWidth="1"/>
  </cols>
  <sheetData>
    <row r="2" spans="2:14" x14ac:dyDescent="0.2">
      <c r="B2" s="2" t="s">
        <v>5</v>
      </c>
      <c r="C2" s="2" t="s">
        <v>6</v>
      </c>
      <c r="D2" s="2" t="s">
        <v>7</v>
      </c>
      <c r="E2" s="2" t="s">
        <v>8</v>
      </c>
      <c r="I2" s="29" t="s">
        <v>6</v>
      </c>
      <c r="J2" s="29" t="s">
        <v>7</v>
      </c>
      <c r="K2" s="29" t="s">
        <v>8</v>
      </c>
      <c r="L2" s="29" t="s">
        <v>9</v>
      </c>
      <c r="M2" s="30" t="s">
        <v>521</v>
      </c>
      <c r="N2" s="30" t="s">
        <v>522</v>
      </c>
    </row>
    <row r="3" spans="2:14" x14ac:dyDescent="0.2">
      <c r="B3" s="2" t="str">
        <f ca="1">IFERROR(INDEX(T_ZoneSaisie[[#This Row],[Massif/Secteur]],MATCH("Fanfelle",T_ZoneSaisie[[#This Row],[Fournisseurs]],0)),"")</f>
        <v>Lambinet - Jardinière (Hoche/Notre-Dame)</v>
      </c>
      <c r="C3" s="2" t="str">
        <f ca="1">IFERROR(INDEX(T_ZoneSaisie[[#This Row],[Plantes]],MATCH("Fanfelle",T_ZoneSaisie[[#This Row],[Fournisseurs]],0)),"")</f>
        <v>AGASTACHE  AURANTIACA  KUDOS AMBROSIA</v>
      </c>
      <c r="D3" s="2">
        <f ca="1">IFERROR(INDEX(T_ZoneSaisie[[#This Row],[Quantité]],MATCH("Fanfelle",T_ZoneSaisie[[#This Row],[Fournisseurs]],0)),"")</f>
        <v>10</v>
      </c>
      <c r="E3" s="2" t="str">
        <f ca="1">IFERROR(INDEX(T_ZoneSaisie[[#This Row],[Contenant]],MATCH("Fanfelle",T_ZoneSaisie[[#This Row],[Fournisseurs]],0)),"")</f>
        <v>G8</v>
      </c>
      <c r="I3" s="2" t="str">
        <f t="array" aca="1" ref="I3" ca="1">IFERROR(""&amp;INDEX(T_DEVFANFELLE[Plante(s)],SMALL(IF(ISTEXT(T_DEVFANFELLE[Plante(s)])*NOT(COUNTIF($I$2:$I2,T_DEVFANFELLE[Plante(s)])),ROW(T_DEVFANFELLE[Plante(s)])-2),1)),"")</f>
        <v>AGASTACHE  AURANTIACA  KUDOS AMBROSIA</v>
      </c>
      <c r="J3" s="2">
        <f ca="1">IFERROR(SUMIFS(T_DEVFANFELLE[Quantité(s)],T_DEVFANFELLE[Plante(s)],T_DEVFANFEL[[#This Row],[Plante(s)]]),"")</f>
        <v>10</v>
      </c>
      <c r="K3" s="2" t="str">
        <f ca="1">IFERROR(INDEX(T_DEVFANFELLE[Contenance],MATCH(T_DEVFANFEL[[#This Row],[Plante(s)]],T_DEVFANFELLE[Plante(s)],0)),"")</f>
        <v>G8</v>
      </c>
      <c r="L3" s="2" t="str">
        <f t="array" aca="1" ref="L3" ca="1">IFERROR(INDEX(T_BDDTECHNIQUE[BPU/Cat/HM],MATCH(1,(T_BDDTECHNIQUE[Fournisseur]="Fanfelle")*(T_BDDTECHNIQUE[Plantes]=T_DEVFANFEL[[#This Row],[Plante(s)]]),0)),"")</f>
        <v>BPU</v>
      </c>
      <c r="M3" s="32">
        <f t="array" aca="1" ref="M3" ca="1">IFERROR(INDEX(T_BDDTECHNIQUE[Prix.HT],MATCH(1,(T_BDDTECHNIQUE[Fournisseur]="fanfelle")*(T_BDDTECHNIQUE[Plantes]=T_DEVFANFEL[[#This Row],[Plante(s)]]),0)),"")</f>
        <v>0.31</v>
      </c>
      <c r="N3" s="2">
        <f ca="1">T_DEVFANFEL[[#This Row],[Quantité(s)]]*T_DEVFANFEL[[#This Row],[Prix HT]]</f>
        <v>3.1</v>
      </c>
    </row>
    <row r="4" spans="2:14" x14ac:dyDescent="0.2">
      <c r="B4" s="2" t="str">
        <f ca="1">IFERROR(INDEX(T_ZoneSaisie[[#This Row],[Massif/Secteur]],MATCH("Fanfelle",T_ZoneSaisie[[#This Row],[Fournisseurs]],0)),"")</f>
        <v>Lambinet - Jardinière (Hoche/Notre-Dame)</v>
      </c>
      <c r="C4" s="2" t="str">
        <f ca="1">IFERROR(INDEX(T_ZoneSaisie[[#This Row],[Plantes]],MATCH("Fanfelle",T_ZoneSaisie[[#This Row],[Fournisseurs]],0)),"")</f>
        <v>ZINNIA  ZAHARA  DOUBLE WHITE</v>
      </c>
      <c r="D4" s="2">
        <f ca="1">IFERROR(INDEX(T_ZoneSaisie[[#This Row],[Quantité]],MATCH("Fanfelle",T_ZoneSaisie[[#This Row],[Fournisseurs]],0)),"")</f>
        <v>10</v>
      </c>
      <c r="E4" s="2" t="str">
        <f ca="1">IFERROR(INDEX(T_ZoneSaisie[[#This Row],[Contenant]],MATCH("Fanfelle",T_ZoneSaisie[[#This Row],[Fournisseurs]],0)),"")</f>
        <v>G8</v>
      </c>
      <c r="I4" s="2" t="str">
        <f t="array" aca="1" ref="I4" ca="1">IFERROR(""&amp;INDEX(T_DEVFANFELLE[Plante(s)],SMALL(IF(ISTEXT(T_DEVFANFELLE[Plante(s)])*NOT(COUNTIF($I$2:$I3,T_DEVFANFELLE[Plante(s)])),ROW(T_DEVFANFELLE[Plante(s)])-2),1)),"")</f>
        <v>ZINNIA  ZAHARA  DOUBLE WHITE</v>
      </c>
      <c r="J4" s="2">
        <f ca="1">IFERROR(SUMIFS(T_DEVFANFELLE[Quantité(s)],T_DEVFANFELLE[Plante(s)],T_DEVFANFEL[[#This Row],[Plante(s)]]),"")</f>
        <v>110</v>
      </c>
      <c r="K4" s="2" t="str">
        <f ca="1">IFERROR(INDEX(T_DEVFANFELLE[Contenance],MATCH(T_DEVFANFEL[[#This Row],[Plante(s)]],T_DEVFANFELLE[Plante(s)],0)),"")</f>
        <v>G8</v>
      </c>
      <c r="L4" s="2" t="str">
        <f t="array" aca="1" ref="L4" ca="1">IFERROR(INDEX(T_BDDTECHNIQUE[BPU/Cat/HM],MATCH(1,(T_BDDTECHNIQUE[Fournisseur]="Fanfelle")*(T_BDDTECHNIQUE[Plantes]=T_DEVFANFEL[[#This Row],[Plante(s)]]),0)),"")</f>
        <v>BPU</v>
      </c>
      <c r="M4" s="2">
        <f t="array" aca="1" ref="M4" ca="1">IFERROR(INDEX(T_BDDTECHNIQUE[Prix.HT],MATCH(1,(T_BDDTECHNIQUE[Fournisseur]="fanfelle")*(T_BDDTECHNIQUE[Plantes]=T_DEVFANFEL[[#This Row],[Plante(s)]]),0)),"")</f>
        <v>0.31</v>
      </c>
      <c r="N4" s="2">
        <f ca="1">T_DEVFANFEL[[#This Row],[Quantité(s)]]*T_DEVFANFEL[[#This Row],[Prix HT]]</f>
        <v>34.1</v>
      </c>
    </row>
    <row r="5" spans="2:14" x14ac:dyDescent="0.2">
      <c r="B5" s="2" t="str">
        <f ca="1">IFERROR(INDEX(T_ZoneSaisie[[#This Row],[Massif/Secteur]],MATCH("Fanfelle",T_ZoneSaisie[[#This Row],[Fournisseurs]],0)),"")</f>
        <v>Lambinet - Jardinière (Hoche/Notre-Dame)</v>
      </c>
      <c r="C5" s="2" t="str">
        <f ca="1">IFERROR(INDEX(T_ZoneSaisie[[#This Row],[Plantes]],MATCH("Fanfelle",T_ZoneSaisie[[#This Row],[Fournisseurs]],0)),"")</f>
        <v>AGASTACHE  CANA  HEATHER QUEEN</v>
      </c>
      <c r="D5" s="2">
        <f ca="1">IFERROR(INDEX(T_ZoneSaisie[[#This Row],[Quantité]],MATCH("Fanfelle",T_ZoneSaisie[[#This Row],[Fournisseurs]],0)),"")</f>
        <v>50</v>
      </c>
      <c r="E5" s="2" t="str">
        <f ca="1">IFERROR(INDEX(T_ZoneSaisie[[#This Row],[Contenant]],MATCH("Fanfelle",T_ZoneSaisie[[#This Row],[Fournisseurs]],0)),"")</f>
        <v>G8</v>
      </c>
      <c r="I5" s="2" t="str">
        <f t="array" aca="1" ref="I5" ca="1">IFERROR(""&amp;INDEX(T_DEVFANFELLE[Plante(s)],SMALL(IF(ISTEXT(T_DEVFANFELLE[Plante(s)])*NOT(COUNTIF($I$2:$I4,T_DEVFANFELLE[Plante(s)])),ROW(T_DEVFANFELLE[Plante(s)])-2),1)),"")</f>
        <v>AGASTACHE  CANA  HEATHER QUEEN</v>
      </c>
      <c r="J5" s="2">
        <f ca="1">IFERROR(SUMIFS(T_DEVFANFELLE[Quantité(s)],T_DEVFANFELLE[Plante(s)],T_DEVFANFEL[[#This Row],[Plante(s)]]),"")</f>
        <v>50</v>
      </c>
      <c r="K5" s="2" t="str">
        <f ca="1">IFERROR(INDEX(T_DEVFANFELLE[Contenance],MATCH(T_DEVFANFEL[[#This Row],[Plante(s)]],T_DEVFANFELLE[Plante(s)],0)),"")</f>
        <v>G8</v>
      </c>
      <c r="L5" s="2" t="str">
        <f t="array" aca="1" ref="L5" ca="1">IFERROR(INDEX(T_BDDTECHNIQUE[BPU/Cat/HM],MATCH(1,(T_BDDTECHNIQUE[Fournisseur]="Fanfelle")*(T_BDDTECHNIQUE[Plantes]=T_DEVFANFEL[[#This Row],[Plante(s)]]),0)),"")</f>
        <v>BPU</v>
      </c>
      <c r="M5" s="2">
        <f t="array" aca="1" ref="M5" ca="1">IFERROR(INDEX(T_BDDTECHNIQUE[Prix.HT],MATCH(1,(T_BDDTECHNIQUE[Fournisseur]="fanfelle")*(T_BDDTECHNIQUE[Plantes]=T_DEVFANFEL[[#This Row],[Plante(s)]]),0)),"")</f>
        <v>0.55000000000000004</v>
      </c>
      <c r="N5" s="2">
        <f ca="1">T_DEVFANFEL[[#This Row],[Quantité(s)]]*T_DEVFANFEL[[#This Row],[Prix HT]]</f>
        <v>27.500000000000004</v>
      </c>
    </row>
    <row r="6" spans="2:14" x14ac:dyDescent="0.2">
      <c r="B6" s="2" t="str">
        <f ca="1">IFERROR(INDEX(T_ZoneSaisie[[#This Row],[Massif/Secteur]],MATCH("Fanfelle",T_ZoneSaisie[[#This Row],[Fournisseurs]],0)),"")</f>
        <v>Lambinet - Jardinière (Hoche/Notre-Dame)</v>
      </c>
      <c r="C6" s="2" t="str">
        <f ca="1">IFERROR(INDEX(T_ZoneSaisie[[#This Row],[Plantes]],MATCH("Fanfelle",T_ZoneSaisie[[#This Row],[Fournisseurs]],0)),"")</f>
        <v>AGASTACHE  FOENICULUM  LITTLE ADDER</v>
      </c>
      <c r="D6" s="2">
        <f ca="1">IFERROR(INDEX(T_ZoneSaisie[[#This Row],[Quantité]],MATCH("Fanfelle",T_ZoneSaisie[[#This Row],[Fournisseurs]],0)),"")</f>
        <v>20</v>
      </c>
      <c r="E6" s="2" t="str">
        <f ca="1">IFERROR(INDEX(T_ZoneSaisie[[#This Row],[Contenant]],MATCH("Fanfelle",T_ZoneSaisie[[#This Row],[Fournisseurs]],0)),"")</f>
        <v>G8</v>
      </c>
      <c r="I6" s="31" t="str">
        <f t="array" aca="1" ref="I6" ca="1">IFERROR(""&amp;INDEX(T_DEVFANFELLE[Plante(s)],SMALL(IF(ISTEXT(T_DEVFANFELLE[Plante(s)])*NOT(COUNTIF($I$2:$I5,T_DEVFANFELLE[Plante(s)])),ROW(T_DEVFANFELLE[Plante(s)])-2),1)),"")</f>
        <v>AGASTACHE  FOENICULUM  LITTLE ADDER</v>
      </c>
      <c r="J6" s="2">
        <f ca="1">IFERROR(SUMIFS(T_DEVFANFELLE[Quantité(s)],T_DEVFANFELLE[Plante(s)],T_DEVFANFEL[[#This Row],[Plante(s)]]),"")</f>
        <v>20</v>
      </c>
      <c r="K6" s="2" t="str">
        <f ca="1">IFERROR(INDEX(T_DEVFANFELLE[Contenance],MATCH(T_DEVFANFEL[[#This Row],[Plante(s)]],T_DEVFANFELLE[Plante(s)],0)),"")</f>
        <v>G8</v>
      </c>
      <c r="L6" s="2" t="str">
        <f t="array" aca="1" ref="L6" ca="1">IFERROR(INDEX(T_BDDTECHNIQUE[BPU/Cat/HM],MATCH(1,(T_BDDTECHNIQUE[Fournisseur]="Fanfelle")*(T_BDDTECHNIQUE[Plantes]=T_DEVFANFEL[[#This Row],[Plante(s)]]),0)),"")</f>
        <v>BPU</v>
      </c>
      <c r="M6" s="2">
        <f t="array" aca="1" ref="M6" ca="1">IFERROR(INDEX(T_BDDTECHNIQUE[Prix.HT],MATCH(1,(T_BDDTECHNIQUE[Fournisseur]="fanfelle")*(T_BDDTECHNIQUE[Plantes]=T_DEVFANFEL[[#This Row],[Plante(s)]]),0)),"")</f>
        <v>0.31</v>
      </c>
      <c r="N6" s="2">
        <f ca="1">T_DEVFANFEL[[#This Row],[Quantité(s)]]*T_DEVFANFEL[[#This Row],[Prix HT]]</f>
        <v>6.2</v>
      </c>
    </row>
    <row r="7" spans="2:14" x14ac:dyDescent="0.2">
      <c r="B7" s="2" t="str">
        <f ca="1">IFERROR(INDEX(T_ZoneSaisie[[#This Row],[Massif/Secteur]],MATCH("Fanfelle",T_ZoneSaisie[[#This Row],[Fournisseurs]],0)),"")</f>
        <v>Lambinet - Jardinière (Hoche/Notre-Dame)</v>
      </c>
      <c r="C7" s="2" t="str">
        <f ca="1">IFERROR(INDEX(T_ZoneSaisie[[#This Row],[Plantes]],MATCH("Fanfelle",T_ZoneSaisie[[#This Row],[Fournisseurs]],0)),"")</f>
        <v>ZINNIA  ZAHARA  DOUBLE WHITE</v>
      </c>
      <c r="D7" s="2">
        <f ca="1">IFERROR(INDEX(T_ZoneSaisie[[#This Row],[Quantité]],MATCH("Fanfelle",T_ZoneSaisie[[#This Row],[Fournisseurs]],0)),"")</f>
        <v>100</v>
      </c>
      <c r="E7" s="2" t="str">
        <f ca="1">IFERROR(INDEX(T_ZoneSaisie[[#This Row],[Contenant]],MATCH("Fanfelle",T_ZoneSaisie[[#This Row],[Fournisseurs]],0)),"")</f>
        <v>G8</v>
      </c>
    </row>
    <row r="8" spans="2:14" x14ac:dyDescent="0.2">
      <c r="B8" s="2" t="str">
        <f ca="1">IFERROR(INDEX(T_ZoneSaisie[[#This Row],[Massif/Secteur]],MATCH("Fanfelle",T_ZoneSaisie[[#This Row],[Fournisseurs]],0)),"")</f>
        <v/>
      </c>
      <c r="C8" s="2" t="str">
        <f ca="1">IFERROR(INDEX(T_ZoneSaisie[[#This Row],[Plantes]],MATCH("Fanfelle",T_ZoneSaisie[[#This Row],[Fournisseurs]],0)),"")</f>
        <v/>
      </c>
      <c r="D8" s="2" t="str">
        <f ca="1">IFERROR(INDEX(T_ZoneSaisie[[#This Row],[Quantité]],MATCH("Fanfelle",T_ZoneSaisie[[#This Row],[Fournisseurs]],0)),"")</f>
        <v/>
      </c>
      <c r="E8" s="2" t="str">
        <f ca="1">IFERROR(INDEX(T_ZoneSaisie[[#This Row],[Contenant]],MATCH("Fanfelle",T_ZoneSaisie[[#This Row],[Fournisseurs]],0)),"")</f>
        <v/>
      </c>
    </row>
    <row r="9" spans="2:14" x14ac:dyDescent="0.2">
      <c r="B9" s="2" t="str">
        <f ca="1">IFERROR(INDEX(T_ZoneSaisie[[#This Row],[Massif/Secteur]],MATCH("Fanfelle",T_ZoneSaisie[[#This Row],[Fournisseurs]],0)),"")</f>
        <v/>
      </c>
      <c r="C9" s="2" t="str">
        <f ca="1">IFERROR(INDEX(T_ZoneSaisie[[#This Row],[Plantes]],MATCH("Fanfelle",T_ZoneSaisie[[#This Row],[Fournisseurs]],0)),"")</f>
        <v/>
      </c>
      <c r="D9" s="2" t="str">
        <f ca="1">IFERROR(INDEX(T_ZoneSaisie[[#This Row],[Quantité]],MATCH("Fanfelle",T_ZoneSaisie[[#This Row],[Fournisseurs]],0)),"")</f>
        <v/>
      </c>
      <c r="E9" s="2" t="str">
        <f ca="1">IFERROR(INDEX(T_ZoneSaisie[[#This Row],[Contenant]],MATCH("Fanfelle",T_ZoneSaisie[[#This Row],[Fournisseurs]],0)),"")</f>
        <v/>
      </c>
    </row>
    <row r="10" spans="2:14" x14ac:dyDescent="0.2">
      <c r="B10" s="2" t="str">
        <f>IFERROR(INDEX(T_ZoneSaisie[[#This Row],[Massif/Secteur]],MATCH("Fanfelle",T_ZoneSaisie[[#This Row],[Fournisseurs]],0)),"")</f>
        <v/>
      </c>
      <c r="C10" s="2" t="str">
        <f>IFERROR(INDEX(T_ZoneSaisie[[#This Row],[Plantes]],MATCH("Fanfelle",T_ZoneSaisie[[#This Row],[Fournisseurs]],0)),"")</f>
        <v/>
      </c>
      <c r="D10" s="2" t="str">
        <f>IFERROR(INDEX(T_ZoneSaisie[[#This Row],[Quantité]],MATCH("Fanfelle",T_ZoneSaisie[[#This Row],[Fournisseurs]],0)),"")</f>
        <v/>
      </c>
      <c r="E10" s="2" t="str">
        <f>IFERROR(INDEX(T_ZoneSaisie[[#This Row],[Contenant]],MATCH("Fanfelle",T_ZoneSaisie[[#This Row],[Fournisseurs]],0)),"")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9BB5F-457E-E94A-B385-34D37D675658}">
  <dimension ref="B2:F11"/>
  <sheetViews>
    <sheetView tabSelected="1" workbookViewId="0">
      <selection activeCell="C23" sqref="C23"/>
    </sheetView>
  </sheetViews>
  <sheetFormatPr baseColWidth="10" defaultRowHeight="16" x14ac:dyDescent="0.2"/>
  <cols>
    <col min="2" max="2" width="36.6640625" bestFit="1" customWidth="1"/>
    <col min="3" max="3" width="10.83203125" customWidth="1"/>
    <col min="4" max="4" width="12.83203125" customWidth="1"/>
    <col min="5" max="5" width="13" customWidth="1"/>
    <col min="6" max="6" width="14.6640625" customWidth="1"/>
  </cols>
  <sheetData>
    <row r="2" spans="2:6" x14ac:dyDescent="0.2"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</row>
    <row r="3" spans="2:6" x14ac:dyDescent="0.2">
      <c r="B3" t="str">
        <f ca="1">IFERROR(INDEX(T_ZoneSaisie[[#This Row],[Massif/Secteur]],MATCH("Chombart",T_ZoneSaisie[[#This Row],[Fournisseurs]],0)),"")</f>
        <v/>
      </c>
    </row>
    <row r="4" spans="2:6" x14ac:dyDescent="0.2">
      <c r="B4" t="str">
        <f ca="1">IFERROR(INDEX(T_ZoneSaisie[[#This Row],[Massif/Secteur]],MATCH("Chombart",T_ZoneSaisie[[#This Row],[Fournisseurs]],0)),"")</f>
        <v/>
      </c>
    </row>
    <row r="5" spans="2:6" x14ac:dyDescent="0.2">
      <c r="B5" t="str">
        <f ca="1">IFERROR(INDEX(T_ZoneSaisie[[#This Row],[Massif/Secteur]],MATCH("Chombart",T_ZoneSaisie[[#This Row],[Fournisseurs]],0)),"")</f>
        <v/>
      </c>
    </row>
    <row r="6" spans="2:6" x14ac:dyDescent="0.2">
      <c r="B6" t="str">
        <f ca="1">IFERROR(INDEX(T_ZoneSaisie[[#This Row],[Massif/Secteur]],MATCH("Chombart",T_ZoneSaisie[[#This Row],[Fournisseurs]],0)),"")</f>
        <v/>
      </c>
    </row>
    <row r="7" spans="2:6" x14ac:dyDescent="0.2">
      <c r="B7" t="str">
        <f ca="1">IFERROR(INDEX(T_ZoneSaisie[[#This Row],[Massif/Secteur]],MATCH("Chombart",T_ZoneSaisie[[#This Row],[Fournisseurs]],0)),"")</f>
        <v/>
      </c>
    </row>
    <row r="8" spans="2:6" x14ac:dyDescent="0.2">
      <c r="B8" t="str">
        <f ca="1">IFERROR(INDEX(T_ZoneSaisie[[#This Row],[Massif/Secteur]],MATCH("Chombart",T_ZoneSaisie[[#This Row],[Fournisseurs]],0)),"")</f>
        <v>Lambinet - Jardinière (Hoche/Notre-Dame)</v>
      </c>
    </row>
    <row r="9" spans="2:6" x14ac:dyDescent="0.2">
      <c r="B9" t="str">
        <f ca="1">IFERROR(INDEX(T_ZoneSaisie[[#This Row],[Massif/Secteur]],MATCH("Chombart",T_ZoneSaisie[[#This Row],[Fournisseurs]],0)),"")</f>
        <v>Lambinet - Jardinière (Hoche/Notre-Dame)</v>
      </c>
    </row>
    <row r="10" spans="2:6" x14ac:dyDescent="0.2">
      <c r="B10" t="str">
        <f>IFERROR(INDEX(T_ZoneSaisie[[#This Row],[Massif/Secteur]],MATCH("Chombart",T_ZoneSaisie[[#This Row],[Fournisseurs]],0)),"")</f>
        <v/>
      </c>
    </row>
    <row r="11" spans="2:6" x14ac:dyDescent="0.2">
      <c r="B11" t="str">
        <f>IFERROR(INDEX(T_ZoneSaisie[[#This Row],[Massif/Secteur]],MATCH("Chombart",T_ZoneSaisie[[#This Row],[Fournisseurs]],0)),"")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385FA-CE97-B74A-B278-DEB7D74AA3DA}">
  <dimension ref="B2:F2"/>
  <sheetViews>
    <sheetView workbookViewId="0">
      <selection activeCell="B2" sqref="B2:F2"/>
    </sheetView>
  </sheetViews>
  <sheetFormatPr baseColWidth="10" defaultRowHeight="16" x14ac:dyDescent="0.2"/>
  <cols>
    <col min="2" max="2" width="18.6640625" bestFit="1" customWidth="1"/>
    <col min="4" max="5" width="15.6640625" bestFit="1" customWidth="1"/>
    <col min="6" max="6" width="17.5" bestFit="1" customWidth="1"/>
  </cols>
  <sheetData>
    <row r="2" spans="2:6" x14ac:dyDescent="0.2"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E24A5-4A49-7146-86B9-98B2589F9D15}">
  <dimension ref="B2:F2"/>
  <sheetViews>
    <sheetView workbookViewId="0">
      <selection activeCell="J55" sqref="J55"/>
    </sheetView>
  </sheetViews>
  <sheetFormatPr baseColWidth="10" defaultRowHeight="16" x14ac:dyDescent="0.2"/>
  <cols>
    <col min="2" max="2" width="16" customWidth="1"/>
    <col min="4" max="4" width="12.83203125" customWidth="1"/>
    <col min="5" max="5" width="13" customWidth="1"/>
    <col min="6" max="6" width="14.6640625" customWidth="1"/>
  </cols>
  <sheetData>
    <row r="2" spans="2:6" x14ac:dyDescent="0.2"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F6829-E02D-604A-A020-DD193C9139D7}">
  <dimension ref="A2:G224"/>
  <sheetViews>
    <sheetView topLeftCell="A169" workbookViewId="0">
      <selection activeCell="J35" sqref="J35"/>
    </sheetView>
  </sheetViews>
  <sheetFormatPr baseColWidth="10" defaultRowHeight="16" x14ac:dyDescent="0.2"/>
  <cols>
    <col min="1" max="1" width="10.1640625" bestFit="1" customWidth="1"/>
    <col min="2" max="2" width="50.83203125" bestFit="1" customWidth="1"/>
    <col min="4" max="5" width="13" customWidth="1"/>
    <col min="6" max="6" width="14.1640625" customWidth="1"/>
  </cols>
  <sheetData>
    <row r="2" spans="1:7" x14ac:dyDescent="0.2">
      <c r="A2" s="4" t="s">
        <v>0</v>
      </c>
      <c r="B2" s="4" t="s">
        <v>1</v>
      </c>
      <c r="C2" s="4" t="s">
        <v>10</v>
      </c>
      <c r="D2" s="4" t="s">
        <v>11</v>
      </c>
      <c r="E2" s="4" t="s">
        <v>8</v>
      </c>
      <c r="F2" s="4" t="s">
        <v>12</v>
      </c>
      <c r="G2" s="4" t="s">
        <v>13</v>
      </c>
    </row>
    <row r="3" spans="1:7" x14ac:dyDescent="0.2">
      <c r="A3" s="11" t="str">
        <f ca="1">UPPER(LEFT($B3,3))&amp;TEXT(IF(UPPER(LEFT($B3,3))=LEFT(OFFSET(A3,-1,0),3),RIGHT(OFFSET(A3,-1,0),2)+1,1),"00")</f>
        <v>ACH01</v>
      </c>
      <c r="B3" s="12" t="s">
        <v>64</v>
      </c>
      <c r="C3" s="9" t="s">
        <v>65</v>
      </c>
      <c r="D3" s="5" t="s">
        <v>51</v>
      </c>
      <c r="E3" s="13"/>
      <c r="F3" s="13"/>
      <c r="G3" s="14"/>
    </row>
    <row r="4" spans="1:7" x14ac:dyDescent="0.2">
      <c r="A4" s="11" t="str">
        <f t="shared" ref="A4:A67" ca="1" si="0">UPPER(LEFT($B4,3))&amp;TEXT(IF(UPPER(LEFT($B4,3))=LEFT(OFFSET(A4,-1,0),3),RIGHT(OFFSET(A4,-1,0),2)+1,1),"00")</f>
        <v>ACO01</v>
      </c>
      <c r="B4" s="5" t="s">
        <v>66</v>
      </c>
      <c r="C4" s="9" t="s">
        <v>65</v>
      </c>
      <c r="D4" s="5" t="s">
        <v>51</v>
      </c>
      <c r="E4" s="5"/>
      <c r="F4" s="5"/>
      <c r="G4" s="15"/>
    </row>
    <row r="5" spans="1:7" x14ac:dyDescent="0.2">
      <c r="A5" s="11" t="str">
        <f t="shared" ca="1" si="0"/>
        <v>AGA01</v>
      </c>
      <c r="B5" s="5" t="s">
        <v>67</v>
      </c>
      <c r="C5" s="9" t="s">
        <v>65</v>
      </c>
      <c r="D5" s="5" t="s">
        <v>51</v>
      </c>
      <c r="E5" s="5"/>
      <c r="F5" s="5"/>
      <c r="G5" s="15"/>
    </row>
    <row r="6" spans="1:7" x14ac:dyDescent="0.2">
      <c r="A6" s="11" t="str">
        <f t="shared" ca="1" si="0"/>
        <v>AGA02</v>
      </c>
      <c r="B6" s="5" t="s">
        <v>68</v>
      </c>
      <c r="C6" s="9" t="s">
        <v>65</v>
      </c>
      <c r="D6" s="5" t="s">
        <v>51</v>
      </c>
      <c r="E6" s="5"/>
      <c r="F6" s="5"/>
      <c r="G6" s="15"/>
    </row>
    <row r="7" spans="1:7" x14ac:dyDescent="0.2">
      <c r="A7" s="11" t="str">
        <f t="shared" ca="1" si="0"/>
        <v>AGA03</v>
      </c>
      <c r="B7" s="12" t="s">
        <v>69</v>
      </c>
      <c r="C7" s="9" t="s">
        <v>65</v>
      </c>
      <c r="D7" s="5" t="s">
        <v>51</v>
      </c>
      <c r="E7" s="5"/>
      <c r="F7" s="5"/>
      <c r="G7" s="15"/>
    </row>
    <row r="8" spans="1:7" ht="17" x14ac:dyDescent="0.2">
      <c r="A8" s="11" t="str">
        <f t="shared" ca="1" si="0"/>
        <v>AGA04</v>
      </c>
      <c r="B8" s="5" t="s">
        <v>70</v>
      </c>
      <c r="C8" s="9"/>
      <c r="D8" s="5" t="s">
        <v>50</v>
      </c>
      <c r="E8" s="16" t="s">
        <v>71</v>
      </c>
      <c r="F8" s="16" t="s">
        <v>72</v>
      </c>
      <c r="G8" s="17">
        <v>0.31</v>
      </c>
    </row>
    <row r="9" spans="1:7" ht="17" x14ac:dyDescent="0.2">
      <c r="A9" s="11" t="str">
        <f t="shared" ca="1" si="0"/>
        <v>AGA05</v>
      </c>
      <c r="B9" s="5" t="s">
        <v>73</v>
      </c>
      <c r="C9" s="9"/>
      <c r="D9" s="5" t="s">
        <v>50</v>
      </c>
      <c r="E9" s="16" t="s">
        <v>71</v>
      </c>
      <c r="F9" s="16" t="s">
        <v>72</v>
      </c>
      <c r="G9" s="17">
        <v>0.55000000000000004</v>
      </c>
    </row>
    <row r="10" spans="1:7" ht="17" x14ac:dyDescent="0.2">
      <c r="A10" s="11" t="str">
        <f t="shared" ca="1" si="0"/>
        <v>AGA06</v>
      </c>
      <c r="B10" s="5" t="s">
        <v>74</v>
      </c>
      <c r="C10" s="9"/>
      <c r="D10" s="5" t="s">
        <v>50</v>
      </c>
      <c r="E10" s="16" t="s">
        <v>71</v>
      </c>
      <c r="F10" s="16" t="s">
        <v>72</v>
      </c>
      <c r="G10" s="17">
        <v>0.31</v>
      </c>
    </row>
    <row r="11" spans="1:7" ht="17" x14ac:dyDescent="0.2">
      <c r="A11" s="11" t="str">
        <f t="shared" ca="1" si="0"/>
        <v>AGA07</v>
      </c>
      <c r="B11" s="5" t="s">
        <v>75</v>
      </c>
      <c r="C11" s="9"/>
      <c r="D11" s="5" t="s">
        <v>50</v>
      </c>
      <c r="E11" s="16" t="s">
        <v>71</v>
      </c>
      <c r="F11" s="16" t="s">
        <v>72</v>
      </c>
      <c r="G11" s="17">
        <v>0.31</v>
      </c>
    </row>
    <row r="12" spans="1:7" x14ac:dyDescent="0.2">
      <c r="A12" s="11" t="str">
        <f t="shared" ca="1" si="0"/>
        <v>AGA08</v>
      </c>
      <c r="B12" s="12" t="s">
        <v>76</v>
      </c>
      <c r="C12" s="9" t="s">
        <v>65</v>
      </c>
      <c r="D12" s="5" t="s">
        <v>51</v>
      </c>
      <c r="E12" s="5"/>
      <c r="F12" s="5"/>
      <c r="G12" s="15"/>
    </row>
    <row r="13" spans="1:7" x14ac:dyDescent="0.2">
      <c r="A13" s="11" t="str">
        <f t="shared" ca="1" si="0"/>
        <v>AGA09</v>
      </c>
      <c r="B13" s="12" t="s">
        <v>77</v>
      </c>
      <c r="C13" s="9" t="s">
        <v>65</v>
      </c>
      <c r="D13" s="5" t="s">
        <v>51</v>
      </c>
      <c r="E13" s="5"/>
      <c r="F13" s="5"/>
      <c r="G13" s="15"/>
    </row>
    <row r="14" spans="1:7" ht="17" x14ac:dyDescent="0.2">
      <c r="A14" s="11" t="str">
        <f t="shared" ca="1" si="0"/>
        <v>AGE01</v>
      </c>
      <c r="B14" s="18" t="s">
        <v>78</v>
      </c>
      <c r="C14" s="9"/>
      <c r="D14" s="5" t="s">
        <v>50</v>
      </c>
      <c r="E14" s="13" t="s">
        <v>71</v>
      </c>
      <c r="F14" s="13" t="s">
        <v>79</v>
      </c>
      <c r="G14" s="14">
        <v>0.872</v>
      </c>
    </row>
    <row r="15" spans="1:7" x14ac:dyDescent="0.2">
      <c r="A15" s="11" t="str">
        <f t="shared" ca="1" si="0"/>
        <v>ALS01</v>
      </c>
      <c r="B15" s="5" t="s">
        <v>80</v>
      </c>
      <c r="C15" s="9" t="s">
        <v>81</v>
      </c>
      <c r="D15" s="5" t="s">
        <v>51</v>
      </c>
      <c r="E15" s="5"/>
      <c r="F15" s="5"/>
      <c r="G15" s="15"/>
    </row>
    <row r="16" spans="1:7" x14ac:dyDescent="0.2">
      <c r="A16" s="11" t="str">
        <f t="shared" ca="1" si="0"/>
        <v>ALS02</v>
      </c>
      <c r="B16" s="5" t="s">
        <v>82</v>
      </c>
      <c r="C16" s="9" t="s">
        <v>81</v>
      </c>
      <c r="D16" s="5" t="s">
        <v>51</v>
      </c>
      <c r="E16" s="5"/>
      <c r="F16" s="5"/>
      <c r="G16" s="15"/>
    </row>
    <row r="17" spans="1:7" ht="17" x14ac:dyDescent="0.2">
      <c r="A17" s="11" t="str">
        <f t="shared" ca="1" si="0"/>
        <v>ALT01</v>
      </c>
      <c r="B17" s="5" t="s">
        <v>83</v>
      </c>
      <c r="C17" s="9"/>
      <c r="D17" s="5" t="s">
        <v>50</v>
      </c>
      <c r="E17" s="16" t="s">
        <v>71</v>
      </c>
      <c r="F17" s="16" t="s">
        <v>72</v>
      </c>
      <c r="G17" s="17">
        <v>0.45</v>
      </c>
    </row>
    <row r="18" spans="1:7" ht="17" x14ac:dyDescent="0.2">
      <c r="A18" s="11" t="str">
        <f t="shared" ca="1" si="0"/>
        <v>AMM01</v>
      </c>
      <c r="B18" s="5" t="s">
        <v>84</v>
      </c>
      <c r="C18" s="9"/>
      <c r="D18" s="5" t="s">
        <v>50</v>
      </c>
      <c r="E18" s="16" t="s">
        <v>85</v>
      </c>
      <c r="F18" s="16" t="s">
        <v>72</v>
      </c>
      <c r="G18" s="17">
        <v>1.05</v>
      </c>
    </row>
    <row r="19" spans="1:7" x14ac:dyDescent="0.2">
      <c r="A19" s="11" t="str">
        <f t="shared" ca="1" si="0"/>
        <v>AND01</v>
      </c>
      <c r="B19" s="5" t="s">
        <v>86</v>
      </c>
      <c r="C19" s="9" t="s">
        <v>81</v>
      </c>
      <c r="D19" s="5" t="s">
        <v>51</v>
      </c>
      <c r="E19" s="5"/>
      <c r="F19" s="5"/>
      <c r="G19" s="15"/>
    </row>
    <row r="20" spans="1:7" ht="17" x14ac:dyDescent="0.2">
      <c r="A20" s="11" t="str">
        <f t="shared" ca="1" si="0"/>
        <v>ANG01</v>
      </c>
      <c r="B20" s="18" t="s">
        <v>87</v>
      </c>
      <c r="C20" s="9"/>
      <c r="D20" s="5" t="s">
        <v>50</v>
      </c>
      <c r="E20" s="13" t="s">
        <v>85</v>
      </c>
      <c r="F20" s="13" t="s">
        <v>79</v>
      </c>
      <c r="G20" s="14">
        <v>1.7</v>
      </c>
    </row>
    <row r="21" spans="1:7" ht="17" x14ac:dyDescent="0.2">
      <c r="A21" s="11" t="str">
        <f t="shared" ca="1" si="0"/>
        <v>ANG02</v>
      </c>
      <c r="B21" s="18" t="s">
        <v>88</v>
      </c>
      <c r="C21" s="9"/>
      <c r="D21" s="5" t="s">
        <v>50</v>
      </c>
      <c r="E21" s="13" t="s">
        <v>85</v>
      </c>
      <c r="F21" s="13" t="s">
        <v>79</v>
      </c>
      <c r="G21" s="14">
        <v>1.7</v>
      </c>
    </row>
    <row r="22" spans="1:7" ht="17" x14ac:dyDescent="0.2">
      <c r="A22" s="11" t="str">
        <f t="shared" ca="1" si="0"/>
        <v>ANI01</v>
      </c>
      <c r="B22" s="18" t="s">
        <v>89</v>
      </c>
      <c r="C22" s="9"/>
      <c r="D22" s="5" t="s">
        <v>50</v>
      </c>
      <c r="E22" s="13" t="s">
        <v>90</v>
      </c>
      <c r="F22" s="13" t="s">
        <v>79</v>
      </c>
      <c r="G22" s="14">
        <v>2.0299999999999998</v>
      </c>
    </row>
    <row r="23" spans="1:7" ht="17" x14ac:dyDescent="0.2">
      <c r="A23" s="11" t="str">
        <f t="shared" ca="1" si="0"/>
        <v>ANT01</v>
      </c>
      <c r="B23" s="18" t="s">
        <v>91</v>
      </c>
      <c r="C23" s="9"/>
      <c r="D23" s="5" t="s">
        <v>50</v>
      </c>
      <c r="E23" s="13" t="s">
        <v>85</v>
      </c>
      <c r="F23" s="13" t="s">
        <v>79</v>
      </c>
      <c r="G23" s="14">
        <v>1.5569999999999999</v>
      </c>
    </row>
    <row r="24" spans="1:7" x14ac:dyDescent="0.2">
      <c r="A24" s="11" t="str">
        <f t="shared" ca="1" si="0"/>
        <v>ANT02</v>
      </c>
      <c r="B24" s="12" t="s">
        <v>92</v>
      </c>
      <c r="C24" s="9" t="s">
        <v>81</v>
      </c>
      <c r="D24" s="5" t="s">
        <v>51</v>
      </c>
      <c r="E24" s="5"/>
      <c r="F24" s="5"/>
      <c r="G24" s="15"/>
    </row>
    <row r="25" spans="1:7" x14ac:dyDescent="0.2">
      <c r="A25" s="11" t="str">
        <f t="shared" ca="1" si="0"/>
        <v>AQU01</v>
      </c>
      <c r="B25" s="19" t="s">
        <v>93</v>
      </c>
      <c r="C25" s="9" t="s">
        <v>81</v>
      </c>
      <c r="D25" s="5" t="s">
        <v>51</v>
      </c>
      <c r="E25" s="5"/>
      <c r="F25" s="5"/>
      <c r="G25" s="15"/>
    </row>
    <row r="26" spans="1:7" ht="17" x14ac:dyDescent="0.2">
      <c r="A26" s="11" t="str">
        <f t="shared" ca="1" si="0"/>
        <v>ART01</v>
      </c>
      <c r="B26" s="18" t="s">
        <v>94</v>
      </c>
      <c r="C26" s="9"/>
      <c r="D26" s="5" t="s">
        <v>50</v>
      </c>
      <c r="E26" s="13" t="s">
        <v>71</v>
      </c>
      <c r="F26" s="13" t="s">
        <v>79</v>
      </c>
      <c r="G26" s="14">
        <v>0.98</v>
      </c>
    </row>
    <row r="27" spans="1:7" x14ac:dyDescent="0.2">
      <c r="A27" s="11" t="str">
        <f t="shared" ca="1" si="0"/>
        <v>ASC01</v>
      </c>
      <c r="B27" s="5" t="s">
        <v>95</v>
      </c>
      <c r="C27" s="9" t="s">
        <v>81</v>
      </c>
      <c r="D27" s="5" t="s">
        <v>51</v>
      </c>
      <c r="E27" s="5"/>
      <c r="F27" s="5"/>
      <c r="G27" s="15"/>
    </row>
    <row r="28" spans="1:7" x14ac:dyDescent="0.2">
      <c r="A28" s="11" t="str">
        <f t="shared" ca="1" si="0"/>
        <v>AST01</v>
      </c>
      <c r="B28" s="9" t="s">
        <v>96</v>
      </c>
      <c r="C28" s="9" t="s">
        <v>81</v>
      </c>
      <c r="D28" s="5" t="s">
        <v>51</v>
      </c>
      <c r="E28" s="5"/>
      <c r="F28" s="5"/>
      <c r="G28" s="15"/>
    </row>
    <row r="29" spans="1:7" x14ac:dyDescent="0.2">
      <c r="A29" s="11" t="str">
        <f t="shared" ca="1" si="0"/>
        <v>AST02</v>
      </c>
      <c r="B29" s="12" t="s">
        <v>97</v>
      </c>
      <c r="C29" s="9" t="s">
        <v>81</v>
      </c>
      <c r="D29" s="5" t="s">
        <v>51</v>
      </c>
      <c r="E29" s="5"/>
      <c r="F29" s="5"/>
      <c r="G29" s="15"/>
    </row>
    <row r="30" spans="1:7" ht="17" x14ac:dyDescent="0.2">
      <c r="A30" s="11" t="str">
        <f t="shared" ca="1" si="0"/>
        <v>BAC01</v>
      </c>
      <c r="B30" s="18" t="s">
        <v>98</v>
      </c>
      <c r="C30" s="9"/>
      <c r="D30" s="5" t="s">
        <v>50</v>
      </c>
      <c r="E30" s="13" t="s">
        <v>85</v>
      </c>
      <c r="F30" s="13" t="s">
        <v>79</v>
      </c>
      <c r="G30" s="14">
        <v>1.5</v>
      </c>
    </row>
    <row r="31" spans="1:7" ht="17" x14ac:dyDescent="0.2">
      <c r="A31" s="11" t="str">
        <f t="shared" ca="1" si="0"/>
        <v>BEG01</v>
      </c>
      <c r="B31" s="5" t="s">
        <v>99</v>
      </c>
      <c r="C31" s="9"/>
      <c r="D31" s="5" t="s">
        <v>50</v>
      </c>
      <c r="E31" s="16" t="s">
        <v>71</v>
      </c>
      <c r="F31" s="16" t="s">
        <v>72</v>
      </c>
      <c r="G31" s="17">
        <v>0.25</v>
      </c>
    </row>
    <row r="32" spans="1:7" ht="17" x14ac:dyDescent="0.2">
      <c r="A32" s="11" t="str">
        <f t="shared" ca="1" si="0"/>
        <v>BID01</v>
      </c>
      <c r="B32" s="5" t="s">
        <v>100</v>
      </c>
      <c r="C32" s="9" t="s">
        <v>65</v>
      </c>
      <c r="D32" s="5" t="s">
        <v>50</v>
      </c>
      <c r="E32" s="16" t="s">
        <v>85</v>
      </c>
      <c r="F32" s="16" t="s">
        <v>72</v>
      </c>
      <c r="G32" s="17">
        <v>1.05</v>
      </c>
    </row>
    <row r="33" spans="1:7" ht="17" x14ac:dyDescent="0.2">
      <c r="A33" s="11" t="str">
        <f t="shared" ca="1" si="0"/>
        <v>BID02</v>
      </c>
      <c r="B33" s="18" t="s">
        <v>101</v>
      </c>
      <c r="C33" s="9" t="s">
        <v>65</v>
      </c>
      <c r="D33" s="5" t="s">
        <v>50</v>
      </c>
      <c r="E33" s="13" t="s">
        <v>85</v>
      </c>
      <c r="F33" s="13" t="s">
        <v>79</v>
      </c>
      <c r="G33" s="14">
        <v>1.57</v>
      </c>
    </row>
    <row r="34" spans="1:7" ht="17" x14ac:dyDescent="0.2">
      <c r="A34" s="11" t="str">
        <f t="shared" ca="1" si="0"/>
        <v>BID03</v>
      </c>
      <c r="B34" s="18" t="s">
        <v>102</v>
      </c>
      <c r="C34" s="9" t="s">
        <v>65</v>
      </c>
      <c r="D34" s="5" t="s">
        <v>50</v>
      </c>
      <c r="E34" s="13" t="s">
        <v>85</v>
      </c>
      <c r="F34" s="13" t="s">
        <v>79</v>
      </c>
      <c r="G34" s="14">
        <v>1.37</v>
      </c>
    </row>
    <row r="35" spans="1:7" ht="17" x14ac:dyDescent="0.2">
      <c r="A35" s="11" t="str">
        <f t="shared" ca="1" si="0"/>
        <v>BID04</v>
      </c>
      <c r="B35" s="18" t="s">
        <v>103</v>
      </c>
      <c r="C35" s="9" t="s">
        <v>65</v>
      </c>
      <c r="D35" s="5" t="s">
        <v>50</v>
      </c>
      <c r="E35" s="13" t="s">
        <v>85</v>
      </c>
      <c r="F35" s="13" t="s">
        <v>79</v>
      </c>
      <c r="G35" s="14">
        <v>1.37</v>
      </c>
    </row>
    <row r="36" spans="1:7" ht="17" x14ac:dyDescent="0.2">
      <c r="A36" s="11" t="str">
        <f t="shared" ca="1" si="0"/>
        <v>BID05</v>
      </c>
      <c r="B36" s="18" t="s">
        <v>104</v>
      </c>
      <c r="C36" s="9" t="s">
        <v>65</v>
      </c>
      <c r="D36" s="5" t="s">
        <v>50</v>
      </c>
      <c r="E36" s="13" t="s">
        <v>85</v>
      </c>
      <c r="F36" s="13" t="s">
        <v>79</v>
      </c>
      <c r="G36" s="14">
        <v>1.54</v>
      </c>
    </row>
    <row r="37" spans="1:7" ht="17" x14ac:dyDescent="0.2">
      <c r="A37" s="11" t="str">
        <f t="shared" ca="1" si="0"/>
        <v>BRA01</v>
      </c>
      <c r="B37" s="18" t="s">
        <v>105</v>
      </c>
      <c r="C37" s="9"/>
      <c r="D37" s="5" t="s">
        <v>50</v>
      </c>
      <c r="E37" s="13" t="s">
        <v>85</v>
      </c>
      <c r="F37" s="13" t="s">
        <v>79</v>
      </c>
      <c r="G37" s="14">
        <v>1.69</v>
      </c>
    </row>
    <row r="38" spans="1:7" x14ac:dyDescent="0.2">
      <c r="A38" s="11" t="str">
        <f t="shared" ca="1" si="0"/>
        <v>CAL01</v>
      </c>
      <c r="B38" s="12" t="s">
        <v>106</v>
      </c>
      <c r="C38" s="9" t="s">
        <v>81</v>
      </c>
      <c r="D38" s="5" t="s">
        <v>51</v>
      </c>
      <c r="E38" s="5"/>
      <c r="F38" s="5"/>
      <c r="G38" s="15"/>
    </row>
    <row r="39" spans="1:7" ht="17" x14ac:dyDescent="0.2">
      <c r="A39" s="11" t="str">
        <f t="shared" ca="1" si="0"/>
        <v>CAL02</v>
      </c>
      <c r="B39" s="5" t="s">
        <v>107</v>
      </c>
      <c r="C39" s="9"/>
      <c r="D39" s="5" t="s">
        <v>51</v>
      </c>
      <c r="E39" s="16" t="s">
        <v>85</v>
      </c>
      <c r="F39" s="16" t="s">
        <v>79</v>
      </c>
      <c r="G39" s="17">
        <v>1.92</v>
      </c>
    </row>
    <row r="40" spans="1:7" ht="17" x14ac:dyDescent="0.2">
      <c r="A40" s="11" t="str">
        <f t="shared" ca="1" si="0"/>
        <v>CAN01</v>
      </c>
      <c r="B40" s="5" t="s">
        <v>108</v>
      </c>
      <c r="C40" s="9"/>
      <c r="D40" s="5" t="s">
        <v>51</v>
      </c>
      <c r="E40" s="16" t="s">
        <v>90</v>
      </c>
      <c r="F40" s="16" t="s">
        <v>79</v>
      </c>
      <c r="G40" s="17">
        <v>3.8</v>
      </c>
    </row>
    <row r="41" spans="1:7" ht="17" x14ac:dyDescent="0.2">
      <c r="A41" s="11" t="str">
        <f t="shared" ca="1" si="0"/>
        <v>CAN02</v>
      </c>
      <c r="B41" s="5" t="s">
        <v>109</v>
      </c>
      <c r="C41" s="9"/>
      <c r="D41" s="5" t="s">
        <v>51</v>
      </c>
      <c r="E41" s="16" t="s">
        <v>90</v>
      </c>
      <c r="F41" s="16" t="s">
        <v>79</v>
      </c>
      <c r="G41" s="17">
        <v>3.8</v>
      </c>
    </row>
    <row r="42" spans="1:7" ht="17" x14ac:dyDescent="0.2">
      <c r="A42" s="11" t="str">
        <f t="shared" ca="1" si="0"/>
        <v>CAN03</v>
      </c>
      <c r="B42" s="18" t="s">
        <v>110</v>
      </c>
      <c r="C42" s="9"/>
      <c r="D42" s="5" t="s">
        <v>51</v>
      </c>
      <c r="E42" s="13" t="s">
        <v>90</v>
      </c>
      <c r="F42" s="13" t="s">
        <v>79</v>
      </c>
      <c r="G42" s="14">
        <v>3.8</v>
      </c>
    </row>
    <row r="43" spans="1:7" ht="17" x14ac:dyDescent="0.2">
      <c r="A43" s="11" t="str">
        <f t="shared" ca="1" si="0"/>
        <v>CAN04</v>
      </c>
      <c r="B43" s="5" t="s">
        <v>111</v>
      </c>
      <c r="C43" s="9"/>
      <c r="D43" s="5" t="s">
        <v>50</v>
      </c>
      <c r="E43" s="16" t="s">
        <v>85</v>
      </c>
      <c r="F43" s="16" t="s">
        <v>72</v>
      </c>
      <c r="G43" s="17">
        <v>1.8</v>
      </c>
    </row>
    <row r="44" spans="1:7" x14ac:dyDescent="0.2">
      <c r="A44" s="11" t="str">
        <f t="shared" ca="1" si="0"/>
        <v>CAN05</v>
      </c>
      <c r="B44" s="20" t="s">
        <v>112</v>
      </c>
      <c r="C44" s="9"/>
      <c r="D44" s="5" t="s">
        <v>113</v>
      </c>
      <c r="E44" s="5"/>
      <c r="F44" s="5"/>
      <c r="G44" s="15"/>
    </row>
    <row r="45" spans="1:7" ht="17" x14ac:dyDescent="0.2">
      <c r="A45" s="11" t="str">
        <f t="shared" ca="1" si="0"/>
        <v>CAR01</v>
      </c>
      <c r="B45" s="18" t="s">
        <v>114</v>
      </c>
      <c r="C45" s="9"/>
      <c r="D45" s="5" t="s">
        <v>50</v>
      </c>
      <c r="E45" s="13" t="s">
        <v>85</v>
      </c>
      <c r="F45" s="13" t="s">
        <v>79</v>
      </c>
      <c r="G45" s="14">
        <v>2.2400000000000002</v>
      </c>
    </row>
    <row r="46" spans="1:7" x14ac:dyDescent="0.2">
      <c r="A46" s="11" t="str">
        <f t="shared" ca="1" si="0"/>
        <v>CAR02</v>
      </c>
      <c r="B46" s="5" t="s">
        <v>115</v>
      </c>
      <c r="C46" s="9" t="s">
        <v>81</v>
      </c>
      <c r="D46" s="5" t="s">
        <v>51</v>
      </c>
      <c r="E46" s="5"/>
      <c r="F46" s="5"/>
      <c r="G46" s="15"/>
    </row>
    <row r="47" spans="1:7" x14ac:dyDescent="0.2">
      <c r="A47" s="11" t="str">
        <f t="shared" ca="1" si="0"/>
        <v>CEN01</v>
      </c>
      <c r="B47" s="5" t="s">
        <v>116</v>
      </c>
      <c r="C47" s="9" t="s">
        <v>81</v>
      </c>
      <c r="D47" s="5" t="s">
        <v>51</v>
      </c>
      <c r="E47" s="5"/>
      <c r="F47" s="5"/>
      <c r="G47" s="15"/>
    </row>
    <row r="48" spans="1:7" ht="17" x14ac:dyDescent="0.2">
      <c r="A48" s="11" t="str">
        <f t="shared" ca="1" si="0"/>
        <v>CLE01</v>
      </c>
      <c r="B48" s="18" t="s">
        <v>117</v>
      </c>
      <c r="C48" s="9"/>
      <c r="D48" s="5" t="s">
        <v>50</v>
      </c>
      <c r="E48" s="13" t="s">
        <v>118</v>
      </c>
      <c r="F48" s="13" t="s">
        <v>119</v>
      </c>
      <c r="G48" s="14">
        <v>17</v>
      </c>
    </row>
    <row r="49" spans="1:7" ht="17" x14ac:dyDescent="0.2">
      <c r="A49" s="11" t="str">
        <f t="shared" ca="1" si="0"/>
        <v>CLE02</v>
      </c>
      <c r="B49" s="18" t="s">
        <v>120</v>
      </c>
      <c r="C49" s="9"/>
      <c r="D49" s="5" t="s">
        <v>50</v>
      </c>
      <c r="E49" s="13" t="s">
        <v>85</v>
      </c>
      <c r="F49" s="13" t="s">
        <v>79</v>
      </c>
      <c r="G49" s="14">
        <v>1.8</v>
      </c>
    </row>
    <row r="50" spans="1:7" ht="17" x14ac:dyDescent="0.2">
      <c r="A50" s="11" t="str">
        <f t="shared" ca="1" si="0"/>
        <v>CLE03</v>
      </c>
      <c r="B50" s="5" t="s">
        <v>121</v>
      </c>
      <c r="C50" s="9"/>
      <c r="D50" s="5" t="s">
        <v>50</v>
      </c>
      <c r="E50" s="16" t="s">
        <v>85</v>
      </c>
      <c r="F50" s="16" t="s">
        <v>72</v>
      </c>
      <c r="G50" s="17">
        <v>1.05</v>
      </c>
    </row>
    <row r="51" spans="1:7" ht="17" x14ac:dyDescent="0.2">
      <c r="A51" s="11" t="str">
        <f t="shared" ca="1" si="0"/>
        <v>CLE04</v>
      </c>
      <c r="B51" s="5" t="s">
        <v>122</v>
      </c>
      <c r="C51" s="9"/>
      <c r="D51" s="5" t="s">
        <v>50</v>
      </c>
      <c r="E51" s="16" t="s">
        <v>85</v>
      </c>
      <c r="F51" s="16" t="s">
        <v>72</v>
      </c>
      <c r="G51" s="17">
        <v>1.05</v>
      </c>
    </row>
    <row r="52" spans="1:7" ht="17" x14ac:dyDescent="0.2">
      <c r="A52" s="11" t="str">
        <f t="shared" ca="1" si="0"/>
        <v>CLE05</v>
      </c>
      <c r="B52" s="18" t="s">
        <v>123</v>
      </c>
      <c r="C52" s="9"/>
      <c r="D52" s="5" t="s">
        <v>50</v>
      </c>
      <c r="E52" s="13" t="s">
        <v>85</v>
      </c>
      <c r="F52" s="13" t="s">
        <v>79</v>
      </c>
      <c r="G52" s="14">
        <v>1.72</v>
      </c>
    </row>
    <row r="53" spans="1:7" ht="17" x14ac:dyDescent="0.2">
      <c r="A53" s="11" t="str">
        <f t="shared" ca="1" si="0"/>
        <v>COL01</v>
      </c>
      <c r="B53" s="18" t="s">
        <v>124</v>
      </c>
      <c r="C53" s="9"/>
      <c r="D53" s="5" t="s">
        <v>50</v>
      </c>
      <c r="E53" s="13" t="s">
        <v>85</v>
      </c>
      <c r="F53" s="13" t="s">
        <v>79</v>
      </c>
      <c r="G53" s="14">
        <v>1.53</v>
      </c>
    </row>
    <row r="54" spans="1:7" ht="17" x14ac:dyDescent="0.2">
      <c r="A54" s="11" t="str">
        <f t="shared" ca="1" si="0"/>
        <v>COL02</v>
      </c>
      <c r="B54" s="18" t="s">
        <v>125</v>
      </c>
      <c r="C54" s="9"/>
      <c r="D54" s="5" t="s">
        <v>50</v>
      </c>
      <c r="E54" s="13" t="s">
        <v>85</v>
      </c>
      <c r="F54" s="13" t="s">
        <v>79</v>
      </c>
      <c r="G54" s="14">
        <v>1.69</v>
      </c>
    </row>
    <row r="55" spans="1:7" ht="17" x14ac:dyDescent="0.2">
      <c r="A55" s="11" t="str">
        <f t="shared" ca="1" si="0"/>
        <v>COL03</v>
      </c>
      <c r="B55" s="18" t="s">
        <v>126</v>
      </c>
      <c r="C55" s="9"/>
      <c r="D55" s="5" t="s">
        <v>50</v>
      </c>
      <c r="E55" s="13" t="s">
        <v>85</v>
      </c>
      <c r="F55" s="13" t="s">
        <v>79</v>
      </c>
      <c r="G55" s="14">
        <v>1.68</v>
      </c>
    </row>
    <row r="56" spans="1:7" ht="17" x14ac:dyDescent="0.2">
      <c r="A56" s="11" t="str">
        <f t="shared" ca="1" si="0"/>
        <v>COR01</v>
      </c>
      <c r="B56" s="5" t="s">
        <v>127</v>
      </c>
      <c r="C56" s="9"/>
      <c r="D56" s="5" t="s">
        <v>50</v>
      </c>
      <c r="E56" s="16" t="s">
        <v>85</v>
      </c>
      <c r="F56" s="16" t="s">
        <v>72</v>
      </c>
      <c r="G56" s="17">
        <v>0.65</v>
      </c>
    </row>
    <row r="57" spans="1:7" ht="17" x14ac:dyDescent="0.2">
      <c r="A57" s="11" t="str">
        <f t="shared" ca="1" si="0"/>
        <v>COR02</v>
      </c>
      <c r="B57" s="5" t="s">
        <v>128</v>
      </c>
      <c r="C57" s="9"/>
      <c r="D57" s="5" t="s">
        <v>50</v>
      </c>
      <c r="E57" s="16" t="s">
        <v>85</v>
      </c>
      <c r="F57" s="16" t="s">
        <v>72</v>
      </c>
      <c r="G57" s="17">
        <v>0.65</v>
      </c>
    </row>
    <row r="58" spans="1:7" x14ac:dyDescent="0.2">
      <c r="A58" s="11" t="str">
        <f t="shared" ca="1" si="0"/>
        <v>COR03</v>
      </c>
      <c r="B58" s="19" t="s">
        <v>129</v>
      </c>
      <c r="C58" s="9" t="s">
        <v>81</v>
      </c>
      <c r="D58" s="5" t="s">
        <v>51</v>
      </c>
      <c r="E58" s="5"/>
      <c r="F58" s="5"/>
      <c r="G58" s="15"/>
    </row>
    <row r="59" spans="1:7" ht="17" x14ac:dyDescent="0.2">
      <c r="A59" s="11" t="str">
        <f t="shared" ca="1" si="0"/>
        <v>COS01</v>
      </c>
      <c r="B59" s="5" t="s">
        <v>130</v>
      </c>
      <c r="C59" s="9"/>
      <c r="D59" s="5" t="s">
        <v>50</v>
      </c>
      <c r="E59" s="16" t="s">
        <v>71</v>
      </c>
      <c r="F59" s="16" t="s">
        <v>72</v>
      </c>
      <c r="G59" s="17">
        <v>0.25</v>
      </c>
    </row>
    <row r="60" spans="1:7" ht="17" x14ac:dyDescent="0.2">
      <c r="A60" s="11" t="str">
        <f t="shared" ca="1" si="0"/>
        <v>COS02</v>
      </c>
      <c r="B60" s="5" t="s">
        <v>131</v>
      </c>
      <c r="C60" s="9"/>
      <c r="D60" s="5" t="s">
        <v>50</v>
      </c>
      <c r="E60" s="16" t="s">
        <v>71</v>
      </c>
      <c r="F60" s="16" t="s">
        <v>72</v>
      </c>
      <c r="G60" s="17">
        <v>0.25</v>
      </c>
    </row>
    <row r="61" spans="1:7" ht="17" x14ac:dyDescent="0.2">
      <c r="A61" s="11" t="str">
        <f t="shared" ca="1" si="0"/>
        <v>COS03</v>
      </c>
      <c r="B61" s="5" t="s">
        <v>132</v>
      </c>
      <c r="C61" s="9"/>
      <c r="D61" s="5" t="s">
        <v>50</v>
      </c>
      <c r="E61" s="16" t="s">
        <v>71</v>
      </c>
      <c r="F61" s="16" t="s">
        <v>72</v>
      </c>
      <c r="G61" s="17">
        <v>0.25</v>
      </c>
    </row>
    <row r="62" spans="1:7" ht="17" x14ac:dyDescent="0.2">
      <c r="A62" s="11" t="str">
        <f t="shared" ca="1" si="0"/>
        <v>COS04</v>
      </c>
      <c r="B62" s="5" t="s">
        <v>133</v>
      </c>
      <c r="C62" s="9"/>
      <c r="D62" s="5" t="s">
        <v>50</v>
      </c>
      <c r="E62" s="16" t="s">
        <v>71</v>
      </c>
      <c r="F62" s="16" t="s">
        <v>72</v>
      </c>
      <c r="G62" s="17">
        <v>0.25</v>
      </c>
    </row>
    <row r="63" spans="1:7" ht="17" x14ac:dyDescent="0.2">
      <c r="A63" s="11" t="str">
        <f t="shared" ca="1" si="0"/>
        <v>COS05</v>
      </c>
      <c r="B63" s="5" t="s">
        <v>134</v>
      </c>
      <c r="C63" s="9"/>
      <c r="D63" s="5" t="s">
        <v>50</v>
      </c>
      <c r="E63" s="16" t="s">
        <v>71</v>
      </c>
      <c r="F63" s="16" t="s">
        <v>72</v>
      </c>
      <c r="G63" s="17">
        <v>0.25</v>
      </c>
    </row>
    <row r="64" spans="1:7" ht="17" x14ac:dyDescent="0.2">
      <c r="A64" s="11" t="str">
        <f t="shared" ca="1" si="0"/>
        <v>COS06</v>
      </c>
      <c r="B64" s="5" t="s">
        <v>135</v>
      </c>
      <c r="C64" s="9"/>
      <c r="D64" s="5" t="s">
        <v>50</v>
      </c>
      <c r="E64" s="16" t="s">
        <v>71</v>
      </c>
      <c r="F64" s="16" t="s">
        <v>72</v>
      </c>
      <c r="G64" s="17">
        <v>0.25</v>
      </c>
    </row>
    <row r="65" spans="1:7" ht="17" x14ac:dyDescent="0.2">
      <c r="A65" s="11" t="str">
        <f t="shared" ca="1" si="0"/>
        <v>COS07</v>
      </c>
      <c r="B65" s="5" t="s">
        <v>136</v>
      </c>
      <c r="C65" s="9"/>
      <c r="D65" s="5" t="s">
        <v>50</v>
      </c>
      <c r="E65" s="16" t="s">
        <v>71</v>
      </c>
      <c r="F65" s="16" t="s">
        <v>72</v>
      </c>
      <c r="G65" s="17">
        <v>0.26</v>
      </c>
    </row>
    <row r="66" spans="1:7" x14ac:dyDescent="0.2">
      <c r="A66" s="11" t="str">
        <f t="shared" ca="1" si="0"/>
        <v>CRO01</v>
      </c>
      <c r="B66" s="12" t="s">
        <v>137</v>
      </c>
      <c r="C66" s="9" t="s">
        <v>81</v>
      </c>
      <c r="D66" s="5" t="s">
        <v>51</v>
      </c>
      <c r="E66" s="5"/>
      <c r="F66" s="5"/>
      <c r="G66" s="15"/>
    </row>
    <row r="67" spans="1:7" x14ac:dyDescent="0.2">
      <c r="A67" s="11" t="str">
        <f t="shared" ca="1" si="0"/>
        <v>CRO02</v>
      </c>
      <c r="B67" s="5" t="s">
        <v>138</v>
      </c>
      <c r="C67" s="9" t="s">
        <v>81</v>
      </c>
      <c r="D67" s="5" t="s">
        <v>51</v>
      </c>
      <c r="E67" s="5"/>
      <c r="F67" s="5"/>
      <c r="G67" s="15"/>
    </row>
    <row r="68" spans="1:7" ht="17" x14ac:dyDescent="0.2">
      <c r="A68" s="11" t="str">
        <f t="shared" ref="A68:A131" ca="1" si="1">UPPER(LEFT($B68,3))&amp;TEXT(IF(UPPER(LEFT($B68,3))=LEFT(OFFSET(A68,-1,0),3),RIGHT(OFFSET(A68,-1,0),2)+1,1),"00")</f>
        <v>DAH01</v>
      </c>
      <c r="B68" s="18" t="s">
        <v>139</v>
      </c>
      <c r="C68" s="9"/>
      <c r="D68" s="5" t="s">
        <v>50</v>
      </c>
      <c r="E68" s="13" t="s">
        <v>90</v>
      </c>
      <c r="F68" s="13" t="s">
        <v>79</v>
      </c>
      <c r="G68" s="14">
        <v>3.8</v>
      </c>
    </row>
    <row r="69" spans="1:7" ht="17" x14ac:dyDescent="0.2">
      <c r="A69" s="11" t="str">
        <f t="shared" ca="1" si="1"/>
        <v>DAH02</v>
      </c>
      <c r="B69" s="18" t="s">
        <v>140</v>
      </c>
      <c r="C69" s="9"/>
      <c r="D69" s="5" t="s">
        <v>50</v>
      </c>
      <c r="E69" s="13" t="s">
        <v>85</v>
      </c>
      <c r="F69" s="13" t="s">
        <v>79</v>
      </c>
      <c r="G69" s="14">
        <v>1.78</v>
      </c>
    </row>
    <row r="70" spans="1:7" ht="17" x14ac:dyDescent="0.2">
      <c r="A70" s="11" t="str">
        <f t="shared" ca="1" si="1"/>
        <v>DAH03</v>
      </c>
      <c r="B70" s="18" t="s">
        <v>141</v>
      </c>
      <c r="C70" s="9"/>
      <c r="D70" s="5" t="s">
        <v>50</v>
      </c>
      <c r="E70" s="13" t="s">
        <v>85</v>
      </c>
      <c r="F70" s="13" t="s">
        <v>79</v>
      </c>
      <c r="G70" s="14">
        <v>1.78</v>
      </c>
    </row>
    <row r="71" spans="1:7" x14ac:dyDescent="0.2">
      <c r="A71" s="11" t="str">
        <f t="shared" ca="1" si="1"/>
        <v>DAH04</v>
      </c>
      <c r="B71" s="20" t="s">
        <v>142</v>
      </c>
      <c r="C71" s="9" t="s">
        <v>143</v>
      </c>
      <c r="D71" s="5" t="s">
        <v>52</v>
      </c>
      <c r="E71" s="5"/>
      <c r="F71" s="5"/>
      <c r="G71" s="15"/>
    </row>
    <row r="72" spans="1:7" x14ac:dyDescent="0.2">
      <c r="A72" s="11" t="str">
        <f t="shared" ca="1" si="1"/>
        <v>DAL01</v>
      </c>
      <c r="B72" s="20" t="s">
        <v>144</v>
      </c>
      <c r="C72" s="9" t="s">
        <v>143</v>
      </c>
      <c r="D72" s="5" t="s">
        <v>52</v>
      </c>
      <c r="E72" s="5"/>
      <c r="F72" s="5"/>
      <c r="G72" s="15"/>
    </row>
    <row r="73" spans="1:7" x14ac:dyDescent="0.2">
      <c r="A73" s="11" t="str">
        <f t="shared" ca="1" si="1"/>
        <v>DAL02</v>
      </c>
      <c r="B73" s="20" t="s">
        <v>145</v>
      </c>
      <c r="C73" s="9" t="s">
        <v>143</v>
      </c>
      <c r="D73" s="5" t="s">
        <v>52</v>
      </c>
      <c r="E73" s="5"/>
      <c r="F73" s="5"/>
      <c r="G73" s="15"/>
    </row>
    <row r="74" spans="1:7" x14ac:dyDescent="0.2">
      <c r="A74" s="11" t="str">
        <f t="shared" ca="1" si="1"/>
        <v>DAL03</v>
      </c>
      <c r="B74" s="20" t="s">
        <v>146</v>
      </c>
      <c r="C74" s="9" t="s">
        <v>143</v>
      </c>
      <c r="D74" s="5" t="s">
        <v>52</v>
      </c>
      <c r="E74" s="5"/>
      <c r="F74" s="5"/>
      <c r="G74" s="15"/>
    </row>
    <row r="75" spans="1:7" x14ac:dyDescent="0.2">
      <c r="A75" s="11" t="str">
        <f t="shared" ca="1" si="1"/>
        <v>DAL04</v>
      </c>
      <c r="B75" s="20" t="s">
        <v>147</v>
      </c>
      <c r="C75" s="9" t="s">
        <v>143</v>
      </c>
      <c r="D75" s="5" t="s">
        <v>52</v>
      </c>
      <c r="E75" s="5"/>
      <c r="F75" s="5"/>
      <c r="G75" s="15"/>
    </row>
    <row r="76" spans="1:7" x14ac:dyDescent="0.2">
      <c r="A76" s="11" t="str">
        <f t="shared" ca="1" si="1"/>
        <v>DAL05</v>
      </c>
      <c r="B76" s="20" t="s">
        <v>148</v>
      </c>
      <c r="C76" s="9" t="s">
        <v>143</v>
      </c>
      <c r="D76" s="5" t="s">
        <v>52</v>
      </c>
      <c r="E76" s="5"/>
      <c r="F76" s="5"/>
      <c r="G76" s="15"/>
    </row>
    <row r="77" spans="1:7" x14ac:dyDescent="0.2">
      <c r="A77" s="11" t="str">
        <f t="shared" ca="1" si="1"/>
        <v>DAL06</v>
      </c>
      <c r="B77" s="20" t="s">
        <v>149</v>
      </c>
      <c r="C77" s="9" t="s">
        <v>143</v>
      </c>
      <c r="D77" s="5" t="s">
        <v>52</v>
      </c>
      <c r="E77" s="5"/>
      <c r="F77" s="5"/>
      <c r="G77" s="15"/>
    </row>
    <row r="78" spans="1:7" x14ac:dyDescent="0.2">
      <c r="A78" s="11" t="str">
        <f t="shared" ca="1" si="1"/>
        <v>DAL07</v>
      </c>
      <c r="B78" s="20" t="s">
        <v>150</v>
      </c>
      <c r="C78" s="9" t="s">
        <v>143</v>
      </c>
      <c r="D78" s="5" t="s">
        <v>52</v>
      </c>
      <c r="E78" s="5"/>
      <c r="F78" s="5"/>
      <c r="G78" s="15"/>
    </row>
    <row r="79" spans="1:7" x14ac:dyDescent="0.2">
      <c r="A79" s="11" t="str">
        <f t="shared" ca="1" si="1"/>
        <v>DAL08</v>
      </c>
      <c r="B79" s="20" t="s">
        <v>151</v>
      </c>
      <c r="C79" s="9" t="s">
        <v>143</v>
      </c>
      <c r="D79" s="5" t="s">
        <v>52</v>
      </c>
      <c r="E79" s="5"/>
      <c r="F79" s="5"/>
      <c r="G79" s="15"/>
    </row>
    <row r="80" spans="1:7" x14ac:dyDescent="0.2">
      <c r="A80" s="11" t="str">
        <f t="shared" ca="1" si="1"/>
        <v>DAL09</v>
      </c>
      <c r="B80" s="20" t="s">
        <v>152</v>
      </c>
      <c r="C80" s="9" t="s">
        <v>143</v>
      </c>
      <c r="D80" s="5" t="s">
        <v>52</v>
      </c>
      <c r="E80" s="5"/>
      <c r="F80" s="5"/>
      <c r="G80" s="15"/>
    </row>
    <row r="81" spans="1:7" ht="17" x14ac:dyDescent="0.2">
      <c r="A81" s="11" t="str">
        <f t="shared" ca="1" si="1"/>
        <v>DAT01</v>
      </c>
      <c r="B81" s="18" t="s">
        <v>153</v>
      </c>
      <c r="C81" s="9"/>
      <c r="D81" s="5" t="s">
        <v>50</v>
      </c>
      <c r="E81" s="13" t="s">
        <v>154</v>
      </c>
      <c r="F81" s="13" t="s">
        <v>79</v>
      </c>
      <c r="G81" s="14">
        <v>9.69</v>
      </c>
    </row>
    <row r="82" spans="1:7" ht="17" x14ac:dyDescent="0.2">
      <c r="A82" s="11" t="str">
        <f t="shared" ca="1" si="1"/>
        <v>DIA01</v>
      </c>
      <c r="B82" s="18" t="s">
        <v>155</v>
      </c>
      <c r="C82" s="9"/>
      <c r="D82" s="5" t="s">
        <v>50</v>
      </c>
      <c r="E82" s="13" t="s">
        <v>85</v>
      </c>
      <c r="F82" s="13" t="s">
        <v>79</v>
      </c>
      <c r="G82" s="14">
        <v>1.39</v>
      </c>
    </row>
    <row r="83" spans="1:7" ht="17" x14ac:dyDescent="0.2">
      <c r="A83" s="11" t="str">
        <f t="shared" ca="1" si="1"/>
        <v>DIC01</v>
      </c>
      <c r="B83" s="5" t="s">
        <v>156</v>
      </c>
      <c r="C83" s="9"/>
      <c r="D83" s="5" t="s">
        <v>50</v>
      </c>
      <c r="E83" s="16" t="s">
        <v>71</v>
      </c>
      <c r="F83" s="16" t="s">
        <v>72</v>
      </c>
      <c r="G83" s="17">
        <v>0.48</v>
      </c>
    </row>
    <row r="84" spans="1:7" ht="17" x14ac:dyDescent="0.2">
      <c r="A84" s="11" t="str">
        <f t="shared" ca="1" si="1"/>
        <v>ECH01</v>
      </c>
      <c r="B84" s="18" t="s">
        <v>157</v>
      </c>
      <c r="C84" s="9"/>
      <c r="D84" s="5" t="s">
        <v>50</v>
      </c>
      <c r="E84" s="13" t="s">
        <v>85</v>
      </c>
      <c r="F84" s="13" t="s">
        <v>79</v>
      </c>
      <c r="G84" s="14">
        <v>2.31</v>
      </c>
    </row>
    <row r="85" spans="1:7" ht="17" x14ac:dyDescent="0.2">
      <c r="A85" s="11" t="str">
        <f t="shared" ca="1" si="1"/>
        <v>ECH02</v>
      </c>
      <c r="B85" s="5" t="s">
        <v>158</v>
      </c>
      <c r="C85" s="9"/>
      <c r="D85" s="5" t="s">
        <v>50</v>
      </c>
      <c r="E85" s="16" t="s">
        <v>85</v>
      </c>
      <c r="F85" s="16" t="s">
        <v>72</v>
      </c>
      <c r="G85" s="17">
        <v>1.05</v>
      </c>
    </row>
    <row r="86" spans="1:7" x14ac:dyDescent="0.2">
      <c r="A86" s="11" t="str">
        <f t="shared" ca="1" si="1"/>
        <v>ECH03</v>
      </c>
      <c r="B86" s="12" t="s">
        <v>159</v>
      </c>
      <c r="C86" s="9" t="s">
        <v>81</v>
      </c>
      <c r="D86" s="5" t="s">
        <v>51</v>
      </c>
      <c r="E86" s="5"/>
      <c r="F86" s="5"/>
      <c r="G86" s="15"/>
    </row>
    <row r="87" spans="1:7" x14ac:dyDescent="0.2">
      <c r="A87" s="11" t="str">
        <f t="shared" ca="1" si="1"/>
        <v>ECH04</v>
      </c>
      <c r="B87" s="5" t="s">
        <v>160</v>
      </c>
      <c r="C87" s="9"/>
      <c r="D87" s="5" t="s">
        <v>51</v>
      </c>
      <c r="E87" s="5"/>
      <c r="F87" s="5"/>
      <c r="G87" s="15"/>
    </row>
    <row r="88" spans="1:7" ht="17" x14ac:dyDescent="0.2">
      <c r="A88" s="11" t="str">
        <f t="shared" ca="1" si="1"/>
        <v>EMI01</v>
      </c>
      <c r="B88" s="5" t="s">
        <v>161</v>
      </c>
      <c r="C88" s="9"/>
      <c r="D88" s="5" t="s">
        <v>50</v>
      </c>
      <c r="E88" s="16" t="s">
        <v>71</v>
      </c>
      <c r="F88" s="16" t="s">
        <v>72</v>
      </c>
      <c r="G88" s="17">
        <v>0.55000000000000004</v>
      </c>
    </row>
    <row r="89" spans="1:7" x14ac:dyDescent="0.2">
      <c r="A89" s="11" t="str">
        <f t="shared" ca="1" si="1"/>
        <v>ERI01</v>
      </c>
      <c r="B89" s="5" t="s">
        <v>162</v>
      </c>
      <c r="C89" s="9" t="s">
        <v>81</v>
      </c>
      <c r="D89" s="5" t="s">
        <v>51</v>
      </c>
      <c r="E89" s="5"/>
      <c r="F89" s="5"/>
      <c r="G89" s="15"/>
    </row>
    <row r="90" spans="1:7" x14ac:dyDescent="0.2">
      <c r="A90" s="11" t="str">
        <f t="shared" ca="1" si="1"/>
        <v>ERY01</v>
      </c>
      <c r="B90" s="19" t="s">
        <v>163</v>
      </c>
      <c r="C90" s="9" t="s">
        <v>81</v>
      </c>
      <c r="D90" s="5" t="s">
        <v>51</v>
      </c>
      <c r="E90" s="5"/>
      <c r="F90" s="5"/>
      <c r="G90" s="15"/>
    </row>
    <row r="91" spans="1:7" x14ac:dyDescent="0.2">
      <c r="A91" s="11" t="str">
        <f t="shared" ca="1" si="1"/>
        <v>ERY02</v>
      </c>
      <c r="B91" s="5" t="s">
        <v>164</v>
      </c>
      <c r="C91" s="9" t="s">
        <v>81</v>
      </c>
      <c r="D91" s="5" t="s">
        <v>51</v>
      </c>
      <c r="E91" s="5"/>
      <c r="F91" s="5"/>
      <c r="G91" s="15"/>
    </row>
    <row r="92" spans="1:7" ht="17" x14ac:dyDescent="0.2">
      <c r="A92" s="11" t="str">
        <f t="shared" ca="1" si="1"/>
        <v>EUP01</v>
      </c>
      <c r="B92" s="5" t="s">
        <v>165</v>
      </c>
      <c r="C92" s="9"/>
      <c r="D92" s="5" t="s">
        <v>50</v>
      </c>
      <c r="E92" s="16" t="s">
        <v>85</v>
      </c>
      <c r="F92" s="16" t="s">
        <v>72</v>
      </c>
      <c r="G92" s="17">
        <v>1.05</v>
      </c>
    </row>
    <row r="93" spans="1:7" ht="17" x14ac:dyDescent="0.2">
      <c r="A93" s="11" t="str">
        <f t="shared" ca="1" si="1"/>
        <v>EUP02</v>
      </c>
      <c r="B93" s="5" t="s">
        <v>166</v>
      </c>
      <c r="C93" s="9"/>
      <c r="D93" s="5" t="s">
        <v>50</v>
      </c>
      <c r="E93" s="16" t="s">
        <v>85</v>
      </c>
      <c r="F93" s="16" t="s">
        <v>72</v>
      </c>
      <c r="G93" s="17">
        <v>1.05</v>
      </c>
    </row>
    <row r="94" spans="1:7" ht="17" x14ac:dyDescent="0.2">
      <c r="A94" s="11" t="str">
        <f t="shared" ca="1" si="1"/>
        <v>EUP03</v>
      </c>
      <c r="B94" s="5" t="s">
        <v>166</v>
      </c>
      <c r="C94" s="9"/>
      <c r="D94" s="5" t="s">
        <v>50</v>
      </c>
      <c r="E94" s="16" t="s">
        <v>85</v>
      </c>
      <c r="F94" s="16" t="s">
        <v>72</v>
      </c>
      <c r="G94" s="17">
        <v>1.05</v>
      </c>
    </row>
    <row r="95" spans="1:7" x14ac:dyDescent="0.2">
      <c r="A95" s="11" t="str">
        <f t="shared" ca="1" si="1"/>
        <v>EUP04</v>
      </c>
      <c r="B95" s="9" t="s">
        <v>167</v>
      </c>
      <c r="C95" s="9" t="s">
        <v>81</v>
      </c>
      <c r="D95" s="5" t="s">
        <v>51</v>
      </c>
      <c r="E95" s="5"/>
      <c r="F95" s="5"/>
      <c r="G95" s="15"/>
    </row>
    <row r="96" spans="1:7" x14ac:dyDescent="0.2">
      <c r="A96" s="11" t="str">
        <f t="shared" ca="1" si="1"/>
        <v>FIL01</v>
      </c>
      <c r="B96" s="9" t="s">
        <v>168</v>
      </c>
      <c r="C96" s="9" t="s">
        <v>81</v>
      </c>
      <c r="D96" s="5" t="s">
        <v>51</v>
      </c>
      <c r="E96" s="5"/>
      <c r="F96" s="5"/>
      <c r="G96" s="15"/>
    </row>
    <row r="97" spans="1:7" ht="17" x14ac:dyDescent="0.2">
      <c r="A97" s="11" t="str">
        <f t="shared" ca="1" si="1"/>
        <v>GAU01</v>
      </c>
      <c r="B97" s="5" t="s">
        <v>169</v>
      </c>
      <c r="C97" s="9"/>
      <c r="D97" s="5" t="s">
        <v>50</v>
      </c>
      <c r="E97" s="16" t="s">
        <v>71</v>
      </c>
      <c r="F97" s="16" t="s">
        <v>72</v>
      </c>
      <c r="G97" s="17">
        <v>0.48</v>
      </c>
    </row>
    <row r="98" spans="1:7" x14ac:dyDescent="0.2">
      <c r="A98" s="11" t="str">
        <f t="shared" ca="1" si="1"/>
        <v>GAU02</v>
      </c>
      <c r="B98" s="12" t="s">
        <v>170</v>
      </c>
      <c r="C98" s="9" t="s">
        <v>81</v>
      </c>
      <c r="D98" s="5" t="s">
        <v>51</v>
      </c>
      <c r="E98" s="5"/>
      <c r="F98" s="5"/>
      <c r="G98" s="15"/>
    </row>
    <row r="99" spans="1:7" x14ac:dyDescent="0.2">
      <c r="A99" s="11" t="str">
        <f t="shared" ca="1" si="1"/>
        <v>GAU03</v>
      </c>
      <c r="B99" s="5" t="s">
        <v>171</v>
      </c>
      <c r="C99" s="9" t="s">
        <v>81</v>
      </c>
      <c r="D99" s="5" t="s">
        <v>51</v>
      </c>
      <c r="E99" s="5"/>
      <c r="F99" s="5"/>
      <c r="G99" s="15"/>
    </row>
    <row r="100" spans="1:7" ht="17" x14ac:dyDescent="0.2">
      <c r="A100" s="11" t="str">
        <f t="shared" ca="1" si="1"/>
        <v>GER01</v>
      </c>
      <c r="B100" s="5" t="s">
        <v>172</v>
      </c>
      <c r="C100" s="9"/>
      <c r="D100" s="5" t="s">
        <v>50</v>
      </c>
      <c r="E100" s="16" t="s">
        <v>85</v>
      </c>
      <c r="F100" s="16" t="s">
        <v>72</v>
      </c>
      <c r="G100" s="17">
        <v>1.05</v>
      </c>
    </row>
    <row r="101" spans="1:7" ht="17" x14ac:dyDescent="0.2">
      <c r="A101" s="11" t="str">
        <f t="shared" ca="1" si="1"/>
        <v>GER02</v>
      </c>
      <c r="B101" s="5" t="s">
        <v>173</v>
      </c>
      <c r="C101" s="9"/>
      <c r="D101" s="5" t="s">
        <v>50</v>
      </c>
      <c r="E101" s="16" t="s">
        <v>85</v>
      </c>
      <c r="F101" s="16" t="s">
        <v>72</v>
      </c>
      <c r="G101" s="17">
        <v>2.0499999999999998</v>
      </c>
    </row>
    <row r="102" spans="1:7" ht="17" x14ac:dyDescent="0.2">
      <c r="A102" s="11" t="str">
        <f t="shared" ca="1" si="1"/>
        <v>GER03</v>
      </c>
      <c r="B102" s="18" t="s">
        <v>174</v>
      </c>
      <c r="C102" s="9"/>
      <c r="D102" s="5" t="s">
        <v>50</v>
      </c>
      <c r="E102" s="13" t="s">
        <v>85</v>
      </c>
      <c r="F102" s="13" t="s">
        <v>79</v>
      </c>
      <c r="G102" s="14">
        <v>2.19</v>
      </c>
    </row>
    <row r="103" spans="1:7" ht="17" x14ac:dyDescent="0.2">
      <c r="A103" s="11" t="str">
        <f t="shared" ca="1" si="1"/>
        <v>GER04</v>
      </c>
      <c r="B103" s="18" t="s">
        <v>175</v>
      </c>
      <c r="C103" s="9"/>
      <c r="D103" s="5" t="s">
        <v>50</v>
      </c>
      <c r="E103" s="13" t="s">
        <v>85</v>
      </c>
      <c r="F103" s="13" t="s">
        <v>79</v>
      </c>
      <c r="G103" s="14">
        <v>2.4990000000000001</v>
      </c>
    </row>
    <row r="104" spans="1:7" x14ac:dyDescent="0.2">
      <c r="A104" s="11" t="str">
        <f t="shared" ca="1" si="1"/>
        <v>GER05</v>
      </c>
      <c r="B104" s="5" t="s">
        <v>176</v>
      </c>
      <c r="C104" s="9" t="s">
        <v>81</v>
      </c>
      <c r="D104" s="5" t="s">
        <v>51</v>
      </c>
      <c r="E104" s="5"/>
      <c r="F104" s="5"/>
      <c r="G104" s="15"/>
    </row>
    <row r="105" spans="1:7" x14ac:dyDescent="0.2">
      <c r="A105" s="11" t="str">
        <f t="shared" ca="1" si="1"/>
        <v>GER06</v>
      </c>
      <c r="B105" s="12" t="s">
        <v>177</v>
      </c>
      <c r="C105" s="9" t="s">
        <v>81</v>
      </c>
      <c r="D105" s="5" t="s">
        <v>51</v>
      </c>
      <c r="E105" s="5"/>
      <c r="F105" s="5"/>
      <c r="G105" s="15"/>
    </row>
    <row r="106" spans="1:7" x14ac:dyDescent="0.2">
      <c r="A106" s="11" t="str">
        <f t="shared" ca="1" si="1"/>
        <v>GEU01</v>
      </c>
      <c r="B106" s="9" t="s">
        <v>178</v>
      </c>
      <c r="C106" s="9" t="s">
        <v>81</v>
      </c>
      <c r="D106" s="5" t="s">
        <v>51</v>
      </c>
      <c r="E106" s="5"/>
      <c r="F106" s="5"/>
      <c r="G106" s="15"/>
    </row>
    <row r="107" spans="1:7" ht="17" x14ac:dyDescent="0.2">
      <c r="A107" s="11" t="str">
        <f t="shared" ca="1" si="1"/>
        <v>GOM01</v>
      </c>
      <c r="B107" s="5" t="s">
        <v>179</v>
      </c>
      <c r="C107" s="9"/>
      <c r="D107" s="5" t="s">
        <v>50</v>
      </c>
      <c r="E107" s="16" t="s">
        <v>71</v>
      </c>
      <c r="F107" s="16" t="s">
        <v>72</v>
      </c>
      <c r="G107" s="17">
        <v>0.48</v>
      </c>
    </row>
    <row r="108" spans="1:7" ht="17" x14ac:dyDescent="0.2">
      <c r="A108" s="11" t="str">
        <f t="shared" ca="1" si="1"/>
        <v>HEL01</v>
      </c>
      <c r="B108" s="18" t="s">
        <v>180</v>
      </c>
      <c r="C108" s="9"/>
      <c r="D108" s="5" t="s">
        <v>50</v>
      </c>
      <c r="E108" s="13" t="s">
        <v>71</v>
      </c>
      <c r="F108" s="13" t="s">
        <v>79</v>
      </c>
      <c r="G108" s="14">
        <v>1.88</v>
      </c>
    </row>
    <row r="109" spans="1:7" ht="17" x14ac:dyDescent="0.2">
      <c r="A109" s="11" t="str">
        <f t="shared" ca="1" si="1"/>
        <v>HEL02</v>
      </c>
      <c r="B109" s="5" t="s">
        <v>181</v>
      </c>
      <c r="C109" s="9"/>
      <c r="D109" s="5" t="s">
        <v>50</v>
      </c>
      <c r="E109" s="16" t="s">
        <v>85</v>
      </c>
      <c r="F109" s="16" t="s">
        <v>72</v>
      </c>
      <c r="G109" s="17">
        <v>1.05</v>
      </c>
    </row>
    <row r="110" spans="1:7" x14ac:dyDescent="0.2">
      <c r="A110" s="11" t="str">
        <f t="shared" ca="1" si="1"/>
        <v>HEL03</v>
      </c>
      <c r="B110" s="5" t="s">
        <v>182</v>
      </c>
      <c r="C110" s="9" t="s">
        <v>81</v>
      </c>
      <c r="D110" s="5" t="s">
        <v>51</v>
      </c>
      <c r="E110" s="5"/>
      <c r="F110" s="5"/>
      <c r="G110" s="15"/>
    </row>
    <row r="111" spans="1:7" ht="17" x14ac:dyDescent="0.2">
      <c r="A111" s="11" t="str">
        <f t="shared" ca="1" si="1"/>
        <v>HEL04</v>
      </c>
      <c r="B111" s="5" t="s">
        <v>183</v>
      </c>
      <c r="C111" s="9"/>
      <c r="D111" s="5" t="s">
        <v>50</v>
      </c>
      <c r="E111" s="16" t="s">
        <v>71</v>
      </c>
      <c r="F111" s="16" t="s">
        <v>72</v>
      </c>
      <c r="G111" s="17">
        <v>0.48</v>
      </c>
    </row>
    <row r="112" spans="1:7" ht="17" x14ac:dyDescent="0.2">
      <c r="A112" s="11" t="str">
        <f t="shared" ca="1" si="1"/>
        <v>HEL05</v>
      </c>
      <c r="B112" s="5" t="s">
        <v>184</v>
      </c>
      <c r="C112" s="9"/>
      <c r="D112" s="5" t="s">
        <v>50</v>
      </c>
      <c r="E112" s="16" t="s">
        <v>71</v>
      </c>
      <c r="F112" s="16" t="s">
        <v>72</v>
      </c>
      <c r="G112" s="17">
        <v>0.48</v>
      </c>
    </row>
    <row r="113" spans="1:7" x14ac:dyDescent="0.2">
      <c r="A113" s="11" t="str">
        <f t="shared" ca="1" si="1"/>
        <v>HEL06</v>
      </c>
      <c r="B113" s="5" t="s">
        <v>185</v>
      </c>
      <c r="C113" s="9" t="s">
        <v>81</v>
      </c>
      <c r="D113" s="5" t="s">
        <v>51</v>
      </c>
      <c r="E113" s="5"/>
      <c r="F113" s="5"/>
      <c r="G113" s="15"/>
    </row>
    <row r="114" spans="1:7" x14ac:dyDescent="0.2">
      <c r="A114" s="11" t="str">
        <f t="shared" ca="1" si="1"/>
        <v>HEL07</v>
      </c>
      <c r="B114" s="5" t="s">
        <v>186</v>
      </c>
      <c r="C114" s="9" t="s">
        <v>81</v>
      </c>
      <c r="D114" s="5" t="s">
        <v>51</v>
      </c>
      <c r="E114" s="5"/>
      <c r="F114" s="5"/>
      <c r="G114" s="15"/>
    </row>
    <row r="115" spans="1:7" ht="17" x14ac:dyDescent="0.2">
      <c r="A115" s="11" t="str">
        <f t="shared" ca="1" si="1"/>
        <v>HEU01</v>
      </c>
      <c r="B115" s="5" t="s">
        <v>187</v>
      </c>
      <c r="C115" s="9"/>
      <c r="D115" s="5" t="s">
        <v>50</v>
      </c>
      <c r="E115" s="16" t="s">
        <v>188</v>
      </c>
      <c r="F115" s="16" t="s">
        <v>72</v>
      </c>
      <c r="G115" s="17">
        <v>1.65</v>
      </c>
    </row>
    <row r="116" spans="1:7" ht="17" x14ac:dyDescent="0.2">
      <c r="A116" s="11" t="str">
        <f t="shared" ca="1" si="1"/>
        <v>HEU02</v>
      </c>
      <c r="B116" s="5" t="s">
        <v>189</v>
      </c>
      <c r="C116" s="9"/>
      <c r="D116" s="5" t="s">
        <v>50</v>
      </c>
      <c r="E116" s="16" t="s">
        <v>188</v>
      </c>
      <c r="F116" s="16" t="s">
        <v>72</v>
      </c>
      <c r="G116" s="17">
        <v>1.65</v>
      </c>
    </row>
    <row r="117" spans="1:7" ht="17" x14ac:dyDescent="0.2">
      <c r="A117" s="11" t="str">
        <f t="shared" ca="1" si="1"/>
        <v>HEU03</v>
      </c>
      <c r="B117" s="5" t="s">
        <v>190</v>
      </c>
      <c r="C117" s="9"/>
      <c r="D117" s="5" t="s">
        <v>50</v>
      </c>
      <c r="E117" s="16" t="s">
        <v>188</v>
      </c>
      <c r="F117" s="16" t="s">
        <v>72</v>
      </c>
      <c r="G117" s="17">
        <v>1.65</v>
      </c>
    </row>
    <row r="118" spans="1:7" ht="17" x14ac:dyDescent="0.2">
      <c r="A118" s="11" t="str">
        <f t="shared" ca="1" si="1"/>
        <v>HIB01</v>
      </c>
      <c r="B118" s="5" t="s">
        <v>191</v>
      </c>
      <c r="C118" s="9"/>
      <c r="D118" s="5" t="s">
        <v>50</v>
      </c>
      <c r="E118" s="16" t="s">
        <v>188</v>
      </c>
      <c r="F118" s="16" t="s">
        <v>72</v>
      </c>
      <c r="G118" s="17">
        <v>3.1</v>
      </c>
    </row>
    <row r="119" spans="1:7" ht="17" x14ac:dyDescent="0.2">
      <c r="A119" s="11" t="str">
        <f t="shared" ca="1" si="1"/>
        <v>IMP01</v>
      </c>
      <c r="B119" s="5" t="s">
        <v>192</v>
      </c>
      <c r="C119" s="9"/>
      <c r="D119" s="5" t="s">
        <v>50</v>
      </c>
      <c r="E119" s="16" t="s">
        <v>85</v>
      </c>
      <c r="F119" s="16" t="s">
        <v>72</v>
      </c>
      <c r="G119" s="17">
        <v>1.05</v>
      </c>
    </row>
    <row r="120" spans="1:7" ht="17" x14ac:dyDescent="0.2">
      <c r="A120" s="11" t="str">
        <f t="shared" ca="1" si="1"/>
        <v>IMP02</v>
      </c>
      <c r="B120" s="18" t="s">
        <v>193</v>
      </c>
      <c r="C120" s="9"/>
      <c r="D120" s="5" t="s">
        <v>50</v>
      </c>
      <c r="E120" s="13" t="s">
        <v>85</v>
      </c>
      <c r="F120" s="13" t="s">
        <v>79</v>
      </c>
      <c r="G120" s="14">
        <v>1.71</v>
      </c>
    </row>
    <row r="121" spans="1:7" ht="17" x14ac:dyDescent="0.2">
      <c r="A121" s="11" t="str">
        <f t="shared" ca="1" si="1"/>
        <v>IMP03</v>
      </c>
      <c r="B121" s="18" t="s">
        <v>194</v>
      </c>
      <c r="C121" s="9"/>
      <c r="D121" s="5" t="s">
        <v>50</v>
      </c>
      <c r="E121" s="13" t="s">
        <v>195</v>
      </c>
      <c r="F121" s="13" t="s">
        <v>79</v>
      </c>
      <c r="G121" s="14">
        <v>1.71</v>
      </c>
    </row>
    <row r="122" spans="1:7" ht="17" x14ac:dyDescent="0.2">
      <c r="A122" s="11" t="str">
        <f t="shared" ca="1" si="1"/>
        <v>IMP04</v>
      </c>
      <c r="B122" s="18" t="s">
        <v>196</v>
      </c>
      <c r="C122" s="9"/>
      <c r="D122" s="5" t="s">
        <v>50</v>
      </c>
      <c r="E122" s="13" t="s">
        <v>85</v>
      </c>
      <c r="F122" s="13" t="s">
        <v>79</v>
      </c>
      <c r="G122" s="14">
        <v>1.71</v>
      </c>
    </row>
    <row r="123" spans="1:7" x14ac:dyDescent="0.2">
      <c r="A123" s="11" t="str">
        <f t="shared" ca="1" si="1"/>
        <v>IMP05</v>
      </c>
      <c r="B123" s="5" t="s">
        <v>197</v>
      </c>
      <c r="C123" s="9" t="s">
        <v>81</v>
      </c>
      <c r="D123" s="5" t="s">
        <v>51</v>
      </c>
      <c r="E123" s="5"/>
      <c r="F123" s="5"/>
      <c r="G123" s="15"/>
    </row>
    <row r="124" spans="1:7" ht="17" x14ac:dyDescent="0.2">
      <c r="A124" s="11" t="str">
        <f t="shared" ca="1" si="1"/>
        <v>IPO01</v>
      </c>
      <c r="B124" s="5" t="s">
        <v>198</v>
      </c>
      <c r="C124" s="9"/>
      <c r="D124" s="5" t="s">
        <v>50</v>
      </c>
      <c r="E124" s="16" t="s">
        <v>85</v>
      </c>
      <c r="F124" s="16" t="s">
        <v>72</v>
      </c>
      <c r="G124" s="17">
        <v>1.05</v>
      </c>
    </row>
    <row r="125" spans="1:7" ht="17" x14ac:dyDescent="0.2">
      <c r="A125" s="11" t="str">
        <f t="shared" ca="1" si="1"/>
        <v>IPO02</v>
      </c>
      <c r="B125" s="5" t="s">
        <v>199</v>
      </c>
      <c r="C125" s="9"/>
      <c r="D125" s="5" t="s">
        <v>50</v>
      </c>
      <c r="E125" s="16" t="s">
        <v>85</v>
      </c>
      <c r="F125" s="16" t="s">
        <v>72</v>
      </c>
      <c r="G125" s="17">
        <v>1.05</v>
      </c>
    </row>
    <row r="126" spans="1:7" ht="17" x14ac:dyDescent="0.2">
      <c r="A126" s="11" t="str">
        <f t="shared" ca="1" si="1"/>
        <v>IPO03</v>
      </c>
      <c r="B126" s="5" t="s">
        <v>200</v>
      </c>
      <c r="C126" s="9"/>
      <c r="D126" s="5" t="s">
        <v>50</v>
      </c>
      <c r="E126" s="16" t="s">
        <v>85</v>
      </c>
      <c r="F126" s="16" t="s">
        <v>72</v>
      </c>
      <c r="G126" s="17">
        <v>1.05</v>
      </c>
    </row>
    <row r="127" spans="1:7" ht="17" x14ac:dyDescent="0.2">
      <c r="A127" s="11" t="str">
        <f t="shared" ca="1" si="1"/>
        <v>IPO04</v>
      </c>
      <c r="B127" s="5" t="s">
        <v>201</v>
      </c>
      <c r="C127" s="9"/>
      <c r="D127" s="5" t="s">
        <v>50</v>
      </c>
      <c r="E127" s="16" t="s">
        <v>85</v>
      </c>
      <c r="F127" s="16" t="s">
        <v>72</v>
      </c>
      <c r="G127" s="17">
        <v>1.05</v>
      </c>
    </row>
    <row r="128" spans="1:7" ht="17" x14ac:dyDescent="0.2">
      <c r="A128" s="11" t="str">
        <f t="shared" ca="1" si="1"/>
        <v>IPO05</v>
      </c>
      <c r="B128" s="5" t="s">
        <v>202</v>
      </c>
      <c r="C128" s="9"/>
      <c r="D128" s="5" t="s">
        <v>50</v>
      </c>
      <c r="E128" s="16" t="s">
        <v>85</v>
      </c>
      <c r="F128" s="16" t="s">
        <v>72</v>
      </c>
      <c r="G128" s="17">
        <v>1.05</v>
      </c>
    </row>
    <row r="129" spans="1:7" ht="17" x14ac:dyDescent="0.2">
      <c r="A129" s="11" t="str">
        <f t="shared" ca="1" si="1"/>
        <v>IPO06</v>
      </c>
      <c r="B129" s="5" t="s">
        <v>203</v>
      </c>
      <c r="C129" s="9"/>
      <c r="D129" s="5" t="s">
        <v>50</v>
      </c>
      <c r="E129" s="16" t="s">
        <v>85</v>
      </c>
      <c r="F129" s="16" t="s">
        <v>72</v>
      </c>
      <c r="G129" s="17">
        <v>1.05</v>
      </c>
    </row>
    <row r="130" spans="1:7" ht="17" x14ac:dyDescent="0.2">
      <c r="A130" s="11" t="str">
        <f t="shared" ca="1" si="1"/>
        <v>IPO07</v>
      </c>
      <c r="B130" s="5" t="s">
        <v>204</v>
      </c>
      <c r="C130" s="9"/>
      <c r="D130" s="5" t="s">
        <v>50</v>
      </c>
      <c r="E130" s="16" t="s">
        <v>85</v>
      </c>
      <c r="F130" s="16" t="s">
        <v>72</v>
      </c>
      <c r="G130" s="17">
        <v>1.05</v>
      </c>
    </row>
    <row r="131" spans="1:7" ht="17" x14ac:dyDescent="0.2">
      <c r="A131" s="11" t="str">
        <f t="shared" ca="1" si="1"/>
        <v>IPO08</v>
      </c>
      <c r="B131" s="5" t="s">
        <v>205</v>
      </c>
      <c r="C131" s="9"/>
      <c r="D131" s="5" t="s">
        <v>50</v>
      </c>
      <c r="E131" s="16" t="s">
        <v>85</v>
      </c>
      <c r="F131" s="16" t="s">
        <v>72</v>
      </c>
      <c r="G131" s="17">
        <v>1.05</v>
      </c>
    </row>
    <row r="132" spans="1:7" ht="17" x14ac:dyDescent="0.2">
      <c r="A132" s="11" t="str">
        <f t="shared" ref="A132:A195" ca="1" si="2">UPPER(LEFT($B132,3))&amp;TEXT(IF(UPPER(LEFT($B132,3))=LEFT(OFFSET(A132,-1,0),3),RIGHT(OFFSET(A132,-1,0),2)+1,1),"00")</f>
        <v>IPO09</v>
      </c>
      <c r="B132" s="5" t="s">
        <v>206</v>
      </c>
      <c r="C132" s="9"/>
      <c r="D132" s="5" t="s">
        <v>50</v>
      </c>
      <c r="E132" s="16" t="s">
        <v>85</v>
      </c>
      <c r="F132" s="16" t="s">
        <v>72</v>
      </c>
      <c r="G132" s="17">
        <v>1.05</v>
      </c>
    </row>
    <row r="133" spans="1:7" ht="17" x14ac:dyDescent="0.2">
      <c r="A133" s="11" t="str">
        <f t="shared" ca="1" si="2"/>
        <v>IRI01</v>
      </c>
      <c r="B133" s="18" t="s">
        <v>207</v>
      </c>
      <c r="C133" s="9"/>
      <c r="D133" s="5" t="s">
        <v>50</v>
      </c>
      <c r="E133" s="13" t="s">
        <v>90</v>
      </c>
      <c r="F133" s="13" t="s">
        <v>79</v>
      </c>
      <c r="G133" s="14">
        <v>5.2190000000000003</v>
      </c>
    </row>
    <row r="134" spans="1:7" ht="17" x14ac:dyDescent="0.2">
      <c r="A134" s="11" t="str">
        <f t="shared" ca="1" si="2"/>
        <v>IRI02</v>
      </c>
      <c r="B134" s="18" t="s">
        <v>208</v>
      </c>
      <c r="C134" s="9"/>
      <c r="D134" s="5" t="s">
        <v>50</v>
      </c>
      <c r="E134" s="13" t="s">
        <v>90</v>
      </c>
      <c r="F134" s="13" t="s">
        <v>79</v>
      </c>
      <c r="G134" s="14">
        <v>5.2190000000000003</v>
      </c>
    </row>
    <row r="135" spans="1:7" ht="17" x14ac:dyDescent="0.2">
      <c r="A135" s="11" t="str">
        <f t="shared" ca="1" si="2"/>
        <v>IRI03</v>
      </c>
      <c r="B135" s="18" t="s">
        <v>209</v>
      </c>
      <c r="C135" s="9"/>
      <c r="D135" s="5" t="s">
        <v>50</v>
      </c>
      <c r="E135" s="13" t="s">
        <v>90</v>
      </c>
      <c r="F135" s="13" t="s">
        <v>79</v>
      </c>
      <c r="G135" s="14">
        <v>5.2190000000000003</v>
      </c>
    </row>
    <row r="136" spans="1:7" ht="17" x14ac:dyDescent="0.2">
      <c r="A136" s="11" t="str">
        <f t="shared" ca="1" si="2"/>
        <v>ISO01</v>
      </c>
      <c r="B136" s="18" t="s">
        <v>210</v>
      </c>
      <c r="C136" s="9"/>
      <c r="D136" s="5" t="s">
        <v>50</v>
      </c>
      <c r="E136" s="13" t="s">
        <v>71</v>
      </c>
      <c r="F136" s="13" t="s">
        <v>79</v>
      </c>
      <c r="G136" s="14">
        <v>0.39700000000000002</v>
      </c>
    </row>
    <row r="137" spans="1:7" ht="17" x14ac:dyDescent="0.2">
      <c r="A137" s="11" t="str">
        <f t="shared" ca="1" si="2"/>
        <v>JAC01</v>
      </c>
      <c r="B137" s="18" t="s">
        <v>211</v>
      </c>
      <c r="C137" s="9"/>
      <c r="D137" s="5" t="s">
        <v>50</v>
      </c>
      <c r="E137" s="13" t="s">
        <v>90</v>
      </c>
      <c r="F137" s="13" t="s">
        <v>79</v>
      </c>
      <c r="G137" s="14">
        <v>2.2799999999999998</v>
      </c>
    </row>
    <row r="138" spans="1:7" ht="17" x14ac:dyDescent="0.2">
      <c r="A138" s="11" t="str">
        <f t="shared" ca="1" si="2"/>
        <v>LAN01</v>
      </c>
      <c r="B138" s="18" t="s">
        <v>212</v>
      </c>
      <c r="C138" s="9"/>
      <c r="D138" s="5" t="s">
        <v>50</v>
      </c>
      <c r="E138" s="13" t="s">
        <v>85</v>
      </c>
      <c r="F138" s="13" t="s">
        <v>79</v>
      </c>
      <c r="G138" s="14">
        <v>1.73</v>
      </c>
    </row>
    <row r="139" spans="1:7" ht="17" x14ac:dyDescent="0.2">
      <c r="A139" s="11" t="str">
        <f t="shared" ca="1" si="2"/>
        <v>LAN02</v>
      </c>
      <c r="B139" s="18" t="s">
        <v>213</v>
      </c>
      <c r="C139" s="9"/>
      <c r="D139" s="5" t="s">
        <v>50</v>
      </c>
      <c r="E139" s="13" t="s">
        <v>85</v>
      </c>
      <c r="F139" s="13" t="s">
        <v>79</v>
      </c>
      <c r="G139" s="14">
        <v>1.5469999999999999</v>
      </c>
    </row>
    <row r="140" spans="1:7" ht="17" x14ac:dyDescent="0.2">
      <c r="A140" s="11" t="str">
        <f t="shared" ca="1" si="2"/>
        <v>LAN03</v>
      </c>
      <c r="B140" s="18" t="s">
        <v>214</v>
      </c>
      <c r="C140" s="9"/>
      <c r="D140" s="5" t="s">
        <v>50</v>
      </c>
      <c r="E140" s="13" t="s">
        <v>195</v>
      </c>
      <c r="F140" s="13" t="s">
        <v>79</v>
      </c>
      <c r="G140" s="14">
        <v>1.5469999999999999</v>
      </c>
    </row>
    <row r="141" spans="1:7" x14ac:dyDescent="0.2">
      <c r="A141" s="11" t="str">
        <f t="shared" ca="1" si="2"/>
        <v>LAV01</v>
      </c>
      <c r="B141" s="9" t="s">
        <v>215</v>
      </c>
      <c r="C141" s="9" t="s">
        <v>81</v>
      </c>
      <c r="D141" s="5" t="s">
        <v>51</v>
      </c>
      <c r="E141" s="5"/>
      <c r="F141" s="5"/>
      <c r="G141" s="15"/>
    </row>
    <row r="142" spans="1:7" x14ac:dyDescent="0.2">
      <c r="A142" s="11" t="str">
        <f t="shared" ca="1" si="2"/>
        <v>LEO01</v>
      </c>
      <c r="B142" s="9" t="s">
        <v>216</v>
      </c>
      <c r="C142" s="9" t="s">
        <v>81</v>
      </c>
      <c r="D142" s="5" t="s">
        <v>51</v>
      </c>
      <c r="E142" s="5"/>
      <c r="F142" s="5"/>
      <c r="G142" s="15"/>
    </row>
    <row r="143" spans="1:7" ht="17" x14ac:dyDescent="0.2">
      <c r="A143" s="11" t="str">
        <f t="shared" ca="1" si="2"/>
        <v>LEU01</v>
      </c>
      <c r="B143" s="18" t="s">
        <v>217</v>
      </c>
      <c r="C143" s="9"/>
      <c r="D143" s="5" t="s">
        <v>50</v>
      </c>
      <c r="E143" s="13" t="s">
        <v>85</v>
      </c>
      <c r="F143" s="13" t="s">
        <v>79</v>
      </c>
      <c r="G143" s="14">
        <v>1.81</v>
      </c>
    </row>
    <row r="144" spans="1:7" ht="17" x14ac:dyDescent="0.2">
      <c r="A144" s="11" t="str">
        <f t="shared" ca="1" si="2"/>
        <v>LIA01</v>
      </c>
      <c r="B144" s="18" t="s">
        <v>218</v>
      </c>
      <c r="C144" s="9"/>
      <c r="D144" s="5" t="s">
        <v>50</v>
      </c>
      <c r="E144" s="13" t="s">
        <v>90</v>
      </c>
      <c r="F144" s="13" t="s">
        <v>79</v>
      </c>
      <c r="G144" s="14">
        <v>2.0099999999999998</v>
      </c>
    </row>
    <row r="145" spans="1:7" x14ac:dyDescent="0.2">
      <c r="A145" s="11" t="str">
        <f t="shared" ca="1" si="2"/>
        <v>LIB01</v>
      </c>
      <c r="B145" s="5" t="s">
        <v>219</v>
      </c>
      <c r="C145" s="9" t="s">
        <v>81</v>
      </c>
      <c r="D145" s="5" t="s">
        <v>51</v>
      </c>
      <c r="E145" s="5"/>
      <c r="F145" s="5"/>
      <c r="G145" s="15"/>
    </row>
    <row r="146" spans="1:7" ht="17" x14ac:dyDescent="0.2">
      <c r="A146" s="11" t="str">
        <f t="shared" ca="1" si="2"/>
        <v>LOB01</v>
      </c>
      <c r="B146" s="18" t="s">
        <v>220</v>
      </c>
      <c r="C146" s="9"/>
      <c r="D146" s="5" t="s">
        <v>50</v>
      </c>
      <c r="E146" s="13" t="s">
        <v>71</v>
      </c>
      <c r="F146" s="13" t="s">
        <v>79</v>
      </c>
      <c r="G146" s="14">
        <v>0.68</v>
      </c>
    </row>
    <row r="147" spans="1:7" ht="17" x14ac:dyDescent="0.2">
      <c r="A147" s="11" t="str">
        <f t="shared" ca="1" si="2"/>
        <v>LOB02</v>
      </c>
      <c r="B147" s="18" t="s">
        <v>221</v>
      </c>
      <c r="C147" s="9"/>
      <c r="D147" s="5" t="s">
        <v>50</v>
      </c>
      <c r="E147" s="13" t="s">
        <v>71</v>
      </c>
      <c r="F147" s="13" t="s">
        <v>79</v>
      </c>
      <c r="G147" s="14">
        <v>0.68</v>
      </c>
    </row>
    <row r="148" spans="1:7" x14ac:dyDescent="0.2">
      <c r="A148" s="11" t="str">
        <f t="shared" ca="1" si="2"/>
        <v>LOB03</v>
      </c>
      <c r="B148" s="19" t="s">
        <v>222</v>
      </c>
      <c r="C148" s="9" t="s">
        <v>81</v>
      </c>
      <c r="D148" s="5" t="s">
        <v>51</v>
      </c>
      <c r="E148" s="5"/>
      <c r="F148" s="5"/>
      <c r="G148" s="15"/>
    </row>
    <row r="149" spans="1:7" x14ac:dyDescent="0.2">
      <c r="A149" s="11" t="str">
        <f t="shared" ca="1" si="2"/>
        <v>LUP01</v>
      </c>
      <c r="B149" s="5" t="s">
        <v>223</v>
      </c>
      <c r="C149" s="9" t="s">
        <v>81</v>
      </c>
      <c r="D149" s="5" t="s">
        <v>51</v>
      </c>
      <c r="E149" s="5"/>
      <c r="F149" s="5"/>
      <c r="G149" s="15"/>
    </row>
    <row r="150" spans="1:7" ht="17" x14ac:dyDescent="0.2">
      <c r="A150" s="11" t="str">
        <f t="shared" ca="1" si="2"/>
        <v>LYT01</v>
      </c>
      <c r="B150" s="5" t="s">
        <v>224</v>
      </c>
      <c r="C150" s="9"/>
      <c r="D150" s="5" t="s">
        <v>50</v>
      </c>
      <c r="E150" s="16" t="s">
        <v>188</v>
      </c>
      <c r="F150" s="16" t="s">
        <v>72</v>
      </c>
      <c r="G150" s="17">
        <v>1.65</v>
      </c>
    </row>
    <row r="151" spans="1:7" x14ac:dyDescent="0.2">
      <c r="A151" s="11" t="str">
        <f t="shared" ca="1" si="2"/>
        <v>LYT02</v>
      </c>
      <c r="B151" s="5" t="s">
        <v>225</v>
      </c>
      <c r="C151" s="9" t="s">
        <v>81</v>
      </c>
      <c r="D151" s="5" t="s">
        <v>51</v>
      </c>
      <c r="E151" s="5"/>
      <c r="F151" s="5"/>
      <c r="G151" s="15"/>
    </row>
    <row r="152" spans="1:7" x14ac:dyDescent="0.2">
      <c r="A152" s="11" t="str">
        <f t="shared" ca="1" si="2"/>
        <v>LYT03</v>
      </c>
      <c r="B152" s="5" t="s">
        <v>226</v>
      </c>
      <c r="C152" s="9" t="s">
        <v>81</v>
      </c>
      <c r="D152" s="5" t="s">
        <v>51</v>
      </c>
      <c r="E152" s="5"/>
      <c r="F152" s="5"/>
      <c r="G152" s="15"/>
    </row>
    <row r="153" spans="1:7" x14ac:dyDescent="0.2">
      <c r="A153" s="11" t="str">
        <f t="shared" ca="1" si="2"/>
        <v>MOL01</v>
      </c>
      <c r="B153" s="9" t="s">
        <v>227</v>
      </c>
      <c r="C153" s="9" t="s">
        <v>81</v>
      </c>
      <c r="D153" s="5" t="s">
        <v>51</v>
      </c>
      <c r="E153" s="5"/>
      <c r="F153" s="5"/>
      <c r="G153" s="15"/>
    </row>
    <row r="154" spans="1:7" x14ac:dyDescent="0.2">
      <c r="A154" s="11" t="str">
        <f t="shared" ca="1" si="2"/>
        <v>NEP01</v>
      </c>
      <c r="B154" s="19" t="s">
        <v>228</v>
      </c>
      <c r="C154" s="9" t="s">
        <v>81</v>
      </c>
      <c r="D154" s="5" t="s">
        <v>51</v>
      </c>
      <c r="E154" s="5"/>
      <c r="F154" s="5"/>
      <c r="G154" s="15"/>
    </row>
    <row r="155" spans="1:7" ht="17" x14ac:dyDescent="0.2">
      <c r="A155" s="11" t="str">
        <f t="shared" ca="1" si="2"/>
        <v>OST01</v>
      </c>
      <c r="B155" s="5" t="s">
        <v>229</v>
      </c>
      <c r="C155" s="9"/>
      <c r="D155" s="5" t="s">
        <v>50</v>
      </c>
      <c r="E155" s="16" t="s">
        <v>85</v>
      </c>
      <c r="F155" s="16" t="s">
        <v>72</v>
      </c>
      <c r="G155" s="17">
        <v>1.05</v>
      </c>
    </row>
    <row r="156" spans="1:7" ht="17" x14ac:dyDescent="0.2">
      <c r="A156" s="11" t="str">
        <f t="shared" ca="1" si="2"/>
        <v>OST02</v>
      </c>
      <c r="B156" s="5" t="s">
        <v>230</v>
      </c>
      <c r="C156" s="9"/>
      <c r="D156" s="5" t="s">
        <v>50</v>
      </c>
      <c r="E156" s="16" t="s">
        <v>85</v>
      </c>
      <c r="F156" s="16" t="s">
        <v>72</v>
      </c>
      <c r="G156" s="17">
        <v>1.05</v>
      </c>
    </row>
    <row r="157" spans="1:7" ht="17" x14ac:dyDescent="0.2">
      <c r="A157" s="11" t="str">
        <f t="shared" ca="1" si="2"/>
        <v>OST03</v>
      </c>
      <c r="B157" s="5" t="s">
        <v>231</v>
      </c>
      <c r="C157" s="9"/>
      <c r="D157" s="5" t="s">
        <v>50</v>
      </c>
      <c r="E157" s="16" t="s">
        <v>85</v>
      </c>
      <c r="F157" s="16" t="s">
        <v>72</v>
      </c>
      <c r="G157" s="17">
        <v>1.05</v>
      </c>
    </row>
    <row r="158" spans="1:7" ht="17" x14ac:dyDescent="0.2">
      <c r="A158" s="11" t="str">
        <f t="shared" ca="1" si="2"/>
        <v>PEN01</v>
      </c>
      <c r="B158" s="18" t="s">
        <v>232</v>
      </c>
      <c r="C158" s="9"/>
      <c r="D158" s="5" t="s">
        <v>50</v>
      </c>
      <c r="E158" s="13" t="s">
        <v>85</v>
      </c>
      <c r="F158" s="13" t="s">
        <v>79</v>
      </c>
      <c r="G158" s="14">
        <v>2.37</v>
      </c>
    </row>
    <row r="159" spans="1:7" ht="17" x14ac:dyDescent="0.2">
      <c r="A159" s="11" t="str">
        <f t="shared" ca="1" si="2"/>
        <v>PEN02</v>
      </c>
      <c r="B159" s="5" t="s">
        <v>233</v>
      </c>
      <c r="C159" s="9"/>
      <c r="D159" s="5" t="s">
        <v>50</v>
      </c>
      <c r="E159" s="16" t="s">
        <v>85</v>
      </c>
      <c r="F159" s="16" t="s">
        <v>72</v>
      </c>
      <c r="G159" s="17">
        <v>1.05</v>
      </c>
    </row>
    <row r="160" spans="1:7" x14ac:dyDescent="0.2">
      <c r="A160" s="11" t="str">
        <f t="shared" ca="1" si="2"/>
        <v>PEN03</v>
      </c>
      <c r="B160" s="19" t="s">
        <v>234</v>
      </c>
      <c r="C160" s="9" t="s">
        <v>81</v>
      </c>
      <c r="D160" s="5" t="s">
        <v>51</v>
      </c>
      <c r="E160" s="5"/>
      <c r="F160" s="5"/>
      <c r="G160" s="15"/>
    </row>
    <row r="161" spans="1:7" ht="17" x14ac:dyDescent="0.2">
      <c r="A161" s="11" t="str">
        <f t="shared" ca="1" si="2"/>
        <v>PER01</v>
      </c>
      <c r="B161" s="18" t="s">
        <v>235</v>
      </c>
      <c r="C161" s="9"/>
      <c r="D161" s="5" t="s">
        <v>50</v>
      </c>
      <c r="E161" s="13" t="s">
        <v>85</v>
      </c>
      <c r="F161" s="13" t="s">
        <v>79</v>
      </c>
      <c r="G161" s="14">
        <v>1.76</v>
      </c>
    </row>
    <row r="162" spans="1:7" x14ac:dyDescent="0.2">
      <c r="A162" s="11" t="str">
        <f t="shared" ca="1" si="2"/>
        <v>PER02</v>
      </c>
      <c r="B162" s="9" t="s">
        <v>236</v>
      </c>
      <c r="C162" s="9" t="s">
        <v>81</v>
      </c>
      <c r="D162" s="5" t="s">
        <v>51</v>
      </c>
      <c r="E162" s="5"/>
      <c r="F162" s="5"/>
      <c r="G162" s="15"/>
    </row>
    <row r="163" spans="1:7" ht="17" x14ac:dyDescent="0.2">
      <c r="A163" s="11" t="str">
        <f t="shared" ca="1" si="2"/>
        <v>PET01</v>
      </c>
      <c r="B163" s="18" t="s">
        <v>237</v>
      </c>
      <c r="C163" s="9"/>
      <c r="D163" s="5" t="s">
        <v>50</v>
      </c>
      <c r="E163" s="13" t="s">
        <v>85</v>
      </c>
      <c r="F163" s="13" t="s">
        <v>79</v>
      </c>
      <c r="G163" s="14">
        <v>1.55</v>
      </c>
    </row>
    <row r="164" spans="1:7" ht="17" x14ac:dyDescent="0.2">
      <c r="A164" s="11" t="str">
        <f t="shared" ca="1" si="2"/>
        <v>PET02</v>
      </c>
      <c r="B164" s="5" t="s">
        <v>238</v>
      </c>
      <c r="C164" s="9"/>
      <c r="D164" s="5" t="s">
        <v>50</v>
      </c>
      <c r="E164" s="16" t="s">
        <v>85</v>
      </c>
      <c r="F164" s="16" t="s">
        <v>79</v>
      </c>
      <c r="G164" s="17">
        <v>1.68</v>
      </c>
    </row>
    <row r="165" spans="1:7" ht="17" x14ac:dyDescent="0.2">
      <c r="A165" s="11" t="str">
        <f t="shared" ca="1" si="2"/>
        <v>PET03</v>
      </c>
      <c r="B165" s="18" t="s">
        <v>239</v>
      </c>
      <c r="C165" s="9"/>
      <c r="D165" s="5" t="s">
        <v>50</v>
      </c>
      <c r="E165" s="13" t="s">
        <v>195</v>
      </c>
      <c r="F165" s="13" t="s">
        <v>79</v>
      </c>
      <c r="G165" s="14">
        <v>1.68</v>
      </c>
    </row>
    <row r="166" spans="1:7" ht="17" x14ac:dyDescent="0.2">
      <c r="A166" s="11" t="str">
        <f t="shared" ca="1" si="2"/>
        <v>PET04</v>
      </c>
      <c r="B166" s="5" t="s">
        <v>240</v>
      </c>
      <c r="C166" s="9"/>
      <c r="D166" s="5" t="s">
        <v>50</v>
      </c>
      <c r="E166" s="16" t="s">
        <v>85</v>
      </c>
      <c r="F166" s="16" t="s">
        <v>72</v>
      </c>
      <c r="G166" s="17">
        <v>1.05</v>
      </c>
    </row>
    <row r="167" spans="1:7" ht="17" x14ac:dyDescent="0.2">
      <c r="A167" s="11" t="str">
        <f t="shared" ca="1" si="2"/>
        <v>PET05</v>
      </c>
      <c r="B167" s="5" t="s">
        <v>241</v>
      </c>
      <c r="C167" s="9"/>
      <c r="D167" s="5" t="s">
        <v>50</v>
      </c>
      <c r="E167" s="16" t="s">
        <v>85</v>
      </c>
      <c r="F167" s="16" t="s">
        <v>72</v>
      </c>
      <c r="G167" s="17">
        <v>1.05</v>
      </c>
    </row>
    <row r="168" spans="1:7" x14ac:dyDescent="0.2">
      <c r="A168" s="11" t="str">
        <f t="shared" ca="1" si="2"/>
        <v>PHL01</v>
      </c>
      <c r="B168" s="19" t="s">
        <v>242</v>
      </c>
      <c r="C168" s="9" t="s">
        <v>81</v>
      </c>
      <c r="D168" s="5" t="s">
        <v>51</v>
      </c>
      <c r="E168" s="5"/>
      <c r="F168" s="5"/>
      <c r="G168" s="15"/>
    </row>
    <row r="169" spans="1:7" ht="17" x14ac:dyDescent="0.2">
      <c r="A169" s="11" t="str">
        <f t="shared" ca="1" si="2"/>
        <v>PLE01</v>
      </c>
      <c r="B169" s="5" t="s">
        <v>243</v>
      </c>
      <c r="C169" s="9"/>
      <c r="D169" s="5" t="s">
        <v>50</v>
      </c>
      <c r="E169" s="16" t="s">
        <v>85</v>
      </c>
      <c r="F169" s="16" t="s">
        <v>72</v>
      </c>
      <c r="G169" s="17">
        <v>1.05</v>
      </c>
    </row>
    <row r="170" spans="1:7" ht="17" x14ac:dyDescent="0.2">
      <c r="A170" s="11" t="str">
        <f t="shared" ca="1" si="2"/>
        <v>PLU01</v>
      </c>
      <c r="B170" s="18" t="s">
        <v>244</v>
      </c>
      <c r="C170" s="9"/>
      <c r="D170" s="5" t="s">
        <v>50</v>
      </c>
      <c r="E170" s="13" t="s">
        <v>90</v>
      </c>
      <c r="F170" s="13" t="s">
        <v>79</v>
      </c>
      <c r="G170" s="14">
        <v>1.97</v>
      </c>
    </row>
    <row r="171" spans="1:7" ht="17" x14ac:dyDescent="0.2">
      <c r="A171" s="11" t="str">
        <f t="shared" ca="1" si="2"/>
        <v>PLU02</v>
      </c>
      <c r="B171" s="18" t="s">
        <v>245</v>
      </c>
      <c r="C171" s="9"/>
      <c r="D171" s="5" t="s">
        <v>50</v>
      </c>
      <c r="E171" s="13" t="s">
        <v>90</v>
      </c>
      <c r="F171" s="13" t="s">
        <v>79</v>
      </c>
      <c r="G171" s="14">
        <v>1.97</v>
      </c>
    </row>
    <row r="172" spans="1:7" ht="17" x14ac:dyDescent="0.2">
      <c r="A172" s="11" t="str">
        <f t="shared" ca="1" si="2"/>
        <v>PYR01</v>
      </c>
      <c r="B172" s="5" t="s">
        <v>246</v>
      </c>
      <c r="C172" s="9"/>
      <c r="D172" s="5" t="s">
        <v>50</v>
      </c>
      <c r="E172" s="16" t="s">
        <v>71</v>
      </c>
      <c r="F172" s="16" t="s">
        <v>72</v>
      </c>
      <c r="G172" s="17">
        <v>0.38</v>
      </c>
    </row>
    <row r="173" spans="1:7" ht="17" x14ac:dyDescent="0.2">
      <c r="A173" s="11" t="str">
        <f t="shared" ca="1" si="2"/>
        <v>RIC01</v>
      </c>
      <c r="B173" s="5" t="s">
        <v>247</v>
      </c>
      <c r="C173" s="9"/>
      <c r="D173" s="5" t="s">
        <v>50</v>
      </c>
      <c r="E173" s="16" t="s">
        <v>188</v>
      </c>
      <c r="F173" s="16" t="s">
        <v>72</v>
      </c>
      <c r="G173" s="17">
        <v>1.65</v>
      </c>
    </row>
    <row r="174" spans="1:7" ht="17" x14ac:dyDescent="0.2">
      <c r="A174" s="11" t="str">
        <f t="shared" ca="1" si="2"/>
        <v>RUD01</v>
      </c>
      <c r="B174" s="18" t="s">
        <v>248</v>
      </c>
      <c r="C174" s="9"/>
      <c r="D174" s="5" t="s">
        <v>50</v>
      </c>
      <c r="E174" s="13" t="s">
        <v>71</v>
      </c>
      <c r="F174" s="13" t="s">
        <v>79</v>
      </c>
      <c r="G174" s="14">
        <v>0.69</v>
      </c>
    </row>
    <row r="175" spans="1:7" ht="17" x14ac:dyDescent="0.2">
      <c r="A175" s="11" t="str">
        <f t="shared" ca="1" si="2"/>
        <v>RUD02</v>
      </c>
      <c r="B175" s="18" t="s">
        <v>249</v>
      </c>
      <c r="C175" s="9"/>
      <c r="D175" s="5" t="s">
        <v>50</v>
      </c>
      <c r="E175" s="13" t="s">
        <v>195</v>
      </c>
      <c r="F175" s="13" t="s">
        <v>79</v>
      </c>
      <c r="G175" s="14">
        <v>2.41</v>
      </c>
    </row>
    <row r="176" spans="1:7" ht="17" x14ac:dyDescent="0.2">
      <c r="A176" s="11" t="str">
        <f t="shared" ca="1" si="2"/>
        <v>RUD03</v>
      </c>
      <c r="B176" s="18" t="s">
        <v>250</v>
      </c>
      <c r="C176" s="9"/>
      <c r="D176" s="5" t="s">
        <v>50</v>
      </c>
      <c r="E176" s="13" t="s">
        <v>195</v>
      </c>
      <c r="F176" s="13" t="s">
        <v>79</v>
      </c>
      <c r="G176" s="14">
        <v>2.54</v>
      </c>
    </row>
    <row r="177" spans="1:7" ht="17" x14ac:dyDescent="0.2">
      <c r="A177" s="11" t="str">
        <f t="shared" ca="1" si="2"/>
        <v>RUD04</v>
      </c>
      <c r="B177" s="18" t="s">
        <v>251</v>
      </c>
      <c r="C177" s="9"/>
      <c r="D177" s="5" t="s">
        <v>50</v>
      </c>
      <c r="E177" s="13" t="s">
        <v>71</v>
      </c>
      <c r="F177" s="13" t="s">
        <v>79</v>
      </c>
      <c r="G177" s="14">
        <v>0.4</v>
      </c>
    </row>
    <row r="178" spans="1:7" ht="17" x14ac:dyDescent="0.2">
      <c r="A178" s="11" t="str">
        <f t="shared" ca="1" si="2"/>
        <v>RUD05</v>
      </c>
      <c r="B178" s="18" t="s">
        <v>252</v>
      </c>
      <c r="C178" s="9"/>
      <c r="D178" s="5" t="s">
        <v>50</v>
      </c>
      <c r="E178" s="13" t="s">
        <v>71</v>
      </c>
      <c r="F178" s="13" t="s">
        <v>79</v>
      </c>
      <c r="G178" s="14">
        <v>0.66</v>
      </c>
    </row>
    <row r="179" spans="1:7" ht="17" x14ac:dyDescent="0.2">
      <c r="A179" s="11" t="str">
        <f t="shared" ca="1" si="2"/>
        <v>RUD06</v>
      </c>
      <c r="B179" s="18" t="s">
        <v>253</v>
      </c>
      <c r="C179" s="9"/>
      <c r="D179" s="5" t="s">
        <v>50</v>
      </c>
      <c r="E179" s="13" t="s">
        <v>71</v>
      </c>
      <c r="F179" s="13" t="s">
        <v>79</v>
      </c>
      <c r="G179" s="14">
        <v>0.4</v>
      </c>
    </row>
    <row r="180" spans="1:7" x14ac:dyDescent="0.2">
      <c r="A180" s="11" t="str">
        <f t="shared" ca="1" si="2"/>
        <v>SAL01</v>
      </c>
      <c r="B180" s="19" t="s">
        <v>254</v>
      </c>
      <c r="C180" s="9" t="s">
        <v>81</v>
      </c>
      <c r="D180" s="5" t="s">
        <v>51</v>
      </c>
      <c r="E180" s="5"/>
      <c r="F180" s="5"/>
      <c r="G180" s="15"/>
    </row>
    <row r="181" spans="1:7" x14ac:dyDescent="0.2">
      <c r="A181" s="11" t="str">
        <f t="shared" ca="1" si="2"/>
        <v>SAL02</v>
      </c>
      <c r="B181" s="9" t="s">
        <v>255</v>
      </c>
      <c r="C181" s="9" t="s">
        <v>81</v>
      </c>
      <c r="D181" s="5" t="s">
        <v>51</v>
      </c>
      <c r="E181" s="5"/>
      <c r="F181" s="5"/>
      <c r="G181" s="15"/>
    </row>
    <row r="182" spans="1:7" x14ac:dyDescent="0.2">
      <c r="A182" s="11" t="str">
        <f t="shared" ca="1" si="2"/>
        <v>SAL03</v>
      </c>
      <c r="B182" s="9" t="s">
        <v>256</v>
      </c>
      <c r="C182" s="9" t="s">
        <v>81</v>
      </c>
      <c r="D182" s="5" t="s">
        <v>51</v>
      </c>
      <c r="E182" s="5"/>
      <c r="F182" s="5"/>
      <c r="G182" s="15"/>
    </row>
    <row r="183" spans="1:7" x14ac:dyDescent="0.2">
      <c r="A183" s="11" t="str">
        <f t="shared" ca="1" si="2"/>
        <v>SAN01</v>
      </c>
      <c r="B183" s="19" t="s">
        <v>257</v>
      </c>
      <c r="C183" s="9" t="s">
        <v>81</v>
      </c>
      <c r="D183" s="5" t="s">
        <v>51</v>
      </c>
      <c r="E183" s="5"/>
      <c r="F183" s="5"/>
      <c r="G183" s="15"/>
    </row>
    <row r="184" spans="1:7" ht="17" x14ac:dyDescent="0.2">
      <c r="A184" s="11" t="str">
        <f t="shared" ca="1" si="2"/>
        <v>SAN02</v>
      </c>
      <c r="B184" s="18" t="s">
        <v>258</v>
      </c>
      <c r="C184" s="9"/>
      <c r="D184" s="5" t="s">
        <v>50</v>
      </c>
      <c r="E184" s="13" t="s">
        <v>85</v>
      </c>
      <c r="F184" s="13" t="s">
        <v>79</v>
      </c>
      <c r="G184" s="14">
        <v>1.57</v>
      </c>
    </row>
    <row r="185" spans="1:7" x14ac:dyDescent="0.2">
      <c r="A185" s="11" t="str">
        <f t="shared" ca="1" si="2"/>
        <v>SAP01</v>
      </c>
      <c r="B185" s="19" t="s">
        <v>259</v>
      </c>
      <c r="C185" s="9" t="s">
        <v>81</v>
      </c>
      <c r="D185" s="5" t="s">
        <v>51</v>
      </c>
      <c r="E185" s="5"/>
      <c r="F185" s="5"/>
      <c r="G185" s="15"/>
    </row>
    <row r="186" spans="1:7" ht="17" x14ac:dyDescent="0.2">
      <c r="A186" s="11" t="str">
        <f t="shared" ca="1" si="2"/>
        <v>SAU01</v>
      </c>
      <c r="B186" s="5" t="s">
        <v>260</v>
      </c>
      <c r="C186" s="9"/>
      <c r="D186" s="5" t="s">
        <v>50</v>
      </c>
      <c r="E186" s="16" t="s">
        <v>85</v>
      </c>
      <c r="F186" s="16" t="s">
        <v>72</v>
      </c>
      <c r="G186" s="17">
        <v>1.05</v>
      </c>
    </row>
    <row r="187" spans="1:7" ht="17" x14ac:dyDescent="0.2">
      <c r="A187" s="11" t="str">
        <f t="shared" ca="1" si="2"/>
        <v>SAU02</v>
      </c>
      <c r="B187" s="18" t="s">
        <v>261</v>
      </c>
      <c r="C187" s="9"/>
      <c r="D187" s="5" t="s">
        <v>50</v>
      </c>
      <c r="E187" s="13" t="s">
        <v>71</v>
      </c>
      <c r="F187" s="13" t="s">
        <v>79</v>
      </c>
      <c r="G187" s="14">
        <v>0.66</v>
      </c>
    </row>
    <row r="188" spans="1:7" ht="17" x14ac:dyDescent="0.2">
      <c r="A188" s="11" t="str">
        <f t="shared" ca="1" si="2"/>
        <v>SAU03</v>
      </c>
      <c r="B188" s="18" t="s">
        <v>262</v>
      </c>
      <c r="C188" s="9"/>
      <c r="D188" s="5" t="s">
        <v>50</v>
      </c>
      <c r="E188" s="13" t="s">
        <v>71</v>
      </c>
      <c r="F188" s="13" t="s">
        <v>79</v>
      </c>
      <c r="G188" s="14">
        <v>0.95</v>
      </c>
    </row>
    <row r="189" spans="1:7" ht="17" x14ac:dyDescent="0.2">
      <c r="A189" s="11" t="str">
        <f t="shared" ca="1" si="2"/>
        <v>SAU04</v>
      </c>
      <c r="B189" s="18" t="s">
        <v>263</v>
      </c>
      <c r="C189" s="9"/>
      <c r="D189" s="5" t="s">
        <v>50</v>
      </c>
      <c r="E189" s="13" t="s">
        <v>71</v>
      </c>
      <c r="F189" s="13" t="s">
        <v>79</v>
      </c>
      <c r="G189" s="14">
        <v>0.7</v>
      </c>
    </row>
    <row r="190" spans="1:7" ht="17" x14ac:dyDescent="0.2">
      <c r="A190" s="11" t="str">
        <f t="shared" ca="1" si="2"/>
        <v>SAU05</v>
      </c>
      <c r="B190" s="18" t="s">
        <v>264</v>
      </c>
      <c r="C190" s="9"/>
      <c r="D190" s="5" t="s">
        <v>50</v>
      </c>
      <c r="E190" s="13" t="s">
        <v>85</v>
      </c>
      <c r="F190" s="13" t="s">
        <v>79</v>
      </c>
      <c r="G190" s="14">
        <v>1.74</v>
      </c>
    </row>
    <row r="191" spans="1:7" ht="17" x14ac:dyDescent="0.2">
      <c r="A191" s="11" t="str">
        <f t="shared" ca="1" si="2"/>
        <v>SAU06</v>
      </c>
      <c r="B191" s="18" t="s">
        <v>265</v>
      </c>
      <c r="C191" s="9"/>
      <c r="D191" s="5" t="s">
        <v>50</v>
      </c>
      <c r="E191" s="13" t="s">
        <v>85</v>
      </c>
      <c r="F191" s="13" t="s">
        <v>79</v>
      </c>
      <c r="G191" s="14">
        <v>1.74</v>
      </c>
    </row>
    <row r="192" spans="1:7" ht="17" x14ac:dyDescent="0.2">
      <c r="A192" s="11" t="str">
        <f t="shared" ca="1" si="2"/>
        <v>SAU07</v>
      </c>
      <c r="B192" s="5" t="s">
        <v>266</v>
      </c>
      <c r="C192" s="9"/>
      <c r="D192" s="5" t="s">
        <v>50</v>
      </c>
      <c r="E192" s="16" t="s">
        <v>85</v>
      </c>
      <c r="F192" s="16" t="s">
        <v>72</v>
      </c>
      <c r="G192" s="17">
        <v>1.05</v>
      </c>
    </row>
    <row r="193" spans="1:7" ht="17" x14ac:dyDescent="0.2">
      <c r="A193" s="11" t="str">
        <f t="shared" ca="1" si="2"/>
        <v>SAU08</v>
      </c>
      <c r="B193" s="5" t="s">
        <v>267</v>
      </c>
      <c r="C193" s="9"/>
      <c r="D193" s="5" t="s">
        <v>50</v>
      </c>
      <c r="E193" s="16" t="s">
        <v>188</v>
      </c>
      <c r="F193" s="16" t="s">
        <v>72</v>
      </c>
      <c r="G193" s="17">
        <v>1.65</v>
      </c>
    </row>
    <row r="194" spans="1:7" ht="17" x14ac:dyDescent="0.2">
      <c r="A194" s="11" t="str">
        <f t="shared" ca="1" si="2"/>
        <v>SAU09</v>
      </c>
      <c r="B194" s="5" t="s">
        <v>268</v>
      </c>
      <c r="C194" s="9"/>
      <c r="D194" s="5" t="s">
        <v>50</v>
      </c>
      <c r="E194" s="16" t="s">
        <v>188</v>
      </c>
      <c r="F194" s="16" t="s">
        <v>72</v>
      </c>
      <c r="G194" s="17">
        <v>1.65</v>
      </c>
    </row>
    <row r="195" spans="1:7" ht="17" x14ac:dyDescent="0.2">
      <c r="A195" s="11" t="str">
        <f t="shared" ca="1" si="2"/>
        <v>SAU10</v>
      </c>
      <c r="B195" s="18" t="s">
        <v>269</v>
      </c>
      <c r="C195" s="9"/>
      <c r="D195" s="5" t="s">
        <v>50</v>
      </c>
      <c r="E195" s="13" t="s">
        <v>85</v>
      </c>
      <c r="F195" s="13" t="s">
        <v>79</v>
      </c>
      <c r="G195" s="14">
        <v>1.76</v>
      </c>
    </row>
    <row r="196" spans="1:7" ht="17" x14ac:dyDescent="0.2">
      <c r="A196" s="11" t="str">
        <f t="shared" ref="A196:A224" ca="1" si="3">UPPER(LEFT($B196,3))&amp;TEXT(IF(UPPER(LEFT($B196,3))=LEFT(OFFSET(A196,-1,0),3),RIGHT(OFFSET(A196,-1,0),2)+1,1),"00")</f>
        <v>SAU11</v>
      </c>
      <c r="B196" s="18" t="s">
        <v>270</v>
      </c>
      <c r="C196" s="9"/>
      <c r="D196" s="5" t="s">
        <v>50</v>
      </c>
      <c r="E196" s="13" t="s">
        <v>195</v>
      </c>
      <c r="F196" s="13" t="s">
        <v>79</v>
      </c>
      <c r="G196" s="14">
        <v>1.76</v>
      </c>
    </row>
    <row r="197" spans="1:7" ht="17" x14ac:dyDescent="0.2">
      <c r="A197" s="11" t="str">
        <f t="shared" ca="1" si="3"/>
        <v>SAU12</v>
      </c>
      <c r="B197" s="18" t="s">
        <v>271</v>
      </c>
      <c r="C197" s="9"/>
      <c r="D197" s="5" t="s">
        <v>50</v>
      </c>
      <c r="E197" s="13" t="s">
        <v>195</v>
      </c>
      <c r="F197" s="13" t="s">
        <v>79</v>
      </c>
      <c r="G197" s="14">
        <v>1.5189999999999999</v>
      </c>
    </row>
    <row r="198" spans="1:7" ht="17" x14ac:dyDescent="0.2">
      <c r="A198" s="11" t="str">
        <f t="shared" ca="1" si="3"/>
        <v>SAU13</v>
      </c>
      <c r="B198" s="5" t="s">
        <v>272</v>
      </c>
      <c r="C198" s="9"/>
      <c r="D198" s="5" t="s">
        <v>50</v>
      </c>
      <c r="E198" s="16" t="s">
        <v>71</v>
      </c>
      <c r="F198" s="16" t="s">
        <v>72</v>
      </c>
      <c r="G198" s="17">
        <v>0.38</v>
      </c>
    </row>
    <row r="199" spans="1:7" ht="17" x14ac:dyDescent="0.2">
      <c r="A199" s="11" t="str">
        <f t="shared" ca="1" si="3"/>
        <v>SCA01</v>
      </c>
      <c r="B199" s="18" t="s">
        <v>273</v>
      </c>
      <c r="C199" s="9"/>
      <c r="D199" s="5" t="s">
        <v>50</v>
      </c>
      <c r="E199" s="13" t="s">
        <v>71</v>
      </c>
      <c r="F199" s="13" t="s">
        <v>79</v>
      </c>
      <c r="G199" s="14">
        <v>1.026</v>
      </c>
    </row>
    <row r="200" spans="1:7" ht="17" x14ac:dyDescent="0.2">
      <c r="A200" s="11" t="str">
        <f t="shared" ca="1" si="3"/>
        <v>SCA02</v>
      </c>
      <c r="B200" s="18" t="s">
        <v>274</v>
      </c>
      <c r="C200" s="9"/>
      <c r="D200" s="5" t="s">
        <v>50</v>
      </c>
      <c r="E200" s="13" t="s">
        <v>85</v>
      </c>
      <c r="F200" s="13" t="s">
        <v>79</v>
      </c>
      <c r="G200" s="14">
        <v>1.633</v>
      </c>
    </row>
    <row r="201" spans="1:7" ht="17" x14ac:dyDescent="0.2">
      <c r="A201" s="11" t="str">
        <f t="shared" ca="1" si="3"/>
        <v>SEN01</v>
      </c>
      <c r="B201" s="18" t="s">
        <v>275</v>
      </c>
      <c r="C201" s="9"/>
      <c r="D201" s="5" t="s">
        <v>50</v>
      </c>
      <c r="E201" s="13" t="s">
        <v>85</v>
      </c>
      <c r="F201" s="13" t="s">
        <v>79</v>
      </c>
      <c r="G201" s="14">
        <v>2.6219999999999999</v>
      </c>
    </row>
    <row r="202" spans="1:7" ht="17" x14ac:dyDescent="0.2">
      <c r="A202" s="11" t="str">
        <f t="shared" ca="1" si="3"/>
        <v>SEN02</v>
      </c>
      <c r="B202" s="18" t="s">
        <v>276</v>
      </c>
      <c r="C202" s="9"/>
      <c r="D202" s="5" t="s">
        <v>50</v>
      </c>
      <c r="E202" s="13" t="s">
        <v>90</v>
      </c>
      <c r="F202" s="13" t="s">
        <v>79</v>
      </c>
      <c r="G202" s="14">
        <v>1.97</v>
      </c>
    </row>
    <row r="203" spans="1:7" x14ac:dyDescent="0.2">
      <c r="A203" s="11" t="str">
        <f t="shared" ca="1" si="3"/>
        <v>SID01</v>
      </c>
      <c r="B203" s="19" t="s">
        <v>277</v>
      </c>
      <c r="C203" s="9" t="s">
        <v>81</v>
      </c>
      <c r="D203" s="5" t="s">
        <v>51</v>
      </c>
      <c r="E203" s="5"/>
      <c r="F203" s="5"/>
      <c r="G203" s="15"/>
    </row>
    <row r="204" spans="1:7" x14ac:dyDescent="0.2">
      <c r="A204" s="11" t="str">
        <f t="shared" ca="1" si="3"/>
        <v>STI01</v>
      </c>
      <c r="B204" s="9" t="s">
        <v>278</v>
      </c>
      <c r="C204" s="9" t="s">
        <v>81</v>
      </c>
      <c r="D204" s="5" t="s">
        <v>51</v>
      </c>
      <c r="E204" s="5"/>
      <c r="F204" s="5"/>
      <c r="G204" s="15"/>
    </row>
    <row r="205" spans="1:7" ht="17" x14ac:dyDescent="0.2">
      <c r="A205" s="11" t="str">
        <f t="shared" ca="1" si="3"/>
        <v>TAB01</v>
      </c>
      <c r="B205" s="18" t="s">
        <v>279</v>
      </c>
      <c r="C205" s="9"/>
      <c r="D205" s="5" t="s">
        <v>50</v>
      </c>
      <c r="E205" s="13" t="s">
        <v>85</v>
      </c>
      <c r="F205" s="13" t="s">
        <v>79</v>
      </c>
      <c r="G205" s="14">
        <v>1.53</v>
      </c>
    </row>
    <row r="206" spans="1:7" ht="17" x14ac:dyDescent="0.2">
      <c r="A206" s="11" t="str">
        <f t="shared" ca="1" si="3"/>
        <v>TAB02</v>
      </c>
      <c r="B206" s="5" t="s">
        <v>280</v>
      </c>
      <c r="C206" s="9"/>
      <c r="D206" s="5" t="s">
        <v>50</v>
      </c>
      <c r="E206" s="16" t="s">
        <v>85</v>
      </c>
      <c r="F206" s="16" t="s">
        <v>72</v>
      </c>
      <c r="G206" s="17">
        <v>1.05</v>
      </c>
    </row>
    <row r="207" spans="1:7" ht="17" x14ac:dyDescent="0.2">
      <c r="A207" s="11" t="str">
        <f t="shared" ca="1" si="3"/>
        <v>TAB03</v>
      </c>
      <c r="B207" s="18" t="s">
        <v>281</v>
      </c>
      <c r="C207" s="9"/>
      <c r="D207" s="5" t="s">
        <v>50</v>
      </c>
      <c r="E207" s="13" t="s">
        <v>71</v>
      </c>
      <c r="F207" s="13" t="s">
        <v>79</v>
      </c>
      <c r="G207" s="14">
        <v>0.79</v>
      </c>
    </row>
    <row r="208" spans="1:7" ht="17" x14ac:dyDescent="0.2">
      <c r="A208" s="11" t="str">
        <f t="shared" ca="1" si="3"/>
        <v>TAB04</v>
      </c>
      <c r="B208" s="5" t="s">
        <v>282</v>
      </c>
      <c r="C208" s="9"/>
      <c r="D208" s="5" t="s">
        <v>50</v>
      </c>
      <c r="E208" s="16" t="s">
        <v>188</v>
      </c>
      <c r="F208" s="16" t="s">
        <v>72</v>
      </c>
      <c r="G208" s="17">
        <v>16.5</v>
      </c>
    </row>
    <row r="209" spans="1:7" x14ac:dyDescent="0.2">
      <c r="A209" s="11" t="str">
        <f t="shared" ca="1" si="3"/>
        <v>TAN01</v>
      </c>
      <c r="B209" s="19" t="s">
        <v>283</v>
      </c>
      <c r="C209" s="9" t="s">
        <v>81</v>
      </c>
      <c r="D209" s="5" t="s">
        <v>51</v>
      </c>
      <c r="E209" s="5"/>
      <c r="F209" s="5"/>
      <c r="G209" s="15"/>
    </row>
    <row r="210" spans="1:7" ht="17" x14ac:dyDescent="0.2">
      <c r="A210" s="11" t="str">
        <f t="shared" ca="1" si="3"/>
        <v>THU01</v>
      </c>
      <c r="B210" s="5" t="s">
        <v>284</v>
      </c>
      <c r="C210" s="9"/>
      <c r="D210" s="5" t="s">
        <v>50</v>
      </c>
      <c r="E210" s="16" t="s">
        <v>85</v>
      </c>
      <c r="F210" s="16" t="s">
        <v>72</v>
      </c>
      <c r="G210" s="17">
        <v>1.05</v>
      </c>
    </row>
    <row r="211" spans="1:7" ht="17" x14ac:dyDescent="0.2">
      <c r="A211" s="11" t="str">
        <f t="shared" ca="1" si="3"/>
        <v>THU02</v>
      </c>
      <c r="B211" s="5" t="s">
        <v>285</v>
      </c>
      <c r="C211" s="9"/>
      <c r="D211" s="5" t="s">
        <v>50</v>
      </c>
      <c r="E211" s="16" t="s">
        <v>85</v>
      </c>
      <c r="F211" s="16" t="s">
        <v>72</v>
      </c>
      <c r="G211" s="17">
        <v>1.05</v>
      </c>
    </row>
    <row r="212" spans="1:7" ht="17" x14ac:dyDescent="0.2">
      <c r="A212" s="11" t="str">
        <f t="shared" ca="1" si="3"/>
        <v>TRA01</v>
      </c>
      <c r="B212" s="5" t="s">
        <v>286</v>
      </c>
      <c r="C212" s="9"/>
      <c r="D212" s="5" t="s">
        <v>50</v>
      </c>
      <c r="E212" s="16" t="s">
        <v>85</v>
      </c>
      <c r="F212" s="16" t="s">
        <v>72</v>
      </c>
      <c r="G212" s="17">
        <v>1.05</v>
      </c>
    </row>
    <row r="213" spans="1:7" x14ac:dyDescent="0.2">
      <c r="A213" s="11" t="str">
        <f t="shared" ca="1" si="3"/>
        <v>TRO01</v>
      </c>
      <c r="B213" s="19" t="s">
        <v>287</v>
      </c>
      <c r="C213" s="9" t="s">
        <v>81</v>
      </c>
      <c r="D213" s="5" t="s">
        <v>51</v>
      </c>
      <c r="E213" s="5"/>
      <c r="F213" s="5"/>
      <c r="G213" s="15"/>
    </row>
    <row r="214" spans="1:7" ht="17" x14ac:dyDescent="0.2">
      <c r="A214" s="11" t="str">
        <f t="shared" ca="1" si="3"/>
        <v>TUL01</v>
      </c>
      <c r="B214" s="18" t="s">
        <v>288</v>
      </c>
      <c r="C214" s="9"/>
      <c r="D214" s="5" t="s">
        <v>50</v>
      </c>
      <c r="E214" s="13" t="s">
        <v>90</v>
      </c>
      <c r="F214" s="13" t="s">
        <v>79</v>
      </c>
      <c r="G214" s="14">
        <v>4.38</v>
      </c>
    </row>
    <row r="215" spans="1:7" ht="17" x14ac:dyDescent="0.2">
      <c r="A215" s="11" t="str">
        <f t="shared" ca="1" si="3"/>
        <v>TUL02</v>
      </c>
      <c r="B215" s="18" t="s">
        <v>289</v>
      </c>
      <c r="C215" s="9"/>
      <c r="D215" s="5" t="s">
        <v>50</v>
      </c>
      <c r="E215" s="13" t="s">
        <v>90</v>
      </c>
      <c r="F215" s="13" t="s">
        <v>79</v>
      </c>
      <c r="G215" s="14">
        <v>3.72</v>
      </c>
    </row>
    <row r="216" spans="1:7" x14ac:dyDescent="0.2">
      <c r="A216" s="11" t="str">
        <f t="shared" ca="1" si="3"/>
        <v>VER01</v>
      </c>
      <c r="B216" s="19" t="s">
        <v>290</v>
      </c>
      <c r="C216" s="9" t="s">
        <v>81</v>
      </c>
      <c r="D216" s="5" t="s">
        <v>51</v>
      </c>
      <c r="E216" s="5"/>
      <c r="F216" s="5"/>
      <c r="G216" s="15"/>
    </row>
    <row r="217" spans="1:7" ht="17" x14ac:dyDescent="0.2">
      <c r="A217" s="11" t="str">
        <f t="shared" ca="1" si="3"/>
        <v>VER02</v>
      </c>
      <c r="B217" s="5" t="s">
        <v>291</v>
      </c>
      <c r="C217" s="9"/>
      <c r="D217" s="5" t="s">
        <v>50</v>
      </c>
      <c r="E217" s="16" t="s">
        <v>71</v>
      </c>
      <c r="F217" s="16" t="s">
        <v>72</v>
      </c>
      <c r="G217" s="17">
        <v>0.45</v>
      </c>
    </row>
    <row r="218" spans="1:7" ht="17" x14ac:dyDescent="0.2">
      <c r="A218" s="11" t="str">
        <f t="shared" ca="1" si="3"/>
        <v>VER03</v>
      </c>
      <c r="B218" s="5" t="s">
        <v>292</v>
      </c>
      <c r="C218" s="9"/>
      <c r="D218" s="5" t="s">
        <v>50</v>
      </c>
      <c r="E218" s="16" t="s">
        <v>85</v>
      </c>
      <c r="F218" s="16" t="s">
        <v>72</v>
      </c>
      <c r="G218" s="17">
        <v>1.05</v>
      </c>
    </row>
    <row r="219" spans="1:7" ht="17" x14ac:dyDescent="0.2">
      <c r="A219" s="11" t="str">
        <f t="shared" ca="1" si="3"/>
        <v>VER04</v>
      </c>
      <c r="B219" s="5" t="s">
        <v>293</v>
      </c>
      <c r="C219" s="9"/>
      <c r="D219" s="5" t="s">
        <v>50</v>
      </c>
      <c r="E219" s="16" t="s">
        <v>85</v>
      </c>
      <c r="F219" s="16" t="s">
        <v>72</v>
      </c>
      <c r="G219" s="17">
        <v>1.05</v>
      </c>
    </row>
    <row r="220" spans="1:7" ht="17" x14ac:dyDescent="0.2">
      <c r="A220" s="11" t="str">
        <f t="shared" ca="1" si="3"/>
        <v>VER05</v>
      </c>
      <c r="B220" s="18" t="s">
        <v>294</v>
      </c>
      <c r="C220" s="9"/>
      <c r="D220" s="5" t="s">
        <v>50</v>
      </c>
      <c r="E220" s="13" t="s">
        <v>71</v>
      </c>
      <c r="F220" s="13" t="s">
        <v>79</v>
      </c>
      <c r="G220" s="14">
        <v>0.79</v>
      </c>
    </row>
    <row r="221" spans="1:7" ht="17" x14ac:dyDescent="0.2">
      <c r="A221" s="11" t="str">
        <f t="shared" ca="1" si="3"/>
        <v>VER06</v>
      </c>
      <c r="B221" s="18" t="s">
        <v>295</v>
      </c>
      <c r="C221" s="9"/>
      <c r="D221" s="5" t="s">
        <v>50</v>
      </c>
      <c r="E221" s="13" t="s">
        <v>195</v>
      </c>
      <c r="F221" s="13" t="s">
        <v>79</v>
      </c>
      <c r="G221" s="14">
        <v>1.57</v>
      </c>
    </row>
    <row r="222" spans="1:7" ht="17" x14ac:dyDescent="0.2">
      <c r="A222" s="11" t="str">
        <f t="shared" ca="1" si="3"/>
        <v>VER07</v>
      </c>
      <c r="B222" s="18" t="s">
        <v>296</v>
      </c>
      <c r="C222" s="9"/>
      <c r="D222" s="5" t="s">
        <v>50</v>
      </c>
      <c r="E222" s="13" t="s">
        <v>195</v>
      </c>
      <c r="F222" s="13" t="s">
        <v>79</v>
      </c>
      <c r="G222" s="14">
        <v>1.57</v>
      </c>
    </row>
    <row r="223" spans="1:7" ht="17" x14ac:dyDescent="0.2">
      <c r="A223" s="11" t="str">
        <f t="shared" ca="1" si="3"/>
        <v>VER08</v>
      </c>
      <c r="B223" s="18" t="s">
        <v>297</v>
      </c>
      <c r="C223" s="9"/>
      <c r="D223" s="5" t="s">
        <v>50</v>
      </c>
      <c r="E223" s="13" t="s">
        <v>195</v>
      </c>
      <c r="F223" s="13" t="s">
        <v>79</v>
      </c>
      <c r="G223" s="14">
        <v>1.57</v>
      </c>
    </row>
    <row r="224" spans="1:7" ht="17" x14ac:dyDescent="0.2">
      <c r="A224" s="21" t="str">
        <f t="shared" ca="1" si="3"/>
        <v>ZIN01</v>
      </c>
      <c r="B224" s="6" t="s">
        <v>298</v>
      </c>
      <c r="C224" s="22"/>
      <c r="D224" s="5" t="s">
        <v>50</v>
      </c>
      <c r="E224" s="23" t="s">
        <v>71</v>
      </c>
      <c r="F224" s="23" t="s">
        <v>72</v>
      </c>
      <c r="G224" s="24">
        <v>0.31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8BAEC-790B-0149-B8FD-7D81FCA5B263}">
  <dimension ref="B1:J224"/>
  <sheetViews>
    <sheetView workbookViewId="0">
      <selection activeCell="F2" sqref="F2:F6"/>
    </sheetView>
  </sheetViews>
  <sheetFormatPr baseColWidth="10" defaultRowHeight="16" x14ac:dyDescent="0.2"/>
  <cols>
    <col min="2" max="2" width="17.83203125" bestFit="1" customWidth="1"/>
    <col min="4" max="4" width="38.83203125" bestFit="1" customWidth="1"/>
    <col min="6" max="6" width="13" customWidth="1"/>
    <col min="9" max="9" width="7.6640625" bestFit="1" customWidth="1"/>
    <col min="10" max="10" width="50.83203125" bestFit="1" customWidth="1"/>
  </cols>
  <sheetData>
    <row r="1" spans="2:10" x14ac:dyDescent="0.2">
      <c r="B1" s="1" t="s">
        <v>63</v>
      </c>
      <c r="D1" s="2" t="s">
        <v>49</v>
      </c>
      <c r="F1" t="s">
        <v>11</v>
      </c>
      <c r="I1" s="2" t="s">
        <v>0</v>
      </c>
      <c r="J1" s="2" t="s">
        <v>1</v>
      </c>
    </row>
    <row r="2" spans="2:10" x14ac:dyDescent="0.2">
      <c r="D2" s="7"/>
      <c r="I2" s="2"/>
    </row>
    <row r="3" spans="2:10" x14ac:dyDescent="0.2">
      <c r="B3" s="8" t="s">
        <v>54</v>
      </c>
      <c r="D3" s="8" t="s">
        <v>14</v>
      </c>
      <c r="F3" s="10" t="s">
        <v>50</v>
      </c>
      <c r="I3" s="2" t="s">
        <v>300</v>
      </c>
      <c r="J3" s="25" t="s">
        <v>64</v>
      </c>
    </row>
    <row r="4" spans="2:10" x14ac:dyDescent="0.2">
      <c r="B4" s="8" t="s">
        <v>55</v>
      </c>
      <c r="D4" s="8" t="s">
        <v>15</v>
      </c>
      <c r="F4" s="10" t="s">
        <v>51</v>
      </c>
      <c r="I4" s="2" t="s">
        <v>301</v>
      </c>
      <c r="J4" s="2" t="s">
        <v>66</v>
      </c>
    </row>
    <row r="5" spans="2:10" x14ac:dyDescent="0.2">
      <c r="B5" s="8" t="s">
        <v>56</v>
      </c>
      <c r="D5" s="8" t="s">
        <v>16</v>
      </c>
      <c r="F5" s="10" t="s">
        <v>52</v>
      </c>
      <c r="I5" s="2" t="s">
        <v>302</v>
      </c>
      <c r="J5" s="2" t="s">
        <v>67</v>
      </c>
    </row>
    <row r="6" spans="2:10" x14ac:dyDescent="0.2">
      <c r="B6" s="8" t="s">
        <v>57</v>
      </c>
      <c r="D6" s="8" t="s">
        <v>17</v>
      </c>
      <c r="F6" s="10" t="s">
        <v>53</v>
      </c>
      <c r="I6" s="2" t="s">
        <v>303</v>
      </c>
      <c r="J6" s="2" t="s">
        <v>68</v>
      </c>
    </row>
    <row r="7" spans="2:10" x14ac:dyDescent="0.2">
      <c r="B7" s="8" t="s">
        <v>58</v>
      </c>
      <c r="D7" s="8" t="s">
        <v>18</v>
      </c>
      <c r="I7" s="2" t="s">
        <v>304</v>
      </c>
      <c r="J7" s="25" t="s">
        <v>69</v>
      </c>
    </row>
    <row r="8" spans="2:10" x14ac:dyDescent="0.2">
      <c r="B8" s="8" t="s">
        <v>59</v>
      </c>
      <c r="D8" s="8" t="s">
        <v>19</v>
      </c>
      <c r="I8" s="2" t="s">
        <v>305</v>
      </c>
      <c r="J8" s="2" t="s">
        <v>70</v>
      </c>
    </row>
    <row r="9" spans="2:10" x14ac:dyDescent="0.2">
      <c r="B9" s="8" t="s">
        <v>60</v>
      </c>
      <c r="D9" s="8" t="s">
        <v>20</v>
      </c>
      <c r="I9" s="2" t="s">
        <v>306</v>
      </c>
      <c r="J9" s="2" t="s">
        <v>73</v>
      </c>
    </row>
    <row r="10" spans="2:10" x14ac:dyDescent="0.2">
      <c r="B10" s="8" t="s">
        <v>61</v>
      </c>
      <c r="D10" s="8" t="s">
        <v>21</v>
      </c>
      <c r="I10" s="2" t="s">
        <v>307</v>
      </c>
      <c r="J10" s="2" t="s">
        <v>74</v>
      </c>
    </row>
    <row r="11" spans="2:10" x14ac:dyDescent="0.2">
      <c r="B11" s="8" t="s">
        <v>62</v>
      </c>
      <c r="D11" s="8" t="s">
        <v>22</v>
      </c>
      <c r="I11" s="2" t="s">
        <v>308</v>
      </c>
      <c r="J11" s="2" t="s">
        <v>75</v>
      </c>
    </row>
    <row r="12" spans="2:10" x14ac:dyDescent="0.2">
      <c r="D12" s="8" t="s">
        <v>23</v>
      </c>
      <c r="I12" s="2" t="s">
        <v>309</v>
      </c>
      <c r="J12" s="25" t="s">
        <v>76</v>
      </c>
    </row>
    <row r="13" spans="2:10" x14ac:dyDescent="0.2">
      <c r="D13" s="8" t="s">
        <v>24</v>
      </c>
      <c r="I13" s="2" t="s">
        <v>310</v>
      </c>
      <c r="J13" s="25" t="s">
        <v>77</v>
      </c>
    </row>
    <row r="14" spans="2:10" x14ac:dyDescent="0.2">
      <c r="D14" s="8" t="s">
        <v>25</v>
      </c>
      <c r="I14" s="2" t="s">
        <v>311</v>
      </c>
      <c r="J14" s="26" t="s">
        <v>78</v>
      </c>
    </row>
    <row r="15" spans="2:10" x14ac:dyDescent="0.2">
      <c r="D15" s="8" t="s">
        <v>26</v>
      </c>
      <c r="I15" s="2" t="s">
        <v>312</v>
      </c>
      <c r="J15" s="2" t="s">
        <v>80</v>
      </c>
    </row>
    <row r="16" spans="2:10" x14ac:dyDescent="0.2">
      <c r="D16" s="8" t="s">
        <v>27</v>
      </c>
      <c r="I16" s="2" t="s">
        <v>313</v>
      </c>
      <c r="J16" s="2" t="s">
        <v>82</v>
      </c>
    </row>
    <row r="17" spans="4:10" x14ac:dyDescent="0.2">
      <c r="D17" s="8" t="s">
        <v>28</v>
      </c>
      <c r="I17" s="2" t="s">
        <v>314</v>
      </c>
      <c r="J17" s="2" t="s">
        <v>83</v>
      </c>
    </row>
    <row r="18" spans="4:10" x14ac:dyDescent="0.2">
      <c r="D18" s="8" t="s">
        <v>29</v>
      </c>
      <c r="I18" s="2" t="s">
        <v>315</v>
      </c>
      <c r="J18" s="2" t="s">
        <v>84</v>
      </c>
    </row>
    <row r="19" spans="4:10" x14ac:dyDescent="0.2">
      <c r="D19" s="8" t="s">
        <v>30</v>
      </c>
      <c r="I19" s="2" t="s">
        <v>316</v>
      </c>
      <c r="J19" s="2" t="s">
        <v>86</v>
      </c>
    </row>
    <row r="20" spans="4:10" x14ac:dyDescent="0.2">
      <c r="D20" s="8" t="s">
        <v>31</v>
      </c>
      <c r="I20" s="2" t="s">
        <v>317</v>
      </c>
      <c r="J20" s="26" t="s">
        <v>87</v>
      </c>
    </row>
    <row r="21" spans="4:10" x14ac:dyDescent="0.2">
      <c r="D21" s="8" t="s">
        <v>32</v>
      </c>
      <c r="I21" s="2" t="s">
        <v>318</v>
      </c>
      <c r="J21" s="26" t="s">
        <v>88</v>
      </c>
    </row>
    <row r="22" spans="4:10" x14ac:dyDescent="0.2">
      <c r="D22" s="8" t="s">
        <v>33</v>
      </c>
      <c r="I22" s="2" t="s">
        <v>319</v>
      </c>
      <c r="J22" s="26" t="s">
        <v>89</v>
      </c>
    </row>
    <row r="23" spans="4:10" x14ac:dyDescent="0.2">
      <c r="D23" s="8" t="s">
        <v>34</v>
      </c>
      <c r="I23" s="2" t="s">
        <v>320</v>
      </c>
      <c r="J23" s="26" t="s">
        <v>91</v>
      </c>
    </row>
    <row r="24" spans="4:10" x14ac:dyDescent="0.2">
      <c r="D24" s="8" t="s">
        <v>35</v>
      </c>
      <c r="I24" s="2" t="s">
        <v>321</v>
      </c>
      <c r="J24" s="25" t="s">
        <v>92</v>
      </c>
    </row>
    <row r="25" spans="4:10" x14ac:dyDescent="0.2">
      <c r="D25" s="8" t="s">
        <v>36</v>
      </c>
      <c r="I25" s="2" t="s">
        <v>322</v>
      </c>
      <c r="J25" s="27" t="s">
        <v>93</v>
      </c>
    </row>
    <row r="26" spans="4:10" x14ac:dyDescent="0.2">
      <c r="D26" s="8" t="s">
        <v>37</v>
      </c>
      <c r="I26" s="2" t="s">
        <v>323</v>
      </c>
      <c r="J26" s="26" t="s">
        <v>94</v>
      </c>
    </row>
    <row r="27" spans="4:10" x14ac:dyDescent="0.2">
      <c r="D27" s="8" t="s">
        <v>38</v>
      </c>
      <c r="I27" s="2" t="s">
        <v>324</v>
      </c>
      <c r="J27" s="2" t="s">
        <v>95</v>
      </c>
    </row>
    <row r="28" spans="4:10" x14ac:dyDescent="0.2">
      <c r="D28" s="8" t="s">
        <v>39</v>
      </c>
      <c r="I28" s="2" t="s">
        <v>325</v>
      </c>
      <c r="J28" s="1" t="s">
        <v>96</v>
      </c>
    </row>
    <row r="29" spans="4:10" x14ac:dyDescent="0.2">
      <c r="D29" s="8" t="s">
        <v>40</v>
      </c>
      <c r="I29" s="2" t="s">
        <v>326</v>
      </c>
      <c r="J29" s="25" t="s">
        <v>97</v>
      </c>
    </row>
    <row r="30" spans="4:10" x14ac:dyDescent="0.2">
      <c r="D30" s="8" t="s">
        <v>41</v>
      </c>
      <c r="I30" s="2" t="s">
        <v>327</v>
      </c>
      <c r="J30" s="26" t="s">
        <v>98</v>
      </c>
    </row>
    <row r="31" spans="4:10" x14ac:dyDescent="0.2">
      <c r="D31" s="8" t="s">
        <v>42</v>
      </c>
      <c r="I31" s="2" t="s">
        <v>328</v>
      </c>
      <c r="J31" s="2" t="s">
        <v>99</v>
      </c>
    </row>
    <row r="32" spans="4:10" x14ac:dyDescent="0.2">
      <c r="D32" s="8" t="s">
        <v>43</v>
      </c>
      <c r="I32" s="2" t="s">
        <v>329</v>
      </c>
      <c r="J32" s="2" t="s">
        <v>100</v>
      </c>
    </row>
    <row r="33" spans="4:10" x14ac:dyDescent="0.2">
      <c r="D33" s="8" t="s">
        <v>44</v>
      </c>
      <c r="I33" s="2" t="s">
        <v>330</v>
      </c>
      <c r="J33" s="26" t="s">
        <v>101</v>
      </c>
    </row>
    <row r="34" spans="4:10" x14ac:dyDescent="0.2">
      <c r="D34" s="8" t="s">
        <v>45</v>
      </c>
      <c r="I34" s="2" t="s">
        <v>331</v>
      </c>
      <c r="J34" s="26" t="s">
        <v>102</v>
      </c>
    </row>
    <row r="35" spans="4:10" x14ac:dyDescent="0.2">
      <c r="D35" s="8" t="s">
        <v>46</v>
      </c>
      <c r="I35" s="2" t="s">
        <v>332</v>
      </c>
      <c r="J35" s="26" t="s">
        <v>103</v>
      </c>
    </row>
    <row r="36" spans="4:10" x14ac:dyDescent="0.2">
      <c r="D36" s="8" t="s">
        <v>47</v>
      </c>
      <c r="I36" s="2" t="s">
        <v>333</v>
      </c>
      <c r="J36" s="26" t="s">
        <v>104</v>
      </c>
    </row>
    <row r="37" spans="4:10" x14ac:dyDescent="0.2">
      <c r="D37" s="8" t="s">
        <v>48</v>
      </c>
      <c r="I37" s="2" t="s">
        <v>334</v>
      </c>
      <c r="J37" s="26" t="s">
        <v>105</v>
      </c>
    </row>
    <row r="38" spans="4:10" x14ac:dyDescent="0.2">
      <c r="I38" s="2" t="s">
        <v>335</v>
      </c>
      <c r="J38" s="25" t="s">
        <v>106</v>
      </c>
    </row>
    <row r="39" spans="4:10" x14ac:dyDescent="0.2">
      <c r="I39" s="2" t="s">
        <v>336</v>
      </c>
      <c r="J39" s="2" t="s">
        <v>107</v>
      </c>
    </row>
    <row r="40" spans="4:10" x14ac:dyDescent="0.2">
      <c r="I40" s="2" t="s">
        <v>337</v>
      </c>
      <c r="J40" s="2" t="s">
        <v>108</v>
      </c>
    </row>
    <row r="41" spans="4:10" x14ac:dyDescent="0.2">
      <c r="I41" s="2" t="s">
        <v>338</v>
      </c>
      <c r="J41" s="2" t="s">
        <v>109</v>
      </c>
    </row>
    <row r="42" spans="4:10" x14ac:dyDescent="0.2">
      <c r="I42" s="2" t="s">
        <v>339</v>
      </c>
      <c r="J42" s="26" t="s">
        <v>110</v>
      </c>
    </row>
    <row r="43" spans="4:10" x14ac:dyDescent="0.2">
      <c r="I43" s="2" t="s">
        <v>340</v>
      </c>
      <c r="J43" s="2" t="s">
        <v>111</v>
      </c>
    </row>
    <row r="44" spans="4:10" x14ac:dyDescent="0.2">
      <c r="I44" s="2" t="s">
        <v>341</v>
      </c>
      <c r="J44" s="28" t="s">
        <v>112</v>
      </c>
    </row>
    <row r="45" spans="4:10" x14ac:dyDescent="0.2">
      <c r="I45" s="2" t="s">
        <v>342</v>
      </c>
      <c r="J45" s="26" t="s">
        <v>114</v>
      </c>
    </row>
    <row r="46" spans="4:10" x14ac:dyDescent="0.2">
      <c r="I46" s="2" t="s">
        <v>343</v>
      </c>
      <c r="J46" s="2" t="s">
        <v>115</v>
      </c>
    </row>
    <row r="47" spans="4:10" x14ac:dyDescent="0.2">
      <c r="I47" s="2" t="s">
        <v>344</v>
      </c>
      <c r="J47" s="2" t="s">
        <v>116</v>
      </c>
    </row>
    <row r="48" spans="4:10" x14ac:dyDescent="0.2">
      <c r="I48" s="2" t="s">
        <v>345</v>
      </c>
      <c r="J48" s="26" t="s">
        <v>117</v>
      </c>
    </row>
    <row r="49" spans="9:10" x14ac:dyDescent="0.2">
      <c r="I49" s="2" t="s">
        <v>346</v>
      </c>
      <c r="J49" s="26" t="s">
        <v>120</v>
      </c>
    </row>
    <row r="50" spans="9:10" x14ac:dyDescent="0.2">
      <c r="I50" s="2" t="s">
        <v>347</v>
      </c>
      <c r="J50" s="2" t="s">
        <v>121</v>
      </c>
    </row>
    <row r="51" spans="9:10" x14ac:dyDescent="0.2">
      <c r="I51" s="2" t="s">
        <v>348</v>
      </c>
      <c r="J51" s="2" t="s">
        <v>122</v>
      </c>
    </row>
    <row r="52" spans="9:10" x14ac:dyDescent="0.2">
      <c r="I52" s="2" t="s">
        <v>349</v>
      </c>
      <c r="J52" s="26" t="s">
        <v>123</v>
      </c>
    </row>
    <row r="53" spans="9:10" x14ac:dyDescent="0.2">
      <c r="I53" s="2" t="s">
        <v>350</v>
      </c>
      <c r="J53" s="26" t="s">
        <v>124</v>
      </c>
    </row>
    <row r="54" spans="9:10" x14ac:dyDescent="0.2">
      <c r="I54" s="2" t="s">
        <v>351</v>
      </c>
      <c r="J54" s="26" t="s">
        <v>125</v>
      </c>
    </row>
    <row r="55" spans="9:10" x14ac:dyDescent="0.2">
      <c r="I55" s="2" t="s">
        <v>352</v>
      </c>
      <c r="J55" s="26" t="s">
        <v>126</v>
      </c>
    </row>
    <row r="56" spans="9:10" x14ac:dyDescent="0.2">
      <c r="I56" s="2" t="s">
        <v>353</v>
      </c>
      <c r="J56" s="2" t="s">
        <v>127</v>
      </c>
    </row>
    <row r="57" spans="9:10" x14ac:dyDescent="0.2">
      <c r="I57" s="2" t="s">
        <v>354</v>
      </c>
      <c r="J57" s="2" t="s">
        <v>128</v>
      </c>
    </row>
    <row r="58" spans="9:10" x14ac:dyDescent="0.2">
      <c r="I58" s="2" t="s">
        <v>355</v>
      </c>
      <c r="J58" s="27" t="s">
        <v>129</v>
      </c>
    </row>
    <row r="59" spans="9:10" x14ac:dyDescent="0.2">
      <c r="I59" s="2" t="s">
        <v>356</v>
      </c>
      <c r="J59" s="2" t="s">
        <v>130</v>
      </c>
    </row>
    <row r="60" spans="9:10" x14ac:dyDescent="0.2">
      <c r="I60" s="2" t="s">
        <v>357</v>
      </c>
      <c r="J60" s="2" t="s">
        <v>131</v>
      </c>
    </row>
    <row r="61" spans="9:10" x14ac:dyDescent="0.2">
      <c r="I61" s="2" t="s">
        <v>358</v>
      </c>
      <c r="J61" s="2" t="s">
        <v>132</v>
      </c>
    </row>
    <row r="62" spans="9:10" x14ac:dyDescent="0.2">
      <c r="I62" s="2" t="s">
        <v>299</v>
      </c>
      <c r="J62" s="2" t="s">
        <v>133</v>
      </c>
    </row>
    <row r="63" spans="9:10" x14ac:dyDescent="0.2">
      <c r="I63" s="2" t="s">
        <v>359</v>
      </c>
      <c r="J63" s="2" t="s">
        <v>134</v>
      </c>
    </row>
    <row r="64" spans="9:10" x14ac:dyDescent="0.2">
      <c r="I64" s="2" t="s">
        <v>360</v>
      </c>
      <c r="J64" s="2" t="s">
        <v>135</v>
      </c>
    </row>
    <row r="65" spans="9:10" x14ac:dyDescent="0.2">
      <c r="I65" s="2" t="s">
        <v>361</v>
      </c>
      <c r="J65" s="2" t="s">
        <v>136</v>
      </c>
    </row>
    <row r="66" spans="9:10" x14ac:dyDescent="0.2">
      <c r="I66" s="2" t="s">
        <v>362</v>
      </c>
      <c r="J66" s="25" t="s">
        <v>137</v>
      </c>
    </row>
    <row r="67" spans="9:10" x14ac:dyDescent="0.2">
      <c r="I67" s="2" t="s">
        <v>363</v>
      </c>
      <c r="J67" s="2" t="s">
        <v>138</v>
      </c>
    </row>
    <row r="68" spans="9:10" x14ac:dyDescent="0.2">
      <c r="I68" s="2" t="s">
        <v>364</v>
      </c>
      <c r="J68" s="26" t="s">
        <v>139</v>
      </c>
    </row>
    <row r="69" spans="9:10" x14ac:dyDescent="0.2">
      <c r="I69" s="2" t="s">
        <v>365</v>
      </c>
      <c r="J69" s="26" t="s">
        <v>140</v>
      </c>
    </row>
    <row r="70" spans="9:10" x14ac:dyDescent="0.2">
      <c r="I70" s="2" t="s">
        <v>366</v>
      </c>
      <c r="J70" s="26" t="s">
        <v>141</v>
      </c>
    </row>
    <row r="71" spans="9:10" x14ac:dyDescent="0.2">
      <c r="I71" s="2" t="s">
        <v>367</v>
      </c>
      <c r="J71" s="28" t="s">
        <v>142</v>
      </c>
    </row>
    <row r="72" spans="9:10" x14ac:dyDescent="0.2">
      <c r="I72" s="2" t="s">
        <v>368</v>
      </c>
      <c r="J72" s="28" t="s">
        <v>144</v>
      </c>
    </row>
    <row r="73" spans="9:10" x14ac:dyDescent="0.2">
      <c r="I73" s="2" t="s">
        <v>369</v>
      </c>
      <c r="J73" s="28" t="s">
        <v>145</v>
      </c>
    </row>
    <row r="74" spans="9:10" x14ac:dyDescent="0.2">
      <c r="I74" s="2" t="s">
        <v>370</v>
      </c>
      <c r="J74" s="28" t="s">
        <v>146</v>
      </c>
    </row>
    <row r="75" spans="9:10" x14ac:dyDescent="0.2">
      <c r="I75" s="2" t="s">
        <v>371</v>
      </c>
      <c r="J75" s="28" t="s">
        <v>147</v>
      </c>
    </row>
    <row r="76" spans="9:10" x14ac:dyDescent="0.2">
      <c r="I76" s="2" t="s">
        <v>372</v>
      </c>
      <c r="J76" s="28" t="s">
        <v>148</v>
      </c>
    </row>
    <row r="77" spans="9:10" x14ac:dyDescent="0.2">
      <c r="I77" s="2" t="s">
        <v>373</v>
      </c>
      <c r="J77" s="28" t="s">
        <v>149</v>
      </c>
    </row>
    <row r="78" spans="9:10" x14ac:dyDescent="0.2">
      <c r="I78" s="2" t="s">
        <v>374</v>
      </c>
      <c r="J78" s="28" t="s">
        <v>150</v>
      </c>
    </row>
    <row r="79" spans="9:10" x14ac:dyDescent="0.2">
      <c r="I79" s="2" t="s">
        <v>375</v>
      </c>
      <c r="J79" s="28" t="s">
        <v>151</v>
      </c>
    </row>
    <row r="80" spans="9:10" x14ac:dyDescent="0.2">
      <c r="I80" s="2" t="s">
        <v>376</v>
      </c>
      <c r="J80" s="28" t="s">
        <v>152</v>
      </c>
    </row>
    <row r="81" spans="9:10" x14ac:dyDescent="0.2">
      <c r="I81" s="2" t="s">
        <v>377</v>
      </c>
      <c r="J81" s="26" t="s">
        <v>153</v>
      </c>
    </row>
    <row r="82" spans="9:10" x14ac:dyDescent="0.2">
      <c r="I82" s="2" t="s">
        <v>378</v>
      </c>
      <c r="J82" s="26" t="s">
        <v>155</v>
      </c>
    </row>
    <row r="83" spans="9:10" x14ac:dyDescent="0.2">
      <c r="I83" s="2" t="s">
        <v>379</v>
      </c>
      <c r="J83" s="2" t="s">
        <v>156</v>
      </c>
    </row>
    <row r="84" spans="9:10" x14ac:dyDescent="0.2">
      <c r="I84" s="2" t="s">
        <v>380</v>
      </c>
      <c r="J84" s="26" t="s">
        <v>157</v>
      </c>
    </row>
    <row r="85" spans="9:10" x14ac:dyDescent="0.2">
      <c r="I85" s="2" t="s">
        <v>381</v>
      </c>
      <c r="J85" s="2" t="s">
        <v>158</v>
      </c>
    </row>
    <row r="86" spans="9:10" x14ac:dyDescent="0.2">
      <c r="I86" s="2" t="s">
        <v>382</v>
      </c>
      <c r="J86" s="25" t="s">
        <v>159</v>
      </c>
    </row>
    <row r="87" spans="9:10" x14ac:dyDescent="0.2">
      <c r="I87" s="2" t="s">
        <v>383</v>
      </c>
      <c r="J87" s="2" t="s">
        <v>160</v>
      </c>
    </row>
    <row r="88" spans="9:10" x14ac:dyDescent="0.2">
      <c r="I88" s="2" t="s">
        <v>384</v>
      </c>
      <c r="J88" s="2" t="s">
        <v>161</v>
      </c>
    </row>
    <row r="89" spans="9:10" x14ac:dyDescent="0.2">
      <c r="I89" s="2" t="s">
        <v>385</v>
      </c>
      <c r="J89" s="2" t="s">
        <v>162</v>
      </c>
    </row>
    <row r="90" spans="9:10" x14ac:dyDescent="0.2">
      <c r="I90" s="2" t="s">
        <v>386</v>
      </c>
      <c r="J90" s="27" t="s">
        <v>163</v>
      </c>
    </row>
    <row r="91" spans="9:10" x14ac:dyDescent="0.2">
      <c r="I91" s="2" t="s">
        <v>387</v>
      </c>
      <c r="J91" s="2" t="s">
        <v>164</v>
      </c>
    </row>
    <row r="92" spans="9:10" x14ac:dyDescent="0.2">
      <c r="I92" s="2" t="s">
        <v>388</v>
      </c>
      <c r="J92" s="2" t="s">
        <v>165</v>
      </c>
    </row>
    <row r="93" spans="9:10" x14ac:dyDescent="0.2">
      <c r="I93" s="2" t="s">
        <v>389</v>
      </c>
      <c r="J93" s="2" t="s">
        <v>166</v>
      </c>
    </row>
    <row r="94" spans="9:10" x14ac:dyDescent="0.2">
      <c r="I94" s="2" t="s">
        <v>390</v>
      </c>
      <c r="J94" s="2" t="s">
        <v>166</v>
      </c>
    </row>
    <row r="95" spans="9:10" x14ac:dyDescent="0.2">
      <c r="I95" s="2" t="s">
        <v>391</v>
      </c>
      <c r="J95" s="1" t="s">
        <v>167</v>
      </c>
    </row>
    <row r="96" spans="9:10" x14ac:dyDescent="0.2">
      <c r="I96" s="2" t="s">
        <v>392</v>
      </c>
      <c r="J96" s="1" t="s">
        <v>168</v>
      </c>
    </row>
    <row r="97" spans="9:10" x14ac:dyDescent="0.2">
      <c r="I97" s="2" t="s">
        <v>393</v>
      </c>
      <c r="J97" s="2" t="s">
        <v>169</v>
      </c>
    </row>
    <row r="98" spans="9:10" x14ac:dyDescent="0.2">
      <c r="I98" s="2" t="s">
        <v>394</v>
      </c>
      <c r="J98" s="25" t="s">
        <v>170</v>
      </c>
    </row>
    <row r="99" spans="9:10" x14ac:dyDescent="0.2">
      <c r="I99" s="2" t="s">
        <v>395</v>
      </c>
      <c r="J99" s="2" t="s">
        <v>171</v>
      </c>
    </row>
    <row r="100" spans="9:10" x14ac:dyDescent="0.2">
      <c r="I100" s="2" t="s">
        <v>396</v>
      </c>
      <c r="J100" s="2" t="s">
        <v>172</v>
      </c>
    </row>
    <row r="101" spans="9:10" x14ac:dyDescent="0.2">
      <c r="I101" s="2" t="s">
        <v>397</v>
      </c>
      <c r="J101" s="2" t="s">
        <v>173</v>
      </c>
    </row>
    <row r="102" spans="9:10" x14ac:dyDescent="0.2">
      <c r="I102" s="2" t="s">
        <v>398</v>
      </c>
      <c r="J102" s="26" t="s">
        <v>174</v>
      </c>
    </row>
    <row r="103" spans="9:10" x14ac:dyDescent="0.2">
      <c r="I103" s="2" t="s">
        <v>399</v>
      </c>
      <c r="J103" s="26" t="s">
        <v>175</v>
      </c>
    </row>
    <row r="104" spans="9:10" x14ac:dyDescent="0.2">
      <c r="I104" s="2" t="s">
        <v>400</v>
      </c>
      <c r="J104" s="2" t="s">
        <v>176</v>
      </c>
    </row>
    <row r="105" spans="9:10" x14ac:dyDescent="0.2">
      <c r="I105" s="2" t="s">
        <v>401</v>
      </c>
      <c r="J105" s="25" t="s">
        <v>177</v>
      </c>
    </row>
    <row r="106" spans="9:10" x14ac:dyDescent="0.2">
      <c r="I106" s="2" t="s">
        <v>402</v>
      </c>
      <c r="J106" s="1" t="s">
        <v>178</v>
      </c>
    </row>
    <row r="107" spans="9:10" x14ac:dyDescent="0.2">
      <c r="I107" s="2" t="s">
        <v>403</v>
      </c>
      <c r="J107" s="2" t="s">
        <v>179</v>
      </c>
    </row>
    <row r="108" spans="9:10" x14ac:dyDescent="0.2">
      <c r="I108" s="2" t="s">
        <v>404</v>
      </c>
      <c r="J108" s="26" t="s">
        <v>180</v>
      </c>
    </row>
    <row r="109" spans="9:10" x14ac:dyDescent="0.2">
      <c r="I109" s="2" t="s">
        <v>405</v>
      </c>
      <c r="J109" s="2" t="s">
        <v>181</v>
      </c>
    </row>
    <row r="110" spans="9:10" x14ac:dyDescent="0.2">
      <c r="I110" s="2" t="s">
        <v>406</v>
      </c>
      <c r="J110" s="2" t="s">
        <v>182</v>
      </c>
    </row>
    <row r="111" spans="9:10" x14ac:dyDescent="0.2">
      <c r="I111" s="2" t="s">
        <v>407</v>
      </c>
      <c r="J111" s="2" t="s">
        <v>183</v>
      </c>
    </row>
    <row r="112" spans="9:10" x14ac:dyDescent="0.2">
      <c r="I112" s="2" t="s">
        <v>408</v>
      </c>
      <c r="J112" s="2" t="s">
        <v>184</v>
      </c>
    </row>
    <row r="113" spans="9:10" x14ac:dyDescent="0.2">
      <c r="I113" s="2" t="s">
        <v>409</v>
      </c>
      <c r="J113" s="2" t="s">
        <v>185</v>
      </c>
    </row>
    <row r="114" spans="9:10" x14ac:dyDescent="0.2">
      <c r="I114" s="2" t="s">
        <v>410</v>
      </c>
      <c r="J114" s="2" t="s">
        <v>186</v>
      </c>
    </row>
    <row r="115" spans="9:10" x14ac:dyDescent="0.2">
      <c r="I115" s="2" t="s">
        <v>411</v>
      </c>
      <c r="J115" s="2" t="s">
        <v>187</v>
      </c>
    </row>
    <row r="116" spans="9:10" x14ac:dyDescent="0.2">
      <c r="I116" s="2" t="s">
        <v>412</v>
      </c>
      <c r="J116" s="2" t="s">
        <v>189</v>
      </c>
    </row>
    <row r="117" spans="9:10" x14ac:dyDescent="0.2">
      <c r="I117" s="2" t="s">
        <v>413</v>
      </c>
      <c r="J117" s="2" t="s">
        <v>190</v>
      </c>
    </row>
    <row r="118" spans="9:10" x14ac:dyDescent="0.2">
      <c r="I118" s="2" t="s">
        <v>414</v>
      </c>
      <c r="J118" s="2" t="s">
        <v>191</v>
      </c>
    </row>
    <row r="119" spans="9:10" x14ac:dyDescent="0.2">
      <c r="I119" s="2" t="s">
        <v>415</v>
      </c>
      <c r="J119" s="2" t="s">
        <v>192</v>
      </c>
    </row>
    <row r="120" spans="9:10" x14ac:dyDescent="0.2">
      <c r="I120" s="2" t="s">
        <v>416</v>
      </c>
      <c r="J120" s="26" t="s">
        <v>193</v>
      </c>
    </row>
    <row r="121" spans="9:10" x14ac:dyDescent="0.2">
      <c r="I121" s="2" t="s">
        <v>417</v>
      </c>
      <c r="J121" s="26" t="s">
        <v>194</v>
      </c>
    </row>
    <row r="122" spans="9:10" x14ac:dyDescent="0.2">
      <c r="I122" s="2" t="s">
        <v>418</v>
      </c>
      <c r="J122" s="26" t="s">
        <v>196</v>
      </c>
    </row>
    <row r="123" spans="9:10" x14ac:dyDescent="0.2">
      <c r="I123" s="2" t="s">
        <v>419</v>
      </c>
      <c r="J123" s="2" t="s">
        <v>197</v>
      </c>
    </row>
    <row r="124" spans="9:10" x14ac:dyDescent="0.2">
      <c r="I124" s="2" t="s">
        <v>420</v>
      </c>
      <c r="J124" s="2" t="s">
        <v>198</v>
      </c>
    </row>
    <row r="125" spans="9:10" x14ac:dyDescent="0.2">
      <c r="I125" s="2" t="s">
        <v>421</v>
      </c>
      <c r="J125" s="2" t="s">
        <v>199</v>
      </c>
    </row>
    <row r="126" spans="9:10" x14ac:dyDescent="0.2">
      <c r="I126" s="2" t="s">
        <v>422</v>
      </c>
      <c r="J126" s="2" t="s">
        <v>200</v>
      </c>
    </row>
    <row r="127" spans="9:10" x14ac:dyDescent="0.2">
      <c r="I127" s="2" t="s">
        <v>423</v>
      </c>
      <c r="J127" s="2" t="s">
        <v>201</v>
      </c>
    </row>
    <row r="128" spans="9:10" x14ac:dyDescent="0.2">
      <c r="I128" s="2" t="s">
        <v>424</v>
      </c>
      <c r="J128" s="2" t="s">
        <v>202</v>
      </c>
    </row>
    <row r="129" spans="9:10" x14ac:dyDescent="0.2">
      <c r="I129" s="2" t="s">
        <v>425</v>
      </c>
      <c r="J129" s="2" t="s">
        <v>203</v>
      </c>
    </row>
    <row r="130" spans="9:10" x14ac:dyDescent="0.2">
      <c r="I130" s="2" t="s">
        <v>426</v>
      </c>
      <c r="J130" s="2" t="s">
        <v>204</v>
      </c>
    </row>
    <row r="131" spans="9:10" x14ac:dyDescent="0.2">
      <c r="I131" s="2" t="s">
        <v>427</v>
      </c>
      <c r="J131" s="2" t="s">
        <v>205</v>
      </c>
    </row>
    <row r="132" spans="9:10" x14ac:dyDescent="0.2">
      <c r="I132" s="2" t="s">
        <v>428</v>
      </c>
      <c r="J132" s="2" t="s">
        <v>206</v>
      </c>
    </row>
    <row r="133" spans="9:10" x14ac:dyDescent="0.2">
      <c r="I133" s="2" t="s">
        <v>429</v>
      </c>
      <c r="J133" s="26" t="s">
        <v>207</v>
      </c>
    </row>
    <row r="134" spans="9:10" x14ac:dyDescent="0.2">
      <c r="I134" s="2" t="s">
        <v>430</v>
      </c>
      <c r="J134" s="26" t="s">
        <v>208</v>
      </c>
    </row>
    <row r="135" spans="9:10" x14ac:dyDescent="0.2">
      <c r="I135" s="2" t="s">
        <v>431</v>
      </c>
      <c r="J135" s="26" t="s">
        <v>209</v>
      </c>
    </row>
    <row r="136" spans="9:10" x14ac:dyDescent="0.2">
      <c r="I136" s="2" t="s">
        <v>432</v>
      </c>
      <c r="J136" s="26" t="s">
        <v>210</v>
      </c>
    </row>
    <row r="137" spans="9:10" x14ac:dyDescent="0.2">
      <c r="I137" s="2" t="s">
        <v>433</v>
      </c>
      <c r="J137" s="26" t="s">
        <v>211</v>
      </c>
    </row>
    <row r="138" spans="9:10" x14ac:dyDescent="0.2">
      <c r="I138" s="2" t="s">
        <v>434</v>
      </c>
      <c r="J138" s="26" t="s">
        <v>212</v>
      </c>
    </row>
    <row r="139" spans="9:10" x14ac:dyDescent="0.2">
      <c r="I139" s="2" t="s">
        <v>435</v>
      </c>
      <c r="J139" s="26" t="s">
        <v>213</v>
      </c>
    </row>
    <row r="140" spans="9:10" x14ac:dyDescent="0.2">
      <c r="I140" s="2" t="s">
        <v>436</v>
      </c>
      <c r="J140" s="26" t="s">
        <v>214</v>
      </c>
    </row>
    <row r="141" spans="9:10" x14ac:dyDescent="0.2">
      <c r="I141" s="2" t="s">
        <v>437</v>
      </c>
      <c r="J141" s="1" t="s">
        <v>215</v>
      </c>
    </row>
    <row r="142" spans="9:10" x14ac:dyDescent="0.2">
      <c r="I142" s="2" t="s">
        <v>438</v>
      </c>
      <c r="J142" s="1" t="s">
        <v>216</v>
      </c>
    </row>
    <row r="143" spans="9:10" x14ac:dyDescent="0.2">
      <c r="I143" s="2" t="s">
        <v>439</v>
      </c>
      <c r="J143" s="26" t="s">
        <v>217</v>
      </c>
    </row>
    <row r="144" spans="9:10" x14ac:dyDescent="0.2">
      <c r="I144" s="2" t="s">
        <v>440</v>
      </c>
      <c r="J144" s="26" t="s">
        <v>218</v>
      </c>
    </row>
    <row r="145" spans="9:10" x14ac:dyDescent="0.2">
      <c r="I145" s="2" t="s">
        <v>441</v>
      </c>
      <c r="J145" s="2" t="s">
        <v>219</v>
      </c>
    </row>
    <row r="146" spans="9:10" x14ac:dyDescent="0.2">
      <c r="I146" s="2" t="s">
        <v>442</v>
      </c>
      <c r="J146" s="26" t="s">
        <v>220</v>
      </c>
    </row>
    <row r="147" spans="9:10" x14ac:dyDescent="0.2">
      <c r="I147" s="2" t="s">
        <v>443</v>
      </c>
      <c r="J147" s="26" t="s">
        <v>221</v>
      </c>
    </row>
    <row r="148" spans="9:10" x14ac:dyDescent="0.2">
      <c r="I148" s="2" t="s">
        <v>444</v>
      </c>
      <c r="J148" s="27" t="s">
        <v>222</v>
      </c>
    </row>
    <row r="149" spans="9:10" x14ac:dyDescent="0.2">
      <c r="I149" s="2" t="s">
        <v>445</v>
      </c>
      <c r="J149" s="2" t="s">
        <v>223</v>
      </c>
    </row>
    <row r="150" spans="9:10" x14ac:dyDescent="0.2">
      <c r="I150" s="2" t="s">
        <v>446</v>
      </c>
      <c r="J150" s="2" t="s">
        <v>224</v>
      </c>
    </row>
    <row r="151" spans="9:10" x14ac:dyDescent="0.2">
      <c r="I151" s="2" t="s">
        <v>447</v>
      </c>
      <c r="J151" s="2" t="s">
        <v>225</v>
      </c>
    </row>
    <row r="152" spans="9:10" x14ac:dyDescent="0.2">
      <c r="I152" s="2" t="s">
        <v>448</v>
      </c>
      <c r="J152" s="2" t="s">
        <v>226</v>
      </c>
    </row>
    <row r="153" spans="9:10" x14ac:dyDescent="0.2">
      <c r="I153" s="2" t="s">
        <v>449</v>
      </c>
      <c r="J153" s="1" t="s">
        <v>227</v>
      </c>
    </row>
    <row r="154" spans="9:10" x14ac:dyDescent="0.2">
      <c r="I154" s="2" t="s">
        <v>450</v>
      </c>
      <c r="J154" s="27" t="s">
        <v>228</v>
      </c>
    </row>
    <row r="155" spans="9:10" x14ac:dyDescent="0.2">
      <c r="I155" s="2" t="s">
        <v>451</v>
      </c>
      <c r="J155" s="2" t="s">
        <v>229</v>
      </c>
    </row>
    <row r="156" spans="9:10" x14ac:dyDescent="0.2">
      <c r="I156" s="2" t="s">
        <v>452</v>
      </c>
      <c r="J156" s="2" t="s">
        <v>230</v>
      </c>
    </row>
    <row r="157" spans="9:10" x14ac:dyDescent="0.2">
      <c r="I157" s="2" t="s">
        <v>453</v>
      </c>
      <c r="J157" s="2" t="s">
        <v>231</v>
      </c>
    </row>
    <row r="158" spans="9:10" x14ac:dyDescent="0.2">
      <c r="I158" s="2" t="s">
        <v>454</v>
      </c>
      <c r="J158" s="26" t="s">
        <v>232</v>
      </c>
    </row>
    <row r="159" spans="9:10" x14ac:dyDescent="0.2">
      <c r="I159" s="2" t="s">
        <v>455</v>
      </c>
      <c r="J159" s="2" t="s">
        <v>233</v>
      </c>
    </row>
    <row r="160" spans="9:10" x14ac:dyDescent="0.2">
      <c r="I160" s="2" t="s">
        <v>456</v>
      </c>
      <c r="J160" s="27" t="s">
        <v>234</v>
      </c>
    </row>
    <row r="161" spans="9:10" x14ac:dyDescent="0.2">
      <c r="I161" s="2" t="s">
        <v>457</v>
      </c>
      <c r="J161" s="26" t="s">
        <v>235</v>
      </c>
    </row>
    <row r="162" spans="9:10" x14ac:dyDescent="0.2">
      <c r="I162" s="2" t="s">
        <v>458</v>
      </c>
      <c r="J162" s="1" t="s">
        <v>236</v>
      </c>
    </row>
    <row r="163" spans="9:10" x14ac:dyDescent="0.2">
      <c r="I163" s="2" t="s">
        <v>459</v>
      </c>
      <c r="J163" s="26" t="s">
        <v>237</v>
      </c>
    </row>
    <row r="164" spans="9:10" x14ac:dyDescent="0.2">
      <c r="I164" s="2" t="s">
        <v>460</v>
      </c>
      <c r="J164" s="2" t="s">
        <v>238</v>
      </c>
    </row>
    <row r="165" spans="9:10" x14ac:dyDescent="0.2">
      <c r="I165" s="2" t="s">
        <v>461</v>
      </c>
      <c r="J165" s="26" t="s">
        <v>239</v>
      </c>
    </row>
    <row r="166" spans="9:10" x14ac:dyDescent="0.2">
      <c r="I166" s="2" t="s">
        <v>462</v>
      </c>
      <c r="J166" s="2" t="s">
        <v>240</v>
      </c>
    </row>
    <row r="167" spans="9:10" x14ac:dyDescent="0.2">
      <c r="I167" s="2" t="s">
        <v>463</v>
      </c>
      <c r="J167" s="2" t="s">
        <v>241</v>
      </c>
    </row>
    <row r="168" spans="9:10" x14ac:dyDescent="0.2">
      <c r="I168" s="2" t="s">
        <v>464</v>
      </c>
      <c r="J168" s="27" t="s">
        <v>242</v>
      </c>
    </row>
    <row r="169" spans="9:10" x14ac:dyDescent="0.2">
      <c r="I169" s="2" t="s">
        <v>465</v>
      </c>
      <c r="J169" s="2" t="s">
        <v>243</v>
      </c>
    </row>
    <row r="170" spans="9:10" x14ac:dyDescent="0.2">
      <c r="I170" s="2" t="s">
        <v>466</v>
      </c>
      <c r="J170" s="26" t="s">
        <v>244</v>
      </c>
    </row>
    <row r="171" spans="9:10" x14ac:dyDescent="0.2">
      <c r="I171" s="2" t="s">
        <v>467</v>
      </c>
      <c r="J171" s="26" t="s">
        <v>245</v>
      </c>
    </row>
    <row r="172" spans="9:10" x14ac:dyDescent="0.2">
      <c r="I172" s="2" t="s">
        <v>468</v>
      </c>
      <c r="J172" s="2" t="s">
        <v>246</v>
      </c>
    </row>
    <row r="173" spans="9:10" x14ac:dyDescent="0.2">
      <c r="I173" s="2" t="s">
        <v>469</v>
      </c>
      <c r="J173" s="2" t="s">
        <v>247</v>
      </c>
    </row>
    <row r="174" spans="9:10" x14ac:dyDescent="0.2">
      <c r="I174" s="2" t="s">
        <v>470</v>
      </c>
      <c r="J174" s="26" t="s">
        <v>248</v>
      </c>
    </row>
    <row r="175" spans="9:10" x14ac:dyDescent="0.2">
      <c r="I175" s="2" t="s">
        <v>471</v>
      </c>
      <c r="J175" s="26" t="s">
        <v>249</v>
      </c>
    </row>
    <row r="176" spans="9:10" x14ac:dyDescent="0.2">
      <c r="I176" s="2" t="s">
        <v>472</v>
      </c>
      <c r="J176" s="26" t="s">
        <v>250</v>
      </c>
    </row>
    <row r="177" spans="9:10" x14ac:dyDescent="0.2">
      <c r="I177" s="2" t="s">
        <v>473</v>
      </c>
      <c r="J177" s="26" t="s">
        <v>251</v>
      </c>
    </row>
    <row r="178" spans="9:10" x14ac:dyDescent="0.2">
      <c r="I178" s="2" t="s">
        <v>474</v>
      </c>
      <c r="J178" s="26" t="s">
        <v>252</v>
      </c>
    </row>
    <row r="179" spans="9:10" x14ac:dyDescent="0.2">
      <c r="I179" s="2" t="s">
        <v>475</v>
      </c>
      <c r="J179" s="26" t="s">
        <v>253</v>
      </c>
    </row>
    <row r="180" spans="9:10" x14ac:dyDescent="0.2">
      <c r="I180" s="2" t="s">
        <v>476</v>
      </c>
      <c r="J180" s="27" t="s">
        <v>254</v>
      </c>
    </row>
    <row r="181" spans="9:10" x14ac:dyDescent="0.2">
      <c r="I181" s="2" t="s">
        <v>477</v>
      </c>
      <c r="J181" s="1" t="s">
        <v>255</v>
      </c>
    </row>
    <row r="182" spans="9:10" x14ac:dyDescent="0.2">
      <c r="I182" s="2" t="s">
        <v>478</v>
      </c>
      <c r="J182" s="1" t="s">
        <v>256</v>
      </c>
    </row>
    <row r="183" spans="9:10" x14ac:dyDescent="0.2">
      <c r="I183" s="2" t="s">
        <v>479</v>
      </c>
      <c r="J183" s="27" t="s">
        <v>257</v>
      </c>
    </row>
    <row r="184" spans="9:10" x14ac:dyDescent="0.2">
      <c r="I184" s="2" t="s">
        <v>480</v>
      </c>
      <c r="J184" s="26" t="s">
        <v>258</v>
      </c>
    </row>
    <row r="185" spans="9:10" x14ac:dyDescent="0.2">
      <c r="I185" s="2" t="s">
        <v>481</v>
      </c>
      <c r="J185" s="27" t="s">
        <v>259</v>
      </c>
    </row>
    <row r="186" spans="9:10" x14ac:dyDescent="0.2">
      <c r="I186" s="2" t="s">
        <v>482</v>
      </c>
      <c r="J186" s="2" t="s">
        <v>260</v>
      </c>
    </row>
    <row r="187" spans="9:10" x14ac:dyDescent="0.2">
      <c r="I187" s="2" t="s">
        <v>483</v>
      </c>
      <c r="J187" s="26" t="s">
        <v>261</v>
      </c>
    </row>
    <row r="188" spans="9:10" x14ac:dyDescent="0.2">
      <c r="I188" s="2" t="s">
        <v>484</v>
      </c>
      <c r="J188" s="26" t="s">
        <v>262</v>
      </c>
    </row>
    <row r="189" spans="9:10" x14ac:dyDescent="0.2">
      <c r="I189" s="2" t="s">
        <v>485</v>
      </c>
      <c r="J189" s="26" t="s">
        <v>263</v>
      </c>
    </row>
    <row r="190" spans="9:10" x14ac:dyDescent="0.2">
      <c r="I190" s="2" t="s">
        <v>486</v>
      </c>
      <c r="J190" s="26" t="s">
        <v>264</v>
      </c>
    </row>
    <row r="191" spans="9:10" x14ac:dyDescent="0.2">
      <c r="I191" s="2" t="s">
        <v>487</v>
      </c>
      <c r="J191" s="26" t="s">
        <v>265</v>
      </c>
    </row>
    <row r="192" spans="9:10" x14ac:dyDescent="0.2">
      <c r="I192" s="2" t="s">
        <v>488</v>
      </c>
      <c r="J192" s="2" t="s">
        <v>266</v>
      </c>
    </row>
    <row r="193" spans="9:10" x14ac:dyDescent="0.2">
      <c r="I193" s="2" t="s">
        <v>489</v>
      </c>
      <c r="J193" s="2" t="s">
        <v>267</v>
      </c>
    </row>
    <row r="194" spans="9:10" x14ac:dyDescent="0.2">
      <c r="I194" s="2" t="s">
        <v>490</v>
      </c>
      <c r="J194" s="2" t="s">
        <v>268</v>
      </c>
    </row>
    <row r="195" spans="9:10" x14ac:dyDescent="0.2">
      <c r="I195" s="2" t="s">
        <v>491</v>
      </c>
      <c r="J195" s="26" t="s">
        <v>269</v>
      </c>
    </row>
    <row r="196" spans="9:10" x14ac:dyDescent="0.2">
      <c r="I196" s="2" t="s">
        <v>492</v>
      </c>
      <c r="J196" s="26" t="s">
        <v>270</v>
      </c>
    </row>
    <row r="197" spans="9:10" x14ac:dyDescent="0.2">
      <c r="I197" s="2" t="s">
        <v>493</v>
      </c>
      <c r="J197" s="26" t="s">
        <v>271</v>
      </c>
    </row>
    <row r="198" spans="9:10" x14ac:dyDescent="0.2">
      <c r="I198" s="2" t="s">
        <v>494</v>
      </c>
      <c r="J198" s="2" t="s">
        <v>272</v>
      </c>
    </row>
    <row r="199" spans="9:10" x14ac:dyDescent="0.2">
      <c r="I199" s="2" t="s">
        <v>495</v>
      </c>
      <c r="J199" s="26" t="s">
        <v>273</v>
      </c>
    </row>
    <row r="200" spans="9:10" x14ac:dyDescent="0.2">
      <c r="I200" s="2" t="s">
        <v>496</v>
      </c>
      <c r="J200" s="26" t="s">
        <v>274</v>
      </c>
    </row>
    <row r="201" spans="9:10" x14ac:dyDescent="0.2">
      <c r="I201" s="2" t="s">
        <v>497</v>
      </c>
      <c r="J201" s="26" t="s">
        <v>275</v>
      </c>
    </row>
    <row r="202" spans="9:10" x14ac:dyDescent="0.2">
      <c r="I202" s="2" t="s">
        <v>498</v>
      </c>
      <c r="J202" s="26" t="s">
        <v>276</v>
      </c>
    </row>
    <row r="203" spans="9:10" x14ac:dyDescent="0.2">
      <c r="I203" s="2" t="s">
        <v>499</v>
      </c>
      <c r="J203" s="27" t="s">
        <v>277</v>
      </c>
    </row>
    <row r="204" spans="9:10" x14ac:dyDescent="0.2">
      <c r="I204" s="2" t="s">
        <v>500</v>
      </c>
      <c r="J204" s="1" t="s">
        <v>278</v>
      </c>
    </row>
    <row r="205" spans="9:10" x14ac:dyDescent="0.2">
      <c r="I205" s="2" t="s">
        <v>501</v>
      </c>
      <c r="J205" s="26" t="s">
        <v>279</v>
      </c>
    </row>
    <row r="206" spans="9:10" x14ac:dyDescent="0.2">
      <c r="I206" s="2" t="s">
        <v>502</v>
      </c>
      <c r="J206" s="2" t="s">
        <v>280</v>
      </c>
    </row>
    <row r="207" spans="9:10" x14ac:dyDescent="0.2">
      <c r="I207" s="2" t="s">
        <v>503</v>
      </c>
      <c r="J207" s="26" t="s">
        <v>281</v>
      </c>
    </row>
    <row r="208" spans="9:10" x14ac:dyDescent="0.2">
      <c r="I208" s="2" t="s">
        <v>504</v>
      </c>
      <c r="J208" s="2" t="s">
        <v>282</v>
      </c>
    </row>
    <row r="209" spans="9:10" x14ac:dyDescent="0.2">
      <c r="I209" s="2" t="s">
        <v>505</v>
      </c>
      <c r="J209" s="27" t="s">
        <v>283</v>
      </c>
    </row>
    <row r="210" spans="9:10" x14ac:dyDescent="0.2">
      <c r="I210" s="2" t="s">
        <v>506</v>
      </c>
      <c r="J210" s="2" t="s">
        <v>284</v>
      </c>
    </row>
    <row r="211" spans="9:10" x14ac:dyDescent="0.2">
      <c r="I211" s="2" t="s">
        <v>507</v>
      </c>
      <c r="J211" s="2" t="s">
        <v>285</v>
      </c>
    </row>
    <row r="212" spans="9:10" x14ac:dyDescent="0.2">
      <c r="I212" s="2" t="s">
        <v>508</v>
      </c>
      <c r="J212" s="2" t="s">
        <v>286</v>
      </c>
    </row>
    <row r="213" spans="9:10" x14ac:dyDescent="0.2">
      <c r="I213" s="2" t="s">
        <v>509</v>
      </c>
      <c r="J213" s="27" t="s">
        <v>287</v>
      </c>
    </row>
    <row r="214" spans="9:10" x14ac:dyDescent="0.2">
      <c r="I214" s="2" t="s">
        <v>510</v>
      </c>
      <c r="J214" s="26" t="s">
        <v>288</v>
      </c>
    </row>
    <row r="215" spans="9:10" x14ac:dyDescent="0.2">
      <c r="I215" s="2" t="s">
        <v>511</v>
      </c>
      <c r="J215" s="26" t="s">
        <v>289</v>
      </c>
    </row>
    <row r="216" spans="9:10" x14ac:dyDescent="0.2">
      <c r="I216" s="2" t="s">
        <v>512</v>
      </c>
      <c r="J216" s="27" t="s">
        <v>290</v>
      </c>
    </row>
    <row r="217" spans="9:10" x14ac:dyDescent="0.2">
      <c r="I217" s="2" t="s">
        <v>513</v>
      </c>
      <c r="J217" s="2" t="s">
        <v>291</v>
      </c>
    </row>
    <row r="218" spans="9:10" x14ac:dyDescent="0.2">
      <c r="I218" s="2" t="s">
        <v>514</v>
      </c>
      <c r="J218" s="2" t="s">
        <v>292</v>
      </c>
    </row>
    <row r="219" spans="9:10" x14ac:dyDescent="0.2">
      <c r="I219" s="2" t="s">
        <v>515</v>
      </c>
      <c r="J219" s="2" t="s">
        <v>293</v>
      </c>
    </row>
    <row r="220" spans="9:10" x14ac:dyDescent="0.2">
      <c r="I220" s="2" t="s">
        <v>516</v>
      </c>
      <c r="J220" s="26" t="s">
        <v>294</v>
      </c>
    </row>
    <row r="221" spans="9:10" x14ac:dyDescent="0.2">
      <c r="I221" s="2" t="s">
        <v>517</v>
      </c>
      <c r="J221" s="26" t="s">
        <v>295</v>
      </c>
    </row>
    <row r="222" spans="9:10" x14ac:dyDescent="0.2">
      <c r="I222" s="2" t="s">
        <v>518</v>
      </c>
      <c r="J222" s="26" t="s">
        <v>296</v>
      </c>
    </row>
    <row r="223" spans="9:10" x14ac:dyDescent="0.2">
      <c r="I223" s="2" t="s">
        <v>519</v>
      </c>
      <c r="J223" s="26" t="s">
        <v>297</v>
      </c>
    </row>
    <row r="224" spans="9:10" x14ac:dyDescent="0.2">
      <c r="I224" s="2" t="s">
        <v>520</v>
      </c>
      <c r="J224" s="2" t="s">
        <v>298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Zone de Saisie</vt:lpstr>
      <vt:lpstr>Devis Fanfelle</vt:lpstr>
      <vt:lpstr>Devis Chombard</vt:lpstr>
      <vt:lpstr>Devis Ververt</vt:lpstr>
      <vt:lpstr>Devis Plandanjou</vt:lpstr>
      <vt:lpstr>BDD_Technique</vt:lpstr>
      <vt:lpstr>Paramètre</vt:lpstr>
      <vt:lpstr>Liste.Codes</vt:lpstr>
      <vt:lpstr>Liste.EQUIPE</vt:lpstr>
      <vt:lpstr>Liste.Fournisseur</vt:lpstr>
      <vt:lpstr>Liste.MASSIF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borsa</dc:creator>
  <cp:lastModifiedBy>olivier borsa</cp:lastModifiedBy>
  <dcterms:created xsi:type="dcterms:W3CDTF">2020-04-29T16:51:34Z</dcterms:created>
  <dcterms:modified xsi:type="dcterms:W3CDTF">2020-05-03T21:20:48Z</dcterms:modified>
</cp:coreProperties>
</file>