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b_etude2\Downloads\"/>
    </mc:Choice>
  </mc:AlternateContent>
  <bookViews>
    <workbookView xWindow="0" yWindow="0" windowWidth="28800" windowHeight="11235" activeTab="1"/>
  </bookViews>
  <sheets>
    <sheet name="liste conducteurs" sheetId="9" r:id="rId1"/>
    <sheet name="CR" sheetId="1" r:id="rId2"/>
    <sheet name="ATELIER" sheetId="2" r:id="rId3"/>
    <sheet name="ADMINISTRATIF" sheetId="3" r:id="rId4"/>
    <sheet name="VERIFICATEURS" sheetId="4" r:id="rId5"/>
    <sheet name="Point Bus" sheetId="5" r:id="rId6"/>
    <sheet name="TOTAL" sheetId="6" r:id="rId7"/>
  </sheets>
  <definedNames>
    <definedName name="_xlnm._FilterDatabase" localSheetId="0" hidden="1">'liste conducteurs'!$A$3:$E$286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8" i="1" l="1"/>
  <c r="E18" i="1"/>
  <c r="F18" i="1"/>
  <c r="G18" i="1"/>
  <c r="H18" i="1"/>
  <c r="I18" i="1"/>
  <c r="J18" i="1"/>
  <c r="K18" i="1"/>
  <c r="L18" i="1"/>
  <c r="M18" i="1"/>
  <c r="N18" i="1"/>
  <c r="D18" i="1"/>
  <c r="C18" i="1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E97" i="9"/>
  <c r="E98" i="9"/>
  <c r="E99" i="9"/>
  <c r="E100" i="9"/>
  <c r="E101" i="9"/>
  <c r="E102" i="9"/>
  <c r="E103" i="9"/>
  <c r="E104" i="9"/>
  <c r="E105" i="9"/>
  <c r="E106" i="9"/>
  <c r="E107" i="9"/>
  <c r="E108" i="9"/>
  <c r="E109" i="9"/>
  <c r="E110" i="9"/>
  <c r="E111" i="9"/>
  <c r="E112" i="9"/>
  <c r="E113" i="9"/>
  <c r="E114" i="9"/>
  <c r="E115" i="9"/>
  <c r="E116" i="9"/>
  <c r="E117" i="9"/>
  <c r="E118" i="9"/>
  <c r="E119" i="9"/>
  <c r="E120" i="9"/>
  <c r="E121" i="9"/>
  <c r="E122" i="9"/>
  <c r="E123" i="9"/>
  <c r="E124" i="9"/>
  <c r="E125" i="9"/>
  <c r="E126" i="9"/>
  <c r="E127" i="9"/>
  <c r="E128" i="9"/>
  <c r="E129" i="9"/>
  <c r="E130" i="9"/>
  <c r="E131" i="9"/>
  <c r="E132" i="9"/>
  <c r="E133" i="9"/>
  <c r="E134" i="9"/>
  <c r="E135" i="9"/>
  <c r="E136" i="9"/>
  <c r="E137" i="9"/>
  <c r="E138" i="9"/>
  <c r="E139" i="9"/>
  <c r="E140" i="9"/>
  <c r="E141" i="9"/>
  <c r="E142" i="9"/>
  <c r="E143" i="9"/>
  <c r="E144" i="9"/>
  <c r="E145" i="9"/>
  <c r="E146" i="9"/>
  <c r="E147" i="9"/>
  <c r="E148" i="9"/>
  <c r="E149" i="9"/>
  <c r="E150" i="9"/>
  <c r="E151" i="9"/>
  <c r="E152" i="9"/>
  <c r="E153" i="9"/>
  <c r="E154" i="9"/>
  <c r="E155" i="9"/>
  <c r="E156" i="9"/>
  <c r="E157" i="9"/>
  <c r="E158" i="9"/>
  <c r="E159" i="9"/>
  <c r="E160" i="9"/>
  <c r="E161" i="9"/>
  <c r="E162" i="9"/>
  <c r="E163" i="9"/>
  <c r="E164" i="9"/>
  <c r="E165" i="9"/>
  <c r="E166" i="9"/>
  <c r="E167" i="9"/>
  <c r="E168" i="9"/>
  <c r="E169" i="9"/>
  <c r="E170" i="9"/>
  <c r="E171" i="9"/>
  <c r="E172" i="9"/>
  <c r="E173" i="9"/>
  <c r="E174" i="9"/>
  <c r="E175" i="9"/>
  <c r="E176" i="9"/>
  <c r="E177" i="9"/>
  <c r="E178" i="9"/>
  <c r="E179" i="9"/>
  <c r="E180" i="9"/>
  <c r="E181" i="9"/>
  <c r="E182" i="9"/>
  <c r="E183" i="9"/>
  <c r="E184" i="9"/>
  <c r="E185" i="9"/>
  <c r="E186" i="9"/>
  <c r="E187" i="9"/>
  <c r="E188" i="9"/>
  <c r="E189" i="9"/>
  <c r="E190" i="9"/>
  <c r="E191" i="9"/>
  <c r="E192" i="9"/>
  <c r="E193" i="9"/>
  <c r="E194" i="9"/>
  <c r="E195" i="9"/>
  <c r="E196" i="9"/>
  <c r="E197" i="9"/>
  <c r="E198" i="9"/>
  <c r="E199" i="9"/>
  <c r="E200" i="9"/>
  <c r="E201" i="9"/>
  <c r="E202" i="9"/>
  <c r="E203" i="9"/>
  <c r="E204" i="9"/>
  <c r="E205" i="9"/>
  <c r="E206" i="9"/>
  <c r="E207" i="9"/>
  <c r="E208" i="9"/>
  <c r="E209" i="9"/>
  <c r="E210" i="9"/>
  <c r="E211" i="9"/>
  <c r="E212" i="9"/>
  <c r="E213" i="9"/>
  <c r="E214" i="9"/>
  <c r="E215" i="9"/>
  <c r="E216" i="9"/>
  <c r="E217" i="9"/>
  <c r="E218" i="9"/>
  <c r="E219" i="9"/>
  <c r="E220" i="9"/>
  <c r="E221" i="9"/>
  <c r="E222" i="9"/>
  <c r="E223" i="9"/>
  <c r="E224" i="9"/>
  <c r="E225" i="9"/>
  <c r="E226" i="9"/>
  <c r="E227" i="9"/>
  <c r="E228" i="9"/>
  <c r="E229" i="9"/>
  <c r="E230" i="9"/>
  <c r="E231" i="9"/>
  <c r="E232" i="9"/>
  <c r="E233" i="9"/>
  <c r="E234" i="9"/>
  <c r="E235" i="9"/>
  <c r="E236" i="9"/>
  <c r="E237" i="9"/>
  <c r="E238" i="9"/>
  <c r="E239" i="9"/>
  <c r="E240" i="9"/>
  <c r="E241" i="9"/>
  <c r="E242" i="9"/>
  <c r="E243" i="9"/>
  <c r="E244" i="9"/>
  <c r="E245" i="9"/>
  <c r="E246" i="9"/>
  <c r="E247" i="9"/>
  <c r="E248" i="9"/>
  <c r="E249" i="9"/>
  <c r="E250" i="9"/>
  <c r="E251" i="9"/>
  <c r="E252" i="9"/>
  <c r="E253" i="9"/>
  <c r="E254" i="9"/>
  <c r="E255" i="9"/>
  <c r="E256" i="9"/>
  <c r="E257" i="9"/>
  <c r="E258" i="9"/>
  <c r="E259" i="9"/>
  <c r="E260" i="9"/>
  <c r="E261" i="9"/>
  <c r="E262" i="9"/>
  <c r="E263" i="9"/>
  <c r="E264" i="9"/>
  <c r="E265" i="9"/>
  <c r="E266" i="9"/>
  <c r="E267" i="9"/>
  <c r="E268" i="9"/>
  <c r="E269" i="9"/>
  <c r="E270" i="9"/>
  <c r="E271" i="9"/>
  <c r="E272" i="9"/>
  <c r="E273" i="9"/>
  <c r="E274" i="9"/>
  <c r="E275" i="9"/>
  <c r="E276" i="9"/>
  <c r="E277" i="9"/>
  <c r="E278" i="9"/>
  <c r="E279" i="9"/>
  <c r="E280" i="9"/>
  <c r="E281" i="9"/>
  <c r="E282" i="9"/>
  <c r="E283" i="9"/>
  <c r="E284" i="9"/>
  <c r="E285" i="9"/>
  <c r="E286" i="9"/>
  <c r="E4" i="9"/>
  <c r="P18" i="1" l="1"/>
  <c r="D23" i="5"/>
  <c r="E23" i="5"/>
  <c r="F23" i="5"/>
  <c r="G23" i="5"/>
  <c r="H23" i="5"/>
  <c r="I23" i="5"/>
  <c r="J23" i="5"/>
  <c r="K23" i="5"/>
  <c r="L23" i="5"/>
  <c r="M23" i="5"/>
  <c r="N23" i="5"/>
  <c r="O23" i="5"/>
  <c r="C23" i="5"/>
  <c r="E22" i="5"/>
  <c r="F22" i="5"/>
  <c r="G22" i="5"/>
  <c r="H22" i="5"/>
  <c r="I22" i="5"/>
  <c r="J22" i="5"/>
  <c r="K22" i="5"/>
  <c r="L22" i="5"/>
  <c r="M22" i="5"/>
  <c r="N22" i="5"/>
  <c r="O22" i="5"/>
  <c r="D22" i="5"/>
  <c r="C22" i="5"/>
  <c r="D21" i="5"/>
  <c r="E21" i="5"/>
  <c r="F21" i="5"/>
  <c r="G21" i="5"/>
  <c r="H21" i="5"/>
  <c r="I21" i="5"/>
  <c r="J21" i="5"/>
  <c r="K21" i="5"/>
  <c r="L21" i="5"/>
  <c r="M21" i="5"/>
  <c r="N21" i="5"/>
  <c r="O21" i="5"/>
  <c r="C21" i="5"/>
  <c r="D20" i="5"/>
  <c r="E20" i="5"/>
  <c r="F20" i="5"/>
  <c r="G20" i="5"/>
  <c r="H20" i="5"/>
  <c r="I20" i="5"/>
  <c r="J20" i="5"/>
  <c r="K20" i="5"/>
  <c r="L20" i="5"/>
  <c r="M20" i="5"/>
  <c r="N20" i="5"/>
  <c r="O20" i="5"/>
  <c r="C20" i="5"/>
  <c r="D16" i="5"/>
  <c r="E16" i="5"/>
  <c r="F16" i="5"/>
  <c r="G16" i="5"/>
  <c r="H16" i="5"/>
  <c r="I16" i="5"/>
  <c r="J16" i="5"/>
  <c r="K16" i="5"/>
  <c r="L16" i="5"/>
  <c r="M16" i="5"/>
  <c r="N16" i="5"/>
  <c r="O16" i="5"/>
  <c r="C16" i="5"/>
  <c r="D15" i="5"/>
  <c r="E15" i="5"/>
  <c r="F15" i="5"/>
  <c r="G15" i="5"/>
  <c r="H15" i="5"/>
  <c r="I15" i="5"/>
  <c r="J15" i="5"/>
  <c r="K15" i="5"/>
  <c r="L15" i="5"/>
  <c r="M15" i="5"/>
  <c r="N15" i="5"/>
  <c r="O15" i="5"/>
  <c r="D14" i="5"/>
  <c r="E14" i="5"/>
  <c r="F14" i="5"/>
  <c r="G14" i="5"/>
  <c r="H14" i="5"/>
  <c r="I14" i="5"/>
  <c r="J14" i="5"/>
  <c r="K14" i="5"/>
  <c r="L14" i="5"/>
  <c r="M14" i="5"/>
  <c r="N14" i="5"/>
  <c r="O14" i="5"/>
  <c r="C15" i="5"/>
  <c r="C14" i="5"/>
  <c r="G6" i="1"/>
  <c r="H6" i="1"/>
  <c r="I6" i="1"/>
  <c r="J6" i="1"/>
  <c r="K6" i="1"/>
  <c r="L6" i="1"/>
  <c r="M6" i="1"/>
  <c r="N6" i="1"/>
  <c r="O6" i="1"/>
  <c r="D6" i="1"/>
  <c r="E6" i="1"/>
  <c r="F6" i="1"/>
  <c r="C6" i="1"/>
  <c r="C8" i="1" s="1"/>
  <c r="C10" i="1" l="1"/>
  <c r="C12" i="1" s="1"/>
  <c r="C29" i="1" s="1"/>
  <c r="O8" i="1"/>
  <c r="K8" i="1"/>
  <c r="G8" i="1"/>
  <c r="N8" i="1"/>
  <c r="J8" i="1"/>
  <c r="F8" i="1"/>
  <c r="M8" i="1"/>
  <c r="I8" i="1"/>
  <c r="I10" i="1" s="1"/>
  <c r="E8" i="1"/>
  <c r="D8" i="1"/>
  <c r="D10" i="1" s="1"/>
  <c r="L8" i="1"/>
  <c r="H8" i="1"/>
  <c r="I30" i="1" l="1"/>
  <c r="I31" i="1" s="1"/>
  <c r="I28" i="1"/>
  <c r="D30" i="1"/>
  <c r="D31" i="1" s="1"/>
  <c r="D28" i="1"/>
  <c r="C30" i="1"/>
  <c r="C31" i="1" s="1"/>
  <c r="C28" i="1"/>
  <c r="L10" i="1"/>
  <c r="G10" i="1"/>
  <c r="O10" i="1"/>
  <c r="O12" i="1" s="1"/>
  <c r="O29" i="1" s="1"/>
  <c r="M10" i="1"/>
  <c r="D12" i="1"/>
  <c r="K10" i="1"/>
  <c r="J10" i="1"/>
  <c r="H10" i="1"/>
  <c r="I12" i="1"/>
  <c r="I29" i="1" s="1"/>
  <c r="N10" i="1"/>
  <c r="F10" i="1"/>
  <c r="E10" i="1"/>
  <c r="C21" i="1"/>
  <c r="C23" i="1" s="1"/>
  <c r="C25" i="1" s="1"/>
  <c r="I21" i="1" l="1"/>
  <c r="I23" i="1" s="1"/>
  <c r="I25" i="1" s="1"/>
  <c r="M28" i="1"/>
  <c r="M30" i="1"/>
  <c r="M31" i="1" s="1"/>
  <c r="O30" i="1"/>
  <c r="O31" i="1" s="1"/>
  <c r="O28" i="1"/>
  <c r="L12" i="1"/>
  <c r="L28" i="1"/>
  <c r="L30" i="1"/>
  <c r="L31" i="1" s="1"/>
  <c r="K12" i="1"/>
  <c r="K30" i="1"/>
  <c r="K31" i="1" s="1"/>
  <c r="K28" i="1"/>
  <c r="N12" i="1"/>
  <c r="N30" i="1"/>
  <c r="N31" i="1" s="1"/>
  <c r="N28" i="1"/>
  <c r="O21" i="1"/>
  <c r="O23" i="1" s="1"/>
  <c r="O25" i="1" s="1"/>
  <c r="M12" i="1"/>
  <c r="J12" i="1"/>
  <c r="J30" i="1"/>
  <c r="J31" i="1" s="1"/>
  <c r="J28" i="1"/>
  <c r="H30" i="1"/>
  <c r="H31" i="1" s="1"/>
  <c r="H28" i="1"/>
  <c r="H12" i="1"/>
  <c r="G12" i="1"/>
  <c r="G28" i="1"/>
  <c r="G30" i="1"/>
  <c r="G31" i="1" s="1"/>
  <c r="F30" i="1"/>
  <c r="F31" i="1" s="1"/>
  <c r="F28" i="1"/>
  <c r="F12" i="1"/>
  <c r="E12" i="1"/>
  <c r="E28" i="1"/>
  <c r="E30" i="1"/>
  <c r="E31" i="1" s="1"/>
  <c r="D21" i="1"/>
  <c r="D23" i="1" s="1"/>
  <c r="D25" i="1" s="1"/>
  <c r="D29" i="1"/>
  <c r="M21" i="1" l="1"/>
  <c r="M23" i="1" s="1"/>
  <c r="M25" i="1" s="1"/>
  <c r="M29" i="1"/>
  <c r="N21" i="1"/>
  <c r="N23" i="1" s="1"/>
  <c r="N25" i="1" s="1"/>
  <c r="N29" i="1"/>
  <c r="K21" i="1"/>
  <c r="K23" i="1" s="1"/>
  <c r="K25" i="1" s="1"/>
  <c r="K29" i="1"/>
  <c r="L21" i="1"/>
  <c r="L23" i="1" s="1"/>
  <c r="L25" i="1" s="1"/>
  <c r="L29" i="1"/>
  <c r="J21" i="1"/>
  <c r="J23" i="1" s="1"/>
  <c r="J25" i="1" s="1"/>
  <c r="J29" i="1"/>
  <c r="H21" i="1"/>
  <c r="H23" i="1" s="1"/>
  <c r="H25" i="1" s="1"/>
  <c r="H29" i="1"/>
  <c r="G21" i="1"/>
  <c r="G23" i="1" s="1"/>
  <c r="G25" i="1" s="1"/>
  <c r="G29" i="1"/>
  <c r="F21" i="1"/>
  <c r="F23" i="1" s="1"/>
  <c r="F25" i="1" s="1"/>
  <c r="F29" i="1"/>
  <c r="E21" i="1"/>
  <c r="E23" i="1" s="1"/>
  <c r="E25" i="1" s="1"/>
  <c r="E29" i="1"/>
  <c r="P25" i="1" l="1"/>
</calcChain>
</file>

<file path=xl/sharedStrings.xml><?xml version="1.0" encoding="utf-8"?>
<sst xmlns="http://schemas.openxmlformats.org/spreadsheetml/2006/main" count="113" uniqueCount="38">
  <si>
    <t>&lt; 6mois</t>
  </si>
  <si>
    <t>&lt; 1 an</t>
  </si>
  <si>
    <t>1 an à &lt; 3 ans</t>
  </si>
  <si>
    <t>3 ans à &lt; 5ans</t>
  </si>
  <si>
    <t>5 ans à &lt;8 ans</t>
  </si>
  <si>
    <t>8 ans à &lt; 11 ans</t>
  </si>
  <si>
    <t xml:space="preserve">11 ans à &lt; 14 ans </t>
  </si>
  <si>
    <t>14 ans à &lt; 17 ans</t>
  </si>
  <si>
    <t xml:space="preserve">17 ans à &lt; 20 ans </t>
  </si>
  <si>
    <t>20 ans à &lt; 23 ans</t>
  </si>
  <si>
    <t xml:space="preserve">23 ans à &lt;26 ans </t>
  </si>
  <si>
    <t>26 ans à &lt; 30 ans</t>
  </si>
  <si>
    <t>&gt; 30 ans</t>
  </si>
  <si>
    <t>COEFF</t>
  </si>
  <si>
    <t>VALEUR DU POINT</t>
  </si>
  <si>
    <t>ANCIENNETE</t>
  </si>
  <si>
    <t>Charges employeur</t>
  </si>
  <si>
    <t>Salaire chargé</t>
  </si>
  <si>
    <t>Salaire de base</t>
  </si>
  <si>
    <t>Primes F/A ; Vac</t>
  </si>
  <si>
    <t>Total annuel Brut</t>
  </si>
  <si>
    <t>Total annuel Net</t>
  </si>
  <si>
    <t>Total mensuel charges emplo</t>
  </si>
  <si>
    <t>Cout salaire mensuel</t>
  </si>
  <si>
    <t>SALAIRE BRUT MENS</t>
  </si>
  <si>
    <t>SALAIRE NET MENS</t>
  </si>
  <si>
    <t>Nbre de conducteurs</t>
  </si>
  <si>
    <t>TOTAL SALAIRE CHARGE MENS</t>
  </si>
  <si>
    <t>Salaire de base coeff 200</t>
  </si>
  <si>
    <t>Salaire de base coeff 185</t>
  </si>
  <si>
    <t>SALAIRE BRUT MENS 200</t>
  </si>
  <si>
    <t>SALAIRE BRUT MENS 185</t>
  </si>
  <si>
    <t>SALAIRE NET MENS 200</t>
  </si>
  <si>
    <t>SALAIRE NET MENS 185</t>
  </si>
  <si>
    <t>ANCIENNETE 200</t>
  </si>
  <si>
    <t>Au 15/10/2021</t>
  </si>
  <si>
    <t>NOM / Prénom</t>
  </si>
  <si>
    <t>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</si>
</sst>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&quot;€&quot;_ ;_ * \(#,##0.00\)\ &quot;€&quot;_ ;_ * &quot;-&quot;??_)\ &quot;€&quot;_ ;_ @_ "/>
    <numFmt numFmtId="165" formatCode=";;;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01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/>
    <xf numFmtId="0" fontId="0" fillId="0" borderId="3" xfId="0" applyBorder="1" applyAlignment="1">
      <alignment horizontal="center" vertical="center"/>
    </xf>
    <xf numFmtId="9" fontId="0" fillId="0" borderId="4" xfId="0" applyNumberFormat="1" applyBorder="1" applyAlignment="1">
      <alignment horizontal="center" vertical="center"/>
    </xf>
    <xf numFmtId="9" fontId="0" fillId="0" borderId="5" xfId="0" applyNumberFormat="1" applyBorder="1" applyAlignment="1">
      <alignment horizontal="center" vertical="center"/>
    </xf>
    <xf numFmtId="0" fontId="0" fillId="0" borderId="0" xfId="0" applyNumberFormat="1"/>
    <xf numFmtId="165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/>
    </xf>
    <xf numFmtId="0" fontId="0" fillId="0" borderId="6" xfId="0" applyBorder="1"/>
    <xf numFmtId="0" fontId="0" fillId="0" borderId="9" xfId="0" applyBorder="1"/>
    <xf numFmtId="9" fontId="0" fillId="0" borderId="11" xfId="0" applyNumberFormat="1" applyBorder="1" applyAlignment="1">
      <alignment horizontal="center" vertical="center"/>
    </xf>
    <xf numFmtId="0" fontId="0" fillId="0" borderId="10" xfId="0" applyBorder="1"/>
    <xf numFmtId="0" fontId="0" fillId="0" borderId="10" xfId="0" applyBorder="1" applyAlignment="1">
      <alignment horizontal="center"/>
    </xf>
    <xf numFmtId="0" fontId="0" fillId="0" borderId="12" xfId="0" applyBorder="1"/>
    <xf numFmtId="0" fontId="0" fillId="0" borderId="1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1" fillId="3" borderId="2" xfId="0" applyNumberFormat="1" applyFont="1" applyFill="1" applyBorder="1"/>
    <xf numFmtId="0" fontId="1" fillId="2" borderId="9" xfId="0" applyFont="1" applyFill="1" applyBorder="1" applyAlignment="1">
      <alignment horizontal="center" vertical="center"/>
    </xf>
    <xf numFmtId="10" fontId="0" fillId="0" borderId="6" xfId="0" applyNumberFormat="1" applyBorder="1" applyAlignment="1">
      <alignment horizontal="center"/>
    </xf>
    <xf numFmtId="164" fontId="0" fillId="0" borderId="15" xfId="0" applyNumberFormat="1" applyBorder="1"/>
    <xf numFmtId="164" fontId="0" fillId="0" borderId="0" xfId="0" applyNumberFormat="1" applyBorder="1"/>
    <xf numFmtId="164" fontId="0" fillId="0" borderId="16" xfId="0" applyNumberFormat="1" applyBorder="1"/>
    <xf numFmtId="164" fontId="0" fillId="0" borderId="18" xfId="0" applyNumberFormat="1" applyBorder="1"/>
    <xf numFmtId="164" fontId="0" fillId="0" borderId="19" xfId="0" applyNumberFormat="1" applyBorder="1"/>
    <xf numFmtId="164" fontId="0" fillId="0" borderId="20" xfId="0" applyNumberFormat="1" applyBorder="1"/>
    <xf numFmtId="0" fontId="0" fillId="0" borderId="21" xfId="0" applyBorder="1"/>
    <xf numFmtId="0" fontId="0" fillId="0" borderId="22" xfId="0" applyBorder="1"/>
    <xf numFmtId="164" fontId="0" fillId="0" borderId="21" xfId="0" applyNumberFormat="1" applyBorder="1"/>
    <xf numFmtId="164" fontId="0" fillId="0" borderId="22" xfId="0" applyNumberFormat="1" applyBorder="1"/>
    <xf numFmtId="164" fontId="0" fillId="0" borderId="23" xfId="0" applyNumberFormat="1" applyBorder="1"/>
    <xf numFmtId="164" fontId="0" fillId="0" borderId="24" xfId="0" applyNumberFormat="1" applyBorder="1"/>
    <xf numFmtId="164" fontId="0" fillId="0" borderId="25" xfId="0" applyNumberFormat="1" applyBorder="1"/>
    <xf numFmtId="0" fontId="0" fillId="0" borderId="6" xfId="0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27" xfId="0" applyNumberFormat="1" applyBorder="1" applyAlignment="1">
      <alignment horizontal="center" vertical="center"/>
    </xf>
    <xf numFmtId="164" fontId="0" fillId="0" borderId="28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164" fontId="0" fillId="0" borderId="25" xfId="0" applyNumberFormat="1" applyBorder="1" applyAlignment="1">
      <alignment horizontal="center"/>
    </xf>
    <xf numFmtId="164" fontId="0" fillId="0" borderId="26" xfId="0" applyNumberFormat="1" applyBorder="1"/>
    <xf numFmtId="164" fontId="0" fillId="0" borderId="27" xfId="0" applyNumberFormat="1" applyBorder="1"/>
    <xf numFmtId="164" fontId="0" fillId="0" borderId="28" xfId="0" applyNumberFormat="1" applyBorder="1"/>
    <xf numFmtId="0" fontId="0" fillId="4" borderId="6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2" xfId="0" applyFill="1" applyBorder="1"/>
    <xf numFmtId="0" fontId="0" fillId="4" borderId="14" xfId="0" applyFill="1" applyBorder="1"/>
    <xf numFmtId="0" fontId="0" fillId="4" borderId="15" xfId="0" applyFill="1" applyBorder="1"/>
    <xf numFmtId="0" fontId="0" fillId="4" borderId="17" xfId="0" applyFill="1" applyBorder="1"/>
    <xf numFmtId="0" fontId="0" fillId="0" borderId="0" xfId="0" applyAlignment="1">
      <alignment shrinkToFit="1"/>
    </xf>
    <xf numFmtId="0" fontId="0" fillId="0" borderId="7" xfId="0" applyBorder="1" applyAlignment="1">
      <alignment horizontal="center" vertical="center" shrinkToFit="1"/>
    </xf>
    <xf numFmtId="0" fontId="0" fillId="0" borderId="13" xfId="0" applyBorder="1" applyAlignment="1">
      <alignment horizontal="center" vertical="center" shrinkToFit="1"/>
    </xf>
    <xf numFmtId="0" fontId="0" fillId="0" borderId="3" xfId="0" applyBorder="1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0" fontId="0" fillId="0" borderId="9" xfId="0" applyBorder="1" applyAlignment="1">
      <alignment horizontal="center" vertical="center" shrinkToFit="1"/>
    </xf>
    <xf numFmtId="0" fontId="1" fillId="2" borderId="9" xfId="0" applyFont="1" applyFill="1" applyBorder="1" applyAlignment="1">
      <alignment horizontal="center" vertical="center" shrinkToFit="1"/>
    </xf>
    <xf numFmtId="9" fontId="0" fillId="0" borderId="4" xfId="0" applyNumberFormat="1" applyBorder="1" applyAlignment="1">
      <alignment horizontal="center" vertical="center" shrinkToFit="1"/>
    </xf>
    <xf numFmtId="9" fontId="0" fillId="0" borderId="5" xfId="0" applyNumberFormat="1" applyBorder="1" applyAlignment="1">
      <alignment horizontal="center" vertical="center" shrinkToFit="1"/>
    </xf>
    <xf numFmtId="0" fontId="0" fillId="0" borderId="6" xfId="0" applyBorder="1" applyAlignment="1">
      <alignment shrinkToFit="1"/>
    </xf>
    <xf numFmtId="0" fontId="0" fillId="4" borderId="6" xfId="0" applyFill="1" applyBorder="1" applyAlignment="1">
      <alignment shrinkToFit="1"/>
    </xf>
    <xf numFmtId="164" fontId="0" fillId="0" borderId="26" xfId="0" applyNumberFormat="1" applyBorder="1" applyAlignment="1">
      <alignment horizontal="center" vertical="center" shrinkToFit="1"/>
    </xf>
    <xf numFmtId="0" fontId="0" fillId="5" borderId="6" xfId="0" applyFill="1" applyBorder="1" applyAlignment="1">
      <alignment shrinkToFit="1"/>
    </xf>
    <xf numFmtId="164" fontId="0" fillId="0" borderId="15" xfId="0" applyNumberFormat="1" applyBorder="1" applyAlignment="1">
      <alignment horizontal="center" vertical="center" shrinkToFit="1"/>
    </xf>
    <xf numFmtId="164" fontId="0" fillId="0" borderId="0" xfId="0" applyNumberFormat="1" applyBorder="1" applyAlignment="1">
      <alignment horizontal="center" vertical="center" shrinkToFit="1"/>
    </xf>
    <xf numFmtId="164" fontId="0" fillId="0" borderId="16" xfId="0" applyNumberFormat="1" applyBorder="1" applyAlignment="1">
      <alignment horizontal="center" vertical="center" shrinkToFit="1"/>
    </xf>
    <xf numFmtId="0" fontId="0" fillId="0" borderId="6" xfId="0" applyBorder="1" applyAlignment="1">
      <alignment horizontal="center" vertical="center" shrinkToFit="1"/>
    </xf>
    <xf numFmtId="164" fontId="0" fillId="0" borderId="15" xfId="0" applyNumberFormat="1" applyBorder="1" applyAlignment="1">
      <alignment shrinkToFit="1"/>
    </xf>
    <xf numFmtId="164" fontId="0" fillId="0" borderId="0" xfId="0" applyNumberFormat="1" applyBorder="1" applyAlignment="1">
      <alignment shrinkToFit="1"/>
    </xf>
    <xf numFmtId="164" fontId="0" fillId="0" borderId="16" xfId="0" applyNumberFormat="1" applyBorder="1" applyAlignment="1">
      <alignment shrinkToFit="1"/>
    </xf>
    <xf numFmtId="0" fontId="0" fillId="0" borderId="9" xfId="0" applyBorder="1" applyAlignment="1">
      <alignment shrinkToFit="1"/>
    </xf>
    <xf numFmtId="0" fontId="0" fillId="4" borderId="9" xfId="0" applyFill="1" applyBorder="1" applyAlignment="1">
      <alignment shrinkToFit="1"/>
    </xf>
    <xf numFmtId="164" fontId="0" fillId="0" borderId="23" xfId="0" applyNumberFormat="1" applyBorder="1" applyAlignment="1">
      <alignment horizontal="center" shrinkToFit="1"/>
    </xf>
    <xf numFmtId="164" fontId="0" fillId="0" borderId="26" xfId="0" applyNumberFormat="1" applyBorder="1" applyAlignment="1">
      <alignment shrinkToFit="1"/>
    </xf>
    <xf numFmtId="0" fontId="0" fillId="5" borderId="29" xfId="0" applyFill="1" applyBorder="1" applyAlignment="1">
      <alignment shrinkToFit="1"/>
    </xf>
    <xf numFmtId="164" fontId="0" fillId="0" borderId="30" xfId="0" applyNumberFormat="1" applyBorder="1" applyAlignment="1">
      <alignment horizontal="center" vertical="center" shrinkToFit="1"/>
    </xf>
    <xf numFmtId="164" fontId="0" fillId="0" borderId="1" xfId="0" applyNumberFormat="1" applyBorder="1" applyAlignment="1">
      <alignment horizontal="center" vertical="center" shrinkToFit="1"/>
    </xf>
    <xf numFmtId="0" fontId="0" fillId="0" borderId="6" xfId="0" applyNumberFormat="1" applyBorder="1" applyAlignment="1">
      <alignment horizontal="center" shrinkToFit="1"/>
    </xf>
    <xf numFmtId="10" fontId="0" fillId="0" borderId="0" xfId="0" applyNumberFormat="1" applyAlignment="1">
      <alignment shrinkToFit="1"/>
    </xf>
    <xf numFmtId="14" fontId="2" fillId="0" borderId="0" xfId="1" applyNumberFormat="1"/>
    <xf numFmtId="0" fontId="2" fillId="0" borderId="0" xfId="1"/>
    <xf numFmtId="0" fontId="2" fillId="0" borderId="0" xfId="1" applyAlignment="1">
      <alignment horizontal="center" vertical="center"/>
    </xf>
    <xf numFmtId="0" fontId="2" fillId="6" borderId="26" xfId="1" applyFill="1" applyBorder="1" applyAlignment="1">
      <alignment horizontal="center" vertical="center"/>
    </xf>
    <xf numFmtId="49" fontId="2" fillId="0" borderId="31" xfId="1" applyNumberFormat="1" applyBorder="1" applyAlignment="1" applyProtection="1">
      <alignment horizontal="center" vertical="center"/>
      <protection locked="0"/>
    </xf>
    <xf numFmtId="49" fontId="2" fillId="0" borderId="21" xfId="1" applyNumberFormat="1" applyBorder="1" applyAlignment="1" applyProtection="1">
      <alignment horizontal="center" vertical="center"/>
      <protection locked="0"/>
    </xf>
    <xf numFmtId="0" fontId="2" fillId="6" borderId="32" xfId="1" applyFill="1" applyBorder="1" applyAlignment="1">
      <alignment horizontal="center" vertical="center"/>
    </xf>
    <xf numFmtId="14" fontId="2" fillId="0" borderId="33" xfId="1" applyNumberFormat="1" applyBorder="1" applyAlignment="1" applyProtection="1">
      <alignment horizontal="center" vertical="center"/>
      <protection locked="0"/>
    </xf>
    <xf numFmtId="0" fontId="2" fillId="0" borderId="1" xfId="1" applyBorder="1"/>
    <xf numFmtId="0" fontId="2" fillId="0" borderId="1" xfId="1" applyBorder="1" applyAlignment="1">
      <alignment horizontal="center" vertical="center"/>
    </xf>
    <xf numFmtId="2" fontId="2" fillId="0" borderId="1" xfId="1" applyNumberFormat="1" applyBorder="1"/>
    <xf numFmtId="1" fontId="2" fillId="0" borderId="1" xfId="1" applyNumberFormat="1" applyBorder="1" applyAlignment="1">
      <alignment horizontal="center" vertical="center"/>
    </xf>
    <xf numFmtId="2" fontId="0" fillId="0" borderId="0" xfId="0" applyNumberFormat="1"/>
    <xf numFmtId="0" fontId="0" fillId="2" borderId="26" xfId="0" applyNumberForma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6"/>
  <sheetViews>
    <sheetView workbookViewId="0">
      <selection activeCell="A21" sqref="A21"/>
    </sheetView>
  </sheetViews>
  <sheetFormatPr baseColWidth="10" defaultRowHeight="15.75" x14ac:dyDescent="0.25"/>
  <cols>
    <col min="1" max="1" width="24.5" bestFit="1" customWidth="1"/>
    <col min="5" max="5" width="11" style="99"/>
  </cols>
  <sheetData>
    <row r="1" spans="1:5" x14ac:dyDescent="0.25">
      <c r="A1" s="87" t="s">
        <v>35</v>
      </c>
      <c r="B1" s="88"/>
      <c r="C1" s="87">
        <v>44486</v>
      </c>
      <c r="D1" s="89"/>
    </row>
    <row r="2" spans="1:5" ht="16.5" thickBot="1" x14ac:dyDescent="0.3">
      <c r="A2" s="88"/>
      <c r="B2" s="88"/>
      <c r="C2" s="88"/>
      <c r="D2" s="89"/>
    </row>
    <row r="3" spans="1:5" ht="16.5" thickBot="1" x14ac:dyDescent="0.3">
      <c r="A3" s="90" t="s">
        <v>36</v>
      </c>
      <c r="B3" s="93" t="s">
        <v>37</v>
      </c>
      <c r="C3" s="95"/>
      <c r="D3" s="96"/>
    </row>
    <row r="4" spans="1:5" x14ac:dyDescent="0.25">
      <c r="A4" s="91"/>
      <c r="B4" s="94">
        <v>42618</v>
      </c>
      <c r="C4" s="97">
        <v>1868</v>
      </c>
      <c r="D4" s="98">
        <v>5</v>
      </c>
      <c r="E4" s="99">
        <f>(C$1-B4)/365</f>
        <v>5.117808219178082</v>
      </c>
    </row>
    <row r="5" spans="1:5" x14ac:dyDescent="0.25">
      <c r="A5" s="92"/>
      <c r="B5" s="94">
        <v>38839</v>
      </c>
      <c r="C5" s="97">
        <v>5647</v>
      </c>
      <c r="D5" s="98">
        <v>15</v>
      </c>
      <c r="E5" s="99">
        <f t="shared" ref="E5:E68" si="0">(C$1-B5)/365</f>
        <v>15.471232876712328</v>
      </c>
    </row>
    <row r="6" spans="1:5" x14ac:dyDescent="0.25">
      <c r="A6" s="92"/>
      <c r="B6" s="94">
        <v>38880</v>
      </c>
      <c r="C6" s="97">
        <v>5606</v>
      </c>
      <c r="D6" s="98">
        <v>15</v>
      </c>
      <c r="E6" s="99">
        <f t="shared" si="0"/>
        <v>15.358904109589041</v>
      </c>
    </row>
    <row r="7" spans="1:5" x14ac:dyDescent="0.25">
      <c r="A7" s="92"/>
      <c r="B7" s="94">
        <v>43472</v>
      </c>
      <c r="C7" s="97">
        <v>1014</v>
      </c>
      <c r="D7" s="98">
        <v>2</v>
      </c>
      <c r="E7" s="99">
        <f t="shared" si="0"/>
        <v>2.7780821917808218</v>
      </c>
    </row>
    <row r="8" spans="1:5" x14ac:dyDescent="0.25">
      <c r="A8" s="92"/>
      <c r="B8" s="94">
        <v>43206</v>
      </c>
      <c r="C8" s="97">
        <v>1280</v>
      </c>
      <c r="D8" s="98">
        <v>3</v>
      </c>
      <c r="E8" s="99">
        <f t="shared" si="0"/>
        <v>3.506849315068493</v>
      </c>
    </row>
    <row r="9" spans="1:5" x14ac:dyDescent="0.25">
      <c r="A9" s="92"/>
      <c r="B9" s="94">
        <v>41794</v>
      </c>
      <c r="C9" s="97">
        <v>2692</v>
      </c>
      <c r="D9" s="98">
        <v>7</v>
      </c>
      <c r="E9" s="99">
        <f t="shared" si="0"/>
        <v>7.375342465753425</v>
      </c>
    </row>
    <row r="10" spans="1:5" x14ac:dyDescent="0.25">
      <c r="A10" s="92"/>
      <c r="B10" s="94">
        <v>41877</v>
      </c>
      <c r="C10" s="97">
        <v>2609</v>
      </c>
      <c r="D10" s="98">
        <v>7</v>
      </c>
      <c r="E10" s="99">
        <f t="shared" si="0"/>
        <v>7.1479452054794521</v>
      </c>
    </row>
    <row r="11" spans="1:5" x14ac:dyDescent="0.25">
      <c r="A11" s="92"/>
      <c r="B11" s="94">
        <v>35009</v>
      </c>
      <c r="C11" s="97">
        <v>9477</v>
      </c>
      <c r="D11" s="98">
        <v>25</v>
      </c>
      <c r="E11" s="99">
        <f t="shared" si="0"/>
        <v>25.964383561643835</v>
      </c>
    </row>
    <row r="12" spans="1:5" x14ac:dyDescent="0.25">
      <c r="A12" s="92"/>
      <c r="B12" s="94">
        <v>43556</v>
      </c>
      <c r="C12" s="97">
        <v>930</v>
      </c>
      <c r="D12" s="98">
        <v>2</v>
      </c>
      <c r="E12" s="99">
        <f t="shared" si="0"/>
        <v>2.547945205479452</v>
      </c>
    </row>
    <row r="13" spans="1:5" x14ac:dyDescent="0.25">
      <c r="A13" s="92"/>
      <c r="B13" s="94">
        <v>40518</v>
      </c>
      <c r="C13" s="97">
        <v>3968</v>
      </c>
      <c r="D13" s="98">
        <v>10</v>
      </c>
      <c r="E13" s="99">
        <f t="shared" si="0"/>
        <v>10.871232876712329</v>
      </c>
    </row>
    <row r="14" spans="1:5" x14ac:dyDescent="0.25">
      <c r="A14" s="92"/>
      <c r="B14" s="94">
        <v>36192</v>
      </c>
      <c r="C14" s="97">
        <v>8294</v>
      </c>
      <c r="D14" s="98">
        <v>22</v>
      </c>
      <c r="E14" s="99">
        <f t="shared" si="0"/>
        <v>22.723287671232878</v>
      </c>
    </row>
    <row r="15" spans="1:5" x14ac:dyDescent="0.25">
      <c r="A15" s="92"/>
      <c r="B15" s="94">
        <v>43556</v>
      </c>
      <c r="C15" s="97">
        <v>930</v>
      </c>
      <c r="D15" s="98">
        <v>2</v>
      </c>
      <c r="E15" s="99">
        <f t="shared" si="0"/>
        <v>2.547945205479452</v>
      </c>
    </row>
    <row r="16" spans="1:5" x14ac:dyDescent="0.25">
      <c r="A16" s="92"/>
      <c r="B16" s="94">
        <v>38152</v>
      </c>
      <c r="C16" s="97">
        <v>6334</v>
      </c>
      <c r="D16" s="98">
        <v>17</v>
      </c>
      <c r="E16" s="99">
        <f t="shared" si="0"/>
        <v>17.353424657534248</v>
      </c>
    </row>
    <row r="17" spans="1:5" x14ac:dyDescent="0.25">
      <c r="A17" s="92"/>
      <c r="B17" s="94">
        <v>43381</v>
      </c>
      <c r="C17" s="97">
        <v>1105</v>
      </c>
      <c r="D17" s="98">
        <v>3</v>
      </c>
      <c r="E17" s="99">
        <f t="shared" si="0"/>
        <v>3.0273972602739727</v>
      </c>
    </row>
    <row r="18" spans="1:5" x14ac:dyDescent="0.25">
      <c r="A18" s="92"/>
      <c r="B18" s="94">
        <v>36388</v>
      </c>
      <c r="C18" s="97">
        <v>8098</v>
      </c>
      <c r="D18" s="98">
        <v>22</v>
      </c>
      <c r="E18" s="99">
        <f t="shared" si="0"/>
        <v>22.186301369863013</v>
      </c>
    </row>
    <row r="19" spans="1:5" x14ac:dyDescent="0.25">
      <c r="A19" s="92"/>
      <c r="B19" s="94">
        <v>33317</v>
      </c>
      <c r="C19" s="97">
        <v>11169</v>
      </c>
      <c r="D19" s="98">
        <v>30</v>
      </c>
      <c r="E19" s="99">
        <f t="shared" si="0"/>
        <v>30.6</v>
      </c>
    </row>
    <row r="20" spans="1:5" x14ac:dyDescent="0.25">
      <c r="A20" s="92"/>
      <c r="B20" s="94">
        <v>37375</v>
      </c>
      <c r="C20" s="97">
        <v>7111</v>
      </c>
      <c r="D20" s="98">
        <v>19</v>
      </c>
      <c r="E20" s="99">
        <f t="shared" si="0"/>
        <v>19.482191780821918</v>
      </c>
    </row>
    <row r="21" spans="1:5" x14ac:dyDescent="0.25">
      <c r="A21" s="92"/>
      <c r="B21" s="94">
        <v>39524</v>
      </c>
      <c r="C21" s="97">
        <v>4962</v>
      </c>
      <c r="D21" s="98">
        <v>13</v>
      </c>
      <c r="E21" s="99">
        <f t="shared" si="0"/>
        <v>13.594520547945205</v>
      </c>
    </row>
    <row r="22" spans="1:5" x14ac:dyDescent="0.25">
      <c r="A22" s="92"/>
      <c r="B22" s="94">
        <v>44361</v>
      </c>
      <c r="C22" s="97">
        <v>125</v>
      </c>
      <c r="D22" s="98">
        <v>0</v>
      </c>
      <c r="E22" s="99">
        <f t="shared" si="0"/>
        <v>0.34246575342465752</v>
      </c>
    </row>
    <row r="23" spans="1:5" x14ac:dyDescent="0.25">
      <c r="A23" s="92"/>
      <c r="B23" s="94">
        <v>44312</v>
      </c>
      <c r="C23" s="97">
        <v>174</v>
      </c>
      <c r="D23" s="98">
        <v>0</v>
      </c>
      <c r="E23" s="99">
        <f t="shared" si="0"/>
        <v>0.47671232876712327</v>
      </c>
    </row>
    <row r="24" spans="1:5" x14ac:dyDescent="0.25">
      <c r="A24" s="92"/>
      <c r="B24" s="94">
        <v>41085</v>
      </c>
      <c r="C24" s="97">
        <v>3401</v>
      </c>
      <c r="D24" s="98">
        <v>9</v>
      </c>
      <c r="E24" s="99">
        <f t="shared" si="0"/>
        <v>9.3178082191780813</v>
      </c>
    </row>
    <row r="25" spans="1:5" x14ac:dyDescent="0.25">
      <c r="A25" s="92"/>
      <c r="B25" s="94">
        <v>44361</v>
      </c>
      <c r="C25" s="97">
        <v>125</v>
      </c>
      <c r="D25" s="98">
        <v>0</v>
      </c>
      <c r="E25" s="99">
        <f t="shared" si="0"/>
        <v>0.34246575342465752</v>
      </c>
    </row>
    <row r="26" spans="1:5" x14ac:dyDescent="0.25">
      <c r="A26" s="92"/>
      <c r="B26" s="94">
        <v>39069</v>
      </c>
      <c r="C26" s="97">
        <v>5417</v>
      </c>
      <c r="D26" s="98">
        <v>14</v>
      </c>
      <c r="E26" s="99">
        <f t="shared" si="0"/>
        <v>14.841095890410958</v>
      </c>
    </row>
    <row r="27" spans="1:5" x14ac:dyDescent="0.25">
      <c r="A27" s="92"/>
      <c r="B27" s="94">
        <v>38362</v>
      </c>
      <c r="C27" s="97">
        <v>6124</v>
      </c>
      <c r="D27" s="98">
        <v>16</v>
      </c>
      <c r="E27" s="99">
        <f t="shared" si="0"/>
        <v>16.778082191780822</v>
      </c>
    </row>
    <row r="28" spans="1:5" x14ac:dyDescent="0.25">
      <c r="A28" s="92"/>
      <c r="B28" s="94">
        <v>43843</v>
      </c>
      <c r="C28" s="97">
        <v>643</v>
      </c>
      <c r="D28" s="98">
        <v>1</v>
      </c>
      <c r="E28" s="99">
        <f t="shared" si="0"/>
        <v>1.7616438356164383</v>
      </c>
    </row>
    <row r="29" spans="1:5" x14ac:dyDescent="0.25">
      <c r="A29" s="92"/>
      <c r="B29" s="94">
        <v>33219</v>
      </c>
      <c r="C29" s="97">
        <v>11267</v>
      </c>
      <c r="D29" s="98">
        <v>30</v>
      </c>
      <c r="E29" s="99">
        <f t="shared" si="0"/>
        <v>30.86849315068493</v>
      </c>
    </row>
    <row r="30" spans="1:5" x14ac:dyDescent="0.25">
      <c r="A30" s="92"/>
      <c r="B30" s="94">
        <v>35009</v>
      </c>
      <c r="C30" s="97">
        <v>9477</v>
      </c>
      <c r="D30" s="98">
        <v>25</v>
      </c>
      <c r="E30" s="99">
        <f t="shared" si="0"/>
        <v>25.964383561643835</v>
      </c>
    </row>
    <row r="31" spans="1:5" x14ac:dyDescent="0.25">
      <c r="A31" s="92"/>
      <c r="B31" s="94">
        <v>43843</v>
      </c>
      <c r="C31" s="97">
        <v>643</v>
      </c>
      <c r="D31" s="98">
        <v>1</v>
      </c>
      <c r="E31" s="99">
        <f t="shared" si="0"/>
        <v>1.7616438356164383</v>
      </c>
    </row>
    <row r="32" spans="1:5" x14ac:dyDescent="0.25">
      <c r="A32" s="92"/>
      <c r="B32" s="94">
        <v>42079</v>
      </c>
      <c r="C32" s="97">
        <v>2407</v>
      </c>
      <c r="D32" s="98">
        <v>6</v>
      </c>
      <c r="E32" s="99">
        <f t="shared" si="0"/>
        <v>6.5945205479452058</v>
      </c>
    </row>
    <row r="33" spans="1:5" x14ac:dyDescent="0.25">
      <c r="A33" s="92"/>
      <c r="B33" s="94">
        <v>35220</v>
      </c>
      <c r="C33" s="97">
        <v>9266</v>
      </c>
      <c r="D33" s="98">
        <v>25</v>
      </c>
      <c r="E33" s="99">
        <f t="shared" si="0"/>
        <v>25.386301369863013</v>
      </c>
    </row>
    <row r="34" spans="1:5" x14ac:dyDescent="0.25">
      <c r="A34" s="92"/>
      <c r="B34" s="94">
        <v>41058</v>
      </c>
      <c r="C34" s="97">
        <v>3428</v>
      </c>
      <c r="D34" s="98">
        <v>9</v>
      </c>
      <c r="E34" s="99">
        <f t="shared" si="0"/>
        <v>9.3917808219178074</v>
      </c>
    </row>
    <row r="35" spans="1:5" x14ac:dyDescent="0.25">
      <c r="A35" s="92"/>
      <c r="B35" s="94">
        <v>35856</v>
      </c>
      <c r="C35" s="97">
        <v>8630</v>
      </c>
      <c r="D35" s="98">
        <v>23</v>
      </c>
      <c r="E35" s="99">
        <f t="shared" si="0"/>
        <v>23.643835616438356</v>
      </c>
    </row>
    <row r="36" spans="1:5" x14ac:dyDescent="0.25">
      <c r="A36" s="92"/>
      <c r="B36" s="94">
        <v>36823</v>
      </c>
      <c r="C36" s="97">
        <v>7663</v>
      </c>
      <c r="D36" s="98">
        <v>20</v>
      </c>
      <c r="E36" s="99">
        <f t="shared" si="0"/>
        <v>20.994520547945207</v>
      </c>
    </row>
    <row r="37" spans="1:5" x14ac:dyDescent="0.25">
      <c r="A37" s="92"/>
      <c r="B37" s="94">
        <v>43171</v>
      </c>
      <c r="C37" s="97">
        <v>1315</v>
      </c>
      <c r="D37" s="98">
        <v>3</v>
      </c>
      <c r="E37" s="99">
        <f t="shared" si="0"/>
        <v>3.6027397260273974</v>
      </c>
    </row>
    <row r="38" spans="1:5" x14ac:dyDescent="0.25">
      <c r="A38" s="92"/>
      <c r="B38" s="94">
        <v>41582</v>
      </c>
      <c r="C38" s="97">
        <v>2904</v>
      </c>
      <c r="D38" s="98">
        <v>7</v>
      </c>
      <c r="E38" s="99">
        <f t="shared" si="0"/>
        <v>7.956164383561644</v>
      </c>
    </row>
    <row r="39" spans="1:5" x14ac:dyDescent="0.25">
      <c r="A39" s="92"/>
      <c r="B39" s="94">
        <v>35324</v>
      </c>
      <c r="C39" s="97">
        <v>9162</v>
      </c>
      <c r="D39" s="98">
        <v>25</v>
      </c>
      <c r="E39" s="99">
        <f t="shared" si="0"/>
        <v>25.101369863013698</v>
      </c>
    </row>
    <row r="40" spans="1:5" x14ac:dyDescent="0.25">
      <c r="A40" s="92"/>
      <c r="B40" s="94">
        <v>35534</v>
      </c>
      <c r="C40" s="97">
        <v>8952</v>
      </c>
      <c r="D40" s="98">
        <v>24</v>
      </c>
      <c r="E40" s="99">
        <f t="shared" si="0"/>
        <v>24.526027397260275</v>
      </c>
    </row>
    <row r="41" spans="1:5" x14ac:dyDescent="0.25">
      <c r="A41" s="92"/>
      <c r="B41" s="94">
        <v>41925</v>
      </c>
      <c r="C41" s="97">
        <v>2561</v>
      </c>
      <c r="D41" s="98">
        <v>7</v>
      </c>
      <c r="E41" s="99">
        <f t="shared" si="0"/>
        <v>7.0164383561643833</v>
      </c>
    </row>
    <row r="42" spans="1:5" x14ac:dyDescent="0.25">
      <c r="A42" s="92"/>
      <c r="B42" s="94">
        <v>41925</v>
      </c>
      <c r="C42" s="97">
        <v>2561</v>
      </c>
      <c r="D42" s="98">
        <v>7</v>
      </c>
      <c r="E42" s="99">
        <f t="shared" si="0"/>
        <v>7.0164383561643833</v>
      </c>
    </row>
    <row r="43" spans="1:5" x14ac:dyDescent="0.25">
      <c r="A43" s="92"/>
      <c r="B43" s="94">
        <v>38839</v>
      </c>
      <c r="C43" s="97">
        <v>5647</v>
      </c>
      <c r="D43" s="98">
        <v>15</v>
      </c>
      <c r="E43" s="99">
        <f t="shared" si="0"/>
        <v>15.471232876712328</v>
      </c>
    </row>
    <row r="44" spans="1:5" x14ac:dyDescent="0.25">
      <c r="A44" s="92"/>
      <c r="B44" s="94">
        <v>38580</v>
      </c>
      <c r="C44" s="97">
        <v>5906</v>
      </c>
      <c r="D44" s="98">
        <v>16</v>
      </c>
      <c r="E44" s="99">
        <f t="shared" si="0"/>
        <v>16.18082191780822</v>
      </c>
    </row>
    <row r="45" spans="1:5" x14ac:dyDescent="0.25">
      <c r="A45" s="92"/>
      <c r="B45" s="94">
        <v>39665</v>
      </c>
      <c r="C45" s="97">
        <v>4821</v>
      </c>
      <c r="D45" s="98">
        <v>13</v>
      </c>
      <c r="E45" s="99">
        <f t="shared" si="0"/>
        <v>13.208219178082192</v>
      </c>
    </row>
    <row r="46" spans="1:5" x14ac:dyDescent="0.25">
      <c r="A46" s="92"/>
      <c r="B46" s="94">
        <v>43024</v>
      </c>
      <c r="C46" s="97">
        <v>1462</v>
      </c>
      <c r="D46" s="98">
        <v>4</v>
      </c>
      <c r="E46" s="99">
        <f t="shared" si="0"/>
        <v>4.0054794520547947</v>
      </c>
    </row>
    <row r="47" spans="1:5" x14ac:dyDescent="0.25">
      <c r="A47" s="92"/>
      <c r="B47" s="94">
        <v>41794</v>
      </c>
      <c r="C47" s="97">
        <v>2692</v>
      </c>
      <c r="D47" s="98">
        <v>7</v>
      </c>
      <c r="E47" s="99">
        <f t="shared" si="0"/>
        <v>7.375342465753425</v>
      </c>
    </row>
    <row r="48" spans="1:5" x14ac:dyDescent="0.25">
      <c r="A48" s="92"/>
      <c r="B48" s="94">
        <v>40360</v>
      </c>
      <c r="C48" s="97">
        <v>4126</v>
      </c>
      <c r="D48" s="98">
        <v>11</v>
      </c>
      <c r="E48" s="99">
        <f t="shared" si="0"/>
        <v>11.304109589041095</v>
      </c>
    </row>
    <row r="49" spans="1:5" x14ac:dyDescent="0.25">
      <c r="A49" s="92"/>
      <c r="B49" s="94">
        <v>41085</v>
      </c>
      <c r="C49" s="97">
        <v>3401</v>
      </c>
      <c r="D49" s="98">
        <v>9</v>
      </c>
      <c r="E49" s="99">
        <f t="shared" si="0"/>
        <v>9.3178082191780813</v>
      </c>
    </row>
    <row r="50" spans="1:5" x14ac:dyDescent="0.25">
      <c r="A50" s="92"/>
      <c r="B50" s="94">
        <v>41085</v>
      </c>
      <c r="C50" s="97">
        <v>3401</v>
      </c>
      <c r="D50" s="98">
        <v>9</v>
      </c>
      <c r="E50" s="99">
        <f t="shared" si="0"/>
        <v>9.3178082191780813</v>
      </c>
    </row>
    <row r="51" spans="1:5" x14ac:dyDescent="0.25">
      <c r="A51" s="92"/>
      <c r="B51" s="94">
        <v>37809</v>
      </c>
      <c r="C51" s="97">
        <v>6677</v>
      </c>
      <c r="D51" s="98">
        <v>18</v>
      </c>
      <c r="E51" s="99">
        <f t="shared" si="0"/>
        <v>18.293150684931508</v>
      </c>
    </row>
    <row r="52" spans="1:5" x14ac:dyDescent="0.25">
      <c r="A52" s="92"/>
      <c r="B52" s="94">
        <v>35534</v>
      </c>
      <c r="C52" s="97">
        <v>8952</v>
      </c>
      <c r="D52" s="98">
        <v>24</v>
      </c>
      <c r="E52" s="99">
        <f t="shared" si="0"/>
        <v>24.526027397260275</v>
      </c>
    </row>
    <row r="53" spans="1:5" x14ac:dyDescent="0.25">
      <c r="A53" s="92"/>
      <c r="B53" s="94">
        <v>36535</v>
      </c>
      <c r="C53" s="97">
        <v>7951</v>
      </c>
      <c r="D53" s="98">
        <v>21</v>
      </c>
      <c r="E53" s="99">
        <f t="shared" si="0"/>
        <v>21.783561643835615</v>
      </c>
    </row>
    <row r="54" spans="1:5" x14ac:dyDescent="0.25">
      <c r="A54" s="92"/>
      <c r="B54" s="94">
        <v>38229</v>
      </c>
      <c r="C54" s="97">
        <v>6257</v>
      </c>
      <c r="D54" s="98">
        <v>17</v>
      </c>
      <c r="E54" s="99">
        <f t="shared" si="0"/>
        <v>17.142465753424659</v>
      </c>
    </row>
    <row r="55" spans="1:5" x14ac:dyDescent="0.25">
      <c r="A55" s="92"/>
      <c r="B55" s="94">
        <v>43472</v>
      </c>
      <c r="C55" s="97">
        <v>1014</v>
      </c>
      <c r="D55" s="98">
        <v>2</v>
      </c>
      <c r="E55" s="99">
        <f t="shared" si="0"/>
        <v>2.7780821917808218</v>
      </c>
    </row>
    <row r="56" spans="1:5" x14ac:dyDescent="0.25">
      <c r="A56" s="92"/>
      <c r="B56" s="94">
        <v>39665</v>
      </c>
      <c r="C56" s="97">
        <v>4821</v>
      </c>
      <c r="D56" s="98">
        <v>13</v>
      </c>
      <c r="E56" s="99">
        <f t="shared" si="0"/>
        <v>13.208219178082192</v>
      </c>
    </row>
    <row r="57" spans="1:5" x14ac:dyDescent="0.25">
      <c r="A57" s="92"/>
      <c r="B57" s="94">
        <v>39261</v>
      </c>
      <c r="C57" s="97">
        <v>5225</v>
      </c>
      <c r="D57" s="98">
        <v>14</v>
      </c>
      <c r="E57" s="99">
        <f t="shared" si="0"/>
        <v>14.315068493150685</v>
      </c>
    </row>
    <row r="58" spans="1:5" x14ac:dyDescent="0.25">
      <c r="A58" s="92"/>
      <c r="B58" s="94">
        <v>36696</v>
      </c>
      <c r="C58" s="97">
        <v>7790</v>
      </c>
      <c r="D58" s="98">
        <v>21</v>
      </c>
      <c r="E58" s="99">
        <f t="shared" si="0"/>
        <v>21.342465753424658</v>
      </c>
    </row>
    <row r="59" spans="1:5" x14ac:dyDescent="0.25">
      <c r="A59" s="92"/>
      <c r="B59" s="94">
        <v>38118</v>
      </c>
      <c r="C59" s="97">
        <v>6368</v>
      </c>
      <c r="D59" s="98">
        <v>17</v>
      </c>
      <c r="E59" s="99">
        <f t="shared" si="0"/>
        <v>17.446575342465753</v>
      </c>
    </row>
    <row r="60" spans="1:5" x14ac:dyDescent="0.25">
      <c r="A60" s="92"/>
      <c r="B60" s="94">
        <v>39462</v>
      </c>
      <c r="C60" s="97">
        <v>5024</v>
      </c>
      <c r="D60" s="98">
        <v>13</v>
      </c>
      <c r="E60" s="99">
        <f t="shared" si="0"/>
        <v>13.764383561643836</v>
      </c>
    </row>
    <row r="61" spans="1:5" x14ac:dyDescent="0.25">
      <c r="A61" s="92"/>
      <c r="B61" s="94">
        <v>35991</v>
      </c>
      <c r="C61" s="97">
        <v>8495</v>
      </c>
      <c r="D61" s="98">
        <v>23</v>
      </c>
      <c r="E61" s="99">
        <f t="shared" si="0"/>
        <v>23.273972602739725</v>
      </c>
    </row>
    <row r="62" spans="1:5" x14ac:dyDescent="0.25">
      <c r="A62" s="92"/>
      <c r="B62" s="94">
        <v>41352</v>
      </c>
      <c r="C62" s="97">
        <v>3134</v>
      </c>
      <c r="D62" s="98">
        <v>8</v>
      </c>
      <c r="E62" s="99">
        <f t="shared" si="0"/>
        <v>8.5863013698630137</v>
      </c>
    </row>
    <row r="63" spans="1:5" x14ac:dyDescent="0.25">
      <c r="A63" s="92"/>
      <c r="B63" s="94">
        <v>42135</v>
      </c>
      <c r="C63" s="97">
        <v>2351</v>
      </c>
      <c r="D63" s="98">
        <v>6</v>
      </c>
      <c r="E63" s="99">
        <f t="shared" si="0"/>
        <v>6.441095890410959</v>
      </c>
    </row>
    <row r="64" spans="1:5" x14ac:dyDescent="0.25">
      <c r="A64" s="92"/>
      <c r="B64" s="94">
        <v>38418</v>
      </c>
      <c r="C64" s="97">
        <v>6068</v>
      </c>
      <c r="D64" s="98">
        <v>16</v>
      </c>
      <c r="E64" s="99">
        <f t="shared" si="0"/>
        <v>16.624657534246577</v>
      </c>
    </row>
    <row r="65" spans="1:5" x14ac:dyDescent="0.25">
      <c r="A65" s="92"/>
      <c r="B65" s="94">
        <v>38229</v>
      </c>
      <c r="C65" s="97">
        <v>6257</v>
      </c>
      <c r="D65" s="98">
        <v>17</v>
      </c>
      <c r="E65" s="99">
        <f t="shared" si="0"/>
        <v>17.142465753424659</v>
      </c>
    </row>
    <row r="66" spans="1:5" x14ac:dyDescent="0.25">
      <c r="A66" s="92"/>
      <c r="B66" s="94">
        <v>37424</v>
      </c>
      <c r="C66" s="97">
        <v>7062</v>
      </c>
      <c r="D66" s="98">
        <v>19</v>
      </c>
      <c r="E66" s="99">
        <f t="shared" si="0"/>
        <v>19.347945205479451</v>
      </c>
    </row>
    <row r="67" spans="1:5" x14ac:dyDescent="0.25">
      <c r="A67" s="92"/>
      <c r="B67" s="94">
        <v>40553</v>
      </c>
      <c r="C67" s="97">
        <v>3933</v>
      </c>
      <c r="D67" s="98">
        <v>10</v>
      </c>
      <c r="E67" s="99">
        <f t="shared" si="0"/>
        <v>10.775342465753425</v>
      </c>
    </row>
    <row r="68" spans="1:5" x14ac:dyDescent="0.25">
      <c r="A68" s="92"/>
      <c r="B68" s="94">
        <v>43171</v>
      </c>
      <c r="C68" s="97">
        <v>1315</v>
      </c>
      <c r="D68" s="98">
        <v>3</v>
      </c>
      <c r="E68" s="99">
        <f t="shared" si="0"/>
        <v>3.6027397260273974</v>
      </c>
    </row>
    <row r="69" spans="1:5" x14ac:dyDescent="0.25">
      <c r="A69" s="92"/>
      <c r="B69" s="94">
        <v>41794</v>
      </c>
      <c r="C69" s="97">
        <v>2692</v>
      </c>
      <c r="D69" s="98">
        <v>7</v>
      </c>
      <c r="E69" s="99">
        <f t="shared" ref="E69:E132" si="1">(C$1-B69)/365</f>
        <v>7.375342465753425</v>
      </c>
    </row>
    <row r="70" spans="1:5" x14ac:dyDescent="0.25">
      <c r="A70" s="92"/>
      <c r="B70" s="94">
        <v>41841</v>
      </c>
      <c r="C70" s="97">
        <v>2645</v>
      </c>
      <c r="D70" s="98">
        <v>7</v>
      </c>
      <c r="E70" s="99">
        <f t="shared" si="1"/>
        <v>7.2465753424657535</v>
      </c>
    </row>
    <row r="71" spans="1:5" x14ac:dyDescent="0.25">
      <c r="A71" s="92"/>
      <c r="B71" s="94">
        <v>38118</v>
      </c>
      <c r="C71" s="97">
        <v>6368</v>
      </c>
      <c r="D71" s="98">
        <v>17</v>
      </c>
      <c r="E71" s="99">
        <f t="shared" si="1"/>
        <v>17.446575342465753</v>
      </c>
    </row>
    <row r="72" spans="1:5" x14ac:dyDescent="0.25">
      <c r="A72" s="92"/>
      <c r="B72" s="94">
        <v>37963</v>
      </c>
      <c r="C72" s="97">
        <v>6523</v>
      </c>
      <c r="D72" s="98">
        <v>17</v>
      </c>
      <c r="E72" s="99">
        <f t="shared" si="1"/>
        <v>17.87123287671233</v>
      </c>
    </row>
    <row r="73" spans="1:5" x14ac:dyDescent="0.25">
      <c r="A73" s="92"/>
      <c r="B73" s="94">
        <v>38118</v>
      </c>
      <c r="C73" s="97">
        <v>6368</v>
      </c>
      <c r="D73" s="98">
        <v>17</v>
      </c>
      <c r="E73" s="99">
        <f t="shared" si="1"/>
        <v>17.446575342465753</v>
      </c>
    </row>
    <row r="74" spans="1:5" x14ac:dyDescent="0.25">
      <c r="A74" s="92"/>
      <c r="B74" s="94">
        <v>39069</v>
      </c>
      <c r="C74" s="97">
        <v>5417</v>
      </c>
      <c r="D74" s="98">
        <v>14</v>
      </c>
      <c r="E74" s="99">
        <f t="shared" si="1"/>
        <v>14.841095890410958</v>
      </c>
    </row>
    <row r="75" spans="1:5" x14ac:dyDescent="0.25">
      <c r="A75" s="92"/>
      <c r="B75" s="94">
        <v>38580</v>
      </c>
      <c r="C75" s="97">
        <v>5906</v>
      </c>
      <c r="D75" s="98">
        <v>16</v>
      </c>
      <c r="E75" s="99">
        <f t="shared" si="1"/>
        <v>16.18082191780822</v>
      </c>
    </row>
    <row r="76" spans="1:5" x14ac:dyDescent="0.25">
      <c r="A76" s="92"/>
      <c r="B76" s="94">
        <v>36913</v>
      </c>
      <c r="C76" s="97">
        <v>7573</v>
      </c>
      <c r="D76" s="98">
        <v>20</v>
      </c>
      <c r="E76" s="99">
        <f t="shared" si="1"/>
        <v>20.747945205479454</v>
      </c>
    </row>
    <row r="77" spans="1:5" x14ac:dyDescent="0.25">
      <c r="A77" s="92"/>
      <c r="B77" s="94">
        <v>35488</v>
      </c>
      <c r="C77" s="97">
        <v>8998</v>
      </c>
      <c r="D77" s="98">
        <v>24</v>
      </c>
      <c r="E77" s="99">
        <f t="shared" si="1"/>
        <v>24.652054794520549</v>
      </c>
    </row>
    <row r="78" spans="1:5" x14ac:dyDescent="0.25">
      <c r="A78" s="92"/>
      <c r="B78" s="94">
        <v>44214</v>
      </c>
      <c r="C78" s="97">
        <v>272</v>
      </c>
      <c r="D78" s="98">
        <v>0</v>
      </c>
      <c r="E78" s="99">
        <f t="shared" si="1"/>
        <v>0.74520547945205484</v>
      </c>
    </row>
    <row r="79" spans="1:5" x14ac:dyDescent="0.25">
      <c r="A79" s="92"/>
      <c r="B79" s="94">
        <v>42814</v>
      </c>
      <c r="C79" s="97">
        <v>1672</v>
      </c>
      <c r="D79" s="98">
        <v>4</v>
      </c>
      <c r="E79" s="99">
        <f t="shared" si="1"/>
        <v>4.580821917808219</v>
      </c>
    </row>
    <row r="80" spans="1:5" x14ac:dyDescent="0.25">
      <c r="A80" s="92"/>
      <c r="B80" s="94">
        <v>30333</v>
      </c>
      <c r="C80" s="97">
        <v>14153</v>
      </c>
      <c r="D80" s="98">
        <v>38</v>
      </c>
      <c r="E80" s="99">
        <f t="shared" si="1"/>
        <v>38.775342465753425</v>
      </c>
    </row>
    <row r="81" spans="1:5" x14ac:dyDescent="0.25">
      <c r="A81" s="92"/>
      <c r="B81" s="94">
        <v>43171</v>
      </c>
      <c r="C81" s="97">
        <v>1315</v>
      </c>
      <c r="D81" s="98">
        <v>3</v>
      </c>
      <c r="E81" s="99">
        <f t="shared" si="1"/>
        <v>3.6027397260273974</v>
      </c>
    </row>
    <row r="82" spans="1:5" x14ac:dyDescent="0.25">
      <c r="A82" s="92"/>
      <c r="B82" s="94">
        <v>36823</v>
      </c>
      <c r="C82" s="97">
        <v>7663</v>
      </c>
      <c r="D82" s="98">
        <v>20</v>
      </c>
      <c r="E82" s="99">
        <f t="shared" si="1"/>
        <v>20.994520547945207</v>
      </c>
    </row>
    <row r="83" spans="1:5" x14ac:dyDescent="0.25">
      <c r="A83" s="92"/>
      <c r="B83" s="94">
        <v>39559</v>
      </c>
      <c r="C83" s="97">
        <v>4927</v>
      </c>
      <c r="D83" s="98">
        <v>13</v>
      </c>
      <c r="E83" s="99">
        <f t="shared" si="1"/>
        <v>13.498630136986302</v>
      </c>
    </row>
    <row r="84" spans="1:5" x14ac:dyDescent="0.25">
      <c r="A84" s="92"/>
      <c r="B84" s="94">
        <v>44361</v>
      </c>
      <c r="C84" s="97">
        <v>125</v>
      </c>
      <c r="D84" s="98">
        <v>0</v>
      </c>
      <c r="E84" s="99">
        <f t="shared" si="1"/>
        <v>0.34246575342465752</v>
      </c>
    </row>
    <row r="85" spans="1:5" x14ac:dyDescent="0.25">
      <c r="A85" s="92"/>
      <c r="B85" s="94">
        <v>41225</v>
      </c>
      <c r="C85" s="97">
        <v>3261</v>
      </c>
      <c r="D85" s="98">
        <v>8</v>
      </c>
      <c r="E85" s="99">
        <f t="shared" si="1"/>
        <v>8.9342465753424651</v>
      </c>
    </row>
    <row r="86" spans="1:5" x14ac:dyDescent="0.25">
      <c r="A86" s="92"/>
      <c r="B86" s="94">
        <v>44382</v>
      </c>
      <c r="C86" s="97">
        <v>104</v>
      </c>
      <c r="D86" s="98">
        <v>0</v>
      </c>
      <c r="E86" s="99">
        <f t="shared" si="1"/>
        <v>0.28493150684931506</v>
      </c>
    </row>
    <row r="87" spans="1:5" x14ac:dyDescent="0.25">
      <c r="A87" s="92"/>
      <c r="B87" s="94">
        <v>42079</v>
      </c>
      <c r="C87" s="97">
        <v>2407</v>
      </c>
      <c r="D87" s="98">
        <v>6</v>
      </c>
      <c r="E87" s="99">
        <f t="shared" si="1"/>
        <v>6.5945205479452058</v>
      </c>
    </row>
    <row r="88" spans="1:5" x14ac:dyDescent="0.25">
      <c r="A88" s="92"/>
      <c r="B88" s="94">
        <v>38964</v>
      </c>
      <c r="C88" s="97">
        <v>5522</v>
      </c>
      <c r="D88" s="98">
        <v>15</v>
      </c>
      <c r="E88" s="99">
        <f t="shared" si="1"/>
        <v>15.128767123287671</v>
      </c>
    </row>
    <row r="89" spans="1:5" x14ac:dyDescent="0.25">
      <c r="A89" s="92"/>
      <c r="B89" s="94">
        <v>44081</v>
      </c>
      <c r="C89" s="97">
        <v>405</v>
      </c>
      <c r="D89" s="98">
        <v>1</v>
      </c>
      <c r="E89" s="99">
        <f t="shared" si="1"/>
        <v>1.1095890410958904</v>
      </c>
    </row>
    <row r="90" spans="1:5" x14ac:dyDescent="0.25">
      <c r="A90" s="92"/>
      <c r="B90" s="94">
        <v>44172</v>
      </c>
      <c r="C90" s="97">
        <v>314</v>
      </c>
      <c r="D90" s="98">
        <v>0</v>
      </c>
      <c r="E90" s="99">
        <f t="shared" si="1"/>
        <v>0.86027397260273974</v>
      </c>
    </row>
    <row r="91" spans="1:5" x14ac:dyDescent="0.25">
      <c r="A91" s="92"/>
      <c r="B91" s="94">
        <v>38062</v>
      </c>
      <c r="C91" s="97">
        <v>6424</v>
      </c>
      <c r="D91" s="98">
        <v>17</v>
      </c>
      <c r="E91" s="99">
        <f t="shared" si="1"/>
        <v>17.600000000000001</v>
      </c>
    </row>
    <row r="92" spans="1:5" x14ac:dyDescent="0.25">
      <c r="A92" s="92"/>
      <c r="B92" s="94">
        <v>37809</v>
      </c>
      <c r="C92" s="97">
        <v>6677</v>
      </c>
      <c r="D92" s="98">
        <v>18</v>
      </c>
      <c r="E92" s="99">
        <f t="shared" si="1"/>
        <v>18.293150684931508</v>
      </c>
    </row>
    <row r="93" spans="1:5" x14ac:dyDescent="0.25">
      <c r="A93" s="92"/>
      <c r="B93" s="94">
        <v>35982</v>
      </c>
      <c r="C93" s="97">
        <v>8504</v>
      </c>
      <c r="D93" s="98">
        <v>23</v>
      </c>
      <c r="E93" s="99">
        <f t="shared" si="1"/>
        <v>23.298630136986301</v>
      </c>
    </row>
    <row r="94" spans="1:5" x14ac:dyDescent="0.25">
      <c r="A94" s="92"/>
      <c r="B94" s="94">
        <v>37326</v>
      </c>
      <c r="C94" s="97">
        <v>7160</v>
      </c>
      <c r="D94" s="98">
        <v>19</v>
      </c>
      <c r="E94" s="99">
        <f t="shared" si="1"/>
        <v>19.616438356164384</v>
      </c>
    </row>
    <row r="95" spans="1:5" x14ac:dyDescent="0.25">
      <c r="A95" s="92"/>
      <c r="B95" s="94">
        <v>33185</v>
      </c>
      <c r="C95" s="97">
        <v>11301</v>
      </c>
      <c r="D95" s="98">
        <v>30</v>
      </c>
      <c r="E95" s="99">
        <f t="shared" si="1"/>
        <v>30.961643835616439</v>
      </c>
    </row>
    <row r="96" spans="1:5" x14ac:dyDescent="0.25">
      <c r="A96" s="92"/>
      <c r="B96" s="94">
        <v>41751</v>
      </c>
      <c r="C96" s="97">
        <v>2735</v>
      </c>
      <c r="D96" s="98">
        <v>7</v>
      </c>
      <c r="E96" s="99">
        <f t="shared" si="1"/>
        <v>7.493150684931507</v>
      </c>
    </row>
    <row r="97" spans="1:5" x14ac:dyDescent="0.25">
      <c r="A97" s="92"/>
      <c r="B97" s="94">
        <v>41582</v>
      </c>
      <c r="C97" s="97">
        <v>2904</v>
      </c>
      <c r="D97" s="98">
        <v>7</v>
      </c>
      <c r="E97" s="99">
        <f t="shared" si="1"/>
        <v>7.956164383561644</v>
      </c>
    </row>
    <row r="98" spans="1:5" x14ac:dyDescent="0.25">
      <c r="A98" s="92"/>
      <c r="B98" s="94">
        <v>37130</v>
      </c>
      <c r="C98" s="97">
        <v>7356</v>
      </c>
      <c r="D98" s="98">
        <v>20</v>
      </c>
      <c r="E98" s="99">
        <f t="shared" si="1"/>
        <v>20.153424657534245</v>
      </c>
    </row>
    <row r="99" spans="1:5" x14ac:dyDescent="0.25">
      <c r="A99" s="92"/>
      <c r="B99" s="94">
        <v>43843</v>
      </c>
      <c r="C99" s="97">
        <v>643</v>
      </c>
      <c r="D99" s="98">
        <v>1</v>
      </c>
      <c r="E99" s="99">
        <f t="shared" si="1"/>
        <v>1.7616438356164383</v>
      </c>
    </row>
    <row r="100" spans="1:5" x14ac:dyDescent="0.25">
      <c r="A100" s="92"/>
      <c r="B100" s="94">
        <v>42079</v>
      </c>
      <c r="C100" s="97">
        <v>2407</v>
      </c>
      <c r="D100" s="98">
        <v>6</v>
      </c>
      <c r="E100" s="99">
        <f t="shared" si="1"/>
        <v>6.5945205479452058</v>
      </c>
    </row>
    <row r="101" spans="1:5" x14ac:dyDescent="0.25">
      <c r="A101" s="92"/>
      <c r="B101" s="94">
        <v>38846</v>
      </c>
      <c r="C101" s="97">
        <v>5640</v>
      </c>
      <c r="D101" s="98">
        <v>15</v>
      </c>
      <c r="E101" s="99">
        <f t="shared" si="1"/>
        <v>15.452054794520548</v>
      </c>
    </row>
    <row r="102" spans="1:5" x14ac:dyDescent="0.25">
      <c r="A102" s="92"/>
      <c r="B102" s="94">
        <v>37998</v>
      </c>
      <c r="C102" s="97">
        <v>6488</v>
      </c>
      <c r="D102" s="98">
        <v>17</v>
      </c>
      <c r="E102" s="99">
        <f t="shared" si="1"/>
        <v>17.775342465753425</v>
      </c>
    </row>
    <row r="103" spans="1:5" x14ac:dyDescent="0.25">
      <c r="A103" s="92"/>
      <c r="B103" s="94">
        <v>42135</v>
      </c>
      <c r="C103" s="97">
        <v>2351</v>
      </c>
      <c r="D103" s="98">
        <v>6</v>
      </c>
      <c r="E103" s="99">
        <f t="shared" si="1"/>
        <v>6.441095890410959</v>
      </c>
    </row>
    <row r="104" spans="1:5" x14ac:dyDescent="0.25">
      <c r="A104" s="92"/>
      <c r="B104" s="94">
        <v>44214</v>
      </c>
      <c r="C104" s="97">
        <v>272</v>
      </c>
      <c r="D104" s="98">
        <v>0</v>
      </c>
      <c r="E104" s="99">
        <f t="shared" si="1"/>
        <v>0.74520547945205484</v>
      </c>
    </row>
    <row r="105" spans="1:5" x14ac:dyDescent="0.25">
      <c r="A105" s="92"/>
      <c r="B105" s="94">
        <v>41729</v>
      </c>
      <c r="C105" s="97">
        <v>2757</v>
      </c>
      <c r="D105" s="98">
        <v>7</v>
      </c>
      <c r="E105" s="99">
        <f t="shared" si="1"/>
        <v>7.5534246575342463</v>
      </c>
    </row>
    <row r="106" spans="1:5" x14ac:dyDescent="0.25">
      <c r="A106" s="92"/>
      <c r="B106" s="94">
        <v>35275</v>
      </c>
      <c r="C106" s="97">
        <v>9211</v>
      </c>
      <c r="D106" s="98">
        <v>25</v>
      </c>
      <c r="E106" s="99">
        <f t="shared" si="1"/>
        <v>25.235616438356164</v>
      </c>
    </row>
    <row r="107" spans="1:5" x14ac:dyDescent="0.25">
      <c r="A107" s="92"/>
      <c r="B107" s="94">
        <v>35023</v>
      </c>
      <c r="C107" s="97">
        <v>9463</v>
      </c>
      <c r="D107" s="98">
        <v>25</v>
      </c>
      <c r="E107" s="99">
        <f t="shared" si="1"/>
        <v>25.926027397260274</v>
      </c>
    </row>
    <row r="108" spans="1:5" x14ac:dyDescent="0.25">
      <c r="A108" s="92"/>
      <c r="B108" s="94">
        <v>38580</v>
      </c>
      <c r="C108" s="97">
        <v>5906</v>
      </c>
      <c r="D108" s="98">
        <v>16</v>
      </c>
      <c r="E108" s="99">
        <f t="shared" si="1"/>
        <v>16.18082191780822</v>
      </c>
    </row>
    <row r="109" spans="1:5" x14ac:dyDescent="0.25">
      <c r="A109" s="92"/>
      <c r="B109" s="94">
        <v>42618</v>
      </c>
      <c r="C109" s="97">
        <v>1868</v>
      </c>
      <c r="D109" s="98">
        <v>5</v>
      </c>
      <c r="E109" s="99">
        <f t="shared" si="1"/>
        <v>5.117808219178082</v>
      </c>
    </row>
    <row r="110" spans="1:5" x14ac:dyDescent="0.25">
      <c r="A110" s="92"/>
      <c r="B110" s="94">
        <v>38565</v>
      </c>
      <c r="C110" s="97">
        <v>5921</v>
      </c>
      <c r="D110" s="98">
        <v>16</v>
      </c>
      <c r="E110" s="99">
        <f t="shared" si="1"/>
        <v>16.221917808219178</v>
      </c>
    </row>
    <row r="111" spans="1:5" x14ac:dyDescent="0.25">
      <c r="A111" s="92"/>
      <c r="B111" s="94">
        <v>41645</v>
      </c>
      <c r="C111" s="97">
        <v>2841</v>
      </c>
      <c r="D111" s="98">
        <v>7</v>
      </c>
      <c r="E111" s="99">
        <f t="shared" si="1"/>
        <v>7.7835616438356166</v>
      </c>
    </row>
    <row r="112" spans="1:5" x14ac:dyDescent="0.25">
      <c r="A112" s="92"/>
      <c r="B112" s="94">
        <v>41794</v>
      </c>
      <c r="C112" s="97">
        <v>2692</v>
      </c>
      <c r="D112" s="98">
        <v>7</v>
      </c>
      <c r="E112" s="99">
        <f t="shared" si="1"/>
        <v>7.375342465753425</v>
      </c>
    </row>
    <row r="113" spans="1:5" x14ac:dyDescent="0.25">
      <c r="A113" s="92"/>
      <c r="B113" s="94">
        <v>37130</v>
      </c>
      <c r="C113" s="97">
        <v>7356</v>
      </c>
      <c r="D113" s="98">
        <v>20</v>
      </c>
      <c r="E113" s="99">
        <f t="shared" si="1"/>
        <v>20.153424657534245</v>
      </c>
    </row>
    <row r="114" spans="1:5" x14ac:dyDescent="0.25">
      <c r="A114" s="92"/>
      <c r="B114" s="94">
        <v>39665</v>
      </c>
      <c r="C114" s="97">
        <v>4821</v>
      </c>
      <c r="D114" s="98">
        <v>13</v>
      </c>
      <c r="E114" s="99">
        <f t="shared" si="1"/>
        <v>13.208219178082192</v>
      </c>
    </row>
    <row r="115" spans="1:5" x14ac:dyDescent="0.25">
      <c r="A115" s="92"/>
      <c r="B115" s="94">
        <v>38418</v>
      </c>
      <c r="C115" s="97">
        <v>6068</v>
      </c>
      <c r="D115" s="98">
        <v>16</v>
      </c>
      <c r="E115" s="99">
        <f t="shared" si="1"/>
        <v>16.624657534246577</v>
      </c>
    </row>
    <row r="116" spans="1:5" x14ac:dyDescent="0.25">
      <c r="A116" s="92"/>
      <c r="B116" s="94">
        <v>38936</v>
      </c>
      <c r="C116" s="97">
        <v>5550</v>
      </c>
      <c r="D116" s="98">
        <v>15</v>
      </c>
      <c r="E116" s="99">
        <f t="shared" si="1"/>
        <v>15.205479452054794</v>
      </c>
    </row>
    <row r="117" spans="1:5" x14ac:dyDescent="0.25">
      <c r="A117" s="92"/>
      <c r="B117" s="94">
        <v>34792</v>
      </c>
      <c r="C117" s="97">
        <v>9694</v>
      </c>
      <c r="D117" s="98">
        <v>26</v>
      </c>
      <c r="E117" s="99">
        <f t="shared" si="1"/>
        <v>26.55890410958904</v>
      </c>
    </row>
    <row r="118" spans="1:5" x14ac:dyDescent="0.25">
      <c r="A118" s="92"/>
      <c r="B118" s="94">
        <v>38362</v>
      </c>
      <c r="C118" s="97">
        <v>6124</v>
      </c>
      <c r="D118" s="98">
        <v>16</v>
      </c>
      <c r="E118" s="99">
        <f t="shared" si="1"/>
        <v>16.778082191780822</v>
      </c>
    </row>
    <row r="119" spans="1:5" x14ac:dyDescent="0.25">
      <c r="A119" s="92"/>
      <c r="B119" s="94">
        <v>38418</v>
      </c>
      <c r="C119" s="97">
        <v>6068</v>
      </c>
      <c r="D119" s="98">
        <v>16</v>
      </c>
      <c r="E119" s="99">
        <f t="shared" si="1"/>
        <v>16.624657534246577</v>
      </c>
    </row>
    <row r="120" spans="1:5" x14ac:dyDescent="0.25">
      <c r="A120" s="92"/>
      <c r="B120" s="94">
        <v>40518</v>
      </c>
      <c r="C120" s="97">
        <v>3968</v>
      </c>
      <c r="D120" s="98">
        <v>10</v>
      </c>
      <c r="E120" s="99">
        <f t="shared" si="1"/>
        <v>10.871232876712329</v>
      </c>
    </row>
    <row r="121" spans="1:5" x14ac:dyDescent="0.25">
      <c r="A121" s="92"/>
      <c r="B121" s="94">
        <v>42373</v>
      </c>
      <c r="C121" s="97">
        <v>2113</v>
      </c>
      <c r="D121" s="98">
        <v>5</v>
      </c>
      <c r="E121" s="99">
        <f t="shared" si="1"/>
        <v>5.7890410958904113</v>
      </c>
    </row>
    <row r="122" spans="1:5" x14ac:dyDescent="0.25">
      <c r="A122" s="92"/>
      <c r="B122" s="94">
        <v>38510</v>
      </c>
      <c r="C122" s="97">
        <v>5976</v>
      </c>
      <c r="D122" s="98">
        <v>16</v>
      </c>
      <c r="E122" s="99">
        <f t="shared" si="1"/>
        <v>16.372602739726027</v>
      </c>
    </row>
    <row r="123" spans="1:5" x14ac:dyDescent="0.25">
      <c r="A123" s="92"/>
      <c r="B123" s="94">
        <v>39665</v>
      </c>
      <c r="C123" s="97">
        <v>4821</v>
      </c>
      <c r="D123" s="98">
        <v>13</v>
      </c>
      <c r="E123" s="99">
        <f t="shared" si="1"/>
        <v>13.208219178082192</v>
      </c>
    </row>
    <row r="124" spans="1:5" x14ac:dyDescent="0.25">
      <c r="A124" s="92"/>
      <c r="B124" s="94">
        <v>39042</v>
      </c>
      <c r="C124" s="97">
        <v>5444</v>
      </c>
      <c r="D124" s="98">
        <v>14</v>
      </c>
      <c r="E124" s="99">
        <f t="shared" si="1"/>
        <v>14.915068493150685</v>
      </c>
    </row>
    <row r="125" spans="1:5" x14ac:dyDescent="0.25">
      <c r="A125" s="92"/>
      <c r="B125" s="94">
        <v>33611</v>
      </c>
      <c r="C125" s="97">
        <v>10875</v>
      </c>
      <c r="D125" s="98">
        <v>29</v>
      </c>
      <c r="E125" s="99">
        <f t="shared" si="1"/>
        <v>29.794520547945204</v>
      </c>
    </row>
    <row r="126" spans="1:5" x14ac:dyDescent="0.25">
      <c r="A126" s="92"/>
      <c r="B126" s="94">
        <v>42373</v>
      </c>
      <c r="C126" s="97">
        <v>2113</v>
      </c>
      <c r="D126" s="98">
        <v>5</v>
      </c>
      <c r="E126" s="99">
        <f t="shared" si="1"/>
        <v>5.7890410958904113</v>
      </c>
    </row>
    <row r="127" spans="1:5" x14ac:dyDescent="0.25">
      <c r="A127" s="92"/>
      <c r="B127" s="94">
        <v>36696</v>
      </c>
      <c r="C127" s="97">
        <v>7790</v>
      </c>
      <c r="D127" s="98">
        <v>21</v>
      </c>
      <c r="E127" s="99">
        <f t="shared" si="1"/>
        <v>21.342465753424658</v>
      </c>
    </row>
    <row r="128" spans="1:5" x14ac:dyDescent="0.25">
      <c r="A128" s="92"/>
      <c r="B128" s="94">
        <v>39666</v>
      </c>
      <c r="C128" s="97">
        <v>4820</v>
      </c>
      <c r="D128" s="98">
        <v>13</v>
      </c>
      <c r="E128" s="99">
        <f t="shared" si="1"/>
        <v>13.205479452054794</v>
      </c>
    </row>
    <row r="129" spans="1:5" x14ac:dyDescent="0.25">
      <c r="A129" s="92"/>
      <c r="B129" s="94">
        <v>41794</v>
      </c>
      <c r="C129" s="97">
        <v>2692</v>
      </c>
      <c r="D129" s="98">
        <v>7</v>
      </c>
      <c r="E129" s="99">
        <f t="shared" si="1"/>
        <v>7.375342465753425</v>
      </c>
    </row>
    <row r="130" spans="1:5" x14ac:dyDescent="0.25">
      <c r="A130" s="92"/>
      <c r="B130" s="94">
        <v>37998</v>
      </c>
      <c r="C130" s="97">
        <v>6488</v>
      </c>
      <c r="D130" s="98">
        <v>17</v>
      </c>
      <c r="E130" s="99">
        <f t="shared" si="1"/>
        <v>17.775342465753425</v>
      </c>
    </row>
    <row r="131" spans="1:5" x14ac:dyDescent="0.25">
      <c r="A131" s="92"/>
      <c r="B131" s="94">
        <v>41176</v>
      </c>
      <c r="C131" s="97">
        <v>3310</v>
      </c>
      <c r="D131" s="98">
        <v>9</v>
      </c>
      <c r="E131" s="99">
        <f t="shared" si="1"/>
        <v>9.0684931506849313</v>
      </c>
    </row>
    <row r="132" spans="1:5" x14ac:dyDescent="0.25">
      <c r="A132" s="92"/>
      <c r="B132" s="94">
        <v>36696</v>
      </c>
      <c r="C132" s="97">
        <v>7790</v>
      </c>
      <c r="D132" s="98">
        <v>21</v>
      </c>
      <c r="E132" s="99">
        <f t="shared" si="1"/>
        <v>21.342465753424658</v>
      </c>
    </row>
    <row r="133" spans="1:5" x14ac:dyDescent="0.25">
      <c r="A133" s="92"/>
      <c r="B133" s="94">
        <v>40553</v>
      </c>
      <c r="C133" s="97">
        <v>3933</v>
      </c>
      <c r="D133" s="98">
        <v>10</v>
      </c>
      <c r="E133" s="99">
        <f t="shared" ref="E133:E196" si="2">(C$1-B133)/365</f>
        <v>10.775342465753425</v>
      </c>
    </row>
    <row r="134" spans="1:5" x14ac:dyDescent="0.25">
      <c r="A134" s="92"/>
      <c r="B134" s="94">
        <v>34715</v>
      </c>
      <c r="C134" s="97">
        <v>9771</v>
      </c>
      <c r="D134" s="98">
        <v>26</v>
      </c>
      <c r="E134" s="99">
        <f t="shared" si="2"/>
        <v>26.769863013698629</v>
      </c>
    </row>
    <row r="135" spans="1:5" x14ac:dyDescent="0.25">
      <c r="A135" s="92"/>
      <c r="B135" s="94">
        <v>41659</v>
      </c>
      <c r="C135" s="97">
        <v>2827</v>
      </c>
      <c r="D135" s="98">
        <v>7</v>
      </c>
      <c r="E135" s="99">
        <f t="shared" si="2"/>
        <v>7.7452054794520544</v>
      </c>
    </row>
    <row r="136" spans="1:5" x14ac:dyDescent="0.25">
      <c r="A136" s="92"/>
      <c r="B136" s="94">
        <v>39114</v>
      </c>
      <c r="C136" s="97">
        <v>5372</v>
      </c>
      <c r="D136" s="98">
        <v>14</v>
      </c>
      <c r="E136" s="99">
        <f t="shared" si="2"/>
        <v>14.717808219178082</v>
      </c>
    </row>
    <row r="137" spans="1:5" x14ac:dyDescent="0.25">
      <c r="A137" s="92"/>
      <c r="B137" s="94">
        <v>39665</v>
      </c>
      <c r="C137" s="97">
        <v>4821</v>
      </c>
      <c r="D137" s="98">
        <v>13</v>
      </c>
      <c r="E137" s="99">
        <f t="shared" si="2"/>
        <v>13.208219178082192</v>
      </c>
    </row>
    <row r="138" spans="1:5" x14ac:dyDescent="0.25">
      <c r="A138" s="92"/>
      <c r="B138" s="94">
        <v>44075</v>
      </c>
      <c r="C138" s="97">
        <v>411</v>
      </c>
      <c r="D138" s="98">
        <v>1</v>
      </c>
      <c r="E138" s="99">
        <f t="shared" si="2"/>
        <v>1.1260273972602739</v>
      </c>
    </row>
    <row r="139" spans="1:5" x14ac:dyDescent="0.25">
      <c r="A139" s="92"/>
      <c r="B139" s="94">
        <v>43108</v>
      </c>
      <c r="C139" s="97">
        <v>1378</v>
      </c>
      <c r="D139" s="98">
        <v>3</v>
      </c>
      <c r="E139" s="99">
        <f t="shared" si="2"/>
        <v>3.7753424657534245</v>
      </c>
    </row>
    <row r="140" spans="1:5" x14ac:dyDescent="0.25">
      <c r="A140" s="92"/>
      <c r="B140" s="94">
        <v>43206</v>
      </c>
      <c r="C140" s="97">
        <v>1280</v>
      </c>
      <c r="D140" s="98">
        <v>3</v>
      </c>
      <c r="E140" s="99">
        <f t="shared" si="2"/>
        <v>3.506849315068493</v>
      </c>
    </row>
    <row r="141" spans="1:5" x14ac:dyDescent="0.25">
      <c r="A141" s="92"/>
      <c r="B141" s="94">
        <v>43381</v>
      </c>
      <c r="C141" s="97">
        <v>1105</v>
      </c>
      <c r="D141" s="98">
        <v>3</v>
      </c>
      <c r="E141" s="99">
        <f t="shared" si="2"/>
        <v>3.0273972602739727</v>
      </c>
    </row>
    <row r="142" spans="1:5" x14ac:dyDescent="0.25">
      <c r="A142" s="92"/>
      <c r="B142" s="94">
        <v>42135</v>
      </c>
      <c r="C142" s="97">
        <v>2351</v>
      </c>
      <c r="D142" s="98">
        <v>6</v>
      </c>
      <c r="E142" s="99">
        <f t="shared" si="2"/>
        <v>6.441095890410959</v>
      </c>
    </row>
    <row r="143" spans="1:5" x14ac:dyDescent="0.25">
      <c r="A143" s="92"/>
      <c r="B143" s="94">
        <v>44361</v>
      </c>
      <c r="C143" s="97">
        <v>125</v>
      </c>
      <c r="D143" s="98">
        <v>0</v>
      </c>
      <c r="E143" s="99">
        <f t="shared" si="2"/>
        <v>0.34246575342465752</v>
      </c>
    </row>
    <row r="144" spans="1:5" x14ac:dyDescent="0.25">
      <c r="A144" s="92"/>
      <c r="B144" s="94">
        <v>43024</v>
      </c>
      <c r="C144" s="97">
        <v>1462</v>
      </c>
      <c r="D144" s="98">
        <v>4</v>
      </c>
      <c r="E144" s="99">
        <f t="shared" si="2"/>
        <v>4.0054794520547947</v>
      </c>
    </row>
    <row r="145" spans="1:5" x14ac:dyDescent="0.25">
      <c r="A145" s="92"/>
      <c r="B145" s="94">
        <v>42814</v>
      </c>
      <c r="C145" s="97">
        <v>1672</v>
      </c>
      <c r="D145" s="98">
        <v>4</v>
      </c>
      <c r="E145" s="99">
        <f t="shared" si="2"/>
        <v>4.580821917808219</v>
      </c>
    </row>
    <row r="146" spans="1:5" x14ac:dyDescent="0.25">
      <c r="A146" s="92"/>
      <c r="B146" s="94">
        <v>41211</v>
      </c>
      <c r="C146" s="97">
        <v>3275</v>
      </c>
      <c r="D146" s="98">
        <v>8</v>
      </c>
      <c r="E146" s="99">
        <f t="shared" si="2"/>
        <v>8.9726027397260282</v>
      </c>
    </row>
    <row r="147" spans="1:5" x14ac:dyDescent="0.25">
      <c r="A147" s="92"/>
      <c r="B147" s="94">
        <v>40728</v>
      </c>
      <c r="C147" s="97">
        <v>3758</v>
      </c>
      <c r="D147" s="98">
        <v>10</v>
      </c>
      <c r="E147" s="99">
        <f t="shared" si="2"/>
        <v>10.295890410958904</v>
      </c>
    </row>
    <row r="148" spans="1:5" x14ac:dyDescent="0.25">
      <c r="A148" s="92"/>
      <c r="B148" s="94">
        <v>42619</v>
      </c>
      <c r="C148" s="97">
        <v>1867</v>
      </c>
      <c r="D148" s="98">
        <v>5</v>
      </c>
      <c r="E148" s="99">
        <f t="shared" si="2"/>
        <v>5.1150684931506847</v>
      </c>
    </row>
    <row r="149" spans="1:5" x14ac:dyDescent="0.25">
      <c r="A149" s="92"/>
      <c r="B149" s="94">
        <v>43472</v>
      </c>
      <c r="C149" s="97">
        <v>1014</v>
      </c>
      <c r="D149" s="98">
        <v>2</v>
      </c>
      <c r="E149" s="99">
        <f t="shared" si="2"/>
        <v>2.7780821917808218</v>
      </c>
    </row>
    <row r="150" spans="1:5" x14ac:dyDescent="0.25">
      <c r="A150" s="92"/>
      <c r="B150" s="94">
        <v>42135</v>
      </c>
      <c r="C150" s="97">
        <v>2351</v>
      </c>
      <c r="D150" s="98">
        <v>6</v>
      </c>
      <c r="E150" s="99">
        <f t="shared" si="2"/>
        <v>6.441095890410959</v>
      </c>
    </row>
    <row r="151" spans="1:5" x14ac:dyDescent="0.25">
      <c r="A151" s="92"/>
      <c r="B151" s="94">
        <v>44312</v>
      </c>
      <c r="C151" s="97">
        <v>174</v>
      </c>
      <c r="D151" s="98">
        <v>0</v>
      </c>
      <c r="E151" s="99">
        <f t="shared" si="2"/>
        <v>0.47671232876712327</v>
      </c>
    </row>
    <row r="152" spans="1:5" x14ac:dyDescent="0.25">
      <c r="A152" s="92"/>
      <c r="B152" s="94">
        <v>33151</v>
      </c>
      <c r="C152" s="97">
        <v>11335</v>
      </c>
      <c r="D152" s="98">
        <v>31</v>
      </c>
      <c r="E152" s="99">
        <f t="shared" si="2"/>
        <v>31.054794520547944</v>
      </c>
    </row>
    <row r="153" spans="1:5" x14ac:dyDescent="0.25">
      <c r="A153" s="92"/>
      <c r="B153" s="94">
        <v>36823</v>
      </c>
      <c r="C153" s="97">
        <v>7663</v>
      </c>
      <c r="D153" s="98">
        <v>20</v>
      </c>
      <c r="E153" s="99">
        <f t="shared" si="2"/>
        <v>20.994520547945207</v>
      </c>
    </row>
    <row r="154" spans="1:5" x14ac:dyDescent="0.25">
      <c r="A154" s="92"/>
      <c r="B154" s="94">
        <v>41176</v>
      </c>
      <c r="C154" s="97">
        <v>3310</v>
      </c>
      <c r="D154" s="98">
        <v>9</v>
      </c>
      <c r="E154" s="99">
        <f t="shared" si="2"/>
        <v>9.0684931506849313</v>
      </c>
    </row>
    <row r="155" spans="1:5" x14ac:dyDescent="0.25">
      <c r="A155" s="92"/>
      <c r="B155" s="94">
        <v>38880</v>
      </c>
      <c r="C155" s="97">
        <v>5606</v>
      </c>
      <c r="D155" s="98">
        <v>15</v>
      </c>
      <c r="E155" s="99">
        <f t="shared" si="2"/>
        <v>15.358904109589041</v>
      </c>
    </row>
    <row r="156" spans="1:5" x14ac:dyDescent="0.25">
      <c r="A156" s="92"/>
      <c r="B156" s="94">
        <v>42135</v>
      </c>
      <c r="C156" s="97">
        <v>2351</v>
      </c>
      <c r="D156" s="98">
        <v>6</v>
      </c>
      <c r="E156" s="99">
        <f t="shared" si="2"/>
        <v>6.441095890410959</v>
      </c>
    </row>
    <row r="157" spans="1:5" x14ac:dyDescent="0.25">
      <c r="A157" s="92"/>
      <c r="B157" s="94">
        <v>36760</v>
      </c>
      <c r="C157" s="97">
        <v>7726</v>
      </c>
      <c r="D157" s="98">
        <v>21</v>
      </c>
      <c r="E157" s="99">
        <f t="shared" si="2"/>
        <v>21.167123287671235</v>
      </c>
    </row>
    <row r="158" spans="1:5" x14ac:dyDescent="0.25">
      <c r="A158" s="92"/>
      <c r="B158" s="94">
        <v>40798</v>
      </c>
      <c r="C158" s="97">
        <v>3688</v>
      </c>
      <c r="D158" s="98">
        <v>10</v>
      </c>
      <c r="E158" s="99">
        <f t="shared" si="2"/>
        <v>10.104109589041096</v>
      </c>
    </row>
    <row r="159" spans="1:5" x14ac:dyDescent="0.25">
      <c r="A159" s="92"/>
      <c r="B159" s="94">
        <v>37610</v>
      </c>
      <c r="C159" s="97">
        <v>6876</v>
      </c>
      <c r="D159" s="98">
        <v>18</v>
      </c>
      <c r="E159" s="99">
        <f t="shared" si="2"/>
        <v>18.838356164383562</v>
      </c>
    </row>
    <row r="160" spans="1:5" x14ac:dyDescent="0.25">
      <c r="A160" s="92"/>
      <c r="B160" s="94">
        <v>42814</v>
      </c>
      <c r="C160" s="97">
        <v>1672</v>
      </c>
      <c r="D160" s="98">
        <v>4</v>
      </c>
      <c r="E160" s="99">
        <f t="shared" si="2"/>
        <v>4.580821917808219</v>
      </c>
    </row>
    <row r="161" spans="1:5" x14ac:dyDescent="0.25">
      <c r="A161" s="92"/>
      <c r="B161" s="94">
        <v>39174</v>
      </c>
      <c r="C161" s="97">
        <v>5312</v>
      </c>
      <c r="D161" s="98">
        <v>14</v>
      </c>
      <c r="E161" s="99">
        <f t="shared" si="2"/>
        <v>14.553424657534247</v>
      </c>
    </row>
    <row r="162" spans="1:5" x14ac:dyDescent="0.25">
      <c r="A162" s="92"/>
      <c r="B162" s="94">
        <v>37610</v>
      </c>
      <c r="C162" s="97">
        <v>6876</v>
      </c>
      <c r="D162" s="98">
        <v>18</v>
      </c>
      <c r="E162" s="99">
        <f t="shared" si="2"/>
        <v>18.838356164383562</v>
      </c>
    </row>
    <row r="163" spans="1:5" x14ac:dyDescent="0.25">
      <c r="A163" s="92"/>
      <c r="B163" s="94">
        <v>38229</v>
      </c>
      <c r="C163" s="97">
        <v>6257</v>
      </c>
      <c r="D163" s="98">
        <v>17</v>
      </c>
      <c r="E163" s="99">
        <f t="shared" si="2"/>
        <v>17.142465753424659</v>
      </c>
    </row>
    <row r="164" spans="1:5" x14ac:dyDescent="0.25">
      <c r="A164" s="92"/>
      <c r="B164" s="94">
        <v>36241</v>
      </c>
      <c r="C164" s="97">
        <v>8245</v>
      </c>
      <c r="D164" s="98">
        <v>22</v>
      </c>
      <c r="E164" s="99">
        <f t="shared" si="2"/>
        <v>22.589041095890412</v>
      </c>
    </row>
    <row r="165" spans="1:5" x14ac:dyDescent="0.25">
      <c r="A165" s="92"/>
      <c r="B165" s="94">
        <v>30217</v>
      </c>
      <c r="C165" s="97">
        <v>14269</v>
      </c>
      <c r="D165" s="98">
        <v>39</v>
      </c>
      <c r="E165" s="99">
        <f t="shared" si="2"/>
        <v>39.093150684931508</v>
      </c>
    </row>
    <row r="166" spans="1:5" x14ac:dyDescent="0.25">
      <c r="A166" s="92"/>
      <c r="B166" s="94">
        <v>42373</v>
      </c>
      <c r="C166" s="97">
        <v>2113</v>
      </c>
      <c r="D166" s="98">
        <v>5</v>
      </c>
      <c r="E166" s="99">
        <f t="shared" si="2"/>
        <v>5.7890410958904113</v>
      </c>
    </row>
    <row r="167" spans="1:5" x14ac:dyDescent="0.25">
      <c r="A167" s="92"/>
      <c r="B167" s="94">
        <v>42079</v>
      </c>
      <c r="C167" s="97">
        <v>2407</v>
      </c>
      <c r="D167" s="98">
        <v>6</v>
      </c>
      <c r="E167" s="99">
        <f t="shared" si="2"/>
        <v>6.5945205479452058</v>
      </c>
    </row>
    <row r="168" spans="1:5" x14ac:dyDescent="0.25">
      <c r="A168" s="92"/>
      <c r="B168" s="94">
        <v>36388</v>
      </c>
      <c r="C168" s="97">
        <v>8098</v>
      </c>
      <c r="D168" s="98">
        <v>22</v>
      </c>
      <c r="E168" s="99">
        <f t="shared" si="2"/>
        <v>22.186301369863013</v>
      </c>
    </row>
    <row r="169" spans="1:5" x14ac:dyDescent="0.25">
      <c r="A169" s="92"/>
      <c r="B169" s="94">
        <v>38523</v>
      </c>
      <c r="C169" s="97">
        <v>5963</v>
      </c>
      <c r="D169" s="98">
        <v>16</v>
      </c>
      <c r="E169" s="99">
        <f t="shared" si="2"/>
        <v>16.336986301369862</v>
      </c>
    </row>
    <row r="170" spans="1:5" x14ac:dyDescent="0.25">
      <c r="A170" s="92"/>
      <c r="B170" s="94">
        <v>39261</v>
      </c>
      <c r="C170" s="97">
        <v>5225</v>
      </c>
      <c r="D170" s="98">
        <v>14</v>
      </c>
      <c r="E170" s="99">
        <f t="shared" si="2"/>
        <v>14.315068493150685</v>
      </c>
    </row>
    <row r="171" spans="1:5" x14ac:dyDescent="0.25">
      <c r="A171" s="92"/>
      <c r="B171" s="94">
        <v>37564</v>
      </c>
      <c r="C171" s="97">
        <v>6922</v>
      </c>
      <c r="D171" s="98">
        <v>18</v>
      </c>
      <c r="E171" s="99">
        <f t="shared" si="2"/>
        <v>18.964383561643835</v>
      </c>
    </row>
    <row r="172" spans="1:5" x14ac:dyDescent="0.25">
      <c r="A172" s="92"/>
      <c r="B172" s="94">
        <v>30764</v>
      </c>
      <c r="C172" s="97">
        <v>13722</v>
      </c>
      <c r="D172" s="98">
        <v>37</v>
      </c>
      <c r="E172" s="99">
        <f t="shared" si="2"/>
        <v>37.594520547945208</v>
      </c>
    </row>
    <row r="173" spans="1:5" x14ac:dyDescent="0.25">
      <c r="A173" s="92"/>
      <c r="B173" s="94">
        <v>41092</v>
      </c>
      <c r="C173" s="97">
        <v>3394</v>
      </c>
      <c r="D173" s="98">
        <v>9</v>
      </c>
      <c r="E173" s="99">
        <f t="shared" si="2"/>
        <v>9.2986301369863007</v>
      </c>
    </row>
    <row r="174" spans="1:5" x14ac:dyDescent="0.25">
      <c r="A174" s="92"/>
      <c r="B174" s="94">
        <v>39042</v>
      </c>
      <c r="C174" s="97">
        <v>5444</v>
      </c>
      <c r="D174" s="98">
        <v>14</v>
      </c>
      <c r="E174" s="99">
        <f t="shared" si="2"/>
        <v>14.915068493150685</v>
      </c>
    </row>
    <row r="175" spans="1:5" x14ac:dyDescent="0.25">
      <c r="A175" s="92"/>
      <c r="B175" s="94">
        <v>44312</v>
      </c>
      <c r="C175" s="97">
        <v>174</v>
      </c>
      <c r="D175" s="98">
        <v>0</v>
      </c>
      <c r="E175" s="99">
        <f t="shared" si="2"/>
        <v>0.47671232876712327</v>
      </c>
    </row>
    <row r="176" spans="1:5" x14ac:dyDescent="0.25">
      <c r="A176" s="92"/>
      <c r="B176" s="94">
        <v>44312</v>
      </c>
      <c r="C176" s="97">
        <v>174</v>
      </c>
      <c r="D176" s="98">
        <v>0</v>
      </c>
      <c r="E176" s="99">
        <f t="shared" si="2"/>
        <v>0.47671232876712327</v>
      </c>
    </row>
    <row r="177" spans="1:5" x14ac:dyDescent="0.25">
      <c r="A177" s="92"/>
      <c r="B177" s="94">
        <v>43171</v>
      </c>
      <c r="C177" s="97">
        <v>1315</v>
      </c>
      <c r="D177" s="98">
        <v>3</v>
      </c>
      <c r="E177" s="99">
        <f t="shared" si="2"/>
        <v>3.6027397260273974</v>
      </c>
    </row>
    <row r="178" spans="1:5" x14ac:dyDescent="0.25">
      <c r="A178" s="92"/>
      <c r="B178" s="94">
        <v>38307</v>
      </c>
      <c r="C178" s="97">
        <v>6179</v>
      </c>
      <c r="D178" s="98">
        <v>16</v>
      </c>
      <c r="E178" s="99">
        <f t="shared" si="2"/>
        <v>16.92876712328767</v>
      </c>
    </row>
    <row r="179" spans="1:5" x14ac:dyDescent="0.25">
      <c r="A179" s="92"/>
      <c r="B179" s="94">
        <v>41001</v>
      </c>
      <c r="C179" s="97">
        <v>3485</v>
      </c>
      <c r="D179" s="98">
        <v>9</v>
      </c>
      <c r="E179" s="99">
        <f t="shared" si="2"/>
        <v>9.5479452054794525</v>
      </c>
    </row>
    <row r="180" spans="1:5" x14ac:dyDescent="0.25">
      <c r="A180" s="92"/>
      <c r="B180" s="94">
        <v>34260</v>
      </c>
      <c r="C180" s="97">
        <v>10226</v>
      </c>
      <c r="D180" s="98">
        <v>27</v>
      </c>
      <c r="E180" s="99">
        <f t="shared" si="2"/>
        <v>28.016438356164382</v>
      </c>
    </row>
    <row r="181" spans="1:5" x14ac:dyDescent="0.25">
      <c r="A181" s="92"/>
      <c r="B181" s="94">
        <v>41582</v>
      </c>
      <c r="C181" s="97">
        <v>2904</v>
      </c>
      <c r="D181" s="98">
        <v>7</v>
      </c>
      <c r="E181" s="99">
        <f t="shared" si="2"/>
        <v>7.956164383561644</v>
      </c>
    </row>
    <row r="182" spans="1:5" x14ac:dyDescent="0.25">
      <c r="A182" s="92"/>
      <c r="B182" s="94">
        <v>43556</v>
      </c>
      <c r="C182" s="97">
        <v>930</v>
      </c>
      <c r="D182" s="98">
        <v>2</v>
      </c>
      <c r="E182" s="99">
        <f t="shared" si="2"/>
        <v>2.547945205479452</v>
      </c>
    </row>
    <row r="183" spans="1:5" x14ac:dyDescent="0.25">
      <c r="A183" s="92"/>
      <c r="B183" s="94">
        <v>38082</v>
      </c>
      <c r="C183" s="97">
        <v>6404</v>
      </c>
      <c r="D183" s="98">
        <v>17</v>
      </c>
      <c r="E183" s="99">
        <f t="shared" si="2"/>
        <v>17.545205479452054</v>
      </c>
    </row>
    <row r="184" spans="1:5" x14ac:dyDescent="0.25">
      <c r="A184" s="92"/>
      <c r="B184" s="94">
        <v>44214</v>
      </c>
      <c r="C184" s="97">
        <v>272</v>
      </c>
      <c r="D184" s="98">
        <v>0</v>
      </c>
      <c r="E184" s="99">
        <f t="shared" si="2"/>
        <v>0.74520547945205484</v>
      </c>
    </row>
    <row r="185" spans="1:5" x14ac:dyDescent="0.25">
      <c r="A185" s="92"/>
      <c r="B185" s="94">
        <v>36823</v>
      </c>
      <c r="C185" s="97">
        <v>7663</v>
      </c>
      <c r="D185" s="98">
        <v>20</v>
      </c>
      <c r="E185" s="99">
        <f t="shared" si="2"/>
        <v>20.994520547945207</v>
      </c>
    </row>
    <row r="186" spans="1:5" x14ac:dyDescent="0.25">
      <c r="A186" s="92"/>
      <c r="B186" s="94">
        <v>41645</v>
      </c>
      <c r="C186" s="97">
        <v>2841</v>
      </c>
      <c r="D186" s="98">
        <v>7</v>
      </c>
      <c r="E186" s="99">
        <f t="shared" si="2"/>
        <v>7.7835616438356166</v>
      </c>
    </row>
    <row r="187" spans="1:5" x14ac:dyDescent="0.25">
      <c r="A187" s="92"/>
      <c r="B187" s="94">
        <v>38082</v>
      </c>
      <c r="C187" s="97">
        <v>6404</v>
      </c>
      <c r="D187" s="98">
        <v>17</v>
      </c>
      <c r="E187" s="99">
        <f t="shared" si="2"/>
        <v>17.545205479452054</v>
      </c>
    </row>
    <row r="188" spans="1:5" x14ac:dyDescent="0.25">
      <c r="A188" s="92"/>
      <c r="B188" s="94">
        <v>43171</v>
      </c>
      <c r="C188" s="97">
        <v>1315</v>
      </c>
      <c r="D188" s="98">
        <v>3</v>
      </c>
      <c r="E188" s="99">
        <f t="shared" si="2"/>
        <v>3.6027397260273974</v>
      </c>
    </row>
    <row r="189" spans="1:5" x14ac:dyDescent="0.25">
      <c r="A189" s="92"/>
      <c r="B189" s="94">
        <v>36108</v>
      </c>
      <c r="C189" s="97">
        <v>8378</v>
      </c>
      <c r="D189" s="98">
        <v>22</v>
      </c>
      <c r="E189" s="99">
        <f t="shared" si="2"/>
        <v>22.953424657534246</v>
      </c>
    </row>
    <row r="190" spans="1:5" x14ac:dyDescent="0.25">
      <c r="A190" s="92"/>
      <c r="B190" s="94">
        <v>38362</v>
      </c>
      <c r="C190" s="97">
        <v>6124</v>
      </c>
      <c r="D190" s="98">
        <v>16</v>
      </c>
      <c r="E190" s="99">
        <f t="shared" si="2"/>
        <v>16.778082191780822</v>
      </c>
    </row>
    <row r="191" spans="1:5" x14ac:dyDescent="0.25">
      <c r="A191" s="92"/>
      <c r="B191" s="94">
        <v>44361</v>
      </c>
      <c r="C191" s="97">
        <v>125</v>
      </c>
      <c r="D191" s="98">
        <v>0</v>
      </c>
      <c r="E191" s="99">
        <f t="shared" si="2"/>
        <v>0.34246575342465752</v>
      </c>
    </row>
    <row r="192" spans="1:5" x14ac:dyDescent="0.25">
      <c r="A192" s="92"/>
      <c r="B192" s="94">
        <v>38839</v>
      </c>
      <c r="C192" s="97">
        <v>5647</v>
      </c>
      <c r="D192" s="98">
        <v>15</v>
      </c>
      <c r="E192" s="99">
        <f t="shared" si="2"/>
        <v>15.471232876712328</v>
      </c>
    </row>
    <row r="193" spans="1:5" x14ac:dyDescent="0.25">
      <c r="A193" s="92"/>
      <c r="B193" s="94">
        <v>41925</v>
      </c>
      <c r="C193" s="97">
        <v>2561</v>
      </c>
      <c r="D193" s="98">
        <v>7</v>
      </c>
      <c r="E193" s="99">
        <f t="shared" si="2"/>
        <v>7.0164383561643833</v>
      </c>
    </row>
    <row r="194" spans="1:5" x14ac:dyDescent="0.25">
      <c r="A194" s="92"/>
      <c r="B194" s="94">
        <v>42156</v>
      </c>
      <c r="C194" s="97">
        <v>2330</v>
      </c>
      <c r="D194" s="98">
        <v>6</v>
      </c>
      <c r="E194" s="99">
        <f t="shared" si="2"/>
        <v>6.3835616438356162</v>
      </c>
    </row>
    <row r="195" spans="1:5" x14ac:dyDescent="0.25">
      <c r="A195" s="92"/>
      <c r="B195" s="94">
        <v>42156</v>
      </c>
      <c r="C195" s="97">
        <v>2330</v>
      </c>
      <c r="D195" s="98">
        <v>6</v>
      </c>
      <c r="E195" s="99">
        <f t="shared" si="2"/>
        <v>6.3835616438356162</v>
      </c>
    </row>
    <row r="196" spans="1:5" x14ac:dyDescent="0.25">
      <c r="A196" s="92"/>
      <c r="B196" s="94">
        <v>41729</v>
      </c>
      <c r="C196" s="97">
        <v>2757</v>
      </c>
      <c r="D196" s="98">
        <v>7</v>
      </c>
      <c r="E196" s="99">
        <f t="shared" si="2"/>
        <v>7.5534246575342463</v>
      </c>
    </row>
    <row r="197" spans="1:5" x14ac:dyDescent="0.25">
      <c r="A197" s="92"/>
      <c r="B197" s="94">
        <v>41729</v>
      </c>
      <c r="C197" s="97">
        <v>2757</v>
      </c>
      <c r="D197" s="98">
        <v>7</v>
      </c>
      <c r="E197" s="99">
        <f t="shared" ref="E197:E260" si="3">(C$1-B197)/365</f>
        <v>7.5534246575342463</v>
      </c>
    </row>
    <row r="198" spans="1:5" x14ac:dyDescent="0.25">
      <c r="A198" s="92"/>
      <c r="B198" s="94">
        <v>37809</v>
      </c>
      <c r="C198" s="97">
        <v>6677</v>
      </c>
      <c r="D198" s="98">
        <v>18</v>
      </c>
      <c r="E198" s="99">
        <f t="shared" si="3"/>
        <v>18.293150684931508</v>
      </c>
    </row>
    <row r="199" spans="1:5" x14ac:dyDescent="0.25">
      <c r="A199" s="92"/>
      <c r="B199" s="94">
        <v>34715</v>
      </c>
      <c r="C199" s="97">
        <v>9771</v>
      </c>
      <c r="D199" s="98">
        <v>26</v>
      </c>
      <c r="E199" s="99">
        <f t="shared" si="3"/>
        <v>26.769863013698629</v>
      </c>
    </row>
    <row r="200" spans="1:5" x14ac:dyDescent="0.25">
      <c r="A200" s="92"/>
      <c r="B200" s="94">
        <v>38839</v>
      </c>
      <c r="C200" s="97">
        <v>5647</v>
      </c>
      <c r="D200" s="98">
        <v>15</v>
      </c>
      <c r="E200" s="99">
        <f t="shared" si="3"/>
        <v>15.471232876712328</v>
      </c>
    </row>
    <row r="201" spans="1:5" x14ac:dyDescent="0.25">
      <c r="A201" s="92"/>
      <c r="B201" s="94">
        <v>40427</v>
      </c>
      <c r="C201" s="97">
        <v>4059</v>
      </c>
      <c r="D201" s="98">
        <v>11</v>
      </c>
      <c r="E201" s="99">
        <f t="shared" si="3"/>
        <v>11.12054794520548</v>
      </c>
    </row>
    <row r="202" spans="1:5" x14ac:dyDescent="0.25">
      <c r="A202" s="92"/>
      <c r="B202" s="94">
        <v>44151</v>
      </c>
      <c r="C202" s="97">
        <v>335</v>
      </c>
      <c r="D202" s="98">
        <v>0</v>
      </c>
      <c r="E202" s="99">
        <f t="shared" si="3"/>
        <v>0.9178082191780822</v>
      </c>
    </row>
    <row r="203" spans="1:5" x14ac:dyDescent="0.25">
      <c r="A203" s="92"/>
      <c r="B203" s="94">
        <v>43024</v>
      </c>
      <c r="C203" s="97">
        <v>1462</v>
      </c>
      <c r="D203" s="98">
        <v>4</v>
      </c>
      <c r="E203" s="99">
        <f t="shared" si="3"/>
        <v>4.0054794520547947</v>
      </c>
    </row>
    <row r="204" spans="1:5" x14ac:dyDescent="0.25">
      <c r="A204" s="92"/>
      <c r="B204" s="94">
        <v>41925</v>
      </c>
      <c r="C204" s="97">
        <v>2561</v>
      </c>
      <c r="D204" s="98">
        <v>7</v>
      </c>
      <c r="E204" s="99">
        <f t="shared" si="3"/>
        <v>7.0164383561643833</v>
      </c>
    </row>
    <row r="205" spans="1:5" x14ac:dyDescent="0.25">
      <c r="A205" s="92"/>
      <c r="B205" s="94">
        <v>41659</v>
      </c>
      <c r="C205" s="97">
        <v>2827</v>
      </c>
      <c r="D205" s="98">
        <v>7</v>
      </c>
      <c r="E205" s="99">
        <f t="shared" si="3"/>
        <v>7.7452054794520544</v>
      </c>
    </row>
    <row r="206" spans="1:5" x14ac:dyDescent="0.25">
      <c r="A206" s="92"/>
      <c r="B206" s="94">
        <v>42744</v>
      </c>
      <c r="C206" s="97">
        <v>1742</v>
      </c>
      <c r="D206" s="98">
        <v>4</v>
      </c>
      <c r="E206" s="99">
        <f t="shared" si="3"/>
        <v>4.7726027397260271</v>
      </c>
    </row>
    <row r="207" spans="1:5" x14ac:dyDescent="0.25">
      <c r="A207" s="92"/>
      <c r="B207" s="94">
        <v>40427</v>
      </c>
      <c r="C207" s="97">
        <v>4059</v>
      </c>
      <c r="D207" s="98">
        <v>11</v>
      </c>
      <c r="E207" s="99">
        <f t="shared" si="3"/>
        <v>11.12054794520548</v>
      </c>
    </row>
    <row r="208" spans="1:5" x14ac:dyDescent="0.25">
      <c r="A208" s="92"/>
      <c r="B208" s="94">
        <v>37214</v>
      </c>
      <c r="C208" s="97">
        <v>7272</v>
      </c>
      <c r="D208" s="98">
        <v>19</v>
      </c>
      <c r="E208" s="99">
        <f t="shared" si="3"/>
        <v>19.923287671232877</v>
      </c>
    </row>
    <row r="209" spans="1:5" x14ac:dyDescent="0.25">
      <c r="A209" s="92"/>
      <c r="B209" s="94">
        <v>35138</v>
      </c>
      <c r="C209" s="97">
        <v>9348</v>
      </c>
      <c r="D209" s="98">
        <v>25</v>
      </c>
      <c r="E209" s="99">
        <f t="shared" si="3"/>
        <v>25.610958904109587</v>
      </c>
    </row>
    <row r="210" spans="1:5" x14ac:dyDescent="0.25">
      <c r="A210" s="92"/>
      <c r="B210" s="94">
        <v>37375</v>
      </c>
      <c r="C210" s="97">
        <v>7111</v>
      </c>
      <c r="D210" s="98">
        <v>19</v>
      </c>
      <c r="E210" s="99">
        <f t="shared" si="3"/>
        <v>19.482191780821918</v>
      </c>
    </row>
    <row r="211" spans="1:5" x14ac:dyDescent="0.25">
      <c r="A211" s="92"/>
      <c r="B211" s="94">
        <v>41659</v>
      </c>
      <c r="C211" s="97">
        <v>2827</v>
      </c>
      <c r="D211" s="98">
        <v>7</v>
      </c>
      <c r="E211" s="99">
        <f t="shared" si="3"/>
        <v>7.7452054794520544</v>
      </c>
    </row>
    <row r="212" spans="1:5" x14ac:dyDescent="0.25">
      <c r="A212" s="92"/>
      <c r="B212" s="94">
        <v>42156</v>
      </c>
      <c r="C212" s="97">
        <v>2330</v>
      </c>
      <c r="D212" s="98">
        <v>6</v>
      </c>
      <c r="E212" s="99">
        <f t="shared" si="3"/>
        <v>6.3835616438356162</v>
      </c>
    </row>
    <row r="213" spans="1:5" x14ac:dyDescent="0.25">
      <c r="A213" s="92"/>
      <c r="B213" s="94">
        <v>37963</v>
      </c>
      <c r="C213" s="97">
        <v>6523</v>
      </c>
      <c r="D213" s="98">
        <v>17</v>
      </c>
      <c r="E213" s="99">
        <f t="shared" si="3"/>
        <v>17.87123287671233</v>
      </c>
    </row>
    <row r="214" spans="1:5" x14ac:dyDescent="0.25">
      <c r="A214" s="92"/>
      <c r="B214" s="94">
        <v>41281</v>
      </c>
      <c r="C214" s="97">
        <v>3205</v>
      </c>
      <c r="D214" s="98">
        <v>8</v>
      </c>
      <c r="E214" s="99">
        <f t="shared" si="3"/>
        <v>8.7808219178082183</v>
      </c>
    </row>
    <row r="215" spans="1:5" x14ac:dyDescent="0.25">
      <c r="A215" s="92"/>
      <c r="B215" s="94">
        <v>34275</v>
      </c>
      <c r="C215" s="97">
        <v>10211</v>
      </c>
      <c r="D215" s="98">
        <v>27</v>
      </c>
      <c r="E215" s="99">
        <f t="shared" si="3"/>
        <v>27.975342465753425</v>
      </c>
    </row>
    <row r="216" spans="1:5" x14ac:dyDescent="0.25">
      <c r="A216" s="92"/>
      <c r="B216" s="94">
        <v>44361</v>
      </c>
      <c r="C216" s="97">
        <v>125</v>
      </c>
      <c r="D216" s="98">
        <v>0</v>
      </c>
      <c r="E216" s="99">
        <f t="shared" si="3"/>
        <v>0.34246575342465752</v>
      </c>
    </row>
    <row r="217" spans="1:5" x14ac:dyDescent="0.25">
      <c r="A217" s="92"/>
      <c r="B217" s="94">
        <v>42744</v>
      </c>
      <c r="C217" s="97">
        <v>1742</v>
      </c>
      <c r="D217" s="98">
        <v>4</v>
      </c>
      <c r="E217" s="99">
        <f t="shared" si="3"/>
        <v>4.7726027397260271</v>
      </c>
    </row>
    <row r="218" spans="1:5" x14ac:dyDescent="0.25">
      <c r="A218" s="92"/>
      <c r="B218" s="94">
        <v>40917</v>
      </c>
      <c r="C218" s="97">
        <v>3569</v>
      </c>
      <c r="D218" s="98">
        <v>9</v>
      </c>
      <c r="E218" s="99">
        <f t="shared" si="3"/>
        <v>9.7780821917808218</v>
      </c>
    </row>
    <row r="219" spans="1:5" x14ac:dyDescent="0.25">
      <c r="A219" s="92"/>
      <c r="B219" s="94">
        <v>41065</v>
      </c>
      <c r="C219" s="97">
        <v>3421</v>
      </c>
      <c r="D219" s="98">
        <v>9</v>
      </c>
      <c r="E219" s="99">
        <f t="shared" si="3"/>
        <v>9.3726027397260268</v>
      </c>
    </row>
    <row r="220" spans="1:5" x14ac:dyDescent="0.25">
      <c r="A220" s="92"/>
      <c r="B220" s="94">
        <v>39407</v>
      </c>
      <c r="C220" s="97">
        <v>5079</v>
      </c>
      <c r="D220" s="98">
        <v>13</v>
      </c>
      <c r="E220" s="99">
        <f t="shared" si="3"/>
        <v>13.915068493150685</v>
      </c>
    </row>
    <row r="221" spans="1:5" x14ac:dyDescent="0.25">
      <c r="A221" s="92"/>
      <c r="B221" s="94">
        <v>41925</v>
      </c>
      <c r="C221" s="97">
        <v>2561</v>
      </c>
      <c r="D221" s="98">
        <v>7</v>
      </c>
      <c r="E221" s="99">
        <f t="shared" si="3"/>
        <v>7.0164383561643833</v>
      </c>
    </row>
    <row r="222" spans="1:5" x14ac:dyDescent="0.25">
      <c r="A222" s="92"/>
      <c r="B222" s="94">
        <v>35982</v>
      </c>
      <c r="C222" s="97">
        <v>8504</v>
      </c>
      <c r="D222" s="98">
        <v>23</v>
      </c>
      <c r="E222" s="99">
        <f t="shared" si="3"/>
        <v>23.298630136986301</v>
      </c>
    </row>
    <row r="223" spans="1:5" x14ac:dyDescent="0.25">
      <c r="A223" s="92"/>
      <c r="B223" s="94">
        <v>39665</v>
      </c>
      <c r="C223" s="97">
        <v>4821</v>
      </c>
      <c r="D223" s="98">
        <v>13</v>
      </c>
      <c r="E223" s="99">
        <f t="shared" si="3"/>
        <v>13.208219178082192</v>
      </c>
    </row>
    <row r="224" spans="1:5" x14ac:dyDescent="0.25">
      <c r="A224" s="92"/>
      <c r="B224" s="94">
        <v>42814</v>
      </c>
      <c r="C224" s="97">
        <v>1672</v>
      </c>
      <c r="D224" s="98">
        <v>4</v>
      </c>
      <c r="E224" s="99">
        <f t="shared" si="3"/>
        <v>4.580821917808219</v>
      </c>
    </row>
    <row r="225" spans="1:5" x14ac:dyDescent="0.25">
      <c r="A225" s="92"/>
      <c r="B225" s="94">
        <v>41729</v>
      </c>
      <c r="C225" s="97">
        <v>2757</v>
      </c>
      <c r="D225" s="98">
        <v>7</v>
      </c>
      <c r="E225" s="99">
        <f t="shared" si="3"/>
        <v>7.5534246575342463</v>
      </c>
    </row>
    <row r="226" spans="1:5" x14ac:dyDescent="0.25">
      <c r="A226" s="92"/>
      <c r="B226" s="94">
        <v>44081</v>
      </c>
      <c r="C226" s="97">
        <v>405</v>
      </c>
      <c r="D226" s="98">
        <v>1</v>
      </c>
      <c r="E226" s="99">
        <f t="shared" si="3"/>
        <v>1.1095890410958904</v>
      </c>
    </row>
    <row r="227" spans="1:5" x14ac:dyDescent="0.25">
      <c r="A227" s="92"/>
      <c r="B227" s="94">
        <v>38082</v>
      </c>
      <c r="C227" s="97">
        <v>6404</v>
      </c>
      <c r="D227" s="98">
        <v>17</v>
      </c>
      <c r="E227" s="99">
        <f t="shared" si="3"/>
        <v>17.545205479452054</v>
      </c>
    </row>
    <row r="228" spans="1:5" x14ac:dyDescent="0.25">
      <c r="A228" s="92"/>
      <c r="B228" s="94">
        <v>37214</v>
      </c>
      <c r="C228" s="97">
        <v>7272</v>
      </c>
      <c r="D228" s="98">
        <v>19</v>
      </c>
      <c r="E228" s="99">
        <f t="shared" si="3"/>
        <v>19.923287671232877</v>
      </c>
    </row>
    <row r="229" spans="1:5" x14ac:dyDescent="0.25">
      <c r="A229" s="92"/>
      <c r="B229" s="94">
        <v>41085</v>
      </c>
      <c r="C229" s="97">
        <v>3401</v>
      </c>
      <c r="D229" s="98">
        <v>9</v>
      </c>
      <c r="E229" s="99">
        <f t="shared" si="3"/>
        <v>9.3178082191780813</v>
      </c>
    </row>
    <row r="230" spans="1:5" x14ac:dyDescent="0.25">
      <c r="A230" s="92"/>
      <c r="B230" s="94">
        <v>44459</v>
      </c>
      <c r="C230" s="97">
        <v>27</v>
      </c>
      <c r="D230" s="98">
        <v>0</v>
      </c>
      <c r="E230" s="99">
        <f t="shared" si="3"/>
        <v>7.3972602739726029E-2</v>
      </c>
    </row>
    <row r="231" spans="1:5" x14ac:dyDescent="0.25">
      <c r="A231" s="92"/>
      <c r="B231" s="94">
        <v>39462</v>
      </c>
      <c r="C231" s="97">
        <v>5024</v>
      </c>
      <c r="D231" s="98">
        <v>13</v>
      </c>
      <c r="E231" s="99">
        <f t="shared" si="3"/>
        <v>13.764383561643836</v>
      </c>
    </row>
    <row r="232" spans="1:5" x14ac:dyDescent="0.25">
      <c r="A232" s="92"/>
      <c r="B232" s="94">
        <v>42135</v>
      </c>
      <c r="C232" s="97">
        <v>2351</v>
      </c>
      <c r="D232" s="98">
        <v>6</v>
      </c>
      <c r="E232" s="99">
        <f t="shared" si="3"/>
        <v>6.441095890410959</v>
      </c>
    </row>
    <row r="233" spans="1:5" x14ac:dyDescent="0.25">
      <c r="A233" s="92"/>
      <c r="B233" s="94">
        <v>36055</v>
      </c>
      <c r="C233" s="97">
        <v>8431</v>
      </c>
      <c r="D233" s="98">
        <v>23</v>
      </c>
      <c r="E233" s="99">
        <f t="shared" si="3"/>
        <v>23.098630136986301</v>
      </c>
    </row>
    <row r="234" spans="1:5" x14ac:dyDescent="0.25">
      <c r="A234" s="92"/>
      <c r="B234" s="94">
        <v>36187</v>
      </c>
      <c r="C234" s="97">
        <v>8299</v>
      </c>
      <c r="D234" s="98">
        <v>22</v>
      </c>
      <c r="E234" s="99">
        <f t="shared" si="3"/>
        <v>22.736986301369864</v>
      </c>
    </row>
    <row r="235" spans="1:5" x14ac:dyDescent="0.25">
      <c r="A235" s="92"/>
      <c r="B235" s="94">
        <v>37610</v>
      </c>
      <c r="C235" s="97">
        <v>6876</v>
      </c>
      <c r="D235" s="98">
        <v>18</v>
      </c>
      <c r="E235" s="99">
        <f t="shared" si="3"/>
        <v>18.838356164383562</v>
      </c>
    </row>
    <row r="236" spans="1:5" x14ac:dyDescent="0.25">
      <c r="A236" s="92"/>
      <c r="B236" s="94">
        <v>42135</v>
      </c>
      <c r="C236" s="97">
        <v>2351</v>
      </c>
      <c r="D236" s="98">
        <v>6</v>
      </c>
      <c r="E236" s="99">
        <f t="shared" si="3"/>
        <v>6.441095890410959</v>
      </c>
    </row>
    <row r="237" spans="1:5" x14ac:dyDescent="0.25">
      <c r="A237" s="92"/>
      <c r="B237" s="94">
        <v>35856</v>
      </c>
      <c r="C237" s="97">
        <v>8630</v>
      </c>
      <c r="D237" s="98">
        <v>23</v>
      </c>
      <c r="E237" s="99">
        <f t="shared" si="3"/>
        <v>23.643835616438356</v>
      </c>
    </row>
    <row r="238" spans="1:5" x14ac:dyDescent="0.25">
      <c r="A238" s="92"/>
      <c r="B238" s="94">
        <v>42135</v>
      </c>
      <c r="C238" s="97">
        <v>2351</v>
      </c>
      <c r="D238" s="98">
        <v>6</v>
      </c>
      <c r="E238" s="99">
        <f t="shared" si="3"/>
        <v>6.441095890410959</v>
      </c>
    </row>
    <row r="239" spans="1:5" x14ac:dyDescent="0.25">
      <c r="A239" s="92"/>
      <c r="B239" s="94">
        <v>34015</v>
      </c>
      <c r="C239" s="97">
        <v>10471</v>
      </c>
      <c r="D239" s="98">
        <v>28</v>
      </c>
      <c r="E239" s="99">
        <f t="shared" si="3"/>
        <v>28.687671232876713</v>
      </c>
    </row>
    <row r="240" spans="1:5" x14ac:dyDescent="0.25">
      <c r="A240" s="92"/>
      <c r="B240" s="94">
        <v>43556</v>
      </c>
      <c r="C240" s="97">
        <v>930</v>
      </c>
      <c r="D240" s="98">
        <v>2</v>
      </c>
      <c r="E240" s="99">
        <f t="shared" si="3"/>
        <v>2.547945205479452</v>
      </c>
    </row>
    <row r="241" spans="1:5" x14ac:dyDescent="0.25">
      <c r="A241" s="92"/>
      <c r="B241" s="94">
        <v>35338</v>
      </c>
      <c r="C241" s="97">
        <v>9148</v>
      </c>
      <c r="D241" s="98">
        <v>25</v>
      </c>
      <c r="E241" s="99">
        <f t="shared" si="3"/>
        <v>25.063013698630137</v>
      </c>
    </row>
    <row r="242" spans="1:5" x14ac:dyDescent="0.25">
      <c r="A242" s="92"/>
      <c r="B242" s="94">
        <v>41877</v>
      </c>
      <c r="C242" s="97">
        <v>2609</v>
      </c>
      <c r="D242" s="98">
        <v>7</v>
      </c>
      <c r="E242" s="99">
        <f t="shared" si="3"/>
        <v>7.1479452054794521</v>
      </c>
    </row>
    <row r="243" spans="1:5" x14ac:dyDescent="0.25">
      <c r="A243" s="92"/>
      <c r="B243" s="94">
        <v>38580</v>
      </c>
      <c r="C243" s="97">
        <v>5906</v>
      </c>
      <c r="D243" s="98">
        <v>16</v>
      </c>
      <c r="E243" s="99">
        <f t="shared" si="3"/>
        <v>16.18082191780822</v>
      </c>
    </row>
    <row r="244" spans="1:5" x14ac:dyDescent="0.25">
      <c r="A244" s="92"/>
      <c r="B244" s="94">
        <v>39069</v>
      </c>
      <c r="C244" s="97">
        <v>5417</v>
      </c>
      <c r="D244" s="98">
        <v>14</v>
      </c>
      <c r="E244" s="99">
        <f t="shared" si="3"/>
        <v>14.841095890410958</v>
      </c>
    </row>
    <row r="245" spans="1:5" x14ac:dyDescent="0.25">
      <c r="A245" s="92"/>
      <c r="B245" s="94">
        <v>44151</v>
      </c>
      <c r="C245" s="97">
        <v>335</v>
      </c>
      <c r="D245" s="98">
        <v>0</v>
      </c>
      <c r="E245" s="99">
        <f t="shared" si="3"/>
        <v>0.9178082191780822</v>
      </c>
    </row>
    <row r="246" spans="1:5" x14ac:dyDescent="0.25">
      <c r="A246" s="92"/>
      <c r="B246" s="94">
        <v>43108</v>
      </c>
      <c r="C246" s="97">
        <v>1378</v>
      </c>
      <c r="D246" s="98">
        <v>3</v>
      </c>
      <c r="E246" s="99">
        <f t="shared" si="3"/>
        <v>3.7753424657534245</v>
      </c>
    </row>
    <row r="247" spans="1:5" x14ac:dyDescent="0.25">
      <c r="A247" s="92"/>
      <c r="B247" s="94">
        <v>35723</v>
      </c>
      <c r="C247" s="97">
        <v>8763</v>
      </c>
      <c r="D247" s="98">
        <v>23</v>
      </c>
      <c r="E247" s="99">
        <f t="shared" si="3"/>
        <v>24.008219178082193</v>
      </c>
    </row>
    <row r="248" spans="1:5" x14ac:dyDescent="0.25">
      <c r="A248" s="92"/>
      <c r="B248" s="94">
        <v>36187</v>
      </c>
      <c r="C248" s="97">
        <v>8299</v>
      </c>
      <c r="D248" s="98">
        <v>22</v>
      </c>
      <c r="E248" s="99">
        <f t="shared" si="3"/>
        <v>22.736986301369864</v>
      </c>
    </row>
    <row r="249" spans="1:5" x14ac:dyDescent="0.25">
      <c r="A249" s="92"/>
      <c r="B249" s="94">
        <v>41085</v>
      </c>
      <c r="C249" s="97">
        <v>3401</v>
      </c>
      <c r="D249" s="98">
        <v>9</v>
      </c>
      <c r="E249" s="99">
        <f t="shared" si="3"/>
        <v>9.3178082191780813</v>
      </c>
    </row>
    <row r="250" spans="1:5" x14ac:dyDescent="0.25">
      <c r="A250" s="92"/>
      <c r="B250" s="94">
        <v>44214</v>
      </c>
      <c r="C250" s="97">
        <v>272</v>
      </c>
      <c r="D250" s="98">
        <v>0</v>
      </c>
      <c r="E250" s="99">
        <f t="shared" si="3"/>
        <v>0.74520547945205484</v>
      </c>
    </row>
    <row r="251" spans="1:5" x14ac:dyDescent="0.25">
      <c r="A251" s="92"/>
      <c r="B251" s="94">
        <v>35534</v>
      </c>
      <c r="C251" s="97">
        <v>8952</v>
      </c>
      <c r="D251" s="98">
        <v>24</v>
      </c>
      <c r="E251" s="99">
        <f t="shared" si="3"/>
        <v>24.526027397260275</v>
      </c>
    </row>
    <row r="252" spans="1:5" x14ac:dyDescent="0.25">
      <c r="A252" s="92"/>
      <c r="B252" s="94">
        <v>43969</v>
      </c>
      <c r="C252" s="97">
        <v>517</v>
      </c>
      <c r="D252" s="98">
        <v>1</v>
      </c>
      <c r="E252" s="99">
        <f t="shared" si="3"/>
        <v>1.4164383561643836</v>
      </c>
    </row>
    <row r="253" spans="1:5" x14ac:dyDescent="0.25">
      <c r="A253" s="92"/>
      <c r="B253" s="94">
        <v>37564</v>
      </c>
      <c r="C253" s="97">
        <v>6922</v>
      </c>
      <c r="D253" s="98">
        <v>18</v>
      </c>
      <c r="E253" s="99">
        <f t="shared" si="3"/>
        <v>18.964383561643835</v>
      </c>
    </row>
    <row r="254" spans="1:5" x14ac:dyDescent="0.25">
      <c r="A254" s="92"/>
      <c r="B254" s="94">
        <v>37610</v>
      </c>
      <c r="C254" s="97">
        <v>6876</v>
      </c>
      <c r="D254" s="98">
        <v>18</v>
      </c>
      <c r="E254" s="99">
        <f t="shared" si="3"/>
        <v>18.838356164383562</v>
      </c>
    </row>
    <row r="255" spans="1:5" x14ac:dyDescent="0.25">
      <c r="A255" s="92"/>
      <c r="B255" s="94">
        <v>44151</v>
      </c>
      <c r="C255" s="97">
        <v>335</v>
      </c>
      <c r="D255" s="98">
        <v>0</v>
      </c>
      <c r="E255" s="99">
        <f t="shared" si="3"/>
        <v>0.9178082191780822</v>
      </c>
    </row>
    <row r="256" spans="1:5" x14ac:dyDescent="0.25">
      <c r="A256" s="92"/>
      <c r="B256" s="94">
        <v>42744</v>
      </c>
      <c r="C256" s="97">
        <v>1742</v>
      </c>
      <c r="D256" s="98">
        <v>4</v>
      </c>
      <c r="E256" s="99">
        <f t="shared" si="3"/>
        <v>4.7726027397260271</v>
      </c>
    </row>
    <row r="257" spans="1:5" x14ac:dyDescent="0.25">
      <c r="A257" s="92"/>
      <c r="B257" s="94">
        <v>42135</v>
      </c>
      <c r="C257" s="97">
        <v>2351</v>
      </c>
      <c r="D257" s="98">
        <v>6</v>
      </c>
      <c r="E257" s="99">
        <f t="shared" si="3"/>
        <v>6.441095890410959</v>
      </c>
    </row>
    <row r="258" spans="1:5" x14ac:dyDescent="0.25">
      <c r="A258" s="92"/>
      <c r="B258" s="94">
        <v>41065</v>
      </c>
      <c r="C258" s="97">
        <v>3421</v>
      </c>
      <c r="D258" s="98">
        <v>9</v>
      </c>
      <c r="E258" s="99">
        <f t="shared" si="3"/>
        <v>9.3726027397260268</v>
      </c>
    </row>
    <row r="259" spans="1:5" x14ac:dyDescent="0.25">
      <c r="A259" s="92"/>
      <c r="B259" s="94">
        <v>43206</v>
      </c>
      <c r="C259" s="97">
        <v>1280</v>
      </c>
      <c r="D259" s="98">
        <v>3</v>
      </c>
      <c r="E259" s="99">
        <f t="shared" si="3"/>
        <v>3.506849315068493</v>
      </c>
    </row>
    <row r="260" spans="1:5" x14ac:dyDescent="0.25">
      <c r="A260" s="92"/>
      <c r="B260" s="94">
        <v>38740</v>
      </c>
      <c r="C260" s="97">
        <v>5746</v>
      </c>
      <c r="D260" s="98">
        <v>15</v>
      </c>
      <c r="E260" s="99">
        <f t="shared" si="3"/>
        <v>15.742465753424657</v>
      </c>
    </row>
    <row r="261" spans="1:5" x14ac:dyDescent="0.25">
      <c r="A261" s="92"/>
      <c r="B261" s="94">
        <v>40728</v>
      </c>
      <c r="C261" s="97">
        <v>3758</v>
      </c>
      <c r="D261" s="98">
        <v>10</v>
      </c>
      <c r="E261" s="99">
        <f t="shared" ref="E261:E286" si="4">(C$1-B261)/365</f>
        <v>10.295890410958904</v>
      </c>
    </row>
    <row r="262" spans="1:5" x14ac:dyDescent="0.25">
      <c r="A262" s="92"/>
      <c r="B262" s="94">
        <v>43472</v>
      </c>
      <c r="C262" s="97">
        <v>1014</v>
      </c>
      <c r="D262" s="98">
        <v>2</v>
      </c>
      <c r="E262" s="99">
        <f t="shared" si="4"/>
        <v>2.7780821917808218</v>
      </c>
    </row>
    <row r="263" spans="1:5" x14ac:dyDescent="0.25">
      <c r="A263" s="92"/>
      <c r="B263" s="94">
        <v>30763</v>
      </c>
      <c r="C263" s="97">
        <v>13723</v>
      </c>
      <c r="D263" s="98">
        <v>37</v>
      </c>
      <c r="E263" s="99">
        <f t="shared" si="4"/>
        <v>37.597260273972601</v>
      </c>
    </row>
    <row r="264" spans="1:5" x14ac:dyDescent="0.25">
      <c r="A264" s="92"/>
      <c r="B264" s="94">
        <v>38719</v>
      </c>
      <c r="C264" s="97">
        <v>5767</v>
      </c>
      <c r="D264" s="98">
        <v>15</v>
      </c>
      <c r="E264" s="99">
        <f t="shared" si="4"/>
        <v>15.8</v>
      </c>
    </row>
    <row r="265" spans="1:5" x14ac:dyDescent="0.25">
      <c r="A265" s="92"/>
      <c r="B265" s="94">
        <v>37809</v>
      </c>
      <c r="C265" s="97">
        <v>6677</v>
      </c>
      <c r="D265" s="98">
        <v>18</v>
      </c>
      <c r="E265" s="99">
        <f t="shared" si="4"/>
        <v>18.293150684931508</v>
      </c>
    </row>
    <row r="266" spans="1:5" x14ac:dyDescent="0.25">
      <c r="A266" s="92"/>
      <c r="B266" s="94">
        <v>42814</v>
      </c>
      <c r="C266" s="97">
        <v>1672</v>
      </c>
      <c r="D266" s="98">
        <v>4</v>
      </c>
      <c r="E266" s="99">
        <f t="shared" si="4"/>
        <v>4.580821917808219</v>
      </c>
    </row>
    <row r="267" spans="1:5" x14ac:dyDescent="0.25">
      <c r="A267" s="92"/>
      <c r="B267" s="94">
        <v>41794</v>
      </c>
      <c r="C267" s="97">
        <v>2692</v>
      </c>
      <c r="D267" s="98">
        <v>7</v>
      </c>
      <c r="E267" s="99">
        <f t="shared" si="4"/>
        <v>7.375342465753425</v>
      </c>
    </row>
    <row r="268" spans="1:5" x14ac:dyDescent="0.25">
      <c r="A268" s="92"/>
      <c r="B268" s="94">
        <v>40553</v>
      </c>
      <c r="C268" s="97">
        <v>3933</v>
      </c>
      <c r="D268" s="98">
        <v>10</v>
      </c>
      <c r="E268" s="99">
        <f t="shared" si="4"/>
        <v>10.775342465753425</v>
      </c>
    </row>
    <row r="269" spans="1:5" x14ac:dyDescent="0.25">
      <c r="A269" s="92"/>
      <c r="B269" s="94">
        <v>40343</v>
      </c>
      <c r="C269" s="97">
        <v>4143</v>
      </c>
      <c r="D269" s="98">
        <v>11</v>
      </c>
      <c r="E269" s="99">
        <f t="shared" si="4"/>
        <v>11.35068493150685</v>
      </c>
    </row>
    <row r="270" spans="1:5" x14ac:dyDescent="0.25">
      <c r="A270" s="92"/>
      <c r="B270" s="94">
        <v>40360</v>
      </c>
      <c r="C270" s="97">
        <v>4126</v>
      </c>
      <c r="D270" s="98">
        <v>11</v>
      </c>
      <c r="E270" s="99">
        <f t="shared" si="4"/>
        <v>11.304109589041095</v>
      </c>
    </row>
    <row r="271" spans="1:5" x14ac:dyDescent="0.25">
      <c r="A271" s="92"/>
      <c r="B271" s="94">
        <v>40427</v>
      </c>
      <c r="C271" s="97">
        <v>4059</v>
      </c>
      <c r="D271" s="98">
        <v>11</v>
      </c>
      <c r="E271" s="99">
        <f t="shared" si="4"/>
        <v>11.12054794520548</v>
      </c>
    </row>
    <row r="272" spans="1:5" x14ac:dyDescent="0.25">
      <c r="A272" s="92"/>
      <c r="B272" s="94">
        <v>40651</v>
      </c>
      <c r="C272" s="97">
        <v>3835</v>
      </c>
      <c r="D272" s="98">
        <v>10</v>
      </c>
      <c r="E272" s="99">
        <f t="shared" si="4"/>
        <v>10.506849315068493</v>
      </c>
    </row>
    <row r="273" spans="1:5" x14ac:dyDescent="0.25">
      <c r="A273" s="92"/>
      <c r="B273" s="94">
        <v>40798</v>
      </c>
      <c r="C273" s="97">
        <v>3688</v>
      </c>
      <c r="D273" s="98">
        <v>10</v>
      </c>
      <c r="E273" s="99">
        <f t="shared" si="4"/>
        <v>10.104109589041096</v>
      </c>
    </row>
    <row r="274" spans="1:5" x14ac:dyDescent="0.25">
      <c r="A274" s="92"/>
      <c r="B274" s="94">
        <v>36823</v>
      </c>
      <c r="C274" s="97">
        <v>7663</v>
      </c>
      <c r="D274" s="98">
        <v>20</v>
      </c>
      <c r="E274" s="99">
        <f t="shared" si="4"/>
        <v>20.994520547945207</v>
      </c>
    </row>
    <row r="275" spans="1:5" x14ac:dyDescent="0.25">
      <c r="A275" s="92"/>
      <c r="B275" s="94">
        <v>39174</v>
      </c>
      <c r="C275" s="97">
        <v>5312</v>
      </c>
      <c r="D275" s="98">
        <v>14</v>
      </c>
      <c r="E275" s="99">
        <f t="shared" si="4"/>
        <v>14.553424657534247</v>
      </c>
    </row>
    <row r="276" spans="1:5" x14ac:dyDescent="0.25">
      <c r="A276" s="92"/>
      <c r="B276" s="94">
        <v>38082</v>
      </c>
      <c r="C276" s="97">
        <v>6404</v>
      </c>
      <c r="D276" s="98">
        <v>17</v>
      </c>
      <c r="E276" s="99">
        <f t="shared" si="4"/>
        <v>17.545205479452054</v>
      </c>
    </row>
    <row r="277" spans="1:5" x14ac:dyDescent="0.25">
      <c r="A277" s="92"/>
      <c r="B277" s="94">
        <v>33870</v>
      </c>
      <c r="C277" s="97">
        <v>10616</v>
      </c>
      <c r="D277" s="98">
        <v>29</v>
      </c>
      <c r="E277" s="99">
        <f t="shared" si="4"/>
        <v>29.084931506849315</v>
      </c>
    </row>
    <row r="278" spans="1:5" x14ac:dyDescent="0.25">
      <c r="A278" s="92"/>
      <c r="B278" s="94">
        <v>36052</v>
      </c>
      <c r="C278" s="97">
        <v>8434</v>
      </c>
      <c r="D278" s="98">
        <v>23</v>
      </c>
      <c r="E278" s="99">
        <f t="shared" si="4"/>
        <v>23.106849315068494</v>
      </c>
    </row>
    <row r="279" spans="1:5" x14ac:dyDescent="0.25">
      <c r="A279" s="92"/>
      <c r="B279" s="94">
        <v>44403</v>
      </c>
      <c r="C279" s="97">
        <v>83</v>
      </c>
      <c r="D279" s="98">
        <v>0</v>
      </c>
      <c r="E279" s="99">
        <f t="shared" si="4"/>
        <v>0.22739726027397261</v>
      </c>
    </row>
    <row r="280" spans="1:5" x14ac:dyDescent="0.25">
      <c r="A280" s="92"/>
      <c r="B280" s="94">
        <v>35877</v>
      </c>
      <c r="C280" s="97">
        <v>8609</v>
      </c>
      <c r="D280" s="98">
        <v>23</v>
      </c>
      <c r="E280" s="99">
        <f t="shared" si="4"/>
        <v>23.586301369863012</v>
      </c>
    </row>
    <row r="281" spans="1:5" x14ac:dyDescent="0.25">
      <c r="A281" s="92"/>
      <c r="B281" s="94">
        <v>40651</v>
      </c>
      <c r="C281" s="97">
        <v>3835</v>
      </c>
      <c r="D281" s="98">
        <v>10</v>
      </c>
      <c r="E281" s="99">
        <f t="shared" si="4"/>
        <v>10.506849315068493</v>
      </c>
    </row>
    <row r="282" spans="1:5" x14ac:dyDescent="0.25">
      <c r="A282" s="92"/>
      <c r="B282" s="94">
        <v>38580</v>
      </c>
      <c r="C282" s="97">
        <v>5906</v>
      </c>
      <c r="D282" s="98">
        <v>16</v>
      </c>
      <c r="E282" s="99">
        <f t="shared" si="4"/>
        <v>16.18082191780822</v>
      </c>
    </row>
    <row r="283" spans="1:5" x14ac:dyDescent="0.25">
      <c r="A283" s="92"/>
      <c r="B283" s="94">
        <v>41085</v>
      </c>
      <c r="C283" s="97">
        <v>3401</v>
      </c>
      <c r="D283" s="98">
        <v>9</v>
      </c>
      <c r="E283" s="99">
        <f t="shared" si="4"/>
        <v>9.3178082191780813</v>
      </c>
    </row>
    <row r="284" spans="1:5" x14ac:dyDescent="0.25">
      <c r="A284" s="92"/>
      <c r="B284" s="94">
        <v>41883</v>
      </c>
      <c r="C284" s="97">
        <v>2603</v>
      </c>
      <c r="D284" s="98">
        <v>7</v>
      </c>
      <c r="E284" s="99">
        <f t="shared" si="4"/>
        <v>7.1315068493150688</v>
      </c>
    </row>
    <row r="285" spans="1:5" x14ac:dyDescent="0.25">
      <c r="A285" s="92"/>
      <c r="B285" s="94">
        <v>44081</v>
      </c>
      <c r="C285" s="97">
        <v>405</v>
      </c>
      <c r="D285" s="98">
        <v>1</v>
      </c>
      <c r="E285" s="99">
        <f t="shared" si="4"/>
        <v>1.1095890410958904</v>
      </c>
    </row>
    <row r="286" spans="1:5" x14ac:dyDescent="0.25">
      <c r="A286" s="92"/>
      <c r="B286" s="94">
        <v>38880</v>
      </c>
      <c r="C286" s="97">
        <v>5606</v>
      </c>
      <c r="D286" s="98">
        <v>15</v>
      </c>
      <c r="E286" s="99">
        <f t="shared" si="4"/>
        <v>15.358904109589041</v>
      </c>
    </row>
  </sheetData>
  <autoFilter ref="A3:E286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31"/>
  <sheetViews>
    <sheetView tabSelected="1" topLeftCell="B1" workbookViewId="0">
      <selection activeCell="G25" sqref="G25"/>
    </sheetView>
  </sheetViews>
  <sheetFormatPr baseColWidth="10" defaultRowHeight="15.75" x14ac:dyDescent="0.25"/>
  <cols>
    <col min="1" max="1" width="27.125" bestFit="1" customWidth="1"/>
    <col min="2" max="2" width="16.625" bestFit="1" customWidth="1"/>
    <col min="3" max="3" width="12.125" bestFit="1" customWidth="1"/>
    <col min="4" max="6" width="13.125" bestFit="1" customWidth="1"/>
    <col min="7" max="7" width="12.625" bestFit="1" customWidth="1"/>
    <col min="8" max="8" width="14.625" bestFit="1" customWidth="1"/>
    <col min="9" max="9" width="15.625" bestFit="1" customWidth="1"/>
    <col min="10" max="10" width="15.125" bestFit="1" customWidth="1"/>
    <col min="11" max="11" width="15.625" bestFit="1" customWidth="1"/>
    <col min="12" max="14" width="15.125" bestFit="1" customWidth="1"/>
    <col min="15" max="15" width="12.125" bestFit="1" customWidth="1"/>
    <col min="16" max="16" width="14.625" bestFit="1" customWidth="1"/>
  </cols>
  <sheetData>
    <row r="2" spans="1:16" ht="16.5" thickBot="1" x14ac:dyDescent="0.3">
      <c r="C2">
        <v>0.5</v>
      </c>
      <c r="D2">
        <v>1</v>
      </c>
      <c r="E2">
        <v>3</v>
      </c>
      <c r="F2">
        <v>5</v>
      </c>
      <c r="G2">
        <v>8</v>
      </c>
      <c r="H2">
        <v>11</v>
      </c>
      <c r="I2">
        <v>14</v>
      </c>
      <c r="J2">
        <v>17</v>
      </c>
      <c r="K2">
        <v>20</v>
      </c>
      <c r="L2">
        <v>23</v>
      </c>
      <c r="M2">
        <v>26</v>
      </c>
      <c r="N2">
        <v>30</v>
      </c>
      <c r="O2">
        <v>100</v>
      </c>
    </row>
    <row r="3" spans="1:16" x14ac:dyDescent="0.25">
      <c r="A3" s="19" t="s">
        <v>13</v>
      </c>
      <c r="B3" s="19" t="s">
        <v>14</v>
      </c>
      <c r="C3" s="18" t="s">
        <v>0</v>
      </c>
      <c r="D3" s="6" t="s">
        <v>1</v>
      </c>
      <c r="E3" s="6" t="s">
        <v>2</v>
      </c>
      <c r="F3" s="6" t="s">
        <v>3</v>
      </c>
      <c r="G3" s="6" t="s">
        <v>4</v>
      </c>
      <c r="H3" s="6" t="s">
        <v>5</v>
      </c>
      <c r="I3" s="6" t="s">
        <v>6</v>
      </c>
      <c r="J3" s="6" t="s">
        <v>7</v>
      </c>
      <c r="K3" s="6" t="s">
        <v>8</v>
      </c>
      <c r="L3" s="6" t="s">
        <v>9</v>
      </c>
      <c r="M3" s="6" t="s">
        <v>10</v>
      </c>
      <c r="N3" s="6" t="s">
        <v>11</v>
      </c>
      <c r="O3" s="4" t="s">
        <v>12</v>
      </c>
      <c r="P3" s="1"/>
    </row>
    <row r="4" spans="1:16" ht="16.5" thickBot="1" x14ac:dyDescent="0.3">
      <c r="A4" s="20">
        <v>200</v>
      </c>
      <c r="B4" s="23">
        <v>9.7799999999999994</v>
      </c>
      <c r="C4" s="7">
        <v>0</v>
      </c>
      <c r="D4" s="7">
        <v>0.03</v>
      </c>
      <c r="E4" s="7">
        <v>7.0000000000000007E-2</v>
      </c>
      <c r="F4" s="7">
        <v>0.1</v>
      </c>
      <c r="G4" s="7">
        <v>0.12</v>
      </c>
      <c r="H4" s="7">
        <v>0.14000000000000001</v>
      </c>
      <c r="I4" s="7">
        <v>0.16</v>
      </c>
      <c r="J4" s="7">
        <v>0.18</v>
      </c>
      <c r="K4" s="7">
        <v>0.2</v>
      </c>
      <c r="L4" s="7">
        <v>0.22</v>
      </c>
      <c r="M4" s="7">
        <v>0.24</v>
      </c>
      <c r="N4" s="7">
        <v>0.26</v>
      </c>
      <c r="O4" s="8">
        <v>0.3</v>
      </c>
      <c r="P4" s="1"/>
    </row>
    <row r="5" spans="1:16" ht="16.5" thickBot="1" x14ac:dyDescent="0.3"/>
    <row r="6" spans="1:16" ht="16.5" thickBot="1" x14ac:dyDescent="0.3">
      <c r="A6" s="12" t="s">
        <v>18</v>
      </c>
      <c r="B6" s="51"/>
      <c r="C6" s="39">
        <f t="shared" ref="C6:O6" si="0">$A4*$B4</f>
        <v>1955.9999999999998</v>
      </c>
      <c r="D6" s="40">
        <f t="shared" si="0"/>
        <v>1955.9999999999998</v>
      </c>
      <c r="E6" s="40">
        <f t="shared" si="0"/>
        <v>1955.9999999999998</v>
      </c>
      <c r="F6" s="40">
        <f t="shared" si="0"/>
        <v>1955.9999999999998</v>
      </c>
      <c r="G6" s="40">
        <f t="shared" si="0"/>
        <v>1955.9999999999998</v>
      </c>
      <c r="H6" s="40">
        <f t="shared" si="0"/>
        <v>1955.9999999999998</v>
      </c>
      <c r="I6" s="40">
        <f t="shared" si="0"/>
        <v>1955.9999999999998</v>
      </c>
      <c r="J6" s="40">
        <f t="shared" si="0"/>
        <v>1955.9999999999998</v>
      </c>
      <c r="K6" s="40">
        <f t="shared" si="0"/>
        <v>1955.9999999999998</v>
      </c>
      <c r="L6" s="40">
        <f t="shared" si="0"/>
        <v>1955.9999999999998</v>
      </c>
      <c r="M6" s="40">
        <f t="shared" si="0"/>
        <v>1955.9999999999998</v>
      </c>
      <c r="N6" s="40">
        <f t="shared" si="0"/>
        <v>1955.9999999999998</v>
      </c>
      <c r="O6" s="41">
        <f t="shared" si="0"/>
        <v>1955.9999999999998</v>
      </c>
    </row>
    <row r="7" spans="1:16" ht="16.5" thickBot="1" x14ac:dyDescent="0.3"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6" ht="16.5" thickBot="1" x14ac:dyDescent="0.3">
      <c r="A8" s="12" t="s">
        <v>15</v>
      </c>
      <c r="B8" s="51"/>
      <c r="C8" s="42">
        <f>C6*C4</f>
        <v>0</v>
      </c>
      <c r="D8" s="43">
        <f>D6*D4</f>
        <v>58.679999999999993</v>
      </c>
      <c r="E8" s="43">
        <f t="shared" ref="E8:O8" si="1">E6*E4</f>
        <v>136.91999999999999</v>
      </c>
      <c r="F8" s="43">
        <f t="shared" si="1"/>
        <v>195.6</v>
      </c>
      <c r="G8" s="43">
        <f t="shared" si="1"/>
        <v>234.71999999999997</v>
      </c>
      <c r="H8" s="43">
        <f t="shared" si="1"/>
        <v>273.83999999999997</v>
      </c>
      <c r="I8" s="43">
        <f t="shared" si="1"/>
        <v>312.95999999999998</v>
      </c>
      <c r="J8" s="43">
        <f t="shared" si="1"/>
        <v>352.07999999999993</v>
      </c>
      <c r="K8" s="43">
        <f t="shared" si="1"/>
        <v>391.2</v>
      </c>
      <c r="L8" s="43">
        <f t="shared" si="1"/>
        <v>430.31999999999994</v>
      </c>
      <c r="M8" s="43">
        <f t="shared" si="1"/>
        <v>469.43999999999994</v>
      </c>
      <c r="N8" s="43">
        <f t="shared" si="1"/>
        <v>508.55999999999995</v>
      </c>
      <c r="O8" s="44">
        <f t="shared" si="1"/>
        <v>586.79999999999995</v>
      </c>
    </row>
    <row r="9" spans="1:16" ht="16.5" thickBot="1" x14ac:dyDescent="0.3">
      <c r="A9" s="12" t="s">
        <v>19</v>
      </c>
      <c r="B9" s="38">
        <v>397.72</v>
      </c>
      <c r="C9" s="25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7"/>
    </row>
    <row r="10" spans="1:16" ht="16.5" thickBot="1" x14ac:dyDescent="0.3">
      <c r="A10" s="13" t="s">
        <v>24</v>
      </c>
      <c r="B10" s="52"/>
      <c r="C10" s="45">
        <f>C6+C8+$B9</f>
        <v>2353.7199999999998</v>
      </c>
      <c r="D10" s="46">
        <f t="shared" ref="D10:O10" si="2">D6+D8+$B9</f>
        <v>2412.3999999999996</v>
      </c>
      <c r="E10" s="46">
        <f t="shared" si="2"/>
        <v>2490.6399999999994</v>
      </c>
      <c r="F10" s="46">
        <f t="shared" si="2"/>
        <v>2549.3199999999997</v>
      </c>
      <c r="G10" s="46">
        <f t="shared" si="2"/>
        <v>2588.4399999999996</v>
      </c>
      <c r="H10" s="46">
        <f t="shared" si="2"/>
        <v>2627.5599999999995</v>
      </c>
      <c r="I10" s="46">
        <f t="shared" si="2"/>
        <v>2666.6799999999994</v>
      </c>
      <c r="J10" s="46">
        <f t="shared" si="2"/>
        <v>2705.8</v>
      </c>
      <c r="K10" s="46">
        <f t="shared" si="2"/>
        <v>2744.92</v>
      </c>
      <c r="L10" s="46">
        <f t="shared" si="2"/>
        <v>2784.04</v>
      </c>
      <c r="M10" s="46">
        <f t="shared" si="2"/>
        <v>2823.16</v>
      </c>
      <c r="N10" s="46">
        <f t="shared" si="2"/>
        <v>2862.2799999999997</v>
      </c>
      <c r="O10" s="47">
        <f t="shared" si="2"/>
        <v>2940.5199999999995</v>
      </c>
    </row>
    <row r="11" spans="1:16" ht="16.5" thickBot="1" x14ac:dyDescent="0.3"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1:16" ht="16.5" thickBot="1" x14ac:dyDescent="0.3">
      <c r="A12" s="12" t="s">
        <v>25</v>
      </c>
      <c r="B12" s="24">
        <v>7.7000000000000002E-3</v>
      </c>
      <c r="C12" s="48">
        <f>C10*$A15</f>
        <v>1812.3643999999999</v>
      </c>
      <c r="D12" s="49">
        <f t="shared" ref="D12:O12" si="3">D10*$A15</f>
        <v>1857.5479999999998</v>
      </c>
      <c r="E12" s="49">
        <f t="shared" si="3"/>
        <v>1917.7927999999995</v>
      </c>
      <c r="F12" s="49">
        <f t="shared" si="3"/>
        <v>1962.9763999999998</v>
      </c>
      <c r="G12" s="49">
        <f t="shared" si="3"/>
        <v>1993.0987999999998</v>
      </c>
      <c r="H12" s="49">
        <f t="shared" si="3"/>
        <v>2023.2211999999997</v>
      </c>
      <c r="I12" s="49">
        <f t="shared" si="3"/>
        <v>2053.3435999999997</v>
      </c>
      <c r="J12" s="49">
        <f t="shared" si="3"/>
        <v>2083.4660000000003</v>
      </c>
      <c r="K12" s="49">
        <f t="shared" si="3"/>
        <v>2113.5884000000001</v>
      </c>
      <c r="L12" s="49">
        <f t="shared" si="3"/>
        <v>2143.7107999999998</v>
      </c>
      <c r="M12" s="49">
        <f t="shared" si="3"/>
        <v>2173.8332</v>
      </c>
      <c r="N12" s="49">
        <f t="shared" si="3"/>
        <v>2203.9555999999998</v>
      </c>
      <c r="O12" s="50">
        <f t="shared" si="3"/>
        <v>2264.2003999999997</v>
      </c>
    </row>
    <row r="14" spans="1:16" x14ac:dyDescent="0.25">
      <c r="A14" s="9"/>
    </row>
    <row r="15" spans="1:16" x14ac:dyDescent="0.25">
      <c r="A15" s="10">
        <v>0.77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6" x14ac:dyDescent="0.25">
      <c r="A16" s="11">
        <v>0.51</v>
      </c>
    </row>
    <row r="17" spans="1:16" ht="16.5" thickBot="1" x14ac:dyDescent="0.3"/>
    <row r="18" spans="1:16" ht="16.5" thickBot="1" x14ac:dyDescent="0.3">
      <c r="A18" s="12" t="s">
        <v>26</v>
      </c>
      <c r="B18" s="51"/>
      <c r="C18" s="100">
        <f>COUNTIF('liste conducteurs'!E4:E286,"&lt;"&amp;C2)</f>
        <v>13</v>
      </c>
      <c r="D18" s="100">
        <f>COUNTIFS('liste conducteurs'!$E4:$E286,"&gt;"&amp;C2,'liste conducteurs'!$D4:$D286,"&lt;"&amp;D2)</f>
        <v>8</v>
      </c>
      <c r="E18" s="100">
        <f>COUNTIFS('liste conducteurs'!$E4:$E286,"&gt;"&amp;D2,'liste conducteurs'!$D4:$D286,"&lt;"&amp;E2)</f>
        <v>16</v>
      </c>
      <c r="F18" s="100">
        <f>COUNTIFS('liste conducteurs'!$E4:$E286,"&gt;"&amp;E2,'liste conducteurs'!$D4:$D286,"&lt;"&amp;F2)</f>
        <v>23</v>
      </c>
      <c r="G18" s="100">
        <f>COUNTIFS('liste conducteurs'!$E4:$E286,"&gt;"&amp;F2,'liste conducteurs'!$D4:$D286,"&lt;"&amp;G2)</f>
        <v>50</v>
      </c>
      <c r="H18" s="100">
        <f>COUNTIFS('liste conducteurs'!$E4:$E286,"&gt;"&amp;G2,'liste conducteurs'!$D4:$D286,"&lt;"&amp;H2)</f>
        <v>29</v>
      </c>
      <c r="I18" s="100">
        <f>COUNTIFS('liste conducteurs'!$E4:$E286,"&gt;"&amp;H2,'liste conducteurs'!$D4:$D286,"&lt;"&amp;I2)</f>
        <v>18</v>
      </c>
      <c r="J18" s="100">
        <f>COUNTIFS('liste conducteurs'!$E4:$E286,"&gt;"&amp;I2,'liste conducteurs'!$D4:$D286,"&lt;"&amp;J2)</f>
        <v>37</v>
      </c>
      <c r="K18" s="100">
        <f>COUNTIFS('liste conducteurs'!$E4:$E286,"&gt;"&amp;J2,'liste conducteurs'!$D4:$D286,"&lt;"&amp;K2)</f>
        <v>32</v>
      </c>
      <c r="L18" s="100">
        <f>COUNTIFS('liste conducteurs'!$E4:$E286,"&gt;"&amp;K2,'liste conducteurs'!$D4:$D286,"&lt;"&amp;L2)</f>
        <v>20</v>
      </c>
      <c r="M18" s="100">
        <f>COUNTIFS('liste conducteurs'!$E4:$E286,"&gt;"&amp;L2,'liste conducteurs'!$D4:$D286,"&lt;"&amp;M2)</f>
        <v>21</v>
      </c>
      <c r="N18" s="100">
        <f>COUNTIFS('liste conducteurs'!$E4:$E286,"&gt;"&amp;M2,'liste conducteurs'!$D4:$D286,"&lt;"&amp;N2)</f>
        <v>8</v>
      </c>
      <c r="O18" s="100">
        <f>COUNTIFS('liste conducteurs'!$E4:$E286,"&gt;"&amp;N2,'liste conducteurs'!$D4:$D286,"&lt;"&amp;O2)</f>
        <v>8</v>
      </c>
      <c r="P18" s="38">
        <f>+SUM(C18:O18)</f>
        <v>283</v>
      </c>
    </row>
    <row r="20" spans="1:16" ht="16.5" thickBot="1" x14ac:dyDescent="0.3"/>
    <row r="21" spans="1:16" x14ac:dyDescent="0.25">
      <c r="A21" s="14" t="s">
        <v>16</v>
      </c>
      <c r="B21" s="14">
        <v>0.54</v>
      </c>
      <c r="C21" s="28">
        <f t="shared" ref="C21:O21" si="4">C12*$B21</f>
        <v>978.67677600000002</v>
      </c>
      <c r="D21" s="29">
        <f t="shared" si="4"/>
        <v>1003.07592</v>
      </c>
      <c r="E21" s="29">
        <f t="shared" si="4"/>
        <v>1035.6081119999999</v>
      </c>
      <c r="F21" s="29">
        <f t="shared" si="4"/>
        <v>1060.0072559999999</v>
      </c>
      <c r="G21" s="29">
        <f t="shared" si="4"/>
        <v>1076.2733519999999</v>
      </c>
      <c r="H21" s="29">
        <f t="shared" si="4"/>
        <v>1092.539448</v>
      </c>
      <c r="I21" s="29">
        <f t="shared" si="4"/>
        <v>1108.8055439999998</v>
      </c>
      <c r="J21" s="29">
        <f t="shared" si="4"/>
        <v>1125.0716400000003</v>
      </c>
      <c r="K21" s="29">
        <f t="shared" si="4"/>
        <v>1141.3377360000002</v>
      </c>
      <c r="L21" s="29">
        <f t="shared" si="4"/>
        <v>1157.603832</v>
      </c>
      <c r="M21" s="29">
        <f t="shared" si="4"/>
        <v>1173.8699280000001</v>
      </c>
      <c r="N21" s="29">
        <f t="shared" si="4"/>
        <v>1190.1360239999999</v>
      </c>
      <c r="O21" s="30">
        <f t="shared" si="4"/>
        <v>1222.668216</v>
      </c>
    </row>
    <row r="22" spans="1:16" x14ac:dyDescent="0.25">
      <c r="A22" s="15"/>
      <c r="B22" s="53"/>
      <c r="C22" s="31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2"/>
    </row>
    <row r="23" spans="1:16" x14ac:dyDescent="0.25">
      <c r="A23" s="16" t="s">
        <v>17</v>
      </c>
      <c r="B23" s="53"/>
      <c r="C23" s="33">
        <f t="shared" ref="C23:O23" si="5">C12+C21</f>
        <v>2791.0411759999997</v>
      </c>
      <c r="D23" s="5">
        <f t="shared" si="5"/>
        <v>2860.62392</v>
      </c>
      <c r="E23" s="5">
        <f t="shared" si="5"/>
        <v>2953.4009119999992</v>
      </c>
      <c r="F23" s="5">
        <f t="shared" si="5"/>
        <v>3022.9836559999994</v>
      </c>
      <c r="G23" s="5">
        <f t="shared" si="5"/>
        <v>3069.3721519999999</v>
      </c>
      <c r="H23" s="5">
        <f t="shared" si="5"/>
        <v>3115.7606479999995</v>
      </c>
      <c r="I23" s="5">
        <f t="shared" si="5"/>
        <v>3162.1491439999995</v>
      </c>
      <c r="J23" s="5">
        <f t="shared" si="5"/>
        <v>3208.5376400000005</v>
      </c>
      <c r="K23" s="5">
        <f t="shared" si="5"/>
        <v>3254.926136</v>
      </c>
      <c r="L23" s="5">
        <f t="shared" si="5"/>
        <v>3301.3146319999996</v>
      </c>
      <c r="M23" s="5">
        <f t="shared" si="5"/>
        <v>3347.7031280000001</v>
      </c>
      <c r="N23" s="5">
        <f t="shared" si="5"/>
        <v>3394.0916239999997</v>
      </c>
      <c r="O23" s="34">
        <f t="shared" si="5"/>
        <v>3486.8686159999997</v>
      </c>
    </row>
    <row r="24" spans="1:16" ht="16.5" thickBot="1" x14ac:dyDescent="0.3">
      <c r="A24" s="15"/>
      <c r="B24" s="53"/>
      <c r="C24" s="31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2"/>
    </row>
    <row r="25" spans="1:16" ht="16.5" thickBot="1" x14ac:dyDescent="0.3">
      <c r="A25" s="17" t="s">
        <v>27</v>
      </c>
      <c r="B25" s="54"/>
      <c r="C25" s="35">
        <f>C23*C18</f>
        <v>36283.535287999999</v>
      </c>
      <c r="D25" s="36">
        <f t="shared" ref="D25:O25" si="6">D23*D18</f>
        <v>22884.99136</v>
      </c>
      <c r="E25" s="36">
        <f t="shared" si="6"/>
        <v>47254.414591999986</v>
      </c>
      <c r="F25" s="36">
        <f t="shared" si="6"/>
        <v>69528.624087999982</v>
      </c>
      <c r="G25" s="36">
        <f t="shared" si="6"/>
        <v>153468.60759999999</v>
      </c>
      <c r="H25" s="36">
        <f t="shared" si="6"/>
        <v>90357.058791999982</v>
      </c>
      <c r="I25" s="36">
        <f t="shared" si="6"/>
        <v>56918.684591999991</v>
      </c>
      <c r="J25" s="36">
        <f t="shared" si="6"/>
        <v>118715.89268000002</v>
      </c>
      <c r="K25" s="36">
        <f t="shared" si="6"/>
        <v>104157.636352</v>
      </c>
      <c r="L25" s="36">
        <f t="shared" si="6"/>
        <v>66026.29264</v>
      </c>
      <c r="M25" s="36">
        <f t="shared" si="6"/>
        <v>70301.765687999999</v>
      </c>
      <c r="N25" s="36">
        <f t="shared" si="6"/>
        <v>27152.732991999997</v>
      </c>
      <c r="O25" s="37">
        <f t="shared" si="6"/>
        <v>27894.948927999998</v>
      </c>
      <c r="P25" s="22">
        <f>SUM(C25:O25)</f>
        <v>890945.18559199991</v>
      </c>
    </row>
    <row r="27" spans="1:16" ht="16.5" thickBot="1" x14ac:dyDescent="0.3"/>
    <row r="28" spans="1:16" x14ac:dyDescent="0.25">
      <c r="A28" s="19" t="s">
        <v>20</v>
      </c>
      <c r="B28" s="55"/>
      <c r="C28" s="5">
        <f t="shared" ref="C28:O28" si="7">C10*12</f>
        <v>28244.639999999999</v>
      </c>
      <c r="D28" s="5">
        <f t="shared" si="7"/>
        <v>28948.799999999996</v>
      </c>
      <c r="E28" s="5">
        <f t="shared" si="7"/>
        <v>29887.679999999993</v>
      </c>
      <c r="F28" s="5">
        <f t="shared" si="7"/>
        <v>30591.839999999997</v>
      </c>
      <c r="G28" s="5">
        <f t="shared" si="7"/>
        <v>31061.279999999995</v>
      </c>
      <c r="H28" s="5">
        <f t="shared" si="7"/>
        <v>31530.719999999994</v>
      </c>
      <c r="I28" s="5">
        <f t="shared" si="7"/>
        <v>32000.159999999993</v>
      </c>
      <c r="J28" s="5">
        <f t="shared" si="7"/>
        <v>32469.600000000002</v>
      </c>
      <c r="K28" s="5">
        <f t="shared" si="7"/>
        <v>32939.040000000001</v>
      </c>
      <c r="L28" s="5">
        <f t="shared" si="7"/>
        <v>33408.479999999996</v>
      </c>
      <c r="M28" s="5">
        <f t="shared" si="7"/>
        <v>33877.919999999998</v>
      </c>
      <c r="N28" s="5">
        <f t="shared" si="7"/>
        <v>34347.360000000001</v>
      </c>
      <c r="O28" s="5">
        <f t="shared" si="7"/>
        <v>35286.239999999991</v>
      </c>
    </row>
    <row r="29" spans="1:16" x14ac:dyDescent="0.25">
      <c r="A29" s="21" t="s">
        <v>21</v>
      </c>
      <c r="B29" s="56"/>
      <c r="C29" s="5">
        <f t="shared" ref="C29:O29" si="8">C12*12</f>
        <v>21748.372799999997</v>
      </c>
      <c r="D29" s="5">
        <f t="shared" si="8"/>
        <v>22290.575999999997</v>
      </c>
      <c r="E29" s="5">
        <f t="shared" si="8"/>
        <v>23013.513599999995</v>
      </c>
      <c r="F29" s="5">
        <f t="shared" si="8"/>
        <v>23555.716799999998</v>
      </c>
      <c r="G29" s="5">
        <f t="shared" si="8"/>
        <v>23917.185599999997</v>
      </c>
      <c r="H29" s="5">
        <f t="shared" si="8"/>
        <v>24278.654399999996</v>
      </c>
      <c r="I29" s="5">
        <f t="shared" si="8"/>
        <v>24640.123199999995</v>
      </c>
      <c r="J29" s="5">
        <f t="shared" si="8"/>
        <v>25001.592000000004</v>
      </c>
      <c r="K29" s="5">
        <f t="shared" si="8"/>
        <v>25363.060799999999</v>
      </c>
      <c r="L29" s="5">
        <f t="shared" si="8"/>
        <v>25724.529599999998</v>
      </c>
      <c r="M29" s="5">
        <f t="shared" si="8"/>
        <v>26085.9984</v>
      </c>
      <c r="N29" s="5">
        <f t="shared" si="8"/>
        <v>26447.467199999999</v>
      </c>
      <c r="O29" s="5">
        <f t="shared" si="8"/>
        <v>27170.404799999997</v>
      </c>
    </row>
    <row r="30" spans="1:16" x14ac:dyDescent="0.25">
      <c r="A30" s="21" t="s">
        <v>22</v>
      </c>
      <c r="B30" s="56"/>
      <c r="C30" s="5">
        <f t="shared" ref="C30:O30" si="9">C10*$A16</f>
        <v>1200.3971999999999</v>
      </c>
      <c r="D30" s="5">
        <f t="shared" si="9"/>
        <v>1230.3239999999998</v>
      </c>
      <c r="E30" s="5">
        <f t="shared" si="9"/>
        <v>1270.2263999999998</v>
      </c>
      <c r="F30" s="5">
        <f t="shared" si="9"/>
        <v>1300.1532</v>
      </c>
      <c r="G30" s="5">
        <f t="shared" si="9"/>
        <v>1320.1043999999997</v>
      </c>
      <c r="H30" s="5">
        <f t="shared" si="9"/>
        <v>1340.0555999999997</v>
      </c>
      <c r="I30" s="5">
        <f t="shared" si="9"/>
        <v>1360.0067999999997</v>
      </c>
      <c r="J30" s="5">
        <f t="shared" si="9"/>
        <v>1379.9580000000001</v>
      </c>
      <c r="K30" s="5">
        <f t="shared" si="9"/>
        <v>1399.9092000000001</v>
      </c>
      <c r="L30" s="5">
        <f t="shared" si="9"/>
        <v>1419.8604</v>
      </c>
      <c r="M30" s="5">
        <f t="shared" si="9"/>
        <v>1439.8116</v>
      </c>
      <c r="N30" s="5">
        <f t="shared" si="9"/>
        <v>1459.7628</v>
      </c>
      <c r="O30" s="5">
        <f t="shared" si="9"/>
        <v>1499.6651999999997</v>
      </c>
    </row>
    <row r="31" spans="1:16" ht="16.5" thickBot="1" x14ac:dyDescent="0.3">
      <c r="A31" s="20" t="s">
        <v>23</v>
      </c>
      <c r="B31" s="57"/>
      <c r="C31" s="5">
        <f t="shared" ref="C31:O31" si="10">C10+C30</f>
        <v>3554.1171999999997</v>
      </c>
      <c r="D31" s="5">
        <f t="shared" si="10"/>
        <v>3642.7239999999993</v>
      </c>
      <c r="E31" s="5">
        <f t="shared" si="10"/>
        <v>3760.866399999999</v>
      </c>
      <c r="F31" s="5">
        <f t="shared" si="10"/>
        <v>3849.4731999999995</v>
      </c>
      <c r="G31" s="5">
        <f t="shared" si="10"/>
        <v>3908.5443999999993</v>
      </c>
      <c r="H31" s="5">
        <f t="shared" si="10"/>
        <v>3967.6155999999992</v>
      </c>
      <c r="I31" s="5">
        <f t="shared" si="10"/>
        <v>4026.686799999999</v>
      </c>
      <c r="J31" s="5">
        <f t="shared" si="10"/>
        <v>4085.7580000000003</v>
      </c>
      <c r="K31" s="5">
        <f t="shared" si="10"/>
        <v>4144.8292000000001</v>
      </c>
      <c r="L31" s="5">
        <f t="shared" si="10"/>
        <v>4203.9004000000004</v>
      </c>
      <c r="M31" s="5">
        <f t="shared" si="10"/>
        <v>4262.9715999999999</v>
      </c>
      <c r="N31" s="5">
        <f t="shared" si="10"/>
        <v>4322.0427999999993</v>
      </c>
      <c r="O31" s="5">
        <f t="shared" si="10"/>
        <v>4440.185199999999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4"/>
  <sheetViews>
    <sheetView workbookViewId="0">
      <selection activeCell="O1" sqref="A1:O4"/>
    </sheetView>
  </sheetViews>
  <sheetFormatPr baseColWidth="10" defaultRowHeight="15.75" x14ac:dyDescent="0.25"/>
  <cols>
    <col min="2" max="2" width="16.625" bestFit="1" customWidth="1"/>
  </cols>
  <sheetData>
    <row r="2" spans="1:15" ht="16.5" thickBot="1" x14ac:dyDescent="0.3"/>
    <row r="3" spans="1:15" x14ac:dyDescent="0.25">
      <c r="A3" s="19" t="s">
        <v>13</v>
      </c>
      <c r="B3" s="19" t="s">
        <v>14</v>
      </c>
      <c r="C3" s="18" t="s">
        <v>0</v>
      </c>
      <c r="D3" s="6" t="s">
        <v>1</v>
      </c>
      <c r="E3" s="6" t="s">
        <v>2</v>
      </c>
      <c r="F3" s="6" t="s">
        <v>3</v>
      </c>
      <c r="G3" s="6" t="s">
        <v>4</v>
      </c>
      <c r="H3" s="6" t="s">
        <v>5</v>
      </c>
      <c r="I3" s="6" t="s">
        <v>6</v>
      </c>
      <c r="J3" s="6" t="s">
        <v>7</v>
      </c>
      <c r="K3" s="6" t="s">
        <v>8</v>
      </c>
      <c r="L3" s="6" t="s">
        <v>9</v>
      </c>
      <c r="M3" s="6" t="s">
        <v>10</v>
      </c>
      <c r="N3" s="6" t="s">
        <v>11</v>
      </c>
      <c r="O3" s="4" t="s">
        <v>12</v>
      </c>
    </row>
    <row r="4" spans="1:15" ht="16.5" thickBot="1" x14ac:dyDescent="0.3">
      <c r="A4" s="20">
        <v>200</v>
      </c>
      <c r="B4" s="23">
        <v>9.7799999999999994</v>
      </c>
      <c r="C4" s="7">
        <v>0</v>
      </c>
      <c r="D4" s="7">
        <v>0.03</v>
      </c>
      <c r="E4" s="7">
        <v>7.0000000000000007E-2</v>
      </c>
      <c r="F4" s="7">
        <v>0.1</v>
      </c>
      <c r="G4" s="7">
        <v>0.12</v>
      </c>
      <c r="H4" s="7">
        <v>0.14000000000000001</v>
      </c>
      <c r="I4" s="7">
        <v>0.16</v>
      </c>
      <c r="J4" s="7">
        <v>0.18</v>
      </c>
      <c r="K4" s="7">
        <v>0.2</v>
      </c>
      <c r="L4" s="7">
        <v>0.22</v>
      </c>
      <c r="M4" s="7">
        <v>0.24</v>
      </c>
      <c r="N4" s="7">
        <v>0.26</v>
      </c>
      <c r="O4" s="8">
        <v>0.3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4"/>
  <sheetViews>
    <sheetView workbookViewId="0">
      <selection sqref="A1:O4"/>
    </sheetView>
  </sheetViews>
  <sheetFormatPr baseColWidth="10" defaultRowHeight="15.75" x14ac:dyDescent="0.25"/>
  <sheetData>
    <row r="2" spans="1:15" ht="16.5" thickBot="1" x14ac:dyDescent="0.3"/>
    <row r="3" spans="1:15" x14ac:dyDescent="0.25">
      <c r="A3" s="19" t="s">
        <v>13</v>
      </c>
      <c r="B3" s="19" t="s">
        <v>14</v>
      </c>
      <c r="C3" s="18" t="s">
        <v>0</v>
      </c>
      <c r="D3" s="6" t="s">
        <v>1</v>
      </c>
      <c r="E3" s="6" t="s">
        <v>2</v>
      </c>
      <c r="F3" s="6" t="s">
        <v>3</v>
      </c>
      <c r="G3" s="6" t="s">
        <v>4</v>
      </c>
      <c r="H3" s="6" t="s">
        <v>5</v>
      </c>
      <c r="I3" s="6" t="s">
        <v>6</v>
      </c>
      <c r="J3" s="6" t="s">
        <v>7</v>
      </c>
      <c r="K3" s="6" t="s">
        <v>8</v>
      </c>
      <c r="L3" s="6" t="s">
        <v>9</v>
      </c>
      <c r="M3" s="6" t="s">
        <v>10</v>
      </c>
      <c r="N3" s="6" t="s">
        <v>11</v>
      </c>
      <c r="O3" s="4" t="s">
        <v>12</v>
      </c>
    </row>
    <row r="4" spans="1:15" ht="16.5" thickBot="1" x14ac:dyDescent="0.3">
      <c r="A4" s="20">
        <v>200</v>
      </c>
      <c r="B4" s="23">
        <v>9.7799999999999994</v>
      </c>
      <c r="C4" s="7">
        <v>0</v>
      </c>
      <c r="D4" s="7">
        <v>0.03</v>
      </c>
      <c r="E4" s="7">
        <v>7.0000000000000007E-2</v>
      </c>
      <c r="F4" s="7">
        <v>0.1</v>
      </c>
      <c r="G4" s="7">
        <v>0.12</v>
      </c>
      <c r="H4" s="7">
        <v>0.14000000000000001</v>
      </c>
      <c r="I4" s="7">
        <v>0.16</v>
      </c>
      <c r="J4" s="7">
        <v>0.18</v>
      </c>
      <c r="K4" s="7">
        <v>0.2</v>
      </c>
      <c r="L4" s="7">
        <v>0.22</v>
      </c>
      <c r="M4" s="7">
        <v>0.24</v>
      </c>
      <c r="N4" s="7">
        <v>0.26</v>
      </c>
      <c r="O4" s="8">
        <v>0.3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4"/>
  <sheetViews>
    <sheetView workbookViewId="0">
      <selection activeCell="A7" sqref="A7:O13"/>
    </sheetView>
  </sheetViews>
  <sheetFormatPr baseColWidth="10" defaultRowHeight="15.75" x14ac:dyDescent="0.25"/>
  <cols>
    <col min="2" max="2" width="16.625" bestFit="1" customWidth="1"/>
  </cols>
  <sheetData>
    <row r="2" spans="1:15" ht="16.5" thickBot="1" x14ac:dyDescent="0.3"/>
    <row r="3" spans="1:15" x14ac:dyDescent="0.25">
      <c r="A3" s="19" t="s">
        <v>13</v>
      </c>
      <c r="B3" s="19" t="s">
        <v>14</v>
      </c>
      <c r="C3" s="18" t="s">
        <v>0</v>
      </c>
      <c r="D3" s="6" t="s">
        <v>1</v>
      </c>
      <c r="E3" s="6" t="s">
        <v>2</v>
      </c>
      <c r="F3" s="6" t="s">
        <v>3</v>
      </c>
      <c r="G3" s="6" t="s">
        <v>4</v>
      </c>
      <c r="H3" s="6" t="s">
        <v>5</v>
      </c>
      <c r="I3" s="6" t="s">
        <v>6</v>
      </c>
      <c r="J3" s="6" t="s">
        <v>7</v>
      </c>
      <c r="K3" s="6" t="s">
        <v>8</v>
      </c>
      <c r="L3" s="6" t="s">
        <v>9</v>
      </c>
      <c r="M3" s="6" t="s">
        <v>10</v>
      </c>
      <c r="N3" s="6" t="s">
        <v>11</v>
      </c>
      <c r="O3" s="4" t="s">
        <v>12</v>
      </c>
    </row>
    <row r="4" spans="1:15" ht="16.5" thickBot="1" x14ac:dyDescent="0.3">
      <c r="A4" s="20">
        <v>200</v>
      </c>
      <c r="B4" s="23">
        <v>9.7799999999999994</v>
      </c>
      <c r="C4" s="7">
        <v>0</v>
      </c>
      <c r="D4" s="7">
        <v>0.03</v>
      </c>
      <c r="E4" s="7">
        <v>7.0000000000000007E-2</v>
      </c>
      <c r="F4" s="7">
        <v>0.1</v>
      </c>
      <c r="G4" s="7">
        <v>0.12</v>
      </c>
      <c r="H4" s="7">
        <v>0.14000000000000001</v>
      </c>
      <c r="I4" s="7">
        <v>0.16</v>
      </c>
      <c r="J4" s="7">
        <v>0.18</v>
      </c>
      <c r="K4" s="7">
        <v>0.2</v>
      </c>
      <c r="L4" s="7">
        <v>0.22</v>
      </c>
      <c r="M4" s="7">
        <v>0.24</v>
      </c>
      <c r="N4" s="7">
        <v>0.26</v>
      </c>
      <c r="O4" s="8">
        <v>0.3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33"/>
  <sheetViews>
    <sheetView workbookViewId="0">
      <selection activeCell="M32" sqref="M32"/>
    </sheetView>
  </sheetViews>
  <sheetFormatPr baseColWidth="10" defaultColWidth="10.875" defaultRowHeight="15.75" x14ac:dyDescent="0.25"/>
  <cols>
    <col min="1" max="1" width="22.125" style="58" bestFit="1" customWidth="1"/>
    <col min="2" max="2" width="10.875" style="58"/>
    <col min="3" max="4" width="11.125" style="58" bestFit="1" customWidth="1"/>
    <col min="5" max="5" width="12.125" style="58" bestFit="1" customWidth="1"/>
    <col min="6" max="7" width="12.5" style="58" bestFit="1" customWidth="1"/>
    <col min="8" max="8" width="14" style="58" bestFit="1" customWidth="1"/>
    <col min="9" max="9" width="15.5" style="58" bestFit="1" customWidth="1"/>
    <col min="10" max="10" width="15" style="58" bestFit="1" customWidth="1"/>
    <col min="11" max="11" width="15.5" style="58" bestFit="1" customWidth="1"/>
    <col min="12" max="14" width="15" style="58" bestFit="1" customWidth="1"/>
    <col min="15" max="16384" width="10.875" style="58"/>
  </cols>
  <sheetData>
    <row r="2" spans="1:15" ht="16.5" thickBot="1" x14ac:dyDescent="0.3"/>
    <row r="3" spans="1:15" x14ac:dyDescent="0.25">
      <c r="A3" s="59" t="s">
        <v>13</v>
      </c>
      <c r="B3" s="59" t="s">
        <v>14</v>
      </c>
      <c r="C3" s="60" t="s">
        <v>0</v>
      </c>
      <c r="D3" s="61" t="s">
        <v>1</v>
      </c>
      <c r="E3" s="61" t="s">
        <v>2</v>
      </c>
      <c r="F3" s="61" t="s">
        <v>3</v>
      </c>
      <c r="G3" s="61" t="s">
        <v>4</v>
      </c>
      <c r="H3" s="61" t="s">
        <v>5</v>
      </c>
      <c r="I3" s="61" t="s">
        <v>6</v>
      </c>
      <c r="J3" s="61" t="s">
        <v>7</v>
      </c>
      <c r="K3" s="61" t="s">
        <v>8</v>
      </c>
      <c r="L3" s="61" t="s">
        <v>9</v>
      </c>
      <c r="M3" s="61" t="s">
        <v>10</v>
      </c>
      <c r="N3" s="61" t="s">
        <v>11</v>
      </c>
      <c r="O3" s="62" t="s">
        <v>12</v>
      </c>
    </row>
    <row r="4" spans="1:15" ht="16.5" thickBot="1" x14ac:dyDescent="0.3">
      <c r="A4" s="63">
        <v>200</v>
      </c>
      <c r="B4" s="64">
        <v>9.7799999999999994</v>
      </c>
      <c r="C4" s="65">
        <v>0</v>
      </c>
      <c r="D4" s="65">
        <v>0.03</v>
      </c>
      <c r="E4" s="65">
        <v>7.0000000000000007E-2</v>
      </c>
      <c r="F4" s="65">
        <v>0.1</v>
      </c>
      <c r="G4" s="65">
        <v>0.12</v>
      </c>
      <c r="H4" s="65">
        <v>0.14000000000000001</v>
      </c>
      <c r="I4" s="65">
        <v>0.16</v>
      </c>
      <c r="J4" s="65">
        <v>0.18</v>
      </c>
      <c r="K4" s="65">
        <v>0.2</v>
      </c>
      <c r="L4" s="65">
        <v>0.22</v>
      </c>
      <c r="M4" s="65">
        <v>0.24</v>
      </c>
      <c r="N4" s="65">
        <v>0.26</v>
      </c>
      <c r="O4" s="66">
        <v>0.3</v>
      </c>
    </row>
    <row r="8" spans="1:15" ht="16.5" thickBot="1" x14ac:dyDescent="0.3"/>
    <row r="9" spans="1:15" x14ac:dyDescent="0.25">
      <c r="A9" s="59" t="s">
        <v>13</v>
      </c>
      <c r="B9" s="59" t="s">
        <v>14</v>
      </c>
      <c r="C9" s="60" t="s">
        <v>0</v>
      </c>
      <c r="D9" s="61" t="s">
        <v>1</v>
      </c>
      <c r="E9" s="61" t="s">
        <v>2</v>
      </c>
      <c r="F9" s="61" t="s">
        <v>3</v>
      </c>
      <c r="G9" s="61" t="s">
        <v>4</v>
      </c>
      <c r="H9" s="61" t="s">
        <v>5</v>
      </c>
      <c r="I9" s="61" t="s">
        <v>6</v>
      </c>
      <c r="J9" s="61" t="s">
        <v>7</v>
      </c>
      <c r="K9" s="61" t="s">
        <v>8</v>
      </c>
      <c r="L9" s="61" t="s">
        <v>9</v>
      </c>
      <c r="M9" s="61" t="s">
        <v>10</v>
      </c>
      <c r="N9" s="61" t="s">
        <v>11</v>
      </c>
      <c r="O9" s="62" t="s">
        <v>12</v>
      </c>
    </row>
    <row r="10" spans="1:15" ht="16.5" thickBot="1" x14ac:dyDescent="0.3">
      <c r="A10" s="63">
        <v>185</v>
      </c>
      <c r="B10" s="64">
        <v>9.7799999999999994</v>
      </c>
      <c r="C10" s="65">
        <v>0</v>
      </c>
      <c r="D10" s="65">
        <v>0.03</v>
      </c>
      <c r="E10" s="65">
        <v>7.0000000000000007E-2</v>
      </c>
      <c r="F10" s="65">
        <v>0.1</v>
      </c>
      <c r="G10" s="65">
        <v>0.12</v>
      </c>
      <c r="H10" s="65">
        <v>0.14000000000000001</v>
      </c>
      <c r="I10" s="65">
        <v>0.16</v>
      </c>
      <c r="J10" s="65">
        <v>0.18</v>
      </c>
      <c r="K10" s="65">
        <v>0.2</v>
      </c>
      <c r="L10" s="65">
        <v>0.22</v>
      </c>
      <c r="M10" s="65">
        <v>0.24</v>
      </c>
      <c r="N10" s="65">
        <v>0.26</v>
      </c>
      <c r="O10" s="66">
        <v>0.3</v>
      </c>
    </row>
    <row r="13" spans="1:15" ht="16.5" thickBot="1" x14ac:dyDescent="0.3"/>
    <row r="14" spans="1:15" ht="16.5" thickBot="1" x14ac:dyDescent="0.3">
      <c r="A14" s="67" t="s">
        <v>28</v>
      </c>
      <c r="B14" s="68"/>
      <c r="C14" s="69">
        <f t="shared" ref="C14:O14" si="0">$A4*$B4</f>
        <v>1955.9999999999998</v>
      </c>
      <c r="D14" s="69">
        <f t="shared" si="0"/>
        <v>1955.9999999999998</v>
      </c>
      <c r="E14" s="69">
        <f t="shared" si="0"/>
        <v>1955.9999999999998</v>
      </c>
      <c r="F14" s="69">
        <f t="shared" si="0"/>
        <v>1955.9999999999998</v>
      </c>
      <c r="G14" s="69">
        <f t="shared" si="0"/>
        <v>1955.9999999999998</v>
      </c>
      <c r="H14" s="69">
        <f t="shared" si="0"/>
        <v>1955.9999999999998</v>
      </c>
      <c r="I14" s="69">
        <f t="shared" si="0"/>
        <v>1955.9999999999998</v>
      </c>
      <c r="J14" s="69">
        <f t="shared" si="0"/>
        <v>1955.9999999999998</v>
      </c>
      <c r="K14" s="69">
        <f t="shared" si="0"/>
        <v>1955.9999999999998</v>
      </c>
      <c r="L14" s="69">
        <f t="shared" si="0"/>
        <v>1955.9999999999998</v>
      </c>
      <c r="M14" s="69">
        <f t="shared" si="0"/>
        <v>1955.9999999999998</v>
      </c>
      <c r="N14" s="69">
        <f t="shared" si="0"/>
        <v>1955.9999999999998</v>
      </c>
      <c r="O14" s="69">
        <f t="shared" si="0"/>
        <v>1955.9999999999998</v>
      </c>
    </row>
    <row r="15" spans="1:15" ht="16.5" thickBot="1" x14ac:dyDescent="0.3">
      <c r="A15" s="67" t="s">
        <v>29</v>
      </c>
      <c r="B15" s="68"/>
      <c r="C15" s="83">
        <f>$A10*$B10</f>
        <v>1809.3</v>
      </c>
      <c r="D15" s="83">
        <f t="shared" ref="D15:O15" si="1">$A10*$B10</f>
        <v>1809.3</v>
      </c>
      <c r="E15" s="83">
        <f t="shared" si="1"/>
        <v>1809.3</v>
      </c>
      <c r="F15" s="83">
        <f t="shared" si="1"/>
        <v>1809.3</v>
      </c>
      <c r="G15" s="83">
        <f t="shared" si="1"/>
        <v>1809.3</v>
      </c>
      <c r="H15" s="83">
        <f t="shared" si="1"/>
        <v>1809.3</v>
      </c>
      <c r="I15" s="83">
        <f t="shared" si="1"/>
        <v>1809.3</v>
      </c>
      <c r="J15" s="83">
        <f t="shared" si="1"/>
        <v>1809.3</v>
      </c>
      <c r="K15" s="83">
        <f t="shared" si="1"/>
        <v>1809.3</v>
      </c>
      <c r="L15" s="83">
        <f t="shared" si="1"/>
        <v>1809.3</v>
      </c>
      <c r="M15" s="83">
        <f t="shared" si="1"/>
        <v>1809.3</v>
      </c>
      <c r="N15" s="83">
        <f t="shared" si="1"/>
        <v>1809.3</v>
      </c>
      <c r="O15" s="83">
        <f t="shared" si="1"/>
        <v>1809.3</v>
      </c>
    </row>
    <row r="16" spans="1:15" ht="16.5" thickBot="1" x14ac:dyDescent="0.3">
      <c r="A16" s="67" t="s">
        <v>34</v>
      </c>
      <c r="B16" s="82"/>
      <c r="C16" s="84">
        <f>C14*C4</f>
        <v>0</v>
      </c>
      <c r="D16" s="84">
        <f t="shared" ref="D16:O16" si="2">D14*D4</f>
        <v>58.679999999999993</v>
      </c>
      <c r="E16" s="84">
        <f t="shared" si="2"/>
        <v>136.91999999999999</v>
      </c>
      <c r="F16" s="84">
        <f t="shared" si="2"/>
        <v>195.6</v>
      </c>
      <c r="G16" s="84">
        <f t="shared" si="2"/>
        <v>234.71999999999997</v>
      </c>
      <c r="H16" s="84">
        <f t="shared" si="2"/>
        <v>273.83999999999997</v>
      </c>
      <c r="I16" s="84">
        <f t="shared" si="2"/>
        <v>312.95999999999998</v>
      </c>
      <c r="J16" s="84">
        <f t="shared" si="2"/>
        <v>352.07999999999993</v>
      </c>
      <c r="K16" s="84">
        <f t="shared" si="2"/>
        <v>391.2</v>
      </c>
      <c r="L16" s="84">
        <f t="shared" si="2"/>
        <v>430.31999999999994</v>
      </c>
      <c r="M16" s="84">
        <f t="shared" si="2"/>
        <v>469.43999999999994</v>
      </c>
      <c r="N16" s="84">
        <f t="shared" si="2"/>
        <v>508.55999999999995</v>
      </c>
      <c r="O16" s="84">
        <f t="shared" si="2"/>
        <v>586.79999999999995</v>
      </c>
    </row>
    <row r="17" spans="1:15" ht="16.5" thickBot="1" x14ac:dyDescent="0.3">
      <c r="A17" s="67"/>
      <c r="B17" s="82"/>
      <c r="C17" s="84"/>
      <c r="D17" s="84"/>
      <c r="E17" s="84"/>
      <c r="F17" s="84"/>
      <c r="G17" s="84"/>
      <c r="H17" s="84"/>
      <c r="I17" s="84"/>
      <c r="J17" s="84"/>
      <c r="K17" s="84"/>
      <c r="L17" s="84"/>
      <c r="M17" s="84"/>
      <c r="N17" s="84"/>
      <c r="O17" s="84"/>
    </row>
    <row r="18" spans="1:15" ht="16.5" thickBot="1" x14ac:dyDescent="0.3">
      <c r="A18" s="67"/>
      <c r="B18" s="70"/>
      <c r="C18" s="71"/>
      <c r="D18" s="72"/>
      <c r="E18" s="72"/>
      <c r="F18" s="72"/>
      <c r="G18" s="72"/>
      <c r="H18" s="72"/>
      <c r="I18" s="72"/>
      <c r="J18" s="72"/>
      <c r="K18" s="72"/>
      <c r="L18" s="72"/>
      <c r="M18" s="72"/>
      <c r="N18" s="72"/>
      <c r="O18" s="73"/>
    </row>
    <row r="19" spans="1:15" ht="16.5" thickBot="1" x14ac:dyDescent="0.3">
      <c r="A19" s="67"/>
      <c r="B19" s="74"/>
      <c r="C19" s="75"/>
      <c r="D19" s="76"/>
      <c r="E19" s="76"/>
      <c r="F19" s="76"/>
      <c r="G19" s="76"/>
      <c r="H19" s="76"/>
      <c r="I19" s="76"/>
      <c r="J19" s="76"/>
      <c r="K19" s="76"/>
      <c r="L19" s="76"/>
      <c r="M19" s="76"/>
      <c r="N19" s="76"/>
      <c r="O19" s="77"/>
    </row>
    <row r="20" spans="1:15" ht="16.5" thickBot="1" x14ac:dyDescent="0.3">
      <c r="A20" s="78" t="s">
        <v>30</v>
      </c>
      <c r="B20" s="79"/>
      <c r="C20" s="80">
        <f>C14+C16</f>
        <v>1955.9999999999998</v>
      </c>
      <c r="D20" s="80">
        <f t="shared" ref="D20:O20" si="3">D14+D16</f>
        <v>2014.6799999999998</v>
      </c>
      <c r="E20" s="80">
        <f t="shared" si="3"/>
        <v>2092.9199999999996</v>
      </c>
      <c r="F20" s="80">
        <f t="shared" si="3"/>
        <v>2151.6</v>
      </c>
      <c r="G20" s="80">
        <f t="shared" si="3"/>
        <v>2190.7199999999998</v>
      </c>
      <c r="H20" s="80">
        <f t="shared" si="3"/>
        <v>2229.8399999999997</v>
      </c>
      <c r="I20" s="80">
        <f t="shared" si="3"/>
        <v>2268.9599999999996</v>
      </c>
      <c r="J20" s="80">
        <f t="shared" si="3"/>
        <v>2308.08</v>
      </c>
      <c r="K20" s="80">
        <f t="shared" si="3"/>
        <v>2347.1999999999998</v>
      </c>
      <c r="L20" s="80">
        <f t="shared" si="3"/>
        <v>2386.3199999999997</v>
      </c>
      <c r="M20" s="80">
        <f t="shared" si="3"/>
        <v>2425.4399999999996</v>
      </c>
      <c r="N20" s="80">
        <f t="shared" si="3"/>
        <v>2464.5599999999995</v>
      </c>
      <c r="O20" s="80">
        <f t="shared" si="3"/>
        <v>2542.7999999999997</v>
      </c>
    </row>
    <row r="21" spans="1:15" ht="16.5" thickBot="1" x14ac:dyDescent="0.3">
      <c r="A21" s="78" t="s">
        <v>31</v>
      </c>
      <c r="B21" s="79"/>
      <c r="C21" s="80">
        <f>C15+C16</f>
        <v>1809.3</v>
      </c>
      <c r="D21" s="80">
        <f t="shared" ref="D21:O21" si="4">D15+D16</f>
        <v>1867.98</v>
      </c>
      <c r="E21" s="80">
        <f t="shared" si="4"/>
        <v>1946.22</v>
      </c>
      <c r="F21" s="80">
        <f t="shared" si="4"/>
        <v>2004.8999999999999</v>
      </c>
      <c r="G21" s="80">
        <f t="shared" si="4"/>
        <v>2044.02</v>
      </c>
      <c r="H21" s="80">
        <f t="shared" si="4"/>
        <v>2083.14</v>
      </c>
      <c r="I21" s="80">
        <f t="shared" si="4"/>
        <v>2122.2599999999998</v>
      </c>
      <c r="J21" s="80">
        <f t="shared" si="4"/>
        <v>2161.38</v>
      </c>
      <c r="K21" s="80">
        <f t="shared" si="4"/>
        <v>2200.5</v>
      </c>
      <c r="L21" s="80">
        <f t="shared" si="4"/>
        <v>2239.62</v>
      </c>
      <c r="M21" s="80">
        <f t="shared" si="4"/>
        <v>2278.7399999999998</v>
      </c>
      <c r="N21" s="80">
        <f t="shared" si="4"/>
        <v>2317.8599999999997</v>
      </c>
      <c r="O21" s="80">
        <f t="shared" si="4"/>
        <v>2396.1</v>
      </c>
    </row>
    <row r="22" spans="1:15" ht="16.5" thickBot="1" x14ac:dyDescent="0.3">
      <c r="A22" s="67" t="s">
        <v>32</v>
      </c>
      <c r="B22" s="85">
        <v>0.77</v>
      </c>
      <c r="C22" s="81">
        <f>C20*0.77</f>
        <v>1506.12</v>
      </c>
      <c r="D22" s="81">
        <f>D20*0.77</f>
        <v>1551.3036</v>
      </c>
      <c r="E22" s="81">
        <f t="shared" ref="E22:O22" si="5">E20*0.77</f>
        <v>1611.5483999999997</v>
      </c>
      <c r="F22" s="81">
        <f t="shared" si="5"/>
        <v>1656.732</v>
      </c>
      <c r="G22" s="81">
        <f t="shared" si="5"/>
        <v>1686.8543999999999</v>
      </c>
      <c r="H22" s="81">
        <f t="shared" si="5"/>
        <v>1716.9767999999999</v>
      </c>
      <c r="I22" s="81">
        <f t="shared" si="5"/>
        <v>1747.0991999999997</v>
      </c>
      <c r="J22" s="81">
        <f t="shared" si="5"/>
        <v>1777.2216000000001</v>
      </c>
      <c r="K22" s="81">
        <f t="shared" si="5"/>
        <v>1807.3439999999998</v>
      </c>
      <c r="L22" s="81">
        <f t="shared" si="5"/>
        <v>1837.4663999999998</v>
      </c>
      <c r="M22" s="81">
        <f t="shared" si="5"/>
        <v>1867.5887999999998</v>
      </c>
      <c r="N22" s="81">
        <f t="shared" si="5"/>
        <v>1897.7111999999997</v>
      </c>
      <c r="O22" s="81">
        <f t="shared" si="5"/>
        <v>1957.9559999999999</v>
      </c>
    </row>
    <row r="23" spans="1:15" ht="16.5" thickBot="1" x14ac:dyDescent="0.3">
      <c r="A23" s="67" t="s">
        <v>33</v>
      </c>
      <c r="B23" s="85">
        <v>0.77</v>
      </c>
      <c r="C23" s="81">
        <f>C15*0.77</f>
        <v>1393.1610000000001</v>
      </c>
      <c r="D23" s="81">
        <f t="shared" ref="D23:O23" si="6">D15*0.77</f>
        <v>1393.1610000000001</v>
      </c>
      <c r="E23" s="81">
        <f t="shared" si="6"/>
        <v>1393.1610000000001</v>
      </c>
      <c r="F23" s="81">
        <f t="shared" si="6"/>
        <v>1393.1610000000001</v>
      </c>
      <c r="G23" s="81">
        <f t="shared" si="6"/>
        <v>1393.1610000000001</v>
      </c>
      <c r="H23" s="81">
        <f t="shared" si="6"/>
        <v>1393.1610000000001</v>
      </c>
      <c r="I23" s="81">
        <f t="shared" si="6"/>
        <v>1393.1610000000001</v>
      </c>
      <c r="J23" s="81">
        <f t="shared" si="6"/>
        <v>1393.1610000000001</v>
      </c>
      <c r="K23" s="81">
        <f t="shared" si="6"/>
        <v>1393.1610000000001</v>
      </c>
      <c r="L23" s="81">
        <f t="shared" si="6"/>
        <v>1393.1610000000001</v>
      </c>
      <c r="M23" s="81">
        <f t="shared" si="6"/>
        <v>1393.1610000000001</v>
      </c>
      <c r="N23" s="81">
        <f t="shared" si="6"/>
        <v>1393.1610000000001</v>
      </c>
      <c r="O23" s="81">
        <f t="shared" si="6"/>
        <v>1393.1610000000001</v>
      </c>
    </row>
    <row r="33" spans="7:7" x14ac:dyDescent="0.25">
      <c r="G33" s="8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0" sqref="K20"/>
    </sheetView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liste conducteurs</vt:lpstr>
      <vt:lpstr>CR</vt:lpstr>
      <vt:lpstr>ATELIER</vt:lpstr>
      <vt:lpstr>ADMINISTRATIF</vt:lpstr>
      <vt:lpstr>VERIFICATEURS</vt:lpstr>
      <vt:lpstr>Point Bus</vt:lpstr>
      <vt:lpstr>TOTAL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Guillaume Chevalerias</cp:lastModifiedBy>
  <dcterms:created xsi:type="dcterms:W3CDTF">2021-09-28T15:47:56Z</dcterms:created>
  <dcterms:modified xsi:type="dcterms:W3CDTF">2021-10-19T08:28:49Z</dcterms:modified>
</cp:coreProperties>
</file>