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workbookProtection workbookAlgorithmName="SHA-512" workbookHashValue="zsUmrh0CJO621FvyRmTZEe/3BXDbtjuHGGXQX5ybtcxUFZBLJ4XDadSQxMo11rXVVkgph64wy8qEXbCZbLjBjA==" workbookSaltValue="dRF8dTn1GBREC8moUXbW/g==" workbookSpinCount="100000" lockStructure="1"/>
  <bookViews>
    <workbookView xWindow="-108" yWindow="-108" windowWidth="23256" windowHeight="12576"/>
  </bookViews>
  <sheets>
    <sheet name="FEPP" sheetId="1" r:id="rId1"/>
    <sheet name="ANNEXE 1A" sheetId="12" state="hidden" r:id="rId2"/>
    <sheet name="ANNEXE 3A" sheetId="10" state="hidden" r:id="rId3"/>
    <sheet name="ANNEXE 3B" sheetId="4" state="hidden" r:id="rId4"/>
    <sheet name="ANNEXE 3C" sheetId="5" state="hidden" r:id="rId5"/>
    <sheet name="ANNEXE 3D" sheetId="11" state="hidden" r:id="rId6"/>
    <sheet name="ANNEXE 3E" sheetId="6" state="hidden" r:id="rId7"/>
    <sheet name="ANNEXE 3F" sheetId="8" state="hidden" r:id="rId8"/>
    <sheet name="ANNEXE 3G" sheetId="14" state="hidden" r:id="rId9"/>
    <sheet name="ANNEXE 3H" sheetId="9" state="hidden" r:id="rId10"/>
    <sheet name="admin" sheetId="7" state="hidden" r:id="rId11"/>
    <sheet name="ANNEXE 3I" sheetId="15" state="hidden" r:id="rId12"/>
  </sheets>
  <externalReferences>
    <externalReference r:id="rId13"/>
  </externalReferences>
  <definedNames>
    <definedName name="lst_ol">admin!$A$57:$A$60</definedName>
    <definedName name="_xlnm.Print_Area" localSheetId="10">admin!$A$181:$C$274</definedName>
    <definedName name="_xlnm.Print_Area" localSheetId="0">FEPP!$A$1:$CE$77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P78" i="1" l="1"/>
  <c r="AP86" i="1" l="1"/>
  <c r="AP85" i="1"/>
  <c r="AP84" i="1"/>
  <c r="AP83" i="1"/>
  <c r="AP82" i="1"/>
  <c r="AP81" i="1"/>
  <c r="AP80" i="1"/>
  <c r="AP79" i="1"/>
  <c r="L42" i="7" l="1"/>
  <c r="N42" i="7"/>
  <c r="L39" i="7"/>
  <c r="N39" i="7"/>
  <c r="H13" i="7" l="1"/>
  <c r="H27" i="7"/>
  <c r="K10" i="7" l="1"/>
  <c r="H10" i="7" l="1"/>
  <c r="E4" i="15" l="1"/>
  <c r="A4" i="15"/>
  <c r="C21" i="7" l="1"/>
  <c r="B22" i="7"/>
  <c r="BE58" i="1"/>
  <c r="AY58" i="1"/>
  <c r="J10" i="7"/>
  <c r="BI55" i="1"/>
  <c r="A251" i="7"/>
  <c r="BI56" i="1"/>
  <c r="BI57" i="1"/>
  <c r="BS58" i="1"/>
  <c r="BQ58" i="1"/>
  <c r="BI58" i="1"/>
  <c r="BC58" i="1"/>
  <c r="AU58" i="1"/>
  <c r="AW58" i="1"/>
  <c r="AS58" i="1"/>
  <c r="BU58" i="1"/>
  <c r="AQ57" i="1"/>
  <c r="AQ56" i="1"/>
  <c r="CC58" i="1"/>
  <c r="BV58" i="1"/>
  <c r="CA58" i="1"/>
  <c r="BT35" i="1"/>
  <c r="CA35" i="1"/>
  <c r="J7" i="7"/>
  <c r="AQ14" i="1" l="1"/>
  <c r="I10" i="7"/>
  <c r="AV55" i="1" l="1"/>
  <c r="BS55" i="1" l="1"/>
  <c r="H17" i="7"/>
  <c r="AQ55" i="1" l="1"/>
  <c r="BZ56" i="1"/>
  <c r="A255" i="7" l="1"/>
  <c r="A254" i="7"/>
  <c r="A253" i="7"/>
  <c r="A252" i="7"/>
  <c r="A250" i="7"/>
  <c r="AP54" i="1"/>
  <c r="Q3" i="9" s="1"/>
  <c r="AP53" i="1"/>
  <c r="M3" i="9" s="1"/>
  <c r="AP52" i="1"/>
  <c r="I3" i="9" s="1"/>
  <c r="AP51" i="1"/>
  <c r="E3" i="9" s="1"/>
  <c r="AP50" i="1"/>
  <c r="A3" i="9" s="1"/>
  <c r="T58" i="1" l="1"/>
  <c r="BD39" i="1" l="1"/>
  <c r="AV39" i="1"/>
  <c r="BQ39" i="1"/>
  <c r="T56" i="1" l="1"/>
  <c r="T57" i="1"/>
  <c r="K63" i="1"/>
  <c r="H63" i="1"/>
  <c r="A63" i="1"/>
  <c r="T61" i="1" l="1"/>
  <c r="T60" i="1"/>
  <c r="T59" i="1"/>
  <c r="A64" i="1" l="1"/>
  <c r="K64" i="1"/>
  <c r="H64" i="1"/>
  <c r="BD34" i="1"/>
  <c r="AZ34" i="1"/>
  <c r="BG23" i="1"/>
  <c r="AQ39" i="1"/>
  <c r="AQ40" i="1"/>
  <c r="T62" i="1" l="1"/>
  <c r="K65" i="1"/>
  <c r="K66" i="1"/>
  <c r="H65" i="1"/>
  <c r="H66" i="1"/>
  <c r="A65" i="1"/>
  <c r="A66" i="1"/>
  <c r="V65" i="1"/>
  <c r="H66" i="7" l="1"/>
  <c r="J66" i="7"/>
  <c r="AD25" i="1" l="1"/>
  <c r="H25" i="1"/>
  <c r="BM47" i="1"/>
  <c r="V64" i="1"/>
  <c r="AL64" i="1"/>
  <c r="AH64" i="1"/>
  <c r="AN72" i="1" l="1"/>
  <c r="H3" i="7" l="1"/>
  <c r="R67" i="1" s="1"/>
  <c r="AB70" i="1" l="1"/>
  <c r="K27" i="7"/>
  <c r="J27" i="7"/>
  <c r="T70" i="1"/>
  <c r="H46" i="7"/>
  <c r="AQ16" i="1"/>
  <c r="BN33" i="1"/>
  <c r="BN32" i="1"/>
  <c r="BN31" i="1"/>
  <c r="AU35" i="1"/>
  <c r="AQ34" i="1"/>
  <c r="AQ33" i="1"/>
  <c r="AQ32" i="1"/>
  <c r="AQ31" i="1"/>
  <c r="N14" i="7"/>
  <c r="J14" i="7" s="1"/>
  <c r="L14" i="7"/>
  <c r="BB50" i="1" s="1"/>
  <c r="AQ52" i="1"/>
  <c r="AQ53" i="1"/>
  <c r="H59" i="7"/>
  <c r="V66" i="1"/>
  <c r="BW27" i="1"/>
  <c r="AL66" i="1"/>
  <c r="AH66" i="1"/>
  <c r="AQ42" i="1"/>
  <c r="AQ45" i="1"/>
  <c r="M58" i="7"/>
  <c r="L58" i="7"/>
  <c r="BH47" i="1"/>
  <c r="J3" i="7"/>
  <c r="N33" i="7" s="1"/>
  <c r="J13" i="7"/>
  <c r="J9" i="7"/>
  <c r="J8" i="7"/>
  <c r="A214" i="7"/>
  <c r="A213" i="7"/>
  <c r="AQ15" i="1"/>
  <c r="H23" i="1"/>
  <c r="BM23" i="1"/>
  <c r="BJ23" i="1"/>
  <c r="BN11" i="1"/>
  <c r="BL11" i="1"/>
  <c r="CB23" i="1"/>
  <c r="CD23" i="1"/>
  <c r="BB23" i="1"/>
  <c r="BY9" i="1"/>
  <c r="BY10" i="1"/>
  <c r="BD11" i="1"/>
  <c r="BD12" i="1"/>
  <c r="BJ10" i="1"/>
  <c r="BB10" i="1"/>
  <c r="AZ23" i="1"/>
  <c r="BV10" i="1"/>
  <c r="BV9" i="1"/>
  <c r="BG10" i="1"/>
  <c r="BB11" i="1"/>
  <c r="AZ10" i="1"/>
  <c r="A6" i="1"/>
  <c r="BO11" i="1"/>
  <c r="A280" i="7"/>
  <c r="BD17" i="1"/>
  <c r="BD24" i="1"/>
  <c r="BD28" i="1"/>
  <c r="BD29" i="1"/>
  <c r="BR35" i="1"/>
  <c r="BD40" i="1"/>
  <c r="BD49" i="1"/>
  <c r="BC54" i="1"/>
  <c r="BA64" i="1"/>
  <c r="Q70" i="1"/>
  <c r="AO70" i="1"/>
  <c r="AL65" i="1"/>
  <c r="AH65" i="1"/>
  <c r="N70" i="1"/>
  <c r="AL70" i="1"/>
  <c r="AY64" i="1"/>
  <c r="BA54" i="1"/>
  <c r="BA49" i="1"/>
  <c r="BA40" i="1"/>
  <c r="BP35" i="1"/>
  <c r="AR35" i="1"/>
  <c r="BA29" i="1"/>
  <c r="BA28" i="1"/>
  <c r="BA24" i="1"/>
  <c r="BA17" i="1"/>
  <c r="BA12" i="1"/>
  <c r="A279" i="7"/>
  <c r="A278" i="7"/>
  <c r="A276" i="7"/>
  <c r="A275" i="7"/>
  <c r="A265" i="7"/>
  <c r="BP59" i="1"/>
  <c r="AX61" i="1"/>
  <c r="AQ11" i="1"/>
  <c r="AY2" i="1"/>
  <c r="J2" i="1"/>
  <c r="AQ54" i="1"/>
  <c r="AQ49" i="1"/>
  <c r="BN34" i="1"/>
  <c r="AQ29" i="1"/>
  <c r="AQ24" i="1"/>
  <c r="AQ17" i="1"/>
  <c r="AQ12" i="1"/>
  <c r="BB35" i="1"/>
  <c r="I68" i="1"/>
  <c r="BL64" i="1"/>
  <c r="BR54" i="1"/>
  <c r="BR49" i="1"/>
  <c r="BR40" i="1"/>
  <c r="BI35" i="1"/>
  <c r="BR29" i="1"/>
  <c r="BR24" i="1"/>
  <c r="BR17" i="1"/>
  <c r="BR12" i="1"/>
  <c r="BC64" i="1"/>
  <c r="BF54" i="1"/>
  <c r="BF49" i="1"/>
  <c r="BF40" i="1"/>
  <c r="BF29" i="1"/>
  <c r="BF24" i="1"/>
  <c r="BF17" i="1"/>
  <c r="BF12" i="1"/>
  <c r="BZ52" i="1"/>
  <c r="BZ42" i="1"/>
  <c r="BZ37" i="1"/>
  <c r="BZ32" i="1"/>
  <c r="BZ26" i="1"/>
  <c r="BZ19" i="1"/>
  <c r="BZ14" i="1"/>
  <c r="BZ9" i="1"/>
  <c r="BI65" i="1"/>
  <c r="AY67" i="1"/>
  <c r="AQ66" i="1"/>
  <c r="AQ65" i="1"/>
  <c r="BX63" i="1"/>
  <c r="BX62" i="1"/>
  <c r="BX60" i="1"/>
  <c r="AQ64" i="1"/>
  <c r="AQ60" i="1"/>
  <c r="AQ59" i="1"/>
  <c r="AV50" i="1"/>
  <c r="BF46" i="1"/>
  <c r="AQ47" i="1"/>
  <c r="AQ46" i="1"/>
  <c r="AQ41" i="1"/>
  <c r="AQ38" i="1"/>
  <c r="AQ37" i="1"/>
  <c r="AQ36" i="1"/>
  <c r="AQ30" i="1"/>
  <c r="AQ28" i="1"/>
  <c r="AQ27" i="1"/>
  <c r="AQ26" i="1"/>
  <c r="AQ25" i="1"/>
  <c r="BO23" i="1"/>
  <c r="AQ23" i="1"/>
  <c r="AQ22" i="1"/>
  <c r="BK21" i="1"/>
  <c r="AY21" i="1"/>
  <c r="AQ21" i="1"/>
  <c r="AQ19" i="1"/>
  <c r="AQ18" i="1"/>
  <c r="AQ13" i="1"/>
  <c r="BE11" i="1"/>
  <c r="AV11" i="1"/>
  <c r="BQ10" i="1"/>
  <c r="BK10" i="1"/>
  <c r="BC10" i="1"/>
  <c r="AQ10" i="1"/>
  <c r="BQ9" i="1"/>
  <c r="BK9" i="1"/>
  <c r="AQ9" i="1"/>
  <c r="BL8" i="1"/>
  <c r="AQ8" i="1"/>
  <c r="J46" i="7"/>
  <c r="P12" i="1"/>
  <c r="J12" i="1"/>
  <c r="E12" i="1"/>
  <c r="A12" i="1"/>
  <c r="M22" i="1"/>
  <c r="M21" i="1"/>
  <c r="M20" i="1"/>
  <c r="M19" i="1"/>
  <c r="M18" i="1"/>
  <c r="M17" i="1"/>
  <c r="L22" i="1"/>
  <c r="L21" i="1"/>
  <c r="L20" i="1"/>
  <c r="L19" i="1"/>
  <c r="L18" i="1"/>
  <c r="L17" i="1"/>
  <c r="AH24" i="1"/>
  <c r="A24" i="1"/>
  <c r="A23" i="1"/>
  <c r="H22" i="1"/>
  <c r="E42" i="7"/>
  <c r="D22" i="1" s="1"/>
  <c r="A22" i="1"/>
  <c r="H21" i="1"/>
  <c r="E41" i="7"/>
  <c r="D21" i="1" s="1"/>
  <c r="A21" i="1"/>
  <c r="H20" i="1"/>
  <c r="E39" i="7"/>
  <c r="D20" i="1" s="1"/>
  <c r="A20" i="1"/>
  <c r="H19" i="1"/>
  <c r="E35" i="7"/>
  <c r="D19" i="1" s="1"/>
  <c r="A19" i="1"/>
  <c r="A18" i="1"/>
  <c r="H18" i="1"/>
  <c r="H17" i="1"/>
  <c r="A17" i="1"/>
  <c r="AF70" i="1"/>
  <c r="AF69" i="1"/>
  <c r="AF68" i="1"/>
  <c r="T71" i="1"/>
  <c r="T69" i="1"/>
  <c r="T68" i="1"/>
  <c r="T67" i="1"/>
  <c r="I70" i="1"/>
  <c r="I69" i="1"/>
  <c r="I67" i="1"/>
  <c r="A274" i="7"/>
  <c r="A273" i="7"/>
  <c r="A272" i="7"/>
  <c r="A271" i="7"/>
  <c r="A270" i="7"/>
  <c r="A269" i="7"/>
  <c r="A268" i="7"/>
  <c r="A267" i="7"/>
  <c r="A266" i="7"/>
  <c r="A264" i="7"/>
  <c r="A263" i="7"/>
  <c r="A262" i="7"/>
  <c r="A261" i="7"/>
  <c r="A260" i="7"/>
  <c r="A259" i="7"/>
  <c r="A258" i="7"/>
  <c r="A257" i="7"/>
  <c r="A256" i="7"/>
  <c r="A249" i="7"/>
  <c r="A248" i="7"/>
  <c r="A247" i="7"/>
  <c r="A246" i="7"/>
  <c r="A245" i="7"/>
  <c r="A244" i="7"/>
  <c r="A243" i="7"/>
  <c r="A242" i="7"/>
  <c r="A241" i="7"/>
  <c r="A240" i="7"/>
  <c r="A239" i="7"/>
  <c r="A238" i="7"/>
  <c r="A237" i="7"/>
  <c r="A236" i="7"/>
  <c r="A235" i="7"/>
  <c r="A234" i="7"/>
  <c r="A233" i="7"/>
  <c r="A232" i="7"/>
  <c r="A231" i="7"/>
  <c r="A230" i="7"/>
  <c r="A229" i="7"/>
  <c r="A228" i="7"/>
  <c r="A227" i="7"/>
  <c r="A226" i="7"/>
  <c r="A225" i="7"/>
  <c r="A224" i="7"/>
  <c r="A223" i="7"/>
  <c r="A222" i="7"/>
  <c r="A221" i="7"/>
  <c r="A220" i="7"/>
  <c r="A219" i="7"/>
  <c r="A218" i="7"/>
  <c r="A217" i="7"/>
  <c r="A216" i="7"/>
  <c r="A215" i="7"/>
  <c r="A212" i="7"/>
  <c r="A211" i="7"/>
  <c r="A210" i="7"/>
  <c r="A209" i="7"/>
  <c r="A208" i="7"/>
  <c r="A207" i="7"/>
  <c r="A206" i="7"/>
  <c r="A205" i="7"/>
  <c r="A204" i="7"/>
  <c r="A203" i="7"/>
  <c r="A202" i="7"/>
  <c r="A201" i="7"/>
  <c r="A200" i="7"/>
  <c r="A199" i="7"/>
  <c r="A198" i="7"/>
  <c r="A197" i="7"/>
  <c r="A196" i="7"/>
  <c r="A195" i="7"/>
  <c r="A194" i="7"/>
  <c r="A193" i="7"/>
  <c r="A192" i="7"/>
  <c r="A191" i="7"/>
  <c r="A190" i="7"/>
  <c r="A189" i="7"/>
  <c r="A188" i="7"/>
  <c r="A187" i="7"/>
  <c r="A186" i="7"/>
  <c r="A185" i="7"/>
  <c r="A184" i="7"/>
  <c r="A183" i="7"/>
  <c r="A182" i="7"/>
  <c r="A181" i="7"/>
  <c r="A68" i="1"/>
  <c r="A62" i="1"/>
  <c r="T15" i="1"/>
  <c r="N21" i="1"/>
  <c r="N20" i="1"/>
  <c r="N19" i="1"/>
  <c r="N18" i="1"/>
  <c r="N17" i="1"/>
  <c r="O15" i="1"/>
  <c r="A16" i="1"/>
  <c r="A15" i="1"/>
  <c r="AG12" i="1"/>
  <c r="AG9" i="1"/>
  <c r="W11" i="1"/>
  <c r="O11" i="1"/>
  <c r="H11" i="1"/>
  <c r="A11" i="1"/>
  <c r="A10" i="1"/>
  <c r="V9" i="1"/>
  <c r="O9" i="1"/>
  <c r="H9" i="1"/>
  <c r="A9" i="1"/>
  <c r="A8" i="1"/>
  <c r="I13" i="7"/>
  <c r="C50" i="7"/>
  <c r="I3" i="7"/>
  <c r="L33" i="7"/>
  <c r="J4" i="7"/>
  <c r="I4" i="7"/>
  <c r="H4" i="7"/>
  <c r="AB67" i="1" s="1"/>
  <c r="J2" i="7"/>
  <c r="I2" i="7"/>
  <c r="H2" i="7"/>
  <c r="BB8" i="1"/>
  <c r="H20" i="7"/>
  <c r="H19" i="7"/>
  <c r="H18" i="7"/>
  <c r="H16" i="7"/>
  <c r="O35" i="7" s="1"/>
  <c r="I20" i="7"/>
  <c r="I19" i="7"/>
  <c r="J18" i="7"/>
  <c r="I18" i="7"/>
  <c r="I17" i="7"/>
  <c r="J16" i="7"/>
  <c r="Q35" i="7" s="1"/>
  <c r="I16" i="7"/>
  <c r="J15" i="7"/>
  <c r="I15" i="7"/>
  <c r="H15" i="7"/>
  <c r="BD59" i="1" s="1"/>
  <c r="K45" i="7"/>
  <c r="J45" i="7"/>
  <c r="I45" i="7"/>
  <c r="H45" i="7"/>
  <c r="K44" i="7"/>
  <c r="J44" i="7"/>
  <c r="I44" i="7"/>
  <c r="H44" i="7"/>
  <c r="K43" i="7"/>
  <c r="J43" i="7"/>
  <c r="I43" i="7"/>
  <c r="H43" i="7"/>
  <c r="K42" i="7"/>
  <c r="J42" i="7"/>
  <c r="I42" i="7"/>
  <c r="H42" i="7"/>
  <c r="K41" i="7"/>
  <c r="J41" i="7"/>
  <c r="I41" i="7"/>
  <c r="H41" i="7"/>
  <c r="K40" i="7"/>
  <c r="J40" i="7"/>
  <c r="I40" i="7"/>
  <c r="H40" i="7"/>
  <c r="K39" i="7"/>
  <c r="J39" i="7"/>
  <c r="I39" i="7"/>
  <c r="H39" i="7"/>
  <c r="K38" i="7"/>
  <c r="J38" i="7"/>
  <c r="I38" i="7"/>
  <c r="H38" i="7"/>
  <c r="K37" i="7"/>
  <c r="J37" i="7"/>
  <c r="I37" i="7"/>
  <c r="H37" i="7"/>
  <c r="K36" i="7"/>
  <c r="J36" i="7"/>
  <c r="I36" i="7"/>
  <c r="H36" i="7"/>
  <c r="K35" i="7"/>
  <c r="J35" i="7"/>
  <c r="I35" i="7"/>
  <c r="H35" i="7"/>
  <c r="K34" i="7"/>
  <c r="I34" i="7"/>
  <c r="K33" i="7"/>
  <c r="J33" i="7"/>
  <c r="I33" i="7"/>
  <c r="H33" i="7"/>
  <c r="K32" i="7"/>
  <c r="J32" i="7"/>
  <c r="I32" i="7"/>
  <c r="H32" i="7"/>
  <c r="K31" i="7"/>
  <c r="J31" i="7"/>
  <c r="I31" i="7"/>
  <c r="H31" i="7"/>
  <c r="K5" i="7"/>
  <c r="J5" i="7"/>
  <c r="I5" i="7"/>
  <c r="H5" i="7"/>
  <c r="J12" i="7"/>
  <c r="I12" i="7"/>
  <c r="H12" i="7"/>
  <c r="F11" i="7"/>
  <c r="I11" i="7" s="1"/>
  <c r="K14" i="7"/>
  <c r="I14" i="7"/>
  <c r="K13" i="7"/>
  <c r="I9" i="7"/>
  <c r="K8" i="7"/>
  <c r="I8" i="7"/>
  <c r="K7" i="7"/>
  <c r="I7" i="7"/>
  <c r="K6" i="7"/>
  <c r="J6" i="7"/>
  <c r="I6" i="7"/>
  <c r="H9" i="7"/>
  <c r="H8" i="7"/>
  <c r="H7" i="7"/>
  <c r="H6" i="7"/>
  <c r="L31" i="7"/>
  <c r="E31" i="7"/>
  <c r="E32" i="7"/>
  <c r="E43" i="7"/>
  <c r="E40" i="7"/>
  <c r="E38" i="7"/>
  <c r="BT8" i="1"/>
  <c r="E37" i="7"/>
  <c r="E36" i="7"/>
  <c r="G33" i="7"/>
  <c r="G30" i="7"/>
  <c r="G31" i="7"/>
  <c r="G32" i="7"/>
  <c r="G34" i="7"/>
  <c r="G35" i="7"/>
  <c r="G36" i="7"/>
  <c r="G37" i="7"/>
  <c r="G38" i="7"/>
  <c r="G39" i="7"/>
  <c r="G40" i="7"/>
  <c r="G41" i="7"/>
  <c r="G42" i="7"/>
  <c r="G43" i="7"/>
  <c r="G44" i="7"/>
  <c r="G45" i="7"/>
  <c r="B21" i="7"/>
  <c r="BH12" i="1"/>
  <c r="BT12" i="1"/>
  <c r="BB13" i="1"/>
  <c r="BH17" i="1"/>
  <c r="BT17" i="1"/>
  <c r="BB18" i="1"/>
  <c r="BH24" i="1"/>
  <c r="BT24" i="1"/>
  <c r="BB25" i="1"/>
  <c r="BH29" i="1"/>
  <c r="BT29" i="1"/>
  <c r="BB30" i="1"/>
  <c r="BR30" i="1"/>
  <c r="BD35" i="1"/>
  <c r="BK35" i="1"/>
  <c r="BV35" i="1"/>
  <c r="CC35" i="1"/>
  <c r="BB36" i="1"/>
  <c r="BH40" i="1"/>
  <c r="BT40" i="1"/>
  <c r="BB41" i="1"/>
  <c r="BH49" i="1"/>
  <c r="BT49" i="1"/>
  <c r="BH54" i="1"/>
  <c r="BT54" i="1"/>
  <c r="BE64" i="1"/>
  <c r="BN64" i="1"/>
  <c r="E45" i="7"/>
  <c r="E44" i="7"/>
  <c r="B50" i="7"/>
  <c r="G46" i="7"/>
  <c r="E30" i="7"/>
  <c r="D16" i="1" s="1"/>
  <c r="N31" i="7"/>
  <c r="C30" i="7"/>
  <c r="N8" i="1"/>
  <c r="A1" i="7"/>
  <c r="D68" i="1"/>
  <c r="K69" i="1"/>
  <c r="M68" i="1"/>
  <c r="AI69" i="1"/>
  <c r="AI68" i="1"/>
  <c r="A74" i="1"/>
  <c r="F4" i="1"/>
  <c r="E33" i="7" l="1"/>
  <c r="D17" i="1" s="1"/>
  <c r="O9" i="7"/>
  <c r="K9" i="7" s="1"/>
  <c r="N34" i="7"/>
  <c r="L35" i="7"/>
  <c r="L41" i="7"/>
  <c r="N35" i="7"/>
  <c r="N41" i="7"/>
  <c r="L34" i="7"/>
  <c r="J34" i="7"/>
  <c r="J17" i="7"/>
  <c r="H14" i="7"/>
  <c r="V71" i="1"/>
  <c r="BY59" i="1" s="1"/>
  <c r="J11" i="7"/>
  <c r="K11" i="7"/>
  <c r="H11" i="7"/>
  <c r="G50" i="7"/>
  <c r="G51" i="7"/>
  <c r="H34" i="7" l="1"/>
  <c r="E34" i="7"/>
  <c r="D18" i="1" s="1"/>
</calcChain>
</file>

<file path=xl/comments1.xml><?xml version="1.0" encoding="utf-8"?>
<comments xmlns="http://schemas.openxmlformats.org/spreadsheetml/2006/main">
  <authors>
    <author>tlver</author>
    <author>Veret, Laurent</author>
    <author>laurent.veret</author>
  </authors>
  <commentList>
    <comment ref="AP2" authorId="0">
      <text>
        <r>
          <rPr>
            <sz val="8"/>
            <color indexed="81"/>
            <rFont val="Tahoma"/>
            <family val="2"/>
          </rPr>
          <t xml:space="preserve">Pour tout probleme de fonctionnement de cette FEPP , contacter Laurent VERET (BE) tel 0254604138 laurent.veret@eurostyle-systems.com
Pour pouvoir activer les macros: faire
OUTIL ==&gt; MACRO==&gt; SECURITE :selectionner : Niveau de securite moyen
</t>
        </r>
      </text>
    </comment>
    <comment ref="BA12" authorId="0">
      <text>
        <r>
          <rPr>
            <b/>
            <sz val="8"/>
            <color indexed="81"/>
            <rFont val="Tahoma"/>
            <family val="2"/>
          </rPr>
          <t>Si les macros ne sont pas activées: faire OUTIL/ MACRO / SECURITE ==&gt; COCHER "Niveau MOYEN" et redemarrer Excel,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A17" authorId="0">
      <text>
        <r>
          <rPr>
            <b/>
            <sz val="8"/>
            <color indexed="81"/>
            <rFont val="Tahoma"/>
            <family val="2"/>
          </rPr>
          <t>Si les macros ne sont pas activées: faire OUTIL/ MACRO / SECURITE ==&gt; COCHER "Niveau MOYEN" et redemarrer Excel,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O20" authorId="1">
      <text>
        <r>
          <rPr>
            <b/>
            <sz val="9"/>
            <color indexed="81"/>
            <rFont val="Tahoma"/>
            <family val="2"/>
          </rPr>
          <t>JJ/mm/aa
dd/mm/yy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3" authorId="2">
      <text>
        <r>
          <rPr>
            <b/>
            <sz val="8"/>
            <color indexed="81"/>
            <rFont val="Tahoma"/>
            <family val="2"/>
          </rPr>
          <t xml:space="preserve">EMAIL du responsable / email adress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23" authorId="0">
      <text>
        <r>
          <rPr>
            <b/>
            <sz val="8"/>
            <color indexed="81"/>
            <rFont val="Tahoma"/>
            <family val="2"/>
          </rPr>
          <t>OK du responsable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/approval?</t>
        </r>
      </text>
    </comment>
    <comment ref="BA24" authorId="0">
      <text>
        <r>
          <rPr>
            <b/>
            <sz val="8"/>
            <color indexed="81"/>
            <rFont val="Tahoma"/>
            <family val="2"/>
          </rPr>
          <t>Si les macros ne sont pas activées: faire OUTIL/ MACRO / SECURITE ==&gt; COCHER "Niveau MOYEN" et redemarrer Excel,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A29" authorId="0">
      <text>
        <r>
          <rPr>
            <b/>
            <sz val="8"/>
            <color indexed="81"/>
            <rFont val="Tahoma"/>
            <family val="2"/>
          </rPr>
          <t>Si les macros ne sont pas activées: faire OUTIL/ MACRO / SECURITE ==&gt; COCHER "Niveau MOYEN" et redemarrer Excel,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P35" authorId="0">
      <text>
        <r>
          <rPr>
            <b/>
            <sz val="8"/>
            <color indexed="81"/>
            <rFont val="Tahoma"/>
            <family val="2"/>
          </rPr>
          <t>Si les macros ne sont pas activées: faire OUTIL/ MACRO / SECURITE ==&gt; COCHER "Niveau MOYEN" et redemarrer Excel,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A40" authorId="0">
      <text>
        <r>
          <rPr>
            <b/>
            <sz val="8"/>
            <color indexed="81"/>
            <rFont val="Tahoma"/>
            <family val="2"/>
          </rPr>
          <t>Si les macros ne sont pas activées: faire OUTIL/ MACRO / SECURITE ==&gt; COCHER "Niveau MOYEN" et redemarrer Excel,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A49" authorId="0">
      <text>
        <r>
          <rPr>
            <b/>
            <sz val="8"/>
            <color indexed="81"/>
            <rFont val="Tahoma"/>
            <family val="2"/>
          </rPr>
          <t>Si les macros ne sont pas activées: faire OUTIL/ MACRO / SECURITE ==&gt; COCHER "Niveau MOYEN" et redemarrer Excel,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A58" authorId="0">
      <text>
        <r>
          <rPr>
            <b/>
            <sz val="8"/>
            <color indexed="81"/>
            <rFont val="Tahoma"/>
            <family val="2"/>
          </rPr>
          <t>Activate Macros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X64" authorId="0">
      <text>
        <r>
          <rPr>
            <b/>
            <sz val="8"/>
            <color indexed="81"/>
            <rFont val="Tahoma"/>
            <family val="2"/>
          </rPr>
          <t>Si les macros ne sont pas activées: faire OUTIL/ MACRO / SECURITE ==&gt; COCHER "Niveau MOYEN" et redemarrer Excel,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0" authorId="0">
      <text>
        <r>
          <rPr>
            <b/>
            <sz val="8"/>
            <color indexed="81"/>
            <rFont val="Tahoma"/>
            <family val="2"/>
          </rPr>
          <t>Si les macros ne sont pas activées: faire OUTIL/ MACRO / SECURITE ==&gt; COCHER "Niveau MOYEN" et redemarrer Excel,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N70" authorId="0">
      <text>
        <r>
          <rPr>
            <b/>
            <sz val="8"/>
            <color indexed="81"/>
            <rFont val="Tahoma"/>
            <family val="2"/>
          </rPr>
          <t>Si les macros ne sont pas activées: faire OUTIL/ MACRO / SECURITE ==&gt; COCHER "Niveau MOYEN" et redemarrer Excel,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B70" authorId="1">
      <text>
        <r>
          <rPr>
            <b/>
            <sz val="9"/>
            <color indexed="81"/>
            <rFont val="Tahoma"/>
            <family val="2"/>
          </rPr>
          <t>IF yes then email to antoine.PROVOST+ JF REMINIAC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N70" authorId="0">
      <text>
        <r>
          <rPr>
            <b/>
            <sz val="8"/>
            <color indexed="81"/>
            <rFont val="Tahoma"/>
            <family val="2"/>
          </rPr>
          <t>Si les macros ne sont pas activées: faire OUTIL/ MACRO / SECURITE ==&gt; COCHER "Niveau MOYEN" et redemarrer Excel,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74" authorId="0">
      <text>
        <r>
          <rPr>
            <b/>
            <sz val="8"/>
            <color indexed="81"/>
            <rFont val="Tahoma"/>
            <family val="2"/>
          </rPr>
          <t>laurent.veret:</t>
        </r>
        <r>
          <rPr>
            <sz val="8"/>
            <color indexed="81"/>
            <rFont val="Tahoma"/>
            <family val="2"/>
          </rPr>
          <t xml:space="preserve">
20/11/2006 AJOUTER ANNEXE 1 dans FEP
27/11/2006 Presentation FEP pour demarrage test
03/01/2007 demarrage FEP sur projet X91
05/02/2007 tester macro FEP sur share point
05/02/2007 retour demandeur si stop de FEP
26/02/2007 pb orthographe sur user
26/02/2007 2H pas rempli sur la création
26/02/2007 pb signature CPP avant GA
19/03/2007 copie a motto
19/03/2007 voir michel martel pour valide cde
30/04/2007 pb select service en k91
07/06/2007 paz d'envoi au TCO si Client pas implqué+ajout alain Perriau avec regis
08/06/2007 sauve avec protect sur bonton DOM + ok QHA dans 3G 
26/06/2007 modif 1A , 2B,3A,3C
27/06/07 supprime bouton implique + ajout cp CPPP sur 1A
28/06/07 ajout test champs obligatoires + renom FEP_MODEL.xls
16/07/07 Modif purge sur fichier TCO + bouton meca
28/08/07 passe par tempo.xls pour TCO + kill au depart + bug cache admin
060907 Ajout end with sur recherche du tempo.xls
110907 version TCO en A4
14/09/2007 envoyer DOM que si O/N repondu + verrou et deverrouiller
011007 modif ak9 pour swith o n
09/10/07 communte chams021 en spsmtf.fr.mgp.int
19/10/07 revient en chams021
25/10/07 barriere DOM si une reponse NON
26/10/07 mise à jour tableau planning DOM
31/10/07 supprime protection user sur 3 G
081107 ajout intitule vers tableau DOM
29/11/07 coche obligatore service impliqué  sur 1A
08/01/08 change reconnaissance cham021 + fix windows avant sauve cppp
21/01/08 maj emetteur si impliqué eurostyle
22/01/08 intégration logo EUROSTYLE
20/02/08 ajout menu sur oui tgalc imputation
03/05/2008
03/06/2008 modif interface tableau dom + color + modif colonne
12/06/2008 ajout envoi email eddy si amdec produit
26/06/2008 ajout interface tableau a motto pour cah preco
30/06/2008 passe espagne en @eurostyle-group.com
02/09/2008 modif pb de selection oui amdec PP
04/09/2008 corrige pb oui cah preco sur envoyer tgalc
23/09/2008 chg A borgagni en F broquier
20/10/2008 modif contact service implique + MTU
24/11/2008 ameliore rapidite d'ecriture
08/12/2008 sup FEP de N° + agrandi NOM FEP passe dans AI9
06/01/2009 corrig pb dif PP sur bouton CPPP
02/02/2009 remplace Denis chezlle par sandro deloup
17/03/2009 passe en @eurostyle-systems.com
02/04/2009 passe en EUROSTYLE_SYSTEMS
26/05/2009 supprime claudine du circuit
28/05/2009 passe en vert ou rouge le numero FEP ds tableau
08/06/2009 new logo + demandeur peut changer filtre desti
11/06/2009 modif supprim new logo si tco
12/06/2009 envoyer DOM ok si une reponse NON et annule envoi
16/06/2009 ajout severine en copie sur lancement DOM
19/06/2009 filtre LOP decactive par defaut
18/08/2009 autorise alain motto O/N imputation BEP
12/10/2009 modif de UF_Aff_Cout
19/10/2009 passage resp BE alain motto 
20/10/2009 supprime tous les affichages de feuille admin
21/10/2009 ajoute mise a jour tableau AMDEC produit + CS
30/10/2009 option false sur close vide
02/112009  ajout cppp pour Non DOM et envoyer si NON DOM
03/11/2009 ajout avertisseur quand FEP verrouillée
24/11/2009 ajout obligation sign resp BE et CPPP sur lancement DOM + use =tout DOM pour signer lancement
25/11/2009 tout DOM ok pour O/N et verrou sur DOM
02/12/2009 cppp ne peux lancer OUI si 2A = NON
16/12/2009 passe user en lcase (env)
04/01/2010 passage L vers H: et changement sharept sur sites
24/02/2010 corrige si user pas autorisé sur O/N de CPPP
26/02/2010 modif maj tableau cahier precau avec intitule
02/03/2010 passe cahier preco sur H:\cfao
28/04/2010 mod taille de la zone N° FEP + supprime copie gauthier resp QP+ajout droit O/N QP à RD
07/06/2010 chgt objet email vers dom
07/07/2010 seul demandeur peut cocher les services impliqués
12/08/2010 gomme la couleur ds tableau avant envoyer DOM
03/09/2010 envoi email david gouello sur ok lancement DOM
13/12/2010 corrige protection sur bouton O/N PP
05/01/2011 ajout ligne PP
10/01/2011 ajout d coutant + d sachet aux boutons DOM
26/01/2011 ajout lien vers TCO sur tableauFEP
28/03/2011 ajout diffus PC sur env CPPP
29/03/2011 cp PC sur env DOM
12/04/2011 info verrouillage si simple clic
26/04/2011 email vers JMS si cahier preco
14/09/2011 MAJ pilotes usine
12/10/2011 mais F biarneix en contact usine
28/10/2011 deplc liste PC et allonge liste usine
02/11/2011 modif contact MTU ESC
01/12/2011 supprime les search pour office 2010+ rallonge liste usine
22/12/2011 mettre C tirlemont en copi de email MTC ALD e lecomte
14/02/2012 ajoute lien pour office 2010
05/03/2012 ajoute http sur tableau dom 
27/03/2012 chg raphael leducl en yannick bruyere
19/04/2012 ajout modif tissu + matiere
02/05/2012 ajout gestion plusieurs contact sur le même metier
16/05/2012 corrige touche matiere==&gt;matiere + gestion multi contact avec /
06/04/2012 ajout ESK en contact usine
22/08/2012 raccord avec contact Annuaire
24/08/2012 deplace copie PC
30/08/2012 supprime _tco si existe deja + chg R Ledieu en Y Marcaud
13/09/2012 JM Menart dans impliqué pour usine ESV
10/10/2012 ajout lien http pour impliqué
25/10/2012 modif recup amdec process dans tableau
09/01/2013 ajout quatrus
21/01/2013 ajou t nouveaux cadenas
28/01/2013 decoche QHA dans HAproj
01/02/2013 separe impact CS process et produit
06/02/2013 ajout impact cahier de preco process + email erci lecomte
11/02/2013 integre liste MTU sur new annuaire + click sur O/N
12/02/2013 masque des annexes non utilisés + modif pour protection feuille de DOM+ modif identif / dans imputation
14/02/2013 passe ESF en ESY dans imputation
19/02/2013 ajoute R&amp;D si TISSU
22/02/2013 modif bouton tissu et matiere + modif info R1D
25/02/2013 passage des O/N en coche+ maj version TCO
26/02/2013 modif gestion des filtres + filtres imputation + acces Annuaire + MAJ contacts
27/02/2013 corrige  sans filtre sur 1a et 2b
06/03/2013 si imputaion ESY seule CPPP peut lancer
12/03/2013 corrige oui  lancement DOm pour CPPP + veroouile
21/03/2013 DS en turquoise prend 1er DOM pour tableau DOM
28/03/2013  corrige texte : designation et initul ds email dom
04/04/2013 delete liste PC si TCO
05/04/2013 corrige purge auto du cote droit pour tco pour les 2010
24/06/2013 sous total etat/ESI et CL dans tableau
25/06/2013 retire indice gravage et n°devis de DOM+ N°OL et Code SAP==&gt; tableau suivi
16/07/2013 ajout achat moule dans DOM
23/07/2013 corrige lancement DOM
04/11/2013 ajout new frm alain
0711/2013 corrige protect sheet sur envoyer CPPP si NON + MAJ contacts
18/11/2013 a charge ESY col P ds tableau
17/02/2014 masque les messages de compatiblite au sauve de .XLS
17/03/2014 RAZ ficheir
15/05/2014 corrige email etape 4 + email si client etape 4
03/06/2014 FEP tempo DOM passe sur ssharepoint
11/06/2014 impact marquage? si modif matiere
12/06/2014 passge excel impact AMDEC/CS/ vide sur sharept
19/06/2014 corrige aiguillage email 3G
25/06/2014 chg colone tempo DOM
29/08/2014 protection classeur pour interdire les ajouts de feuille
08/09/2014 libere protec sur verrou DOM
15/09/2014 corrige deprotege feuille sur verrou
01/10/2014 ajout nathalie Tourmente
17/10/2014 ajout nom fihier CAO + nouv Volume
31/10/2014 email TCO sur envoi DOM si client + deplace nouveau Volume dans zone PP
04/11/2014 insert délai reponse et R O V sur en cours
21/11/2014 si reponse NON envoi email au CPPP/FB/AM /demandeur + message si deja demarrée si tentative de modif descriptf et RAZ signature sur envoi demandeur
27/11/2014 nouveau volume CAO Brut
04/12/2014 ajout aurelie si matiere
05/12/2014 supprime _tco si reprise demandeur + aj lien FEP ds email TCO et chg fct tempo tco
09/12/2014 corrige verstion TCO par Tempo
10/12/2014 chg wordart en txt ACCORD
11/12/2014 olivier (sans emilie) si HA décocher
14/01/2015 chg titre annexe BE produit
23/02/2015 Integration FR/GB + simplifie liste imputation+zone demandeur + texte CPPP et date reponse client + retire PCSimon de copie+ tps etude/fab dans Moule
24/02/2015 raccorde O/N au menu alain + modif creation TCO
03/03/2015 change regle sur emilie/olivier ==&gt; relié à nouveau à l'annuaire
09/03/2015  C2-1 SE 006 AG + ajout lien fiche TCO sur FEP pour dom
10/03/2015 devrrouillage DOM sur une FEPP TCO retire les macro , protect et formule
11/03/2015 retire message de protection si TCO
25/03/2015 email D Landron si QHA et HA cochés
26/03/2015 ajout droit alain motto sur les filtres
31/03/2015 ajout MP dans email retour DOM
01/04/2015 utile True au lieu de "Vrai"
07/04/2015 MAJ liste PC
10/04/2015 modif fctiont bouton tissu matiere
21/04/2015 calcul automatic en auto_open+traduct de MODIF TISSU + supprim protect admin
30/04/2015 MAJ liste FEP dans DOM
05/05/2015 remplace ; si pas de PC
11/05/2015 corrige initial liste DOM + ajoutenouveau DOM e couluers
19/05/2015 corrige envoi email matiere ou tissu apres MAJ contacts
04/06/2015 ajouter sylvain.portolan@eurostyle-systems.com à clarisse
09/06/2015 N°OL obligatoire + MP sur email DOM
17/07/2015 corrige impliqué AUTRE
20/07/2015 ajout Fonctionnel dans QDP
29/09/2015 maj liste PC
06/10/2015 purge  _lecture.xls
12/10/2015 corrige email PC
15/10/2015 decoche achat moule par defaut
19/10/2015 envoyer CPPP gere l'option HAMoule
27/10/2015 ajout messages FR/GB
03/11/2015 ajout F larchevewue dans DOM
05/11/2015 FL en rose
06/11/2015 pas de forme conditionnel si pas FR
09/11/2015 retire S portolan
10/11/2015 textil supprime C FANTIN
16/11/2015 corrige coche N on Tissu + Ajout dd/mm/yy
09/12/2015 ajoute zone achat matirere
10/12/2015 ajout test sur zone ACHAT et modif matiere
08/03/2016 ajoute evolution Reglementation
09/03/2016 ajoute test 4 touches bas feuille  1  sur emetteur
10/03/2016 email usine envoi à MTU DU LO HAU QU
14/03/2016 ajoute anthonio da_costa
22/04/2016 retire copie GB
29/04/2016 ajout JM chicaud  sur meca + ajout etat stock dans usine
02/06/2016 corrige test sur tableau renommé en lecture_xls
08/06/2016 MAJ  tempo DOm modif au lancement DOM
10/06/2016 corrige mise en page
24/06/2016 filtre par usine en 3H
01/07/2016 modif tempo DOM Modif
12/07/2016 corrige intitule dans suivi modif DOM
20/07/2016 ajout t donizeau+g mesureur dans DOM
29/08/2016 corrige email HA .co ald .com
09/09/2016 retire resp QDP + copie aurelie S
29/09/2016 retire N tourmente
03/10/2016 chg labo en comment MDC + interdio une modif de FEP
17/10/2016 ajout TB si matiere + modif autre dans responsabilité
25/10/2016 ajout D JASMIN
26/10/2016 ajout intitule ds emails
04/11/2016 BEM=lionel corancy
22/12/2016 ajout SF et jfF sur meca
20/01/2017 ajute lionel C sur Meca
24/01/2017 corrige knoledge DB
02/02/2017 gestion EURO
22/02/2017 passage en C2,1 SE 006 AH + aj Lionel C
13/06/2017 ajout JM GUIDEZ+ S BAUDRY sur matiere
15/09/2017 ajout lilian en copie MTC
13/11/2017 resp QDP aurelie en impliqué
27/11/2017 corrige lilian si tissus + ajout natacha et frank
29/11/2017 96 ppp
09/01/2018 si maitiere annick galizia
15/01/2018 ajout impact capa
30/01/2018 passge en XLSM
02/03/2018 3H ds email de lancement
26/03/2018 ajout pseudo dans MAJ annuaire
03/05/2018 ajout droit denis chezelle/AM
12/06/2018 Mtc impliqué=lilian
10/07/2018si modif tissu==&gt; acheteur
27/08/2018 test email de autre
26/09/2018 test si RW
27/09/2018 supprime les DavWWWRoot
02/10/2018 opt lockserverfile
23/10/2018 lien eamil uniqueme,nt en file:
29/10/2018 supprime clarisse
14/01/2019 si matier==&gt; tb+aline
17/01/2019 QHA devient vincent.marier
11/02/2019 zone protegée au dessus de ligne 15
21/03/2019 ad impact POE + date origine obligatoire+lien acces tableau
29/03/2019 corrige droits O/N BE&lt;==&gt; CPPP
20/08/2019 chg aline lhardy
22/10/2019 ajoute maquettage+imprimante 3D
13/01/2020 integration INDUS + MANUF
07/02/2020 modif maj contact avec MANU
22/01/2020 corrige export plannig DOM avec nom dom
14/02/2020 format date clioent
18/02/2020 2a Dchezelle ou JF JOLIFF
20/02/2020 corrige regle si ESL
28/02/2020 acht moule devient achat Outillage
11/03/2020 chg aurelie sachet en pentcheff</t>
        </r>
      </text>
    </comment>
  </commentList>
</comments>
</file>

<file path=xl/sharedStrings.xml><?xml version="1.0" encoding="utf-8"?>
<sst xmlns="http://schemas.openxmlformats.org/spreadsheetml/2006/main" count="612" uniqueCount="518">
  <si>
    <t xml:space="preserve">PROJET:  </t>
  </si>
  <si>
    <t>CLIENT:</t>
  </si>
  <si>
    <t xml:space="preserve">DATE: </t>
  </si>
  <si>
    <t>DESIGNATION:</t>
  </si>
  <si>
    <t>CAG</t>
  </si>
  <si>
    <t>CAD</t>
  </si>
  <si>
    <t>ORIGINE</t>
  </si>
  <si>
    <t>NOM:</t>
  </si>
  <si>
    <t>INTITULE DE LA MODIFICATION</t>
  </si>
  <si>
    <t>TEL:</t>
  </si>
  <si>
    <t>REUNION:</t>
  </si>
  <si>
    <t>QUESTION LUP:</t>
  </si>
  <si>
    <t>CAUSE et DESCRIPTIF de la MODIFICATION :</t>
  </si>
  <si>
    <t>ACCORD DE FAISABILITE:</t>
  </si>
  <si>
    <t>SERVICE:</t>
  </si>
  <si>
    <t>RAC</t>
  </si>
  <si>
    <t>CLIENT</t>
  </si>
  <si>
    <t>MTC</t>
  </si>
  <si>
    <t>BEP</t>
  </si>
  <si>
    <t>BEM</t>
  </si>
  <si>
    <t>LOP</t>
  </si>
  <si>
    <t>CPPP</t>
  </si>
  <si>
    <t>HA</t>
  </si>
  <si>
    <t>R&amp;D</t>
  </si>
  <si>
    <t>Document imprimé le:</t>
  </si>
  <si>
    <t>Date:</t>
  </si>
  <si>
    <t>Estimation / besoins client:</t>
  </si>
  <si>
    <t>CODE AFFAIRE:</t>
  </si>
  <si>
    <t>Cheminement:</t>
  </si>
  <si>
    <t>1A: DEMANDEUR</t>
  </si>
  <si>
    <t xml:space="preserve">EVOLUTION PROCESS : </t>
  </si>
  <si>
    <t xml:space="preserve">Temps : </t>
  </si>
  <si>
    <t>Ressources :</t>
  </si>
  <si>
    <t>EVOLUTION OUTILLAGES PERIPHERIQUES:</t>
  </si>
  <si>
    <t xml:space="preserve">EVOLUTION MOULE : </t>
  </si>
  <si>
    <t>Tampon  de lancement</t>
  </si>
  <si>
    <t xml:space="preserve">N° OL : </t>
  </si>
  <si>
    <t>Code SAP :</t>
  </si>
  <si>
    <t>Observation:</t>
  </si>
  <si>
    <r>
      <t xml:space="preserve">REF. CLIENT :  </t>
    </r>
    <r>
      <rPr>
        <sz val="12"/>
        <rFont val="Arial"/>
        <family val="2"/>
      </rPr>
      <t xml:space="preserve"> </t>
    </r>
  </si>
  <si>
    <t>INDICE CLIENT :</t>
  </si>
  <si>
    <t>GAUCHE</t>
  </si>
  <si>
    <t>DROITE</t>
  </si>
  <si>
    <t>FAX / E  MAIL:</t>
  </si>
  <si>
    <t xml:space="preserve">3A: PILOTE PRODUIT </t>
  </si>
  <si>
    <t>3B: BE MOULE</t>
  </si>
  <si>
    <t xml:space="preserve">Fait le : </t>
  </si>
  <si>
    <t>Heures DAO:</t>
  </si>
  <si>
    <t>Heures CAO:</t>
  </si>
  <si>
    <t>TCO</t>
  </si>
  <si>
    <t>Heures de suivi estimées:</t>
  </si>
  <si>
    <t>PREVISIONNEL EN HEURE MTC:</t>
  </si>
  <si>
    <t>COMMENTAIRES :</t>
  </si>
  <si>
    <t>QDP</t>
  </si>
  <si>
    <t>REMARQUES FOURNISSEUR :</t>
  </si>
  <si>
    <t>IMPACT COUT:</t>
  </si>
  <si>
    <t>IMPACT PLANNING:</t>
  </si>
  <si>
    <r>
      <t>Archivage</t>
    </r>
    <r>
      <rPr>
        <sz val="8"/>
        <rFont val="Arial"/>
        <family val="2"/>
      </rPr>
      <t xml:space="preserve"> : DOM - 5 ans</t>
    </r>
  </si>
  <si>
    <t>ANNEXE 3B BE MOULE</t>
  </si>
  <si>
    <t>ANNEXE 3C MTC</t>
  </si>
  <si>
    <t>3C: MTC</t>
  </si>
  <si>
    <t>3F: LOP</t>
  </si>
  <si>
    <t>2a</t>
  </si>
  <si>
    <t>3b</t>
  </si>
  <si>
    <t>2b</t>
  </si>
  <si>
    <t>3a</t>
  </si>
  <si>
    <t>3c</t>
  </si>
  <si>
    <t>3d</t>
  </si>
  <si>
    <t>3e</t>
  </si>
  <si>
    <t>3f</t>
  </si>
  <si>
    <t>3g</t>
  </si>
  <si>
    <t>ACCORD</t>
  </si>
  <si>
    <t>DATE:</t>
  </si>
  <si>
    <t>2B: CPPP</t>
  </si>
  <si>
    <t xml:space="preserve">3D: QP </t>
  </si>
  <si>
    <t>3E: QDP</t>
  </si>
  <si>
    <t>Validation Resp QDP</t>
  </si>
  <si>
    <t>3e_d</t>
  </si>
  <si>
    <t>Remarques:</t>
  </si>
  <si>
    <t>(devis à transmettre au TCO) ---&gt;</t>
  </si>
  <si>
    <t>ANNEXE 3E QDP</t>
  </si>
  <si>
    <t>ANNEXE 3F LOP</t>
  </si>
  <si>
    <t>ANNEXE 3G ACHAT PROJET</t>
  </si>
  <si>
    <t>Num. à modifier:</t>
  </si>
  <si>
    <t>Plan. à modifier:</t>
  </si>
  <si>
    <t>Ajout en annexe==&gt;</t>
  </si>
  <si>
    <t>tco</t>
  </si>
  <si>
    <t>;</t>
  </si>
  <si>
    <t>3A</t>
  </si>
  <si>
    <t>a 3G</t>
  </si>
  <si>
    <t>filtre</t>
  </si>
  <si>
    <t>annexe</t>
  </si>
  <si>
    <t>tnom</t>
  </si>
  <si>
    <t>nom</t>
  </si>
  <si>
    <t>email</t>
  </si>
  <si>
    <t>auteur</t>
  </si>
  <si>
    <t>date</t>
  </si>
  <si>
    <t>Evolution engagement qualité:</t>
  </si>
  <si>
    <t>Evolution Plan de surveillance:</t>
  </si>
  <si>
    <t>ANNEXE 3D QP</t>
  </si>
  <si>
    <t>Rebouclage AMDEC Produit:</t>
  </si>
  <si>
    <t>regis.duplessy</t>
  </si>
  <si>
    <t>ACCORD LANCEMENT:</t>
  </si>
  <si>
    <t>denis.chezelle</t>
  </si>
  <si>
    <t>ANNEXE 1A demandeur</t>
  </si>
  <si>
    <t>1a</t>
  </si>
  <si>
    <t>OUTILL</t>
  </si>
  <si>
    <t>DT</t>
  </si>
  <si>
    <t>Fournis</t>
  </si>
  <si>
    <t>TCO:</t>
  </si>
  <si>
    <t>|--&gt; DOM+TCO</t>
  </si>
  <si>
    <t>Demandeur==&gt; Resp service impliqué + Resp BEP==&gt;CPPP==&gt;Tout service projet==&gt;CPPP==&gt;DOM==&gt;retour tous</t>
  </si>
  <si>
    <t>|--&gt; CPPP</t>
  </si>
  <si>
    <t>QHA</t>
  </si>
  <si>
    <t>Qualité achat concernée:</t>
  </si>
  <si>
    <t>jj/mm/aa</t>
  </si>
  <si>
    <t>OUTILLEUR:</t>
  </si>
  <si>
    <t>Fin:</t>
  </si>
  <si>
    <t>Impact CS:</t>
  </si>
  <si>
    <t>3H: PILOTE USINE</t>
  </si>
  <si>
    <t>4: POLE DEVIS / RENTABILITE</t>
  </si>
  <si>
    <t>3h</t>
  </si>
  <si>
    <t>Rebouclage AMDEC Process:</t>
  </si>
  <si>
    <t>Autre</t>
  </si>
  <si>
    <t>tt sans client</t>
  </si>
  <si>
    <t>tt avec client</t>
  </si>
  <si>
    <t>&lt;=== Si pilote usine concerné :selectionner le nom dans la liste et cocher le filtre 3H</t>
  </si>
  <si>
    <t>aide??</t>
  </si>
  <si>
    <t>4dt</t>
  </si>
  <si>
    <t>4du</t>
  </si>
  <si>
    <t>4mec</t>
  </si>
  <si>
    <t>IMPUTATION COUT EVOLUTION</t>
  </si>
  <si>
    <t>ANNEXE 3H PILOTE USINE</t>
  </si>
  <si>
    <t>N° PLAN eurostyle.:</t>
  </si>
  <si>
    <t>INDICE eurostyle.:</t>
  </si>
  <si>
    <t>3aa</t>
  </si>
  <si>
    <t>preco</t>
  </si>
  <si>
    <t>frederic.broquier</t>
  </si>
  <si>
    <t>frederic.broquier@eurostyle-systems.com</t>
  </si>
  <si>
    <t>alain.motto@eurostyle-systems.com</t>
  </si>
  <si>
    <t>regis.duplessy@eurostyle-systems.com</t>
  </si>
  <si>
    <t>aline.tu-du@eurostyle-systems.com</t>
  </si>
  <si>
    <t>&lt;==info PC</t>
  </si>
  <si>
    <t>abdellah.kichouh</t>
  </si>
  <si>
    <t>abdellah.kichouh@eurostyle-systems.com</t>
  </si>
  <si>
    <t>emmanuel.lebourg</t>
  </si>
  <si>
    <t>francois.martin</t>
  </si>
  <si>
    <t>francois.martin@eurostyle-systems.com</t>
  </si>
  <si>
    <t>jean-marie.savoure</t>
  </si>
  <si>
    <t>jean-marie.savoure@eurostyle-systems.com</t>
  </si>
  <si>
    <t>jerome.philippe</t>
  </si>
  <si>
    <t>jerome.philippe@eurostyle-systems.com</t>
  </si>
  <si>
    <t>sebastien.pasquet</t>
  </si>
  <si>
    <t>sebastien.pasquet@eurostyle-systems.com</t>
  </si>
  <si>
    <t>thibaut.ganivet</t>
  </si>
  <si>
    <t>thibaut.ganivet@eurostyle-systems.com</t>
  </si>
  <si>
    <t>thierry.hantschootte</t>
  </si>
  <si>
    <t>thierry.hantschootte@eurostyle-systems.com</t>
  </si>
  <si>
    <t>Modif Tissu :</t>
  </si>
  <si>
    <t>Pilote Conception (en copie):</t>
  </si>
  <si>
    <t>preco process</t>
  </si>
  <si>
    <t>Demande interne</t>
  </si>
  <si>
    <t>Mécanique</t>
  </si>
  <si>
    <t>Services Destinataires Supplémentaires</t>
  </si>
  <si>
    <t xml:space="preserve"> DATE DISPO OUTILLAGE Début:</t>
  </si>
  <si>
    <t>MàJ
contacts</t>
  </si>
  <si>
    <t>Ref modif client :</t>
  </si>
  <si>
    <t>à venir</t>
  </si>
  <si>
    <t>à charge ESY</t>
  </si>
  <si>
    <t>4ha</t>
  </si>
  <si>
    <t>denis.chezelle@eurostyle-systems.com;</t>
  </si>
  <si>
    <t>EBEN</t>
  </si>
  <si>
    <t>Impact marquage</t>
  </si>
  <si>
    <t>Impact volume pièce</t>
  </si>
  <si>
    <t>ANNEXE 3A BE PRODUIT</t>
  </si>
  <si>
    <t>FICHE EVOLUTION PRODUIT PROCESS</t>
  </si>
  <si>
    <t>BUT : Obtenir les accords de faisabilité technique et de plue-value des évolutions produits (or flan) ou process avant lancement ou demander le budget d'une proposition d'évolution</t>
  </si>
  <si>
    <t xml:space="preserve">MP : </t>
  </si>
  <si>
    <t>N°</t>
  </si>
  <si>
    <t>N°:</t>
  </si>
  <si>
    <t>OUI</t>
  </si>
  <si>
    <t>NON</t>
  </si>
  <si>
    <t>Nota:Si OL manquant,accord DT obligatoire</t>
  </si>
  <si>
    <t>NAME:</t>
  </si>
  <si>
    <t>PART NAME:</t>
  </si>
  <si>
    <t>Customer REF:</t>
  </si>
  <si>
    <t>utile?</t>
  </si>
  <si>
    <t>LHD</t>
  </si>
  <si>
    <t>RHD</t>
  </si>
  <si>
    <t>LEFT</t>
  </si>
  <si>
    <t>RIGHT</t>
  </si>
  <si>
    <t>Ref modif cutomer:</t>
  </si>
  <si>
    <t>Supplier</t>
  </si>
  <si>
    <t>Tool maker</t>
  </si>
  <si>
    <t>Com</t>
  </si>
  <si>
    <t>Meeting</t>
  </si>
  <si>
    <t>textil modif:</t>
  </si>
  <si>
    <t>Estimate / customer</t>
  </si>
  <si>
    <t>COM:</t>
  </si>
  <si>
    <t>Approved</t>
  </si>
  <si>
    <t>YES</t>
  </si>
  <si>
    <t>NO</t>
  </si>
  <si>
    <t>Drawing hours:</t>
  </si>
  <si>
    <t>Administrativ hours:</t>
  </si>
  <si>
    <t>CAD hours:</t>
  </si>
  <si>
    <t>CAD to modif.:</t>
  </si>
  <si>
    <t>Marquing to modif.:</t>
  </si>
  <si>
    <t>COMMENTS:</t>
  </si>
  <si>
    <t>approved by Manager</t>
  </si>
  <si>
    <t>Comment:</t>
  </si>
  <si>
    <t>Supplier comment:</t>
  </si>
  <si>
    <t>APPROVE LAUNCH:</t>
  </si>
  <si>
    <t>Mold Tool modif.:</t>
  </si>
  <si>
    <t>End:</t>
  </si>
  <si>
    <t>DATE TOOL FREE beginning</t>
  </si>
  <si>
    <t>3B: MOLD Develop.</t>
  </si>
  <si>
    <t>3C: PROCESS</t>
  </si>
  <si>
    <t>Proc</t>
  </si>
  <si>
    <t>Mold</t>
  </si>
  <si>
    <t>ESC</t>
  </si>
  <si>
    <t>ESS</t>
  </si>
  <si>
    <t>ESV</t>
  </si>
  <si>
    <t>1A: REQUESTER</t>
  </si>
  <si>
    <t xml:space="preserve">Délai réponse client: </t>
  </si>
  <si>
    <t>Date answer customer:</t>
  </si>
  <si>
    <t>Délai livraison évolution:</t>
  </si>
  <si>
    <t>O</t>
  </si>
  <si>
    <t>N</t>
  </si>
  <si>
    <t>Y</t>
  </si>
  <si>
    <t>Project code:</t>
  </si>
  <si>
    <r>
      <t xml:space="preserve">DT </t>
    </r>
    <r>
      <rPr>
        <sz val="12"/>
        <rFont val="Arial"/>
        <family val="2"/>
      </rPr>
      <t xml:space="preserve"> :</t>
    </r>
  </si>
  <si>
    <t>MODIF MATIERE</t>
  </si>
  <si>
    <t>MATERIAL MODIF</t>
  </si>
  <si>
    <t>ACCORD LANCEMENT</t>
  </si>
  <si>
    <t>REFUS LANCEMENT</t>
  </si>
  <si>
    <t>LAUNCH APPROVED</t>
  </si>
  <si>
    <t>LAUNCH REFUSED</t>
  </si>
  <si>
    <t>(Quotation to send to COMercial)---&gt;</t>
  </si>
  <si>
    <t>Mechanic dept</t>
  </si>
  <si>
    <t>Other</t>
  </si>
  <si>
    <t>Pur</t>
  </si>
  <si>
    <t>Customer</t>
  </si>
  <si>
    <t>design ingeneer(informed):</t>
  </si>
  <si>
    <t>3A: Product Design Leader</t>
  </si>
  <si>
    <t>2A: Product MANAGER</t>
  </si>
  <si>
    <t>Product</t>
  </si>
  <si>
    <t>Director ESY:</t>
  </si>
  <si>
    <t>4: QUOTATION</t>
  </si>
  <si>
    <t>-&gt;Nouveau Volume CAO Brut(Cm3):</t>
  </si>
  <si>
    <t>--&gt;new CAD volume(Cm3):</t>
  </si>
  <si>
    <t>If no Order , then approved by Director</t>
  </si>
  <si>
    <t xml:space="preserve">N° order OL : </t>
  </si>
  <si>
    <t>MODIFICATION DESCRIPTION SHEET</t>
  </si>
  <si>
    <t>Subject : to have every technical comments and costs of the mofication before to launch it</t>
  </si>
  <si>
    <t>Modif. SC:</t>
  </si>
  <si>
    <t>Modif. Tool:</t>
  </si>
  <si>
    <t>Modif. process:</t>
  </si>
  <si>
    <t>Modif. FMEA Process:</t>
  </si>
  <si>
    <t>Modif. SC Process:</t>
  </si>
  <si>
    <t>3H: PLANT</t>
  </si>
  <si>
    <t xml:space="preserve">                           Modif. FMEA :</t>
  </si>
  <si>
    <t>DEPT.:</t>
  </si>
  <si>
    <t>Customer:</t>
  </si>
  <si>
    <t>Project:</t>
  </si>
  <si>
    <t>Modification control plan:</t>
  </si>
  <si>
    <t>Modification quality commitment:</t>
  </si>
  <si>
    <t>Process hours:</t>
  </si>
  <si>
    <t xml:space="preserve">                 Modif. process specifcations book:</t>
  </si>
  <si>
    <t xml:space="preserve">      Impact cahier de préconisations process:</t>
  </si>
  <si>
    <t>2A: RESP. BE PRODUIT</t>
  </si>
  <si>
    <t>On:</t>
  </si>
  <si>
    <t>Le:</t>
  </si>
  <si>
    <t>Commentaire:</t>
  </si>
  <si>
    <t>Date to deliver modif:</t>
  </si>
  <si>
    <t>Drawing to modif.:</t>
  </si>
  <si>
    <t>Volume modify.:</t>
  </si>
  <si>
    <t>Times:</t>
  </si>
  <si>
    <t>Human Nb:</t>
  </si>
  <si>
    <t>Ctrl 3D hours:</t>
  </si>
  <si>
    <t>Cost added:</t>
  </si>
  <si>
    <t>Heures prévues 3D:</t>
  </si>
  <si>
    <t>Cout associé:</t>
  </si>
  <si>
    <t>Cost:</t>
  </si>
  <si>
    <t>New planning</t>
  </si>
  <si>
    <t>For purchasing quality :</t>
  </si>
  <si>
    <t>&lt;=== To inform Plant contact :select his name in the list and switch filtre 3H</t>
  </si>
  <si>
    <t>Stamping to launch</t>
  </si>
  <si>
    <t>Dept informed</t>
  </si>
  <si>
    <t>WHO IS RESPONSIBLE?</t>
  </si>
  <si>
    <t>SOURCE</t>
  </si>
  <si>
    <t>From:</t>
  </si>
  <si>
    <t>Du</t>
  </si>
  <si>
    <t>De:</t>
  </si>
  <si>
    <t>Internal request:</t>
  </si>
  <si>
    <t>Name of the Modification</t>
  </si>
  <si>
    <t>Raisons and detail of the modification :</t>
  </si>
  <si>
    <t>Detail area==&gt;</t>
  </si>
  <si>
    <t>dd/mm/yy</t>
  </si>
  <si>
    <t>Tps étude (Heures):</t>
  </si>
  <si>
    <t>Tps fabrication(Heures):</t>
  </si>
  <si>
    <t>Schedule time(H):</t>
  </si>
  <si>
    <t>Manufactory time(H):</t>
  </si>
  <si>
    <t>christophe.blanc</t>
  </si>
  <si>
    <t>christophe.blanc@eurostyle-systems.com</t>
  </si>
  <si>
    <t>fabien.coudeyras</t>
  </si>
  <si>
    <t>fabien.coudeyras@eurostyle-systems.com</t>
  </si>
  <si>
    <t>fabrice.guery</t>
  </si>
  <si>
    <t>fabrice.guery@eurostyle-systems.com</t>
  </si>
  <si>
    <t>fabrice.thiebaud</t>
  </si>
  <si>
    <t>fabrice.thiebaud@eurostyle-systems.com</t>
  </si>
  <si>
    <t>frederic.pinguet</t>
  </si>
  <si>
    <t>frederic.pinguet@eurostyle-systems.com</t>
  </si>
  <si>
    <t>jean-philippe.bussod</t>
  </si>
  <si>
    <t>jean-philippe.bussod@eurostyle-systems.com</t>
  </si>
  <si>
    <t>laurent.veret</t>
  </si>
  <si>
    <t>laurent.veret@eurostyle-systems.com</t>
  </si>
  <si>
    <t>pascal.tissier</t>
  </si>
  <si>
    <t>pascal.tissier@eurostyle-systems.com</t>
  </si>
  <si>
    <t>yannick.duranceau</t>
  </si>
  <si>
    <t>yannick.duranceau@eurostyle-systems.com</t>
  </si>
  <si>
    <t>MODIF TISSU</t>
  </si>
  <si>
    <t>FABRIC MODIF</t>
  </si>
  <si>
    <t>Analyste:</t>
  </si>
  <si>
    <t>Fonctionnel:</t>
  </si>
  <si>
    <t>Labo:</t>
  </si>
  <si>
    <t>Analyst:</t>
  </si>
  <si>
    <t>Fonctional:</t>
  </si>
  <si>
    <t>cedric.goubault</t>
  </si>
  <si>
    <t>cedric.goubault@eurostyle-systems.com</t>
  </si>
  <si>
    <t>frederic.jaumouille</t>
  </si>
  <si>
    <t>frederic.jaumouille@eurostyle-systems.com</t>
  </si>
  <si>
    <t>gilles.dauboin</t>
  </si>
  <si>
    <t>gdauboin</t>
  </si>
  <si>
    <t>jeremy.guidal</t>
  </si>
  <si>
    <t>jeremy.guidal@eurostyle-systems.com</t>
  </si>
  <si>
    <t>samuel.farges</t>
  </si>
  <si>
    <t>samuel.farges@eurostyle-systems.com</t>
  </si>
  <si>
    <t>yann.saiphou</t>
  </si>
  <si>
    <t>3G: ACHATS</t>
  </si>
  <si>
    <t>REMARQUES ACHAT MATIERE:</t>
  </si>
  <si>
    <t>COMMENTS MATERAIL PURCHASING:</t>
  </si>
  <si>
    <t>ACHAT PROJET / PROJECT PURCHASING</t>
  </si>
  <si>
    <t>ACHAT MATIERE / MATERIAL PURCHASING</t>
  </si>
  <si>
    <t>Evolution Réglementation</t>
  </si>
  <si>
    <t>==&gt; QP</t>
  </si>
  <si>
    <t>Modification Regulation</t>
  </si>
  <si>
    <t>Etat des lieux et valorisation des stocks :</t>
  </si>
  <si>
    <t>Quantity and cost of Stock before modif:</t>
  </si>
  <si>
    <t>ESK</t>
  </si>
  <si>
    <t>aurelie.sachet@eurostyle-systems.com</t>
  </si>
  <si>
    <t>Commentaire MDC:</t>
  </si>
  <si>
    <t>Ctrl Fixture comments:</t>
  </si>
  <si>
    <t>Impact Matiere :</t>
  </si>
  <si>
    <t>Material impact:</t>
  </si>
  <si>
    <t>sandro.deloup/damien.jasmin</t>
  </si>
  <si>
    <t>sandro.deloup@eurostyle-systems.com;damien.jasmin@eurostyle-systems.com</t>
  </si>
  <si>
    <t>lionel.corancy</t>
  </si>
  <si>
    <t>lionel.corancy@eurostyle-systems.com</t>
  </si>
  <si>
    <t>Modification Knowledge Database :</t>
  </si>
  <si>
    <t>christophe.tirlemont@eurostyle-systems.com;lilian.joseph@eurostyle-systems.com</t>
  </si>
  <si>
    <t>aurelie.sachet</t>
  </si>
  <si>
    <t>Impact Capacitaire :</t>
  </si>
  <si>
    <t>Capacitary impact:</t>
  </si>
  <si>
    <t>denis.chezelle@eurostyle-systems.com</t>
  </si>
  <si>
    <t>lilian.joseph</t>
  </si>
  <si>
    <t>lilian.joseph@eurostyle-systems.com</t>
  </si>
  <si>
    <t>=&gt;Achat/Purch+Rheo+Matiere</t>
  </si>
  <si>
    <t>=&gt;Achat/Pursch+R&amp;D</t>
  </si>
  <si>
    <t>3G: PURSCHASING</t>
  </si>
  <si>
    <t>Impact Fiche POE</t>
  </si>
  <si>
    <t>=&gt;POE Sheet+Achat/Purch</t>
  </si>
  <si>
    <t>POE Sheet Impact</t>
  </si>
  <si>
    <t>AVANT</t>
  </si>
  <si>
    <t>APRES</t>
  </si>
  <si>
    <t>BEFORE</t>
  </si>
  <si>
    <t>AFTER</t>
  </si>
  <si>
    <t>alexandru.apostol</t>
  </si>
  <si>
    <t>alexandru.apostol@eurostyle-systems.com</t>
  </si>
  <si>
    <t>alexandre.lepers</t>
  </si>
  <si>
    <t>alexandre.lepers@eurostyle-systems.com</t>
  </si>
  <si>
    <t>benjamin.lancon</t>
  </si>
  <si>
    <t>benjamin.lancon-ext@eurostyle-systems.com</t>
  </si>
  <si>
    <t>cao.esl</t>
  </si>
  <si>
    <t>cao.esl@eurostyle-systems.com;jerome.satizelle@eurostyle-systems.com;thierry.sart@eurostyle-systems.com;gilles.dauboin@eurostyle-systems.com;gerard.ivars@eurostyle-systems.com</t>
  </si>
  <si>
    <t>christophe.guegan</t>
  </si>
  <si>
    <t>christophe.guegan-ext@eurostyle-systems.com</t>
  </si>
  <si>
    <t>christophe.jambrun</t>
  </si>
  <si>
    <t>christophe.jambrun-ext@eurostyle-systems.com</t>
  </si>
  <si>
    <t>david.marques</t>
  </si>
  <si>
    <t>david.marques-ext@eurostyle-systems.com</t>
  </si>
  <si>
    <t>eduard.remetei</t>
  </si>
  <si>
    <t>eduard.remetei@eurostyle-systems.com</t>
  </si>
  <si>
    <t>emmanuel.lebourg@eurostyle-systems.com;yann.saiphou@eurostyle-systems.com</t>
  </si>
  <si>
    <t>geoffrey.aubrun</t>
  </si>
  <si>
    <t>geoffrey.aubrun@eurostyle-systems.com</t>
  </si>
  <si>
    <t>gilles.dauboin@eurostyle-systems.com</t>
  </si>
  <si>
    <t>gwennin.bourgault</t>
  </si>
  <si>
    <t>gwennin.bourgault-ext@eurostyle-systems.com</t>
  </si>
  <si>
    <t>marcel.jakab</t>
  </si>
  <si>
    <t>marcel.jakab@eurostyle-systems.com</t>
  </si>
  <si>
    <t>marius.costache</t>
  </si>
  <si>
    <t>marius.costache-ext@eurostyle-systems.com</t>
  </si>
  <si>
    <t>mehdy.vaillant</t>
  </si>
  <si>
    <t>mehdy.vaillant-ext@eurostyle-systems.com</t>
  </si>
  <si>
    <t>michal.kimak</t>
  </si>
  <si>
    <t>michal.kimak@eurostyle-systems.com</t>
  </si>
  <si>
    <t>michel.morvan</t>
  </si>
  <si>
    <t>michel.morvan@eurostyle-systems.com</t>
  </si>
  <si>
    <t>nabil.bdiri</t>
  </si>
  <si>
    <t>nbdiri</t>
  </si>
  <si>
    <t>nabil.bdiri@eurostyle-systems.com</t>
  </si>
  <si>
    <t>nuri.satarbasa</t>
  </si>
  <si>
    <t>nuri.satarbasa@eurostyle-systems.com</t>
  </si>
  <si>
    <t>radu.damean</t>
  </si>
  <si>
    <t>radu.damean@eurostyle-systems.com</t>
  </si>
  <si>
    <t>razvan.ionita</t>
  </si>
  <si>
    <t>razvan.ionita@eurostyle-systems.com</t>
  </si>
  <si>
    <t>simon.mougin</t>
  </si>
  <si>
    <t>smougin</t>
  </si>
  <si>
    <t>simon.mougin@eurostyle-systems.com</t>
  </si>
  <si>
    <t>yann.saiphou@eurostyle-systems.com;emmanuel.lebourg@eurostyle-systems.com</t>
  </si>
  <si>
    <t>Impact cahier de préconisation :</t>
  </si>
  <si>
    <t>CAD file:</t>
  </si>
  <si>
    <t>fichier CAO:</t>
  </si>
  <si>
    <t>Maquettage:</t>
  </si>
  <si>
    <t>N° Marquing?</t>
  </si>
  <si>
    <t>N° Pastillage?</t>
  </si>
  <si>
    <t>Nbre de pièces:</t>
  </si>
  <si>
    <t>Parts Quantity:</t>
  </si>
  <si>
    <t>Date first  application:</t>
  </si>
  <si>
    <t>Date last application :</t>
  </si>
  <si>
    <t>Date 1ére application:</t>
  </si>
  <si>
    <t>Date Fin application:</t>
  </si>
  <si>
    <t>Imprimante 3D:</t>
  </si>
  <si>
    <t>3D printer:</t>
  </si>
  <si>
    <t>=&gt;Maquettage/Mock up</t>
  </si>
  <si>
    <t>Mock up</t>
  </si>
  <si>
    <t>Weight 1 proto:</t>
  </si>
  <si>
    <t>Temps unitaire:</t>
  </si>
  <si>
    <t>Time for 1:</t>
  </si>
  <si>
    <t>Cout sous traitance:</t>
  </si>
  <si>
    <t>Cost Supplier:</t>
  </si>
  <si>
    <t>Fournir pièce type signée</t>
  </si>
  <si>
    <t>give a Part example signed</t>
  </si>
  <si>
    <t>N° FDM:</t>
  </si>
  <si>
    <t>==&gt; JM SAVOURÉ</t>
  </si>
  <si>
    <t>=&gt;Laurent VÉRET</t>
  </si>
  <si>
    <t>le PP fournit pièce type  à QDP</t>
  </si>
  <si>
    <t>Product leader give a Part example  to QDP</t>
  </si>
  <si>
    <t>Poids 1 proto:</t>
  </si>
  <si>
    <t>3i</t>
  </si>
  <si>
    <t>jean-francois.reminiac@eurostyle-systems.com</t>
  </si>
  <si>
    <t>jean-francois.reminiac@eurostyle-systems.com;</t>
  </si>
  <si>
    <t>antoine.provost@eurostyle-systems.com;</t>
  </si>
  <si>
    <t>antoine.provost/</t>
  </si>
  <si>
    <t>jean-francois.reminiac/</t>
  </si>
  <si>
    <t>Packaging Impact:</t>
  </si>
  <si>
    <t>Impact packaging:</t>
  </si>
  <si>
    <t>flow impact:</t>
  </si>
  <si>
    <t>Impact flux:</t>
  </si>
  <si>
    <t>ANNEXE 3I INDUS/MANUFACTURING</t>
  </si>
  <si>
    <t>3m</t>
  </si>
  <si>
    <t>Capacitaire Injection:</t>
  </si>
  <si>
    <t>Injection Capacitary:</t>
  </si>
  <si>
    <t>3I:INDUS</t>
  </si>
  <si>
    <t>3I:MANUFACTURING</t>
  </si>
  <si>
    <t>denis.chezelle/</t>
  </si>
  <si>
    <t>Achat Outillage</t>
  </si>
  <si>
    <t>Purchasing tool</t>
  </si>
  <si>
    <t>version09/03/2020</t>
  </si>
  <si>
    <t>christophe.blanc/</t>
  </si>
  <si>
    <t>pio.rodriguez/</t>
  </si>
  <si>
    <t>christophe.blanc/abdellah.kichouh/</t>
  </si>
  <si>
    <t>alexandre.lepers/</t>
  </si>
  <si>
    <t>stephane.couvrat/jean-philippe.moreau/</t>
  </si>
  <si>
    <t>dorian.monteiller/frantz.couillaud/ayoub.ouakkas/</t>
  </si>
  <si>
    <t>cyrille.leclercq/</t>
  </si>
  <si>
    <t>isabelle.franchaisse/</t>
  </si>
  <si>
    <t>adrien.lys/</t>
  </si>
  <si>
    <t>aurelie.colas/brigitte.grenier/</t>
  </si>
  <si>
    <t>carole.pompon/</t>
  </si>
  <si>
    <t>thierry.roesslinger/frederic.larcheveque/</t>
  </si>
  <si>
    <t>christelle.soyer/</t>
  </si>
  <si>
    <t>pio.rodriguez@eurostyle-systems.com;</t>
  </si>
  <si>
    <t>christophe.blanc@eurostyle-systems.com;abdellah.kichouh@eurostyle-systems.com;</t>
  </si>
  <si>
    <t>alexandre.lepers@eurostyle-systems.com;</t>
  </si>
  <si>
    <t>stephane.couvrat@eurostyle-systems.com;jean-philippe.moreau@eurostyle-systems.com;</t>
  </si>
  <si>
    <t>dorian.monteiller-ext@eurostyle-systems.com;frantz.couillaud-ext@eurostyle-systems.com;ayoub.ouakkas-ext@eurostyle-systems.com;</t>
  </si>
  <si>
    <t>cyrille.leclercq@eurostyle-systems.com;</t>
  </si>
  <si>
    <t>isabelle.franchaisse@eurostyle-systems.com;</t>
  </si>
  <si>
    <t>adrien.lys@eurostyle-systems.com;</t>
  </si>
  <si>
    <t>aurelie.colas@eurostyle-systems.com;brigitte.grenier@eurostyle-systems.com;</t>
  </si>
  <si>
    <t>carole.pompon@eurostyle-systems.com;</t>
  </si>
  <si>
    <t>thierry.roesslinger@eurostyle-systems.com;frederic.larcheveque@eurostyle-systems.com;</t>
  </si>
  <si>
    <t>christelle.soyer@eurostyle-systems.com;</t>
  </si>
  <si>
    <t>jerome.lefevre/jean-michel.quatrus///</t>
  </si>
  <si>
    <t>stephane.brulin//</t>
  </si>
  <si>
    <t>ESM</t>
  </si>
  <si>
    <t>jrubin/mboissonnade/marine.boissonnade//</t>
  </si>
  <si>
    <t>slavomir.berezny/Peter Snauko/marine.boissonnade//</t>
  </si>
  <si>
    <t>;cyril.perrineau@eurostyle-systems.com;jerome.lefevre@eurostyle-systems.com;jean-michel.quatrus@eurostyle-systems.com;eric.veyrat@eurostyle-systems.com;michel.carlier@eurostyle-systems.com;;</t>
  </si>
  <si>
    <t>;jean-marie.menart@eurostyle-systems.com;stephane.brulin@eurostyle-systems.com;vincent.debavelaere@eurostyle-systems.com;;</t>
  </si>
  <si>
    <t>;pascal.mareville@eurostyle-systems.com;jose.rubin@eurostyle-systems.com;marine.boissonnade@eurostyle-systems.com;chloe.bouillet@eurostyle-systems.com;;</t>
  </si>
  <si>
    <t>;jozef.odskoc@eurostyle-systems.com;slavomir.berezny@eurostyle-systems.com;peter.snauko@eurostyle-systems.com;maria.fasanokova@eurostyle-systems.com;</t>
  </si>
  <si>
    <t>DPE</t>
  </si>
  <si>
    <t>PSA</t>
  </si>
  <si>
    <t>PP</t>
  </si>
  <si>
    <t>Garniture longeron ARR</t>
  </si>
  <si>
    <t>ECR À VENIR</t>
  </si>
  <si>
    <t>Ajout nervure empreinte afin de masquer un jeu possible entre support tablette et garniture de longeron AR</t>
  </si>
  <si>
    <t>FEP_DPE_EBEN_277</t>
  </si>
  <si>
    <t>F.Jeangeorges</t>
  </si>
  <si>
    <t>2</t>
  </si>
  <si>
    <t>4</t>
  </si>
  <si>
    <t>;;;;;;;;;;;;;jean-marie.savoure@eurostyle-systems.com;</t>
  </si>
  <si>
    <t>11/05/20</t>
  </si>
  <si>
    <t>pio.rodriguez</t>
  </si>
  <si>
    <t>Fiche TCO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</si>
</sst>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General_)"/>
    <numFmt numFmtId="165" formatCode="d/m/yy"/>
    <numFmt numFmtId="166" formatCode="d\-mmm\-yy"/>
    <numFmt numFmtId="167" formatCode="dd/mm/yy;@"/>
  </numFmts>
  <fonts count="62" x14ac:knownFonts="1">
    <font>
      <sz val="12"/>
      <name val="Helv"/>
    </font>
    <font>
      <sz val="1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i/>
      <sz val="8"/>
      <name val="Arial"/>
      <family val="2"/>
    </font>
    <font>
      <i/>
      <sz val="1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u/>
      <sz val="8"/>
      <name val="Arial"/>
      <family val="2"/>
    </font>
    <font>
      <sz val="6"/>
      <name val="Arial"/>
      <family val="2"/>
    </font>
    <font>
      <sz val="11"/>
      <name val="Arial"/>
      <family val="2"/>
    </font>
    <font>
      <b/>
      <sz val="12"/>
      <name val="Helv"/>
    </font>
    <font>
      <sz val="7"/>
      <name val="Arial"/>
      <family val="2"/>
    </font>
    <font>
      <b/>
      <sz val="8"/>
      <name val="Arial"/>
      <family val="2"/>
    </font>
    <font>
      <sz val="10"/>
      <name val="Helv"/>
    </font>
    <font>
      <sz val="12"/>
      <name val="Helv"/>
    </font>
    <font>
      <b/>
      <i/>
      <sz val="14"/>
      <name val="Arial"/>
      <family val="2"/>
    </font>
    <font>
      <b/>
      <sz val="12"/>
      <color indexed="12"/>
      <name val="Arial"/>
      <family val="2"/>
    </font>
    <font>
      <b/>
      <sz val="12"/>
      <color indexed="12"/>
      <name val="Helv"/>
    </font>
    <font>
      <sz val="12"/>
      <color indexed="12"/>
      <name val="Arial"/>
      <family val="2"/>
    </font>
    <font>
      <sz val="12"/>
      <color indexed="12"/>
      <name val="Helv"/>
    </font>
    <font>
      <b/>
      <sz val="10"/>
      <color indexed="12"/>
      <name val="Arial"/>
      <family val="2"/>
    </font>
    <font>
      <u/>
      <sz val="12"/>
      <color indexed="12"/>
      <name val="Helv"/>
    </font>
    <font>
      <b/>
      <sz val="8"/>
      <color indexed="12"/>
      <name val="Arial"/>
      <family val="2"/>
    </font>
    <font>
      <sz val="8"/>
      <name val="Helv"/>
    </font>
    <font>
      <sz val="10"/>
      <color indexed="12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6"/>
      <color indexed="12"/>
      <name val="Arial"/>
      <family val="2"/>
    </font>
    <font>
      <sz val="12"/>
      <color indexed="9"/>
      <name val="Arial"/>
      <family val="2"/>
    </font>
    <font>
      <sz val="12"/>
      <color indexed="9"/>
      <name val="Helv"/>
    </font>
    <font>
      <b/>
      <i/>
      <sz val="12"/>
      <color indexed="9"/>
      <name val="Helv"/>
    </font>
    <font>
      <sz val="8"/>
      <color indexed="9"/>
      <name val="Arial"/>
      <family val="2"/>
    </font>
    <font>
      <b/>
      <sz val="12"/>
      <color indexed="9"/>
      <name val="Arial"/>
      <family val="2"/>
    </font>
    <font>
      <b/>
      <sz val="9"/>
      <color indexed="9"/>
      <name val="Arial"/>
      <family val="2"/>
    </font>
    <font>
      <sz val="6"/>
      <color indexed="9"/>
      <name val="Arial"/>
      <family val="2"/>
    </font>
    <font>
      <u/>
      <sz val="9"/>
      <color indexed="12"/>
      <name val="Arial"/>
      <family val="2"/>
    </font>
    <font>
      <sz val="16"/>
      <name val="Arial"/>
      <family val="2"/>
    </font>
    <font>
      <sz val="18"/>
      <color indexed="12"/>
      <name val="Arial"/>
      <family val="2"/>
    </font>
    <font>
      <b/>
      <i/>
      <u/>
      <sz val="22"/>
      <color indexed="10"/>
      <name val="Arial"/>
      <family val="2"/>
    </font>
    <font>
      <b/>
      <i/>
      <u/>
      <sz val="22"/>
      <color indexed="10"/>
      <name val="Helv"/>
    </font>
    <font>
      <b/>
      <sz val="18"/>
      <name val="Arial"/>
      <family val="2"/>
    </font>
    <font>
      <b/>
      <sz val="18"/>
      <name val="Helv"/>
    </font>
    <font>
      <b/>
      <sz val="8"/>
      <name val="Helv"/>
    </font>
    <font>
      <b/>
      <sz val="10"/>
      <name val="Helv"/>
    </font>
    <font>
      <sz val="10"/>
      <name val="Arial"/>
      <family val="2"/>
    </font>
    <font>
      <sz val="9"/>
      <color indexed="12"/>
      <name val="Arial"/>
      <family val="2"/>
    </font>
    <font>
      <b/>
      <u/>
      <sz val="12"/>
      <name val="Helv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rgb="FF000000"/>
      <name val="Helv"/>
    </font>
    <font>
      <sz val="8"/>
      <color rgb="FF000000"/>
      <name val="Tahoma"/>
      <family val="2"/>
    </font>
    <font>
      <b/>
      <u/>
      <sz val="14"/>
      <name val="Arial"/>
      <family val="2"/>
    </font>
    <font>
      <u/>
      <sz val="12"/>
      <name val="Helv"/>
    </font>
    <font>
      <u/>
      <sz val="9"/>
      <name val="Arial"/>
      <family val="2"/>
    </font>
    <font>
      <b/>
      <u/>
      <sz val="12"/>
      <name val="Arial Black"/>
      <family val="2"/>
    </font>
  </fonts>
  <fills count="14">
    <fill>
      <patternFill patternType="none"/>
    </fill>
    <fill>
      <patternFill patternType="gray125"/>
    </fill>
    <fill>
      <patternFill patternType="solid">
        <fgColor indexed="42"/>
        <bgColor indexed="9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gray125">
        <fgColor indexed="11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6"/>
        <bgColor indexed="64"/>
      </patternFill>
    </fill>
    <fill>
      <patternFill patternType="lightGray">
        <fgColor indexed="13"/>
      </patternFill>
    </fill>
    <fill>
      <patternFill patternType="lightUp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15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double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ouble">
        <color indexed="64"/>
      </left>
      <right/>
      <top style="dashed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double">
        <color indexed="64"/>
      </bottom>
      <diagonal/>
    </border>
    <border>
      <left/>
      <right/>
      <top/>
      <bottom style="dashed">
        <color indexed="64"/>
      </bottom>
      <diagonal/>
    </border>
    <border>
      <left style="double">
        <color indexed="64"/>
      </left>
      <right/>
      <top/>
      <bottom style="dashed">
        <color indexed="64"/>
      </bottom>
      <diagonal/>
    </border>
    <border>
      <left/>
      <right style="double">
        <color indexed="64"/>
      </right>
      <top/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ouble">
        <color indexed="64"/>
      </right>
      <top style="dashed">
        <color indexed="64"/>
      </top>
      <bottom style="dashed">
        <color indexed="64"/>
      </bottom>
      <diagonal/>
    </border>
    <border>
      <left style="double">
        <color indexed="64"/>
      </left>
      <right/>
      <top style="dashed">
        <color indexed="64"/>
      </top>
      <bottom style="double">
        <color indexed="64"/>
      </bottom>
      <diagonal/>
    </border>
    <border>
      <left/>
      <right style="double">
        <color indexed="64"/>
      </right>
      <top style="dashed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ashed">
        <color indexed="64"/>
      </bottom>
      <diagonal/>
    </border>
    <border>
      <left/>
      <right style="double">
        <color indexed="64"/>
      </right>
      <top style="double">
        <color indexed="64"/>
      </top>
      <bottom style="dashed">
        <color indexed="64"/>
      </bottom>
      <diagonal/>
    </border>
    <border>
      <left style="double">
        <color indexed="64"/>
      </left>
      <right/>
      <top style="dashed">
        <color indexed="64"/>
      </top>
      <bottom style="dashed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double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10"/>
      </left>
      <right/>
      <top style="double">
        <color indexed="10"/>
      </top>
      <bottom style="double">
        <color indexed="10"/>
      </bottom>
      <diagonal/>
    </border>
    <border>
      <left/>
      <right/>
      <top style="double">
        <color indexed="10"/>
      </top>
      <bottom style="double">
        <color indexed="10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dashed">
        <color indexed="64"/>
      </top>
      <bottom style="double">
        <color indexed="64"/>
      </bottom>
      <diagonal/>
    </border>
    <border>
      <left style="thin">
        <color indexed="64"/>
      </left>
      <right/>
      <top style="dashed">
        <color indexed="64"/>
      </top>
      <bottom style="double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indexed="64"/>
      </left>
      <right/>
      <top style="double">
        <color indexed="64"/>
      </top>
      <bottom style="dashed">
        <color indexed="64"/>
      </bottom>
      <diagonal/>
    </border>
  </borders>
  <cellStyleXfs count="3">
    <xf numFmtId="164" fontId="0" fillId="0" borderId="0"/>
    <xf numFmtId="0" fontId="28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54">
    <xf numFmtId="164" fontId="0" fillId="0" borderId="0" xfId="0"/>
    <xf numFmtId="164" fontId="4" fillId="0" borderId="1" xfId="0" applyFont="1" applyBorder="1" applyProtection="1"/>
    <xf numFmtId="164" fontId="4" fillId="0" borderId="2" xfId="0" applyFont="1" applyBorder="1" applyProtection="1"/>
    <xf numFmtId="164" fontId="4" fillId="0" borderId="3" xfId="0" applyFont="1" applyBorder="1" applyProtection="1"/>
    <xf numFmtId="164" fontId="4" fillId="0" borderId="0" xfId="0" applyFont="1" applyFill="1" applyBorder="1" applyProtection="1"/>
    <xf numFmtId="164" fontId="4" fillId="0" borderId="1" xfId="0" applyFont="1" applyFill="1" applyBorder="1" applyAlignment="1" applyProtection="1"/>
    <xf numFmtId="164" fontId="4" fillId="0" borderId="2" xfId="0" applyFont="1" applyFill="1" applyBorder="1" applyAlignment="1" applyProtection="1"/>
    <xf numFmtId="164" fontId="4" fillId="0" borderId="2" xfId="0" applyFont="1" applyFill="1" applyBorder="1" applyProtection="1"/>
    <xf numFmtId="164" fontId="4" fillId="0" borderId="3" xfId="0" applyFont="1" applyFill="1" applyBorder="1" applyProtection="1"/>
    <xf numFmtId="164" fontId="4" fillId="0" borderId="0" xfId="0" applyFont="1" applyBorder="1" applyProtection="1"/>
    <xf numFmtId="164" fontId="4" fillId="0" borderId="4" xfId="0" applyFont="1" applyBorder="1" applyProtection="1"/>
    <xf numFmtId="164" fontId="4" fillId="0" borderId="5" xfId="0" applyFont="1" applyBorder="1" applyProtection="1"/>
    <xf numFmtId="164" fontId="4" fillId="0" borderId="4" xfId="0" applyFont="1" applyFill="1" applyBorder="1" applyAlignment="1" applyProtection="1"/>
    <xf numFmtId="164" fontId="4" fillId="0" borderId="0" xfId="0" applyFont="1" applyFill="1" applyBorder="1" applyAlignment="1" applyProtection="1"/>
    <xf numFmtId="164" fontId="4" fillId="0" borderId="5" xfId="0" applyFont="1" applyFill="1" applyBorder="1" applyProtection="1"/>
    <xf numFmtId="164" fontId="8" fillId="0" borderId="4" xfId="0" applyFont="1" applyBorder="1" applyAlignment="1" applyProtection="1">
      <alignment horizontal="left"/>
    </xf>
    <xf numFmtId="9" fontId="4" fillId="0" borderId="0" xfId="0" applyNumberFormat="1" applyFont="1" applyBorder="1" applyAlignment="1" applyProtection="1">
      <alignment horizontal="left"/>
    </xf>
    <xf numFmtId="164" fontId="10" fillId="0" borderId="4" xfId="0" applyFont="1" applyFill="1" applyBorder="1" applyAlignment="1" applyProtection="1">
      <alignment horizontal="left" vertical="center"/>
    </xf>
    <xf numFmtId="164" fontId="10" fillId="0" borderId="0" xfId="0" applyFont="1" applyFill="1" applyBorder="1" applyAlignment="1" applyProtection="1">
      <alignment horizontal="left" vertical="center"/>
    </xf>
    <xf numFmtId="9" fontId="4" fillId="0" borderId="5" xfId="0" applyNumberFormat="1" applyFont="1" applyBorder="1" applyAlignment="1" applyProtection="1">
      <alignment horizontal="right"/>
    </xf>
    <xf numFmtId="164" fontId="6" fillId="0" borderId="4" xfId="0" applyFont="1" applyFill="1" applyBorder="1" applyAlignment="1" applyProtection="1">
      <alignment horizontal="left" vertical="center"/>
    </xf>
    <xf numFmtId="164" fontId="6" fillId="0" borderId="0" xfId="0" applyFont="1" applyFill="1" applyBorder="1" applyAlignment="1" applyProtection="1">
      <alignment horizontal="left" vertical="center"/>
    </xf>
    <xf numFmtId="164" fontId="8" fillId="0" borderId="0" xfId="0" applyFont="1" applyFill="1" applyBorder="1" applyAlignment="1" applyProtection="1">
      <alignment horizontal="right" vertical="center"/>
    </xf>
    <xf numFmtId="9" fontId="4" fillId="0" borderId="0" xfId="0" applyNumberFormat="1" applyFont="1" applyFill="1" applyBorder="1" applyAlignment="1" applyProtection="1">
      <alignment horizontal="center" vertical="center"/>
    </xf>
    <xf numFmtId="164" fontId="6" fillId="0" borderId="0" xfId="0" applyFont="1" applyFill="1" applyBorder="1" applyAlignment="1" applyProtection="1">
      <alignment horizontal="center" vertical="center"/>
    </xf>
    <xf numFmtId="164" fontId="4" fillId="0" borderId="0" xfId="0" applyFont="1" applyFill="1" applyBorder="1" applyAlignment="1" applyProtection="1">
      <alignment horizontal="left" vertical="center"/>
    </xf>
    <xf numFmtId="49" fontId="4" fillId="0" borderId="5" xfId="0" applyNumberFormat="1" applyFont="1" applyFill="1" applyBorder="1" applyAlignment="1" applyProtection="1">
      <alignment horizontal="center" vertical="center"/>
    </xf>
    <xf numFmtId="164" fontId="7" fillId="0" borderId="4" xfId="0" applyFont="1" applyBorder="1" applyProtection="1"/>
    <xf numFmtId="164" fontId="22" fillId="2" borderId="6" xfId="0" applyFont="1" applyFill="1" applyBorder="1" applyAlignment="1" applyProtection="1">
      <alignment vertical="center"/>
    </xf>
    <xf numFmtId="164" fontId="24" fillId="0" borderId="7" xfId="0" applyFont="1" applyFill="1" applyBorder="1" applyAlignment="1" applyProtection="1">
      <alignment horizontal="left"/>
    </xf>
    <xf numFmtId="164" fontId="4" fillId="2" borderId="8" xfId="0" applyFont="1" applyFill="1" applyBorder="1" applyProtection="1"/>
    <xf numFmtId="164" fontId="6" fillId="3" borderId="8" xfId="0" applyFont="1" applyFill="1" applyBorder="1" applyAlignment="1" applyProtection="1">
      <alignment vertical="center"/>
    </xf>
    <xf numFmtId="164" fontId="4" fillId="3" borderId="9" xfId="0" applyFont="1" applyFill="1" applyBorder="1" applyProtection="1"/>
    <xf numFmtId="164" fontId="22" fillId="4" borderId="1" xfId="0" applyFont="1" applyFill="1" applyBorder="1" applyAlignment="1" applyProtection="1"/>
    <xf numFmtId="164" fontId="6" fillId="4" borderId="2" xfId="0" applyFont="1" applyFill="1" applyBorder="1" applyAlignment="1" applyProtection="1"/>
    <xf numFmtId="164" fontId="6" fillId="4" borderId="2" xfId="0" applyFont="1" applyFill="1" applyBorder="1" applyProtection="1"/>
    <xf numFmtId="164" fontId="4" fillId="4" borderId="2" xfId="0" applyFont="1" applyFill="1" applyBorder="1" applyProtection="1"/>
    <xf numFmtId="164" fontId="6" fillId="4" borderId="3" xfId="0" applyFont="1" applyFill="1" applyBorder="1" applyProtection="1"/>
    <xf numFmtId="164" fontId="0" fillId="0" borderId="0" xfId="0" applyProtection="1"/>
    <xf numFmtId="164" fontId="4" fillId="0" borderId="0" xfId="0" applyFont="1" applyProtection="1"/>
    <xf numFmtId="164" fontId="6" fillId="0" borderId="4" xfId="0" applyFont="1" applyBorder="1" applyAlignment="1" applyProtection="1">
      <alignment vertical="center"/>
    </xf>
    <xf numFmtId="164" fontId="4" fillId="0" borderId="0" xfId="0" applyFont="1" applyAlignment="1" applyProtection="1">
      <alignment vertical="center"/>
    </xf>
    <xf numFmtId="164" fontId="6" fillId="0" borderId="2" xfId="0" applyFont="1" applyBorder="1" applyAlignment="1" applyProtection="1">
      <alignment vertical="center"/>
    </xf>
    <xf numFmtId="164" fontId="4" fillId="0" borderId="2" xfId="0" applyFont="1" applyBorder="1" applyAlignment="1" applyProtection="1">
      <alignment vertical="center"/>
    </xf>
    <xf numFmtId="164" fontId="6" fillId="0" borderId="2" xfId="0" applyFont="1" applyBorder="1" applyAlignment="1" applyProtection="1">
      <alignment horizontal="left" vertical="center"/>
    </xf>
    <xf numFmtId="164" fontId="2" fillId="0" borderId="0" xfId="0" applyFont="1" applyFill="1" applyBorder="1" applyAlignment="1" applyProtection="1">
      <alignment vertical="center"/>
    </xf>
    <xf numFmtId="164" fontId="4" fillId="0" borderId="1" xfId="0" applyFont="1" applyFill="1" applyBorder="1" applyAlignment="1" applyProtection="1">
      <alignment horizontal="left" vertical="center"/>
    </xf>
    <xf numFmtId="164" fontId="4" fillId="0" borderId="2" xfId="0" applyFont="1" applyFill="1" applyBorder="1" applyAlignment="1" applyProtection="1">
      <alignment vertical="center"/>
    </xf>
    <xf numFmtId="164" fontId="6" fillId="0" borderId="2" xfId="0" applyFont="1" applyFill="1" applyBorder="1" applyAlignment="1" applyProtection="1">
      <alignment horizontal="left" vertical="center"/>
    </xf>
    <xf numFmtId="164" fontId="4" fillId="0" borderId="2" xfId="0" applyFont="1" applyFill="1" applyBorder="1" applyAlignment="1" applyProtection="1">
      <alignment horizontal="left" vertical="center"/>
    </xf>
    <xf numFmtId="164" fontId="7" fillId="0" borderId="2" xfId="0" applyFont="1" applyFill="1" applyBorder="1" applyAlignment="1" applyProtection="1">
      <alignment horizontal="center" vertical="center"/>
    </xf>
    <xf numFmtId="164" fontId="7" fillId="0" borderId="2" xfId="0" applyFont="1" applyFill="1" applyBorder="1" applyAlignment="1" applyProtection="1">
      <alignment horizontal="left" vertical="center"/>
    </xf>
    <xf numFmtId="164" fontId="23" fillId="0" borderId="2" xfId="0" applyFont="1" applyFill="1" applyBorder="1" applyAlignment="1" applyProtection="1">
      <alignment horizontal="center" vertical="center"/>
    </xf>
    <xf numFmtId="164" fontId="4" fillId="0" borderId="4" xfId="0" applyFont="1" applyBorder="1" applyAlignment="1" applyProtection="1">
      <alignment vertical="center"/>
    </xf>
    <xf numFmtId="164" fontId="6" fillId="0" borderId="4" xfId="0" applyFont="1" applyBorder="1" applyAlignment="1" applyProtection="1">
      <alignment horizontal="left"/>
    </xf>
    <xf numFmtId="164" fontId="4" fillId="0" borderId="0" xfId="0" applyFont="1" applyBorder="1" applyAlignment="1" applyProtection="1"/>
    <xf numFmtId="164" fontId="21" fillId="0" borderId="0" xfId="0" applyFont="1" applyBorder="1" applyAlignment="1" applyProtection="1"/>
    <xf numFmtId="164" fontId="4" fillId="0" borderId="0" xfId="0" applyFont="1" applyBorder="1" applyAlignment="1" applyProtection="1">
      <alignment horizontal="left"/>
    </xf>
    <xf numFmtId="15" fontId="4" fillId="0" borderId="0" xfId="0" applyNumberFormat="1" applyFont="1" applyFill="1" applyBorder="1" applyAlignment="1" applyProtection="1">
      <alignment horizontal="left"/>
    </xf>
    <xf numFmtId="164" fontId="4" fillId="0" borderId="4" xfId="0" applyFont="1" applyFill="1" applyBorder="1" applyAlignment="1" applyProtection="1">
      <alignment vertical="center"/>
    </xf>
    <xf numFmtId="164" fontId="4" fillId="0" borderId="0" xfId="0" applyFont="1" applyFill="1" applyProtection="1"/>
    <xf numFmtId="164" fontId="4" fillId="0" borderId="0" xfId="0" applyFont="1" applyFill="1" applyBorder="1" applyAlignment="1" applyProtection="1">
      <alignment horizontal="left"/>
    </xf>
    <xf numFmtId="164" fontId="0" fillId="0" borderId="0" xfId="0" applyFill="1" applyAlignment="1" applyProtection="1">
      <alignment horizontal="left"/>
    </xf>
    <xf numFmtId="164" fontId="7" fillId="0" borderId="0" xfId="0" applyFont="1" applyFill="1" applyAlignment="1" applyProtection="1">
      <alignment horizontal="center"/>
    </xf>
    <xf numFmtId="164" fontId="0" fillId="0" borderId="0" xfId="0" applyFill="1" applyBorder="1" applyProtection="1"/>
    <xf numFmtId="164" fontId="6" fillId="0" borderId="4" xfId="0" applyFont="1" applyBorder="1" applyAlignment="1" applyProtection="1"/>
    <xf numFmtId="164" fontId="6" fillId="0" borderId="10" xfId="0" applyFont="1" applyBorder="1" applyAlignment="1" applyProtection="1">
      <alignment horizontal="left" vertical="center"/>
    </xf>
    <xf numFmtId="164" fontId="4" fillId="0" borderId="10" xfId="0" applyFont="1" applyBorder="1" applyAlignment="1" applyProtection="1"/>
    <xf numFmtId="164" fontId="4" fillId="0" borderId="10" xfId="0" applyFont="1" applyBorder="1" applyAlignment="1" applyProtection="1">
      <alignment horizontal="center"/>
    </xf>
    <xf numFmtId="164" fontId="6" fillId="0" borderId="0" xfId="0" applyFont="1" applyBorder="1" applyAlignment="1" applyProtection="1">
      <alignment horizontal="left" vertical="center"/>
    </xf>
    <xf numFmtId="164" fontId="21" fillId="0" borderId="0" xfId="0" applyFont="1" applyAlignment="1" applyProtection="1">
      <alignment horizontal="center" vertical="center"/>
    </xf>
    <xf numFmtId="164" fontId="4" fillId="0" borderId="0" xfId="0" applyFont="1" applyBorder="1" applyAlignment="1" applyProtection="1">
      <alignment horizontal="left" vertical="center"/>
    </xf>
    <xf numFmtId="164" fontId="4" fillId="0" borderId="7" xfId="0" applyFont="1" applyFill="1" applyBorder="1" applyAlignment="1" applyProtection="1"/>
    <xf numFmtId="164" fontId="4" fillId="0" borderId="7" xfId="0" applyFont="1" applyFill="1" applyBorder="1" applyProtection="1"/>
    <xf numFmtId="164" fontId="0" fillId="0" borderId="7" xfId="0" applyFill="1" applyBorder="1" applyProtection="1"/>
    <xf numFmtId="164" fontId="4" fillId="0" borderId="11" xfId="0" applyFont="1" applyFill="1" applyBorder="1" applyProtection="1"/>
    <xf numFmtId="164" fontId="6" fillId="0" borderId="0" xfId="0" applyFont="1" applyBorder="1" applyAlignment="1" applyProtection="1">
      <alignment horizontal="left"/>
    </xf>
    <xf numFmtId="164" fontId="4" fillId="0" borderId="0" xfId="0" applyFont="1" applyBorder="1" applyAlignment="1" applyProtection="1">
      <alignment horizontal="center"/>
    </xf>
    <xf numFmtId="164" fontId="6" fillId="0" borderId="0" xfId="0" applyFont="1" applyFill="1" applyBorder="1" applyProtection="1"/>
    <xf numFmtId="164" fontId="6" fillId="4" borderId="0" xfId="0" applyFont="1" applyFill="1" applyBorder="1" applyProtection="1"/>
    <xf numFmtId="164" fontId="4" fillId="4" borderId="0" xfId="0" applyFont="1" applyFill="1" applyBorder="1" applyProtection="1"/>
    <xf numFmtId="164" fontId="6" fillId="4" borderId="0" xfId="0" applyFont="1" applyFill="1" applyBorder="1" applyAlignment="1" applyProtection="1"/>
    <xf numFmtId="164" fontId="6" fillId="4" borderId="5" xfId="0" applyFont="1" applyFill="1" applyBorder="1" applyProtection="1"/>
    <xf numFmtId="164" fontId="6" fillId="0" borderId="2" xfId="0" applyFont="1" applyFill="1" applyBorder="1" applyAlignment="1" applyProtection="1">
      <alignment vertical="center"/>
    </xf>
    <xf numFmtId="164" fontId="6" fillId="0" borderId="0" xfId="0" applyFont="1" applyFill="1" applyBorder="1" applyAlignment="1" applyProtection="1"/>
    <xf numFmtId="164" fontId="6" fillId="0" borderId="6" xfId="0" applyFont="1" applyBorder="1" applyAlignment="1" applyProtection="1">
      <alignment horizontal="left"/>
    </xf>
    <xf numFmtId="164" fontId="6" fillId="0" borderId="8" xfId="0" applyFont="1" applyBorder="1" applyProtection="1"/>
    <xf numFmtId="164" fontId="4" fillId="0" borderId="12" xfId="0" applyFont="1" applyFill="1" applyBorder="1" applyProtection="1"/>
    <xf numFmtId="164" fontId="7" fillId="0" borderId="4" xfId="0" applyFont="1" applyBorder="1" applyAlignment="1" applyProtection="1">
      <alignment horizontal="left"/>
    </xf>
    <xf numFmtId="164" fontId="7" fillId="0" borderId="13" xfId="0" applyFont="1" applyBorder="1" applyAlignment="1" applyProtection="1">
      <alignment horizontal="left"/>
    </xf>
    <xf numFmtId="164" fontId="4" fillId="0" borderId="14" xfId="0" applyFont="1" applyBorder="1" applyProtection="1"/>
    <xf numFmtId="164" fontId="23" fillId="0" borderId="14" xfId="0" applyFont="1" applyBorder="1" applyAlignment="1" applyProtection="1">
      <alignment horizontal="center"/>
    </xf>
    <xf numFmtId="164" fontId="6" fillId="0" borderId="0" xfId="0" applyFont="1" applyBorder="1" applyAlignment="1" applyProtection="1"/>
    <xf numFmtId="164" fontId="4" fillId="0" borderId="4" xfId="0" applyFont="1" applyFill="1" applyBorder="1" applyAlignment="1" applyProtection="1">
      <alignment horizontal="left" vertical="center"/>
    </xf>
    <xf numFmtId="164" fontId="4" fillId="0" borderId="7" xfId="0" applyFont="1" applyFill="1" applyBorder="1" applyAlignment="1" applyProtection="1">
      <alignment horizontal="left" vertical="center" wrapText="1"/>
    </xf>
    <xf numFmtId="164" fontId="19" fillId="0" borderId="0" xfId="0" applyFont="1" applyFill="1" applyBorder="1" applyAlignment="1" applyProtection="1">
      <alignment horizontal="left" vertical="center"/>
    </xf>
    <xf numFmtId="164" fontId="15" fillId="0" borderId="0" xfId="0" applyFont="1" applyFill="1" applyBorder="1" applyAlignment="1" applyProtection="1">
      <alignment vertical="top"/>
    </xf>
    <xf numFmtId="164" fontId="13" fillId="0" borderId="0" xfId="0" applyFont="1" applyFill="1" applyBorder="1" applyAlignment="1" applyProtection="1">
      <alignment vertical="center"/>
    </xf>
    <xf numFmtId="164" fontId="12" fillId="0" borderId="0" xfId="0" applyFont="1" applyFill="1" applyBorder="1" applyAlignment="1" applyProtection="1">
      <alignment vertical="center"/>
    </xf>
    <xf numFmtId="164" fontId="7" fillId="0" borderId="0" xfId="0" applyFont="1" applyFill="1" applyBorder="1" applyAlignment="1" applyProtection="1">
      <alignment vertical="center" wrapText="1"/>
    </xf>
    <xf numFmtId="164" fontId="7" fillId="0" borderId="5" xfId="0" applyFont="1" applyFill="1" applyBorder="1" applyAlignment="1" applyProtection="1">
      <alignment vertical="center" wrapText="1"/>
    </xf>
    <xf numFmtId="164" fontId="22" fillId="5" borderId="6" xfId="0" applyFont="1" applyFill="1" applyBorder="1" applyAlignment="1" applyProtection="1"/>
    <xf numFmtId="164" fontId="6" fillId="5" borderId="8" xfId="0" applyFont="1" applyFill="1" applyBorder="1" applyAlignment="1" applyProtection="1"/>
    <xf numFmtId="164" fontId="6" fillId="5" borderId="8" xfId="0" applyFont="1" applyFill="1" applyBorder="1" applyProtection="1"/>
    <xf numFmtId="164" fontId="6" fillId="5" borderId="9" xfId="0" applyFont="1" applyFill="1" applyBorder="1" applyProtection="1"/>
    <xf numFmtId="164" fontId="4" fillId="0" borderId="4" xfId="0" applyFont="1" applyFill="1" applyBorder="1" applyAlignment="1" applyProtection="1">
      <alignment horizontal="left"/>
    </xf>
    <xf numFmtId="164" fontId="4" fillId="0" borderId="14" xfId="0" applyFont="1" applyBorder="1" applyAlignment="1" applyProtection="1">
      <alignment horizontal="left"/>
    </xf>
    <xf numFmtId="164" fontId="4" fillId="0" borderId="0" xfId="0" applyFont="1" applyBorder="1" applyAlignment="1" applyProtection="1">
      <alignment vertical="center"/>
    </xf>
    <xf numFmtId="164" fontId="8" fillId="0" borderId="0" xfId="0" applyFont="1" applyFill="1" applyBorder="1" applyAlignment="1" applyProtection="1"/>
    <xf numFmtId="164" fontId="0" fillId="0" borderId="0" xfId="0" applyFill="1" applyBorder="1" applyAlignment="1" applyProtection="1"/>
    <xf numFmtId="164" fontId="4" fillId="0" borderId="13" xfId="0" applyFont="1" applyBorder="1" applyAlignment="1" applyProtection="1">
      <alignment horizontal="left"/>
    </xf>
    <xf numFmtId="164" fontId="4" fillId="0" borderId="0" xfId="0" applyFont="1" applyFill="1" applyBorder="1" applyAlignment="1" applyProtection="1">
      <alignment vertical="center"/>
    </xf>
    <xf numFmtId="164" fontId="7" fillId="0" borderId="15" xfId="0" applyFont="1" applyFill="1" applyBorder="1" applyAlignment="1" applyProtection="1">
      <alignment horizontal="left" vertical="center"/>
    </xf>
    <xf numFmtId="164" fontId="7" fillId="0" borderId="16" xfId="0" applyFont="1" applyFill="1" applyBorder="1" applyAlignment="1" applyProtection="1">
      <alignment horizontal="left" vertical="center"/>
    </xf>
    <xf numFmtId="164" fontId="6" fillId="0" borderId="0" xfId="0" applyFont="1" applyFill="1" applyBorder="1" applyAlignment="1" applyProtection="1">
      <alignment horizontal="left"/>
    </xf>
    <xf numFmtId="164" fontId="7" fillId="0" borderId="0" xfId="0" applyFont="1" applyFill="1" applyBorder="1" applyAlignment="1" applyProtection="1">
      <alignment horizontal="left" vertical="center"/>
    </xf>
    <xf numFmtId="164" fontId="7" fillId="0" borderId="5" xfId="0" applyFont="1" applyFill="1" applyBorder="1" applyAlignment="1" applyProtection="1">
      <alignment horizontal="left" vertical="center"/>
    </xf>
    <xf numFmtId="164" fontId="4" fillId="0" borderId="0" xfId="0" applyFont="1" applyFill="1" applyBorder="1" applyAlignment="1" applyProtection="1">
      <alignment horizontal="center" vertical="center"/>
    </xf>
    <xf numFmtId="164" fontId="15" fillId="0" borderId="0" xfId="0" applyFont="1" applyFill="1" applyBorder="1" applyAlignment="1" applyProtection="1">
      <alignment horizontal="center" vertical="top"/>
    </xf>
    <xf numFmtId="164" fontId="19" fillId="0" borderId="0" xfId="0" applyFont="1" applyFill="1" applyBorder="1" applyAlignment="1" applyProtection="1">
      <alignment horizontal="center" vertical="center"/>
    </xf>
    <xf numFmtId="164" fontId="15" fillId="0" borderId="5" xfId="0" applyFont="1" applyFill="1" applyBorder="1" applyAlignment="1" applyProtection="1">
      <alignment horizontal="center" vertical="top"/>
    </xf>
    <xf numFmtId="164" fontId="0" fillId="0" borderId="0" xfId="0" applyBorder="1" applyAlignment="1" applyProtection="1">
      <alignment horizontal="left"/>
    </xf>
    <xf numFmtId="164" fontId="22" fillId="3" borderId="6" xfId="0" applyFont="1" applyFill="1" applyBorder="1" applyAlignment="1" applyProtection="1"/>
    <xf numFmtId="164" fontId="6" fillId="3" borderId="8" xfId="0" applyFont="1" applyFill="1" applyBorder="1" applyAlignment="1" applyProtection="1"/>
    <xf numFmtId="164" fontId="6" fillId="3" borderId="8" xfId="0" applyFont="1" applyFill="1" applyBorder="1" applyProtection="1"/>
    <xf numFmtId="164" fontId="6" fillId="3" borderId="9" xfId="0" applyFont="1" applyFill="1" applyBorder="1" applyProtection="1"/>
    <xf numFmtId="164" fontId="4" fillId="0" borderId="0" xfId="0" applyFont="1" applyFill="1" applyBorder="1" applyAlignment="1" applyProtection="1">
      <alignment horizontal="left" wrapText="1"/>
    </xf>
    <xf numFmtId="164" fontId="4" fillId="0" borderId="7" xfId="0" applyFont="1" applyBorder="1" applyProtection="1"/>
    <xf numFmtId="164" fontId="4" fillId="0" borderId="7" xfId="0" applyFont="1" applyBorder="1" applyAlignment="1" applyProtection="1"/>
    <xf numFmtId="164" fontId="0" fillId="0" borderId="7" xfId="0" applyBorder="1" applyAlignment="1" applyProtection="1"/>
    <xf numFmtId="164" fontId="6" fillId="0" borderId="0" xfId="0" applyFont="1" applyFill="1" applyBorder="1" applyAlignment="1" applyProtection="1">
      <alignment horizontal="left" vertical="top"/>
    </xf>
    <xf numFmtId="164" fontId="6" fillId="3" borderId="17" xfId="0" applyFont="1" applyFill="1" applyBorder="1" applyProtection="1"/>
    <xf numFmtId="164" fontId="0" fillId="0" borderId="16" xfId="0" applyFill="1" applyBorder="1" applyAlignment="1" applyProtection="1"/>
    <xf numFmtId="164" fontId="12" fillId="0" borderId="0" xfId="0" applyFont="1" applyFill="1" applyBorder="1" applyAlignment="1" applyProtection="1">
      <alignment horizontal="left" vertical="center"/>
    </xf>
    <xf numFmtId="164" fontId="12" fillId="0" borderId="0" xfId="0" applyFont="1" applyFill="1" applyBorder="1" applyAlignment="1" applyProtection="1">
      <alignment horizontal="center"/>
    </xf>
    <xf numFmtId="164" fontId="12" fillId="0" borderId="5" xfId="0" applyFont="1" applyFill="1" applyBorder="1" applyAlignment="1" applyProtection="1">
      <alignment horizontal="center"/>
    </xf>
    <xf numFmtId="164" fontId="7" fillId="0" borderId="0" xfId="0" applyFont="1" applyFill="1" applyBorder="1" applyAlignment="1" applyProtection="1">
      <alignment horizontal="left"/>
    </xf>
    <xf numFmtId="164" fontId="4" fillId="0" borderId="5" xfId="0" applyFont="1" applyFill="1" applyBorder="1" applyAlignment="1" applyProtection="1"/>
    <xf numFmtId="164" fontId="4" fillId="0" borderId="18" xfId="0" applyFont="1" applyFill="1" applyBorder="1" applyAlignment="1" applyProtection="1">
      <alignment horizontal="left"/>
    </xf>
    <xf numFmtId="164" fontId="4" fillId="0" borderId="7" xfId="0" applyFont="1" applyFill="1" applyBorder="1" applyAlignment="1" applyProtection="1">
      <alignment horizontal="left"/>
    </xf>
    <xf numFmtId="164" fontId="4" fillId="0" borderId="7" xfId="0" applyFont="1" applyFill="1" applyBorder="1" applyAlignment="1" applyProtection="1">
      <alignment vertical="center"/>
    </xf>
    <xf numFmtId="164" fontId="15" fillId="0" borderId="7" xfId="0" applyFont="1" applyFill="1" applyBorder="1" applyAlignment="1" applyProtection="1">
      <alignment vertical="top"/>
    </xf>
    <xf numFmtId="166" fontId="24" fillId="0" borderId="7" xfId="0" applyNumberFormat="1" applyFont="1" applyFill="1" applyBorder="1" applyAlignment="1" applyProtection="1"/>
    <xf numFmtId="164" fontId="7" fillId="0" borderId="7" xfId="0" applyFont="1" applyFill="1" applyBorder="1" applyAlignment="1" applyProtection="1">
      <alignment horizontal="left" vertical="center"/>
    </xf>
    <xf numFmtId="164" fontId="22" fillId="6" borderId="6" xfId="0" applyFont="1" applyFill="1" applyBorder="1" applyAlignment="1" applyProtection="1"/>
    <xf numFmtId="164" fontId="6" fillId="6" borderId="8" xfId="0" applyFont="1" applyFill="1" applyBorder="1" applyAlignment="1" applyProtection="1"/>
    <xf numFmtId="164" fontId="6" fillId="6" borderId="8" xfId="0" applyFont="1" applyFill="1" applyBorder="1" applyProtection="1"/>
    <xf numFmtId="164" fontId="6" fillId="6" borderId="9" xfId="0" applyFont="1" applyFill="1" applyBorder="1" applyProtection="1"/>
    <xf numFmtId="164" fontId="22" fillId="7" borderId="6" xfId="0" applyFont="1" applyFill="1" applyBorder="1" applyAlignment="1" applyProtection="1"/>
    <xf numFmtId="164" fontId="6" fillId="7" borderId="8" xfId="0" applyFont="1" applyFill="1" applyBorder="1" applyAlignment="1" applyProtection="1"/>
    <xf numFmtId="164" fontId="6" fillId="7" borderId="8" xfId="0" applyFont="1" applyFill="1" applyBorder="1" applyProtection="1"/>
    <xf numFmtId="164" fontId="6" fillId="7" borderId="9" xfId="0" applyFont="1" applyFill="1" applyBorder="1" applyProtection="1"/>
    <xf numFmtId="164" fontId="4" fillId="8" borderId="8" xfId="0" applyFont="1" applyFill="1" applyBorder="1" applyProtection="1"/>
    <xf numFmtId="164" fontId="6" fillId="8" borderId="8" xfId="0" applyFont="1" applyFill="1" applyBorder="1" applyProtection="1"/>
    <xf numFmtId="164" fontId="4" fillId="8" borderId="9" xfId="0" applyFont="1" applyFill="1" applyBorder="1" applyProtection="1"/>
    <xf numFmtId="164" fontId="22" fillId="9" borderId="6" xfId="0" applyFont="1" applyFill="1" applyBorder="1" applyProtection="1"/>
    <xf numFmtId="164" fontId="6" fillId="9" borderId="8" xfId="0" applyFont="1" applyFill="1" applyBorder="1" applyProtection="1"/>
    <xf numFmtId="164" fontId="4" fillId="9" borderId="8" xfId="0" applyFont="1" applyFill="1" applyBorder="1" applyProtection="1"/>
    <xf numFmtId="164" fontId="4" fillId="9" borderId="8" xfId="0" applyFont="1" applyFill="1" applyBorder="1" applyAlignment="1" applyProtection="1"/>
    <xf numFmtId="164" fontId="4" fillId="9" borderId="9" xfId="0" applyFont="1" applyFill="1" applyBorder="1" applyProtection="1"/>
    <xf numFmtId="164" fontId="8" fillId="0" borderId="0" xfId="0" applyFont="1" applyFill="1" applyBorder="1" applyAlignment="1" applyProtection="1">
      <alignment horizontal="center" vertical="center"/>
    </xf>
    <xf numFmtId="164" fontId="6" fillId="0" borderId="0" xfId="0" applyFont="1" applyFill="1" applyBorder="1" applyAlignment="1" applyProtection="1">
      <alignment horizontal="left" vertical="center" wrapText="1"/>
    </xf>
    <xf numFmtId="164" fontId="7" fillId="0" borderId="0" xfId="0" applyFont="1" applyFill="1" applyBorder="1" applyAlignment="1" applyProtection="1">
      <alignment horizontal="center" vertical="center"/>
    </xf>
    <xf numFmtId="164" fontId="0" fillId="0" borderId="0" xfId="0" applyFill="1" applyProtection="1"/>
    <xf numFmtId="164" fontId="7" fillId="0" borderId="0" xfId="0" applyFont="1" applyFill="1" applyBorder="1" applyAlignment="1" applyProtection="1"/>
    <xf numFmtId="164" fontId="7" fillId="0" borderId="0" xfId="0" applyFont="1" applyFill="1" applyBorder="1" applyProtection="1"/>
    <xf numFmtId="164" fontId="0" fillId="0" borderId="5" xfId="0" applyFill="1" applyBorder="1" applyAlignment="1" applyProtection="1"/>
    <xf numFmtId="164" fontId="4" fillId="0" borderId="5" xfId="0" applyFont="1" applyFill="1" applyBorder="1" applyAlignment="1" applyProtection="1">
      <alignment horizontal="left" vertical="center"/>
    </xf>
    <xf numFmtId="164" fontId="0" fillId="0" borderId="12" xfId="0" applyFill="1" applyBorder="1" applyProtection="1"/>
    <xf numFmtId="164" fontId="4" fillId="0" borderId="20" xfId="0" applyFont="1" applyFill="1" applyBorder="1" applyAlignment="1" applyProtection="1"/>
    <xf numFmtId="164" fontId="4" fillId="0" borderId="12" xfId="0" applyFont="1" applyFill="1" applyBorder="1" applyAlignment="1" applyProtection="1"/>
    <xf numFmtId="164" fontId="4" fillId="0" borderId="21" xfId="0" applyFont="1" applyFill="1" applyBorder="1" applyProtection="1"/>
    <xf numFmtId="164" fontId="4" fillId="0" borderId="21" xfId="0" applyFont="1" applyFill="1" applyBorder="1" applyAlignment="1" applyProtection="1">
      <alignment horizontal="left" vertical="center"/>
    </xf>
    <xf numFmtId="164" fontId="7" fillId="0" borderId="21" xfId="0" applyFont="1" applyFill="1" applyBorder="1" applyProtection="1"/>
    <xf numFmtId="164" fontId="0" fillId="0" borderId="21" xfId="0" applyFill="1" applyBorder="1" applyProtection="1"/>
    <xf numFmtId="164" fontId="4" fillId="0" borderId="22" xfId="0" applyFont="1" applyFill="1" applyBorder="1" applyAlignment="1" applyProtection="1">
      <alignment horizontal="left" vertical="center"/>
    </xf>
    <xf numFmtId="164" fontId="4" fillId="0" borderId="0" xfId="0" applyFont="1" applyFill="1" applyAlignment="1" applyProtection="1"/>
    <xf numFmtId="164" fontId="6" fillId="0" borderId="24" xfId="0" applyFont="1" applyFill="1" applyBorder="1" applyAlignment="1" applyProtection="1">
      <alignment horizontal="left" vertical="center"/>
    </xf>
    <xf numFmtId="164" fontId="4" fillId="0" borderId="10" xfId="0" applyFont="1" applyFill="1" applyBorder="1" applyProtection="1"/>
    <xf numFmtId="164" fontId="0" fillId="0" borderId="21" xfId="0" applyFill="1" applyBorder="1" applyAlignment="1" applyProtection="1"/>
    <xf numFmtId="164" fontId="6" fillId="0" borderId="0" xfId="0" applyFont="1" applyFill="1" applyBorder="1" applyAlignment="1" applyProtection="1">
      <alignment horizontal="center"/>
    </xf>
    <xf numFmtId="164" fontId="6" fillId="0" borderId="5" xfId="0" applyFont="1" applyFill="1" applyBorder="1" applyAlignment="1" applyProtection="1">
      <alignment horizontal="center"/>
    </xf>
    <xf numFmtId="164" fontId="23" fillId="0" borderId="0" xfId="0" applyFont="1" applyFill="1" applyBorder="1" applyAlignment="1" applyProtection="1">
      <alignment horizontal="center"/>
    </xf>
    <xf numFmtId="164" fontId="6" fillId="0" borderId="23" xfId="0" applyFont="1" applyFill="1" applyBorder="1" applyAlignment="1" applyProtection="1"/>
    <xf numFmtId="164" fontId="17" fillId="0" borderId="10" xfId="0" applyFont="1" applyFill="1" applyBorder="1" applyAlignment="1" applyProtection="1"/>
    <xf numFmtId="164" fontId="4" fillId="0" borderId="28" xfId="0" applyFont="1" applyFill="1" applyBorder="1" applyProtection="1"/>
    <xf numFmtId="164" fontId="7" fillId="0" borderId="10" xfId="0" applyFont="1" applyFill="1" applyBorder="1" applyProtection="1"/>
    <xf numFmtId="164" fontId="4" fillId="0" borderId="0" xfId="0" applyFont="1" applyBorder="1" applyAlignment="1" applyProtection="1">
      <alignment horizontal="left" wrapText="1"/>
    </xf>
    <xf numFmtId="164" fontId="4" fillId="0" borderId="7" xfId="0" applyFont="1" applyBorder="1" applyAlignment="1" applyProtection="1">
      <alignment horizontal="left"/>
    </xf>
    <xf numFmtId="164" fontId="6" fillId="0" borderId="7" xfId="0" applyFont="1" applyBorder="1" applyAlignment="1" applyProtection="1">
      <alignment horizontal="center"/>
    </xf>
    <xf numFmtId="164" fontId="4" fillId="0" borderId="7" xfId="0" applyFont="1" applyBorder="1" applyAlignment="1" applyProtection="1">
      <alignment horizontal="center"/>
    </xf>
    <xf numFmtId="164" fontId="4" fillId="0" borderId="7" xfId="0" applyFont="1" applyBorder="1" applyAlignment="1" applyProtection="1">
      <alignment horizontal="center" wrapText="1"/>
    </xf>
    <xf numFmtId="164" fontId="4" fillId="0" borderId="11" xfId="0" applyFont="1" applyBorder="1" applyAlignment="1" applyProtection="1">
      <alignment horizontal="left" wrapText="1"/>
    </xf>
    <xf numFmtId="164" fontId="4" fillId="0" borderId="4" xfId="0" applyFont="1" applyFill="1" applyBorder="1" applyProtection="1"/>
    <xf numFmtId="164" fontId="22" fillId="4" borderId="6" xfId="0" applyFont="1" applyFill="1" applyBorder="1" applyProtection="1"/>
    <xf numFmtId="164" fontId="4" fillId="4" borderId="8" xfId="0" applyFont="1" applyFill="1" applyBorder="1" applyProtection="1"/>
    <xf numFmtId="164" fontId="6" fillId="4" borderId="8" xfId="0" applyFont="1" applyFill="1" applyBorder="1" applyProtection="1"/>
    <xf numFmtId="164" fontId="4" fillId="4" borderId="9" xfId="0" applyFont="1" applyFill="1" applyBorder="1" applyProtection="1"/>
    <xf numFmtId="164" fontId="22" fillId="8" borderId="6" xfId="0" applyFont="1" applyFill="1" applyBorder="1" applyProtection="1"/>
    <xf numFmtId="0" fontId="4" fillId="0" borderId="4" xfId="0" applyNumberFormat="1" applyFont="1" applyFill="1" applyBorder="1" applyAlignment="1" applyProtection="1">
      <alignment horizontal="center" vertical="center"/>
    </xf>
    <xf numFmtId="164" fontId="4" fillId="0" borderId="24" xfId="0" applyFont="1" applyFill="1" applyBorder="1" applyProtection="1"/>
    <xf numFmtId="164" fontId="4" fillId="0" borderId="5" xfId="0" applyFont="1" applyBorder="1" applyAlignment="1" applyProtection="1">
      <alignment horizontal="left"/>
    </xf>
    <xf numFmtId="0" fontId="4" fillId="0" borderId="4" xfId="0" applyNumberFormat="1" applyFont="1" applyFill="1" applyBorder="1" applyAlignment="1" applyProtection="1">
      <alignment horizontal="left"/>
    </xf>
    <xf numFmtId="164" fontId="8" fillId="0" borderId="0" xfId="0" applyFont="1" applyBorder="1" applyProtection="1"/>
    <xf numFmtId="164" fontId="7" fillId="0" borderId="0" xfId="0" applyFont="1" applyBorder="1" applyAlignment="1" applyProtection="1">
      <alignment horizontal="left"/>
    </xf>
    <xf numFmtId="164" fontId="0" fillId="0" borderId="0" xfId="0" applyAlignment="1" applyProtection="1"/>
    <xf numFmtId="164" fontId="4" fillId="0" borderId="0" xfId="0" applyFont="1" applyAlignment="1" applyProtection="1">
      <alignment horizontal="center"/>
    </xf>
    <xf numFmtId="164" fontId="7" fillId="0" borderId="18" xfId="0" applyFont="1" applyBorder="1" applyAlignment="1" applyProtection="1">
      <alignment horizontal="left"/>
    </xf>
    <xf numFmtId="164" fontId="4" fillId="0" borderId="11" xfId="0" applyFont="1" applyBorder="1" applyAlignment="1" applyProtection="1">
      <alignment horizontal="left"/>
    </xf>
    <xf numFmtId="164" fontId="4" fillId="0" borderId="11" xfId="0" applyFont="1" applyBorder="1" applyAlignment="1" applyProtection="1">
      <alignment horizontal="center"/>
    </xf>
    <xf numFmtId="164" fontId="4" fillId="0" borderId="18" xfId="0" applyFont="1" applyBorder="1" applyProtection="1"/>
    <xf numFmtId="164" fontId="25" fillId="0" borderId="7" xfId="0" applyFont="1" applyBorder="1" applyProtection="1"/>
    <xf numFmtId="164" fontId="7" fillId="0" borderId="7" xfId="0" applyFont="1" applyBorder="1" applyAlignment="1" applyProtection="1">
      <alignment horizontal="left"/>
    </xf>
    <xf numFmtId="164" fontId="4" fillId="0" borderId="11" xfId="0" applyFont="1" applyBorder="1" applyAlignment="1" applyProtection="1"/>
    <xf numFmtId="164" fontId="4" fillId="0" borderId="29" xfId="0" applyFont="1" applyFill="1" applyBorder="1" applyProtection="1"/>
    <xf numFmtId="164" fontId="14" fillId="0" borderId="0" xfId="0" applyFont="1" applyBorder="1" applyProtection="1"/>
    <xf numFmtId="164" fontId="7" fillId="0" borderId="0" xfId="0" applyFont="1" applyProtection="1"/>
    <xf numFmtId="164" fontId="8" fillId="0" borderId="0" xfId="0" applyFont="1" applyProtection="1"/>
    <xf numFmtId="164" fontId="14" fillId="0" borderId="0" xfId="0" applyFont="1" applyFill="1" applyBorder="1" applyProtection="1"/>
    <xf numFmtId="164" fontId="14" fillId="0" borderId="2" xfId="0" applyFont="1" applyFill="1" applyBorder="1" applyAlignment="1" applyProtection="1">
      <alignment horizontal="center"/>
    </xf>
    <xf numFmtId="164" fontId="14" fillId="0" borderId="0" xfId="0" applyFont="1" applyFill="1" applyProtection="1"/>
    <xf numFmtId="164" fontId="8" fillId="0" borderId="0" xfId="0" applyFont="1" applyFill="1" applyProtection="1"/>
    <xf numFmtId="164" fontId="20" fillId="0" borderId="0" xfId="0" applyFont="1" applyProtection="1"/>
    <xf numFmtId="164" fontId="7" fillId="0" borderId="0" xfId="0" applyFont="1" applyBorder="1" applyProtection="1"/>
    <xf numFmtId="164" fontId="14" fillId="0" borderId="0" xfId="0" applyFont="1" applyFill="1" applyBorder="1" applyAlignment="1" applyProtection="1">
      <alignment horizontal="center"/>
    </xf>
    <xf numFmtId="164" fontId="11" fillId="0" borderId="0" xfId="0" applyFont="1" applyBorder="1" applyProtection="1"/>
    <xf numFmtId="164" fontId="15" fillId="0" borderId="0" xfId="0" applyFont="1" applyBorder="1" applyProtection="1"/>
    <xf numFmtId="164" fontId="8" fillId="0" borderId="0" xfId="0" applyFont="1" applyFill="1" applyBorder="1" applyProtection="1"/>
    <xf numFmtId="164" fontId="15" fillId="0" borderId="0" xfId="0" applyFont="1" applyFill="1" applyBorder="1" applyProtection="1"/>
    <xf numFmtId="164" fontId="15" fillId="0" borderId="0" xfId="0" applyFont="1" applyProtection="1"/>
    <xf numFmtId="164" fontId="15" fillId="0" borderId="0" xfId="0" applyFont="1" applyFill="1" applyProtection="1"/>
    <xf numFmtId="164" fontId="11" fillId="0" borderId="0" xfId="0" applyFont="1" applyFill="1" applyBorder="1" applyProtection="1"/>
    <xf numFmtId="164" fontId="28" fillId="0" borderId="0" xfId="1" applyNumberFormat="1" applyAlignment="1" applyProtection="1"/>
    <xf numFmtId="164" fontId="28" fillId="0" borderId="0" xfId="1" applyNumberFormat="1" applyFont="1" applyAlignment="1" applyProtection="1"/>
    <xf numFmtId="164" fontId="0" fillId="0" borderId="0" xfId="0" applyAlignment="1" applyProtection="1">
      <alignment horizontal="left"/>
    </xf>
    <xf numFmtId="49" fontId="0" fillId="0" borderId="0" xfId="0" applyNumberFormat="1" applyProtection="1"/>
    <xf numFmtId="1" fontId="0" fillId="0" borderId="0" xfId="0" applyNumberFormat="1" applyProtection="1"/>
    <xf numFmtId="164" fontId="7" fillId="0" borderId="0" xfId="0" applyFont="1" applyBorder="1" applyAlignment="1" applyProtection="1"/>
    <xf numFmtId="164" fontId="5" fillId="0" borderId="0" xfId="0" applyFont="1" applyBorder="1" applyAlignment="1" applyProtection="1"/>
    <xf numFmtId="0" fontId="28" fillId="0" borderId="30" xfId="1" applyFont="1" applyBorder="1" applyAlignment="1" applyProtection="1"/>
    <xf numFmtId="0" fontId="28" fillId="0" borderId="30" xfId="1" applyBorder="1" applyAlignment="1" applyProtection="1"/>
    <xf numFmtId="164" fontId="16" fillId="0" borderId="0" xfId="0" applyFont="1" applyBorder="1" applyAlignment="1" applyProtection="1"/>
    <xf numFmtId="164" fontId="0" fillId="0" borderId="2" xfId="0" applyFill="1" applyBorder="1" applyAlignment="1" applyProtection="1">
      <alignment vertical="center"/>
    </xf>
    <xf numFmtId="164" fontId="0" fillId="0" borderId="0" xfId="0" applyFill="1" applyAlignment="1" applyProtection="1"/>
    <xf numFmtId="164" fontId="26" fillId="0" borderId="2" xfId="0" applyFont="1" applyFill="1" applyBorder="1" applyAlignment="1" applyProtection="1">
      <alignment horizontal="center"/>
    </xf>
    <xf numFmtId="164" fontId="26" fillId="0" borderId="0" xfId="0" applyFont="1" applyFill="1" applyBorder="1" applyAlignment="1" applyProtection="1"/>
    <xf numFmtId="164" fontId="4" fillId="2" borderId="2" xfId="0" applyFont="1" applyFill="1" applyBorder="1" applyAlignment="1" applyProtection="1">
      <alignment horizontal="left"/>
    </xf>
    <xf numFmtId="164" fontId="25" fillId="0" borderId="0" xfId="0" applyFont="1" applyFill="1" applyBorder="1" applyAlignment="1" applyProtection="1"/>
    <xf numFmtId="164" fontId="26" fillId="0" borderId="0" xfId="0" applyFont="1" applyFill="1" applyBorder="1" applyAlignment="1" applyProtection="1">
      <alignment horizontal="center"/>
    </xf>
    <xf numFmtId="164" fontId="6" fillId="0" borderId="18" xfId="0" applyFont="1" applyFill="1" applyBorder="1" applyAlignment="1" applyProtection="1">
      <alignment horizontal="left" vertical="center"/>
    </xf>
    <xf numFmtId="164" fontId="23" fillId="0" borderId="0" xfId="0" applyFont="1" applyFill="1" applyBorder="1" applyAlignment="1" applyProtection="1"/>
    <xf numFmtId="164" fontId="6" fillId="0" borderId="4" xfId="0" applyFont="1" applyFill="1" applyBorder="1" applyAlignment="1" applyProtection="1">
      <alignment vertical="center"/>
    </xf>
    <xf numFmtId="164" fontId="4" fillId="2" borderId="2" xfId="0" applyFont="1" applyFill="1" applyBorder="1" applyProtection="1"/>
    <xf numFmtId="164" fontId="22" fillId="3" borderId="8" xfId="0" applyFont="1" applyFill="1" applyBorder="1" applyAlignment="1" applyProtection="1">
      <alignment vertical="center"/>
    </xf>
    <xf numFmtId="164" fontId="4" fillId="3" borderId="8" xfId="0" applyFont="1" applyFill="1" applyBorder="1" applyProtection="1"/>
    <xf numFmtId="164" fontId="4" fillId="10" borderId="4" xfId="0" applyFont="1" applyFill="1" applyBorder="1" applyAlignment="1" applyProtection="1">
      <alignment horizontal="left" vertical="center"/>
    </xf>
    <xf numFmtId="164" fontId="6" fillId="0" borderId="4" xfId="0" applyFont="1" applyFill="1" applyBorder="1" applyAlignment="1" applyProtection="1">
      <alignment horizontal="left"/>
    </xf>
    <xf numFmtId="164" fontId="23" fillId="0" borderId="31" xfId="0" applyFont="1" applyFill="1" applyBorder="1" applyAlignment="1" applyProtection="1">
      <alignment horizontal="right"/>
    </xf>
    <xf numFmtId="164" fontId="6" fillId="0" borderId="18" xfId="0" applyFont="1" applyFill="1" applyBorder="1" applyAlignment="1" applyProtection="1">
      <alignment horizontal="left"/>
    </xf>
    <xf numFmtId="164" fontId="6" fillId="0" borderId="23" xfId="0" applyFont="1" applyFill="1" applyBorder="1" applyAlignment="1" applyProtection="1">
      <alignment horizontal="left"/>
    </xf>
    <xf numFmtId="0" fontId="0" fillId="0" borderId="0" xfId="0" applyNumberFormat="1" applyProtection="1"/>
    <xf numFmtId="164" fontId="4" fillId="0" borderId="6" xfId="0" applyFont="1" applyFill="1" applyBorder="1" applyProtection="1"/>
    <xf numFmtId="164" fontId="4" fillId="0" borderId="8" xfId="0" applyFont="1" applyFill="1" applyBorder="1" applyProtection="1"/>
    <xf numFmtId="164" fontId="6" fillId="0" borderId="8" xfId="0" applyFont="1" applyBorder="1" applyAlignment="1" applyProtection="1">
      <alignment horizontal="left"/>
    </xf>
    <xf numFmtId="164" fontId="0" fillId="0" borderId="8" xfId="0" applyBorder="1" applyAlignment="1" applyProtection="1"/>
    <xf numFmtId="164" fontId="0" fillId="0" borderId="9" xfId="0" applyBorder="1" applyAlignment="1" applyProtection="1"/>
    <xf numFmtId="164" fontId="6" fillId="0" borderId="32" xfId="0" applyFont="1" applyBorder="1" applyProtection="1"/>
    <xf numFmtId="164" fontId="4" fillId="0" borderId="33" xfId="0" applyFont="1" applyBorder="1" applyProtection="1"/>
    <xf numFmtId="164" fontId="4" fillId="0" borderId="33" xfId="0" applyFont="1" applyBorder="1" applyAlignment="1" applyProtection="1"/>
    <xf numFmtId="164" fontId="4" fillId="0" borderId="33" xfId="0" applyFont="1" applyBorder="1" applyAlignment="1" applyProtection="1">
      <alignment horizontal="left"/>
    </xf>
    <xf numFmtId="1" fontId="28" fillId="0" borderId="0" xfId="1" applyNumberFormat="1" applyAlignment="1" applyProtection="1"/>
    <xf numFmtId="164" fontId="2" fillId="0" borderId="0" xfId="0" applyFont="1" applyAlignment="1" applyProtection="1"/>
    <xf numFmtId="164" fontId="4" fillId="0" borderId="0" xfId="0" applyFont="1" applyFill="1" applyBorder="1" applyAlignment="1" applyProtection="1">
      <alignment horizontal="right"/>
    </xf>
    <xf numFmtId="164" fontId="35" fillId="0" borderId="0" xfId="0" applyFont="1" applyBorder="1" applyProtection="1"/>
    <xf numFmtId="49" fontId="35" fillId="0" borderId="0" xfId="0" applyNumberFormat="1" applyFont="1" applyBorder="1" applyProtection="1"/>
    <xf numFmtId="164" fontId="36" fillId="0" borderId="0" xfId="0" applyFont="1" applyProtection="1"/>
    <xf numFmtId="49" fontId="36" fillId="0" borderId="0" xfId="0" applyNumberFormat="1" applyFont="1" applyProtection="1"/>
    <xf numFmtId="164" fontId="35" fillId="0" borderId="4" xfId="0" applyFont="1" applyBorder="1" applyAlignment="1" applyProtection="1">
      <alignment vertical="center"/>
    </xf>
    <xf numFmtId="0" fontId="35" fillId="0" borderId="0" xfId="0" applyNumberFormat="1" applyFont="1" applyAlignment="1" applyProtection="1">
      <alignment vertical="center"/>
    </xf>
    <xf numFmtId="164" fontId="35" fillId="0" borderId="0" xfId="0" applyFont="1" applyAlignment="1" applyProtection="1">
      <alignment vertical="center"/>
    </xf>
    <xf numFmtId="1" fontId="36" fillId="0" borderId="0" xfId="0" applyNumberFormat="1" applyFont="1" applyProtection="1"/>
    <xf numFmtId="164" fontId="37" fillId="0" borderId="0" xfId="0" applyFont="1" applyProtection="1"/>
    <xf numFmtId="164" fontId="35" fillId="0" borderId="0" xfId="0" applyFont="1" applyBorder="1" applyAlignment="1" applyProtection="1">
      <alignment horizontal="left"/>
    </xf>
    <xf numFmtId="49" fontId="38" fillId="0" borderId="0" xfId="0" applyNumberFormat="1" applyFont="1" applyBorder="1" applyAlignment="1" applyProtection="1">
      <alignment horizontal="left" vertical="top"/>
    </xf>
    <xf numFmtId="164" fontId="38" fillId="0" borderId="4" xfId="0" applyFont="1" applyBorder="1" applyAlignment="1" applyProtection="1">
      <alignment horizontal="left" vertical="top"/>
    </xf>
    <xf numFmtId="164" fontId="38" fillId="0" borderId="0" xfId="0" applyFont="1" applyBorder="1" applyAlignment="1" applyProtection="1">
      <alignment horizontal="left" vertical="top"/>
    </xf>
    <xf numFmtId="164" fontId="36" fillId="0" borderId="4" xfId="0" applyFont="1" applyBorder="1" applyProtection="1"/>
    <xf numFmtId="49" fontId="36" fillId="0" borderId="0" xfId="0" applyNumberFormat="1" applyFont="1" applyBorder="1" applyProtection="1"/>
    <xf numFmtId="164" fontId="36" fillId="0" borderId="0" xfId="0" applyFont="1" applyBorder="1" applyProtection="1"/>
    <xf numFmtId="49" fontId="39" fillId="0" borderId="0" xfId="0" applyNumberFormat="1" applyFont="1" applyBorder="1" applyAlignment="1" applyProtection="1">
      <alignment horizontal="left"/>
    </xf>
    <xf numFmtId="0" fontId="40" fillId="0" borderId="0" xfId="0" applyNumberFormat="1" applyFont="1" applyBorder="1" applyAlignment="1" applyProtection="1">
      <alignment horizontal="left" vertical="center" wrapText="1"/>
    </xf>
    <xf numFmtId="49" fontId="40" fillId="0" borderId="0" xfId="0" applyNumberFormat="1" applyFont="1" applyBorder="1" applyAlignment="1" applyProtection="1">
      <alignment horizontal="left" vertical="center" wrapText="1"/>
    </xf>
    <xf numFmtId="164" fontId="40" fillId="0" borderId="0" xfId="0" applyFont="1" applyBorder="1" applyAlignment="1" applyProtection="1">
      <alignment horizontal="left" vertical="center" wrapText="1"/>
    </xf>
    <xf numFmtId="164" fontId="39" fillId="0" borderId="0" xfId="0" applyFont="1" applyBorder="1" applyAlignment="1" applyProtection="1">
      <alignment horizontal="left" vertical="center" wrapText="1"/>
    </xf>
    <xf numFmtId="49" fontId="39" fillId="0" borderId="0" xfId="0" applyNumberFormat="1" applyFont="1" applyBorder="1" applyAlignment="1" applyProtection="1">
      <alignment horizontal="left" vertical="center" wrapText="1"/>
    </xf>
    <xf numFmtId="164" fontId="41" fillId="0" borderId="0" xfId="0" applyFont="1" applyProtection="1"/>
    <xf numFmtId="49" fontId="41" fillId="0" borderId="0" xfId="0" applyNumberFormat="1" applyFont="1" applyProtection="1"/>
    <xf numFmtId="164" fontId="15" fillId="0" borderId="12" xfId="0" applyFont="1" applyFill="1" applyBorder="1" applyAlignment="1" applyProtection="1">
      <alignment vertical="top"/>
    </xf>
    <xf numFmtId="164" fontId="0" fillId="0" borderId="34" xfId="0" applyBorder="1" applyProtection="1"/>
    <xf numFmtId="164" fontId="0" fillId="0" borderId="0" xfId="0" applyBorder="1"/>
    <xf numFmtId="0" fontId="28" fillId="0" borderId="0" xfId="1" applyBorder="1" applyAlignment="1" applyProtection="1">
      <alignment horizontal="left" vertical="center"/>
    </xf>
    <xf numFmtId="0" fontId="42" fillId="0" borderId="0" xfId="1" applyFont="1" applyBorder="1" applyAlignment="1" applyProtection="1">
      <alignment horizontal="left" vertical="center"/>
    </xf>
    <xf numFmtId="0" fontId="28" fillId="0" borderId="0" xfId="1" applyFill="1" applyBorder="1" applyAlignment="1" applyProtection="1">
      <alignment horizontal="left"/>
    </xf>
    <xf numFmtId="0" fontId="42" fillId="0" borderId="0" xfId="1" applyFont="1" applyFill="1" applyBorder="1" applyAlignment="1" applyProtection="1">
      <alignment horizontal="left"/>
    </xf>
    <xf numFmtId="0" fontId="42" fillId="0" borderId="0" xfId="1" applyFont="1" applyBorder="1" applyAlignment="1" applyProtection="1">
      <alignment horizontal="left"/>
    </xf>
    <xf numFmtId="0" fontId="28" fillId="0" borderId="0" xfId="1" applyBorder="1" applyAlignment="1" applyProtection="1">
      <alignment horizontal="left"/>
    </xf>
    <xf numFmtId="0" fontId="28" fillId="0" borderId="0" xfId="1" applyBorder="1" applyAlignment="1" applyProtection="1"/>
    <xf numFmtId="164" fontId="0" fillId="0" borderId="0" xfId="0" applyBorder="1" applyProtection="1"/>
    <xf numFmtId="164" fontId="28" fillId="0" borderId="0" xfId="1" applyNumberFormat="1" applyBorder="1" applyAlignment="1" applyProtection="1"/>
    <xf numFmtId="164" fontId="0" fillId="0" borderId="0" xfId="0" applyAlignment="1">
      <alignment horizontal="left"/>
    </xf>
    <xf numFmtId="0" fontId="42" fillId="0" borderId="30" xfId="1" applyFont="1" applyBorder="1" applyAlignment="1" applyProtection="1">
      <alignment horizontal="left" vertical="center"/>
    </xf>
    <xf numFmtId="0" fontId="28" fillId="0" borderId="0" xfId="1" applyAlignment="1" applyProtection="1">
      <alignment horizontal="left"/>
    </xf>
    <xf numFmtId="0" fontId="42" fillId="0" borderId="0" xfId="1" applyFont="1" applyAlignment="1" applyProtection="1"/>
    <xf numFmtId="0" fontId="42" fillId="0" borderId="30" xfId="1" applyFont="1" applyBorder="1" applyAlignment="1" applyProtection="1">
      <alignment horizontal="left"/>
    </xf>
    <xf numFmtId="0" fontId="28" fillId="0" borderId="0" xfId="1" applyAlignment="1" applyProtection="1"/>
    <xf numFmtId="164" fontId="6" fillId="0" borderId="5" xfId="0" quotePrefix="1" applyFont="1" applyFill="1" applyBorder="1" applyAlignment="1" applyProtection="1">
      <alignment horizontal="left" vertical="top"/>
    </xf>
    <xf numFmtId="164" fontId="6" fillId="4" borderId="17" xfId="0" applyFont="1" applyFill="1" applyBorder="1" applyProtection="1"/>
    <xf numFmtId="164" fontId="0" fillId="0" borderId="30" xfId="0" applyBorder="1"/>
    <xf numFmtId="164" fontId="6" fillId="3" borderId="8" xfId="0" applyFont="1" applyFill="1" applyBorder="1" applyAlignment="1" applyProtection="1">
      <alignment horizontal="left"/>
    </xf>
    <xf numFmtId="164" fontId="23" fillId="0" borderId="0" xfId="0" applyFont="1" applyBorder="1" applyAlignment="1" applyProtection="1">
      <alignment horizontal="center"/>
    </xf>
    <xf numFmtId="164" fontId="23" fillId="0" borderId="2" xfId="0" applyFont="1" applyFill="1" applyBorder="1" applyAlignment="1" applyProtection="1">
      <alignment horizontal="left" vertical="center"/>
    </xf>
    <xf numFmtId="164" fontId="23" fillId="0" borderId="0" xfId="0" applyFont="1" applyFill="1" applyBorder="1" applyAlignment="1" applyProtection="1">
      <alignment horizontal="left"/>
    </xf>
    <xf numFmtId="164" fontId="23" fillId="0" borderId="0" xfId="0" applyFont="1" applyFill="1" applyBorder="1" applyAlignment="1" applyProtection="1">
      <alignment horizontal="left" vertical="center"/>
    </xf>
    <xf numFmtId="164" fontId="24" fillId="0" borderId="0" xfId="0" applyFont="1" applyFill="1" applyBorder="1" applyAlignment="1" applyProtection="1"/>
    <xf numFmtId="164" fontId="24" fillId="0" borderId="0" xfId="0" applyFont="1" applyFill="1" applyBorder="1" applyProtection="1"/>
    <xf numFmtId="164" fontId="24" fillId="0" borderId="35" xfId="0" applyFont="1" applyFill="1" applyBorder="1" applyAlignment="1" applyProtection="1"/>
    <xf numFmtId="164" fontId="7" fillId="0" borderId="21" xfId="0" applyFont="1" applyFill="1" applyBorder="1" applyAlignment="1" applyProtection="1">
      <alignment horizontal="left"/>
    </xf>
    <xf numFmtId="164" fontId="24" fillId="0" borderId="21" xfId="0" applyFont="1" applyFill="1" applyBorder="1" applyProtection="1"/>
    <xf numFmtId="164" fontId="0" fillId="0" borderId="36" xfId="0" applyFill="1" applyBorder="1" applyAlignment="1" applyProtection="1"/>
    <xf numFmtId="164" fontId="6" fillId="0" borderId="2" xfId="0" applyFont="1" applyFill="1" applyBorder="1" applyAlignment="1" applyProtection="1">
      <alignment horizontal="center" wrapText="1"/>
    </xf>
    <xf numFmtId="164" fontId="9" fillId="0" borderId="0" xfId="0" applyFont="1" applyFill="1" applyBorder="1" applyProtection="1"/>
    <xf numFmtId="164" fontId="7" fillId="0" borderId="12" xfId="0" applyFont="1" applyFill="1" applyBorder="1" applyAlignment="1" applyProtection="1">
      <alignment horizontal="left"/>
    </xf>
    <xf numFmtId="164" fontId="4" fillId="0" borderId="12" xfId="0" applyFont="1" applyFill="1" applyBorder="1" applyAlignment="1" applyProtection="1">
      <alignment horizontal="left" vertical="center"/>
    </xf>
    <xf numFmtId="164" fontId="7" fillId="0" borderId="12" xfId="0" applyFont="1" applyFill="1" applyBorder="1" applyProtection="1"/>
    <xf numFmtId="164" fontId="0" fillId="0" borderId="37" xfId="0" applyFill="1" applyBorder="1" applyAlignment="1" applyProtection="1"/>
    <xf numFmtId="164" fontId="0" fillId="0" borderId="30" xfId="0" applyBorder="1" applyProtection="1"/>
    <xf numFmtId="164" fontId="28" fillId="0" borderId="30" xfId="1" applyNumberFormat="1" applyBorder="1" applyAlignment="1" applyProtection="1"/>
    <xf numFmtId="164" fontId="28" fillId="0" borderId="30" xfId="1" applyNumberFormat="1" applyFont="1" applyBorder="1" applyAlignment="1" applyProtection="1"/>
    <xf numFmtId="164" fontId="0" fillId="0" borderId="30" xfId="0" applyFill="1" applyBorder="1" applyProtection="1"/>
    <xf numFmtId="164" fontId="0" fillId="0" borderId="38" xfId="0" applyBorder="1" applyProtection="1"/>
    <xf numFmtId="164" fontId="0" fillId="0" borderId="2" xfId="0" applyBorder="1" applyAlignment="1"/>
    <xf numFmtId="164" fontId="0" fillId="0" borderId="3" xfId="0" applyBorder="1" applyAlignment="1"/>
    <xf numFmtId="164" fontId="43" fillId="0" borderId="2" xfId="0" applyFont="1" applyBorder="1" applyAlignment="1"/>
    <xf numFmtId="164" fontId="2" fillId="0" borderId="39" xfId="0" applyFont="1" applyFill="1" applyBorder="1" applyAlignment="1" applyProtection="1">
      <alignment horizontal="left" vertical="center"/>
    </xf>
    <xf numFmtId="164" fontId="6" fillId="0" borderId="0" xfId="0" applyFont="1" applyFill="1" applyBorder="1" applyAlignment="1" applyProtection="1">
      <alignment horizontal="right"/>
    </xf>
    <xf numFmtId="164" fontId="35" fillId="0" borderId="18" xfId="0" applyFont="1" applyFill="1" applyBorder="1" applyAlignment="1" applyProtection="1"/>
    <xf numFmtId="164" fontId="6" fillId="0" borderId="10" xfId="0" applyFont="1" applyFill="1" applyBorder="1" applyAlignment="1" applyProtection="1">
      <alignment horizontal="right"/>
    </xf>
    <xf numFmtId="164" fontId="17" fillId="0" borderId="0" xfId="0" applyFont="1" applyFill="1" applyBorder="1" applyAlignment="1"/>
    <xf numFmtId="164" fontId="0" fillId="0" borderId="0" xfId="0" applyFill="1" applyBorder="1" applyAlignment="1"/>
    <xf numFmtId="164" fontId="0" fillId="0" borderId="0" xfId="0" applyBorder="1" applyAlignment="1"/>
    <xf numFmtId="164" fontId="4" fillId="0" borderId="0" xfId="0" quotePrefix="1" applyFont="1" applyProtection="1"/>
    <xf numFmtId="164" fontId="6" fillId="0" borderId="0" xfId="0" applyFont="1" applyBorder="1" applyAlignment="1" applyProtection="1">
      <alignment horizontal="right"/>
    </xf>
    <xf numFmtId="15" fontId="23" fillId="0" borderId="31" xfId="0" applyNumberFormat="1" applyFont="1" applyFill="1" applyBorder="1" applyAlignment="1" applyProtection="1">
      <alignment horizontal="center" vertical="center"/>
    </xf>
    <xf numFmtId="164" fontId="17" fillId="0" borderId="0" xfId="0" applyFont="1" applyFill="1" applyBorder="1" applyAlignment="1" applyProtection="1"/>
    <xf numFmtId="164" fontId="0" fillId="0" borderId="0" xfId="0" applyBorder="1" applyAlignment="1" applyProtection="1"/>
    <xf numFmtId="164" fontId="16" fillId="0" borderId="0" xfId="0" applyFont="1" applyBorder="1" applyAlignment="1" applyProtection="1">
      <alignment horizontal="left"/>
    </xf>
    <xf numFmtId="164" fontId="4" fillId="0" borderId="0" xfId="0" applyFont="1" applyFill="1" applyBorder="1" applyAlignment="1" applyProtection="1">
      <alignment horizontal="left" vertical="top"/>
    </xf>
    <xf numFmtId="164" fontId="0" fillId="0" borderId="0" xfId="0" applyFill="1" applyBorder="1" applyAlignment="1" applyProtection="1">
      <alignment horizontal="left"/>
    </xf>
    <xf numFmtId="164" fontId="17" fillId="0" borderId="0" xfId="0" applyFont="1" applyFill="1" applyBorder="1" applyAlignment="1" applyProtection="1">
      <alignment horizontal="left"/>
    </xf>
    <xf numFmtId="164" fontId="0" fillId="0" borderId="0" xfId="0" applyBorder="1" applyAlignment="1">
      <alignment horizontal="left"/>
    </xf>
    <xf numFmtId="164" fontId="4" fillId="0" borderId="40" xfId="0" applyFont="1" applyBorder="1" applyAlignment="1" applyProtection="1">
      <alignment horizontal="left"/>
    </xf>
    <xf numFmtId="164" fontId="4" fillId="0" borderId="41" xfId="0" applyFont="1" applyBorder="1" applyProtection="1"/>
    <xf numFmtId="164" fontId="6" fillId="0" borderId="1" xfId="0" applyFont="1" applyBorder="1" applyAlignment="1" applyProtection="1">
      <alignment horizontal="left"/>
    </xf>
    <xf numFmtId="164" fontId="6" fillId="0" borderId="2" xfId="0" applyFont="1" applyFill="1" applyBorder="1" applyAlignment="1" applyProtection="1">
      <alignment horizontal="left" vertical="top"/>
    </xf>
    <xf numFmtId="164" fontId="6" fillId="0" borderId="3" xfId="0" applyFont="1" applyFill="1" applyBorder="1" applyAlignment="1" applyProtection="1">
      <alignment horizontal="left" vertical="top"/>
    </xf>
    <xf numFmtId="164" fontId="6" fillId="0" borderId="42" xfId="0" applyFont="1" applyBorder="1" applyAlignment="1" applyProtection="1">
      <alignment horizontal="left"/>
    </xf>
    <xf numFmtId="164" fontId="0" fillId="0" borderId="43" xfId="0" applyBorder="1" applyAlignment="1" applyProtection="1">
      <alignment horizontal="right"/>
    </xf>
    <xf numFmtId="164" fontId="0" fillId="0" borderId="44" xfId="0" applyBorder="1" applyAlignment="1" applyProtection="1">
      <alignment horizontal="right"/>
    </xf>
    <xf numFmtId="165" fontId="0" fillId="0" borderId="44" xfId="0" applyNumberFormat="1" applyBorder="1" applyAlignment="1" applyProtection="1">
      <alignment horizontal="right"/>
    </xf>
    <xf numFmtId="0" fontId="6" fillId="0" borderId="0" xfId="0" applyNumberFormat="1" applyFont="1" applyBorder="1" applyAlignment="1" applyProtection="1">
      <alignment horizontal="left"/>
    </xf>
    <xf numFmtId="164" fontId="6" fillId="0" borderId="0" xfId="0" applyFont="1" applyAlignment="1" applyProtection="1"/>
    <xf numFmtId="164" fontId="17" fillId="0" borderId="0" xfId="0" applyFont="1" applyAlignment="1" applyProtection="1"/>
    <xf numFmtId="164" fontId="6" fillId="0" borderId="0" xfId="0" applyFont="1" applyBorder="1" applyAlignment="1" applyProtection="1">
      <alignment horizontal="center"/>
    </xf>
    <xf numFmtId="164" fontId="4" fillId="0" borderId="0" xfId="0" applyFont="1" applyFill="1" applyBorder="1" applyAlignment="1" applyProtection="1">
      <alignment horizontal="center"/>
    </xf>
    <xf numFmtId="164" fontId="4" fillId="0" borderId="0" xfId="0" applyFont="1" applyFill="1" applyBorder="1" applyAlignment="1" applyProtection="1">
      <alignment vertical="top"/>
    </xf>
    <xf numFmtId="164" fontId="4" fillId="0" borderId="0" xfId="0" applyFont="1" applyFill="1" applyBorder="1" applyAlignment="1" applyProtection="1">
      <alignment horizontal="right" vertical="top"/>
    </xf>
    <xf numFmtId="164" fontId="4" fillId="0" borderId="0" xfId="0" applyFont="1" applyFill="1" applyAlignment="1" applyProtection="1">
      <alignment horizontal="left"/>
    </xf>
    <xf numFmtId="15" fontId="4" fillId="0" borderId="31" xfId="0" applyNumberFormat="1" applyFont="1" applyFill="1" applyBorder="1" applyAlignment="1" applyProtection="1">
      <alignment horizontal="center" vertical="center"/>
    </xf>
    <xf numFmtId="164" fontId="4" fillId="0" borderId="7" xfId="0" applyFont="1" applyFill="1" applyBorder="1" applyAlignment="1" applyProtection="1">
      <alignment horizontal="right"/>
    </xf>
    <xf numFmtId="164" fontId="12" fillId="0" borderId="4" xfId="0" applyFont="1" applyBorder="1" applyAlignment="1" applyProtection="1">
      <alignment horizontal="left"/>
    </xf>
    <xf numFmtId="164" fontId="16" fillId="0" borderId="0" xfId="0" applyFont="1" applyProtection="1"/>
    <xf numFmtId="164" fontId="0" fillId="0" borderId="0" xfId="0" quotePrefix="1" applyProtection="1"/>
    <xf numFmtId="164" fontId="2" fillId="0" borderId="4" xfId="0" applyFont="1" applyBorder="1" applyAlignment="1" applyProtection="1">
      <alignment horizontal="left"/>
    </xf>
    <xf numFmtId="164" fontId="4" fillId="0" borderId="0" xfId="0" applyFont="1" applyFill="1" applyAlignment="1" applyProtection="1">
      <alignment horizontal="right"/>
    </xf>
    <xf numFmtId="164" fontId="7" fillId="0" borderId="0" xfId="0" applyFont="1" applyFill="1" applyBorder="1" applyAlignment="1"/>
    <xf numFmtId="164" fontId="7" fillId="0" borderId="0" xfId="0" applyFont="1" applyFill="1" applyProtection="1"/>
    <xf numFmtId="164" fontId="7" fillId="0" borderId="0" xfId="0" applyFont="1" applyFill="1" applyAlignment="1" applyProtection="1">
      <alignment horizontal="right"/>
    </xf>
    <xf numFmtId="164" fontId="4" fillId="0" borderId="0" xfId="0" applyFont="1" applyFill="1" applyAlignment="1" applyProtection="1">
      <alignment horizontal="center"/>
    </xf>
    <xf numFmtId="164" fontId="7" fillId="0" borderId="7" xfId="0" applyFont="1" applyFill="1" applyBorder="1" applyAlignment="1" applyProtection="1">
      <alignment horizontal="left"/>
    </xf>
    <xf numFmtId="164" fontId="12" fillId="0" borderId="4" xfId="0" applyFont="1" applyFill="1" applyBorder="1" applyAlignment="1" applyProtection="1">
      <alignment vertical="center"/>
    </xf>
    <xf numFmtId="164" fontId="12" fillId="0" borderId="0" xfId="0" applyFont="1" applyFill="1" applyBorder="1" applyAlignment="1" applyProtection="1">
      <alignment horizontal="left"/>
    </xf>
    <xf numFmtId="164" fontId="50" fillId="0" borderId="0" xfId="0" applyFont="1" applyFill="1" applyBorder="1" applyAlignment="1"/>
    <xf numFmtId="164" fontId="6" fillId="0" borderId="0" xfId="0" applyFont="1" applyFill="1" applyBorder="1" applyAlignment="1" applyProtection="1">
      <alignment vertical="center"/>
    </xf>
    <xf numFmtId="164" fontId="15" fillId="0" borderId="3" xfId="0" applyFont="1" applyFill="1" applyBorder="1" applyAlignment="1" applyProtection="1">
      <alignment vertical="top"/>
    </xf>
    <xf numFmtId="164" fontId="4" fillId="0" borderId="3" xfId="0" applyFont="1" applyFill="1" applyBorder="1" applyAlignment="1" applyProtection="1">
      <alignment horizontal="center"/>
    </xf>
    <xf numFmtId="164" fontId="9" fillId="0" borderId="0" xfId="0" applyFont="1" applyFill="1" applyBorder="1" applyAlignment="1" applyProtection="1">
      <alignment horizontal="left"/>
    </xf>
    <xf numFmtId="164" fontId="7" fillId="0" borderId="2" xfId="0" applyFont="1" applyFill="1" applyBorder="1" applyAlignment="1" applyProtection="1">
      <alignment horizontal="right" vertical="center"/>
    </xf>
    <xf numFmtId="164" fontId="7" fillId="0" borderId="0" xfId="0" applyFont="1" applyFill="1" applyBorder="1" applyAlignment="1" applyProtection="1">
      <alignment horizontal="right"/>
    </xf>
    <xf numFmtId="164" fontId="7" fillId="0" borderId="0" xfId="0" applyFont="1" applyFill="1" applyBorder="1" applyAlignment="1">
      <alignment horizontal="right"/>
    </xf>
    <xf numFmtId="164" fontId="1" fillId="0" borderId="30" xfId="0" applyFont="1" applyBorder="1" applyAlignment="1"/>
    <xf numFmtId="0" fontId="28" fillId="0" borderId="30" xfId="1" applyBorder="1" applyAlignment="1" applyProtection="1">
      <alignment horizontal="left" vertical="center"/>
    </xf>
    <xf numFmtId="0" fontId="28" fillId="0" borderId="30" xfId="1" applyFill="1" applyBorder="1" applyAlignment="1" applyProtection="1">
      <alignment horizontal="left"/>
    </xf>
    <xf numFmtId="0" fontId="28" fillId="0" borderId="30" xfId="1" applyFill="1" applyBorder="1" applyAlignment="1" applyProtection="1">
      <alignment horizontal="left" vertical="center"/>
    </xf>
    <xf numFmtId="164" fontId="0" fillId="0" borderId="48" xfId="0" applyBorder="1"/>
    <xf numFmtId="164" fontId="53" fillId="0" borderId="48" xfId="0" applyFont="1" applyBorder="1"/>
    <xf numFmtId="164" fontId="6" fillId="8" borderId="7" xfId="0" applyFont="1" applyFill="1" applyBorder="1" applyProtection="1"/>
    <xf numFmtId="164" fontId="51" fillId="0" borderId="37" xfId="0" applyFont="1" applyBorder="1" applyAlignment="1">
      <alignment horizontal="left"/>
    </xf>
    <xf numFmtId="164" fontId="0" fillId="0" borderId="49" xfId="0" applyBorder="1" applyProtection="1"/>
    <xf numFmtId="164" fontId="0" fillId="0" borderId="50" xfId="0" applyBorder="1" applyProtection="1"/>
    <xf numFmtId="164" fontId="0" fillId="0" borderId="50" xfId="0" applyBorder="1"/>
    <xf numFmtId="164" fontId="0" fillId="0" borderId="51" xfId="0" applyBorder="1" applyProtection="1"/>
    <xf numFmtId="164" fontId="28" fillId="0" borderId="52" xfId="1" applyNumberFormat="1" applyBorder="1" applyAlignment="1" applyProtection="1"/>
    <xf numFmtId="0" fontId="28" fillId="0" borderId="53" xfId="1" applyBorder="1" applyAlignment="1" applyProtection="1"/>
    <xf numFmtId="164" fontId="0" fillId="0" borderId="54" xfId="0" applyBorder="1" applyProtection="1"/>
    <xf numFmtId="164" fontId="0" fillId="0" borderId="55" xfId="0" applyBorder="1" applyProtection="1"/>
    <xf numFmtId="0" fontId="28" fillId="0" borderId="56" xfId="1" applyBorder="1" applyAlignment="1" applyProtection="1"/>
    <xf numFmtId="164" fontId="4" fillId="0" borderId="57" xfId="0" applyFont="1" applyBorder="1" applyProtection="1"/>
    <xf numFmtId="164" fontId="4" fillId="0" borderId="58" xfId="0" applyFont="1" applyFill="1" applyBorder="1" applyProtection="1"/>
    <xf numFmtId="164" fontId="12" fillId="0" borderId="58" xfId="0" applyFont="1" applyBorder="1" applyAlignment="1" applyProtection="1">
      <alignment horizontal="left"/>
    </xf>
    <xf numFmtId="164" fontId="0" fillId="0" borderId="59" xfId="0" applyBorder="1" applyAlignment="1" applyProtection="1"/>
    <xf numFmtId="167" fontId="27" fillId="0" borderId="0" xfId="0" applyNumberFormat="1" applyFont="1" applyFill="1" applyBorder="1" applyAlignment="1" applyProtection="1"/>
    <xf numFmtId="164" fontId="27" fillId="0" borderId="0" xfId="0" applyFont="1" applyFill="1" applyBorder="1" applyAlignment="1" applyProtection="1">
      <alignment horizontal="left"/>
    </xf>
    <xf numFmtId="164" fontId="4" fillId="0" borderId="2" xfId="0" applyFont="1" applyFill="1" applyBorder="1" applyAlignment="1" applyProtection="1">
      <alignment horizontal="left" wrapText="1"/>
    </xf>
    <xf numFmtId="164" fontId="7" fillId="0" borderId="7" xfId="0" applyFont="1" applyFill="1" applyBorder="1" applyAlignment="1" applyProtection="1">
      <alignment horizontal="right"/>
    </xf>
    <xf numFmtId="164" fontId="4" fillId="0" borderId="1" xfId="0" applyFont="1" applyFill="1" applyBorder="1" applyAlignment="1" applyProtection="1">
      <alignment horizontal="left"/>
    </xf>
    <xf numFmtId="164" fontId="0" fillId="0" borderId="5" xfId="0" applyFill="1" applyBorder="1" applyAlignment="1"/>
    <xf numFmtId="164" fontId="17" fillId="0" borderId="0" xfId="0" quotePrefix="1" applyFont="1" applyFill="1" applyBorder="1" applyAlignment="1"/>
    <xf numFmtId="49" fontId="4" fillId="0" borderId="4" xfId="0" applyNumberFormat="1" applyFont="1" applyBorder="1" applyAlignment="1" applyProtection="1">
      <alignment horizontal="left"/>
    </xf>
    <xf numFmtId="49" fontId="4" fillId="0" borderId="0" xfId="0" applyNumberFormat="1" applyFont="1" applyBorder="1" applyAlignment="1" applyProtection="1"/>
    <xf numFmtId="49" fontId="7" fillId="0" borderId="0" xfId="0" applyNumberFormat="1" applyFont="1" applyBorder="1" applyAlignment="1" applyProtection="1">
      <alignment horizontal="left"/>
    </xf>
    <xf numFmtId="49" fontId="29" fillId="0" borderId="0" xfId="0" applyNumberFormat="1" applyFont="1" applyBorder="1" applyAlignment="1" applyProtection="1">
      <alignment horizontal="left"/>
    </xf>
    <xf numFmtId="49" fontId="30" fillId="0" borderId="0" xfId="0" applyNumberFormat="1" applyFont="1" applyBorder="1" applyAlignment="1" applyProtection="1">
      <alignment horizontal="left"/>
    </xf>
    <xf numFmtId="49" fontId="0" fillId="0" borderId="0" xfId="0" applyNumberFormat="1" applyBorder="1" applyAlignment="1" applyProtection="1">
      <alignment horizontal="left"/>
    </xf>
    <xf numFmtId="49" fontId="3" fillId="0" borderId="0" xfId="0" applyNumberFormat="1" applyFont="1" applyBorder="1" applyAlignment="1" applyProtection="1">
      <alignment horizontal="center" vertical="center" wrapText="1"/>
    </xf>
    <xf numFmtId="49" fontId="3" fillId="0" borderId="5" xfId="0" applyNumberFormat="1" applyFont="1" applyBorder="1" applyAlignment="1" applyProtection="1">
      <alignment horizontal="center" vertical="center" wrapText="1"/>
    </xf>
    <xf numFmtId="49" fontId="4" fillId="0" borderId="0" xfId="0" applyNumberFormat="1" applyFont="1" applyFill="1" applyBorder="1" applyAlignment="1" applyProtection="1">
      <alignment horizontal="left" vertical="top"/>
    </xf>
    <xf numFmtId="49" fontId="0" fillId="0" borderId="60" xfId="0" applyNumberFormat="1" applyBorder="1" applyAlignment="1"/>
    <xf numFmtId="0" fontId="4" fillId="0" borderId="61" xfId="0" applyNumberFormat="1" applyFont="1" applyBorder="1" applyAlignment="1" applyProtection="1">
      <alignment vertical="center"/>
    </xf>
    <xf numFmtId="0" fontId="0" fillId="0" borderId="60" xfId="0" applyNumberFormat="1" applyBorder="1" applyAlignment="1"/>
    <xf numFmtId="164" fontId="1" fillId="0" borderId="30" xfId="0" applyFont="1" applyBorder="1" applyAlignment="1">
      <alignment horizontal="left"/>
    </xf>
    <xf numFmtId="164" fontId="6" fillId="0" borderId="1" xfId="0" applyFont="1" applyFill="1" applyBorder="1" applyAlignment="1" applyProtection="1">
      <alignment horizontal="left" vertical="top"/>
    </xf>
    <xf numFmtId="49" fontId="3" fillId="0" borderId="4" xfId="0" applyNumberFormat="1" applyFont="1" applyBorder="1" applyAlignment="1" applyProtection="1">
      <alignment horizontal="center" vertical="center" wrapText="1"/>
    </xf>
    <xf numFmtId="1" fontId="28" fillId="0" borderId="108" xfId="1" applyNumberFormat="1" applyBorder="1" applyAlignment="1" applyProtection="1"/>
    <xf numFmtId="164" fontId="0" fillId="0" borderId="109" xfId="0" applyBorder="1" applyProtection="1"/>
    <xf numFmtId="164" fontId="0" fillId="0" borderId="110" xfId="0" applyBorder="1" applyProtection="1"/>
    <xf numFmtId="0" fontId="42" fillId="0" borderId="30" xfId="1" applyFont="1" applyBorder="1" applyAlignment="1" applyProtection="1"/>
    <xf numFmtId="164" fontId="0" fillId="0" borderId="111" xfId="0" applyBorder="1" applyProtection="1"/>
    <xf numFmtId="164" fontId="0" fillId="0" borderId="112" xfId="0" applyBorder="1" applyProtection="1"/>
    <xf numFmtId="0" fontId="42" fillId="0" borderId="112" xfId="1" applyFont="1" applyBorder="1" applyAlignment="1" applyProtection="1"/>
    <xf numFmtId="0" fontId="28" fillId="0" borderId="112" xfId="1" applyBorder="1" applyAlignment="1" applyProtection="1"/>
    <xf numFmtId="164" fontId="1" fillId="0" borderId="45" xfId="0" applyFont="1" applyFill="1" applyBorder="1"/>
    <xf numFmtId="0" fontId="28" fillId="0" borderId="30" xfId="1" applyFill="1" applyBorder="1" applyAlignment="1" applyProtection="1"/>
    <xf numFmtId="164" fontId="1" fillId="0" borderId="30" xfId="0" applyFont="1" applyFill="1" applyBorder="1" applyAlignment="1">
      <alignment horizontal="left"/>
    </xf>
    <xf numFmtId="0" fontId="60" fillId="0" borderId="45" xfId="1" applyFont="1" applyFill="1" applyBorder="1" applyAlignment="1" applyProtection="1">
      <alignment horizontal="left"/>
    </xf>
    <xf numFmtId="0" fontId="60" fillId="0" borderId="45" xfId="1" applyFont="1" applyBorder="1" applyAlignment="1" applyProtection="1">
      <alignment horizontal="left" vertical="center"/>
    </xf>
    <xf numFmtId="164" fontId="1" fillId="0" borderId="45" xfId="0" applyFont="1" applyFill="1" applyBorder="1" applyAlignment="1"/>
    <xf numFmtId="0" fontId="60" fillId="0" borderId="45" xfId="1" applyFont="1" applyFill="1" applyBorder="1" applyAlignment="1" applyProtection="1">
      <alignment horizontal="left" vertical="center"/>
    </xf>
    <xf numFmtId="164" fontId="1" fillId="0" borderId="30" xfId="0" applyFont="1" applyFill="1" applyBorder="1"/>
    <xf numFmtId="49" fontId="8" fillId="0" borderId="45" xfId="0" applyNumberFormat="1" applyFont="1" applyFill="1" applyBorder="1" applyAlignment="1">
      <alignment horizontal="left"/>
    </xf>
    <xf numFmtId="49" fontId="28" fillId="0" borderId="30" xfId="1" applyNumberFormat="1" applyFill="1" applyBorder="1" applyAlignment="1" applyProtection="1">
      <alignment horizontal="left"/>
    </xf>
    <xf numFmtId="0" fontId="28" fillId="0" borderId="12" xfId="1" applyFill="1" applyBorder="1" applyAlignment="1" applyProtection="1">
      <alignment horizontal="left" vertical="center"/>
    </xf>
    <xf numFmtId="0" fontId="52" fillId="0" borderId="30" xfId="1" applyFont="1" applyFill="1" applyBorder="1" applyAlignment="1" applyProtection="1">
      <alignment horizontal="left" vertical="center"/>
    </xf>
    <xf numFmtId="0" fontId="60" fillId="0" borderId="30" xfId="1" applyFont="1" applyFill="1" applyBorder="1" applyAlignment="1" applyProtection="1">
      <alignment horizontal="left" vertical="center"/>
    </xf>
    <xf numFmtId="0" fontId="60" fillId="0" borderId="37" xfId="1" applyFont="1" applyFill="1" applyBorder="1" applyAlignment="1" applyProtection="1">
      <alignment horizontal="left" vertical="center"/>
    </xf>
    <xf numFmtId="49" fontId="8" fillId="0" borderId="37" xfId="0" applyNumberFormat="1" applyFont="1" applyFill="1" applyBorder="1" applyAlignment="1">
      <alignment horizontal="left"/>
    </xf>
    <xf numFmtId="0" fontId="1" fillId="0" borderId="30" xfId="2" applyFont="1" applyFill="1" applyBorder="1" applyAlignment="1">
      <alignment horizontal="left"/>
    </xf>
    <xf numFmtId="0" fontId="1" fillId="0" borderId="45" xfId="2" applyFont="1" applyFill="1" applyBorder="1" applyAlignment="1">
      <alignment horizontal="left"/>
    </xf>
    <xf numFmtId="0" fontId="60" fillId="0" borderId="37" xfId="1" applyFont="1" applyFill="1" applyBorder="1" applyAlignment="1" applyProtection="1">
      <alignment horizontal="left"/>
    </xf>
    <xf numFmtId="0" fontId="28" fillId="0" borderId="37" xfId="1" applyFill="1" applyBorder="1" applyAlignment="1" applyProtection="1">
      <alignment horizontal="left"/>
    </xf>
    <xf numFmtId="0" fontId="42" fillId="0" borderId="37" xfId="1" applyFont="1" applyFill="1" applyBorder="1" applyAlignment="1" applyProtection="1">
      <alignment horizontal="left" vertical="center"/>
    </xf>
    <xf numFmtId="0" fontId="28" fillId="0" borderId="46" xfId="1" applyFill="1" applyBorder="1" applyAlignment="1" applyProtection="1"/>
    <xf numFmtId="0" fontId="42" fillId="0" borderId="30" xfId="1" applyFont="1" applyFill="1" applyBorder="1" applyAlignment="1" applyProtection="1">
      <alignment horizontal="left" vertical="center"/>
    </xf>
    <xf numFmtId="0" fontId="28" fillId="0" borderId="27" xfId="1" applyFill="1" applyBorder="1" applyAlignment="1" applyProtection="1">
      <alignment horizontal="left" vertical="center"/>
    </xf>
    <xf numFmtId="164" fontId="6" fillId="0" borderId="0" xfId="0" applyFont="1" applyFill="1" applyBorder="1" applyAlignment="1" applyProtection="1">
      <alignment horizontal="right"/>
    </xf>
    <xf numFmtId="164" fontId="6" fillId="0" borderId="0" xfId="0" applyFont="1" applyFill="1" applyBorder="1" applyAlignment="1" applyProtection="1"/>
    <xf numFmtId="164" fontId="6" fillId="0" borderId="0" xfId="0" applyFont="1" applyFill="1" applyBorder="1" applyAlignment="1" applyProtection="1">
      <alignment horizontal="left" vertical="center"/>
    </xf>
    <xf numFmtId="164" fontId="0" fillId="0" borderId="0" xfId="0" applyAlignment="1"/>
    <xf numFmtId="164" fontId="6" fillId="0" borderId="0" xfId="0" applyFont="1" applyFill="1" applyBorder="1" applyAlignment="1" applyProtection="1">
      <alignment horizontal="right"/>
    </xf>
    <xf numFmtId="164" fontId="6" fillId="0" borderId="4" xfId="0" applyFont="1" applyFill="1" applyBorder="1" applyAlignment="1" applyProtection="1"/>
    <xf numFmtId="164" fontId="4" fillId="0" borderId="7" xfId="0" applyFont="1" applyBorder="1" applyAlignment="1" applyProtection="1">
      <alignment horizontal="right"/>
    </xf>
    <xf numFmtId="164" fontId="4" fillId="0" borderId="0" xfId="0" applyFont="1" applyBorder="1" applyAlignment="1" applyProtection="1">
      <alignment horizontal="center" wrapText="1"/>
    </xf>
    <xf numFmtId="164" fontId="6" fillId="0" borderId="72" xfId="0" applyFont="1" applyFill="1" applyBorder="1" applyAlignment="1" applyProtection="1">
      <alignment horizontal="left"/>
    </xf>
    <xf numFmtId="164" fontId="6" fillId="0" borderId="73" xfId="0" applyFont="1" applyFill="1" applyBorder="1" applyAlignment="1" applyProtection="1">
      <alignment horizontal="center"/>
    </xf>
    <xf numFmtId="164" fontId="6" fillId="0" borderId="74" xfId="0" applyFont="1" applyFill="1" applyBorder="1" applyAlignment="1" applyProtection="1">
      <alignment horizontal="center"/>
    </xf>
    <xf numFmtId="164" fontId="6" fillId="0" borderId="72" xfId="0" applyFont="1" applyBorder="1" applyAlignment="1" applyProtection="1"/>
    <xf numFmtId="164" fontId="4" fillId="0" borderId="73" xfId="0" applyFont="1" applyBorder="1" applyAlignment="1" applyProtection="1">
      <alignment horizontal="left" wrapText="1"/>
    </xf>
    <xf numFmtId="164" fontId="4" fillId="0" borderId="74" xfId="0" applyFont="1" applyBorder="1" applyAlignment="1" applyProtection="1">
      <alignment horizontal="left" wrapText="1"/>
    </xf>
    <xf numFmtId="49" fontId="4" fillId="0" borderId="4" xfId="0" applyNumberFormat="1" applyFont="1" applyFill="1" applyBorder="1" applyAlignment="1" applyProtection="1">
      <alignment horizontal="left" vertical="top"/>
    </xf>
    <xf numFmtId="49" fontId="4" fillId="0" borderId="5" xfId="0" applyNumberFormat="1" applyFont="1" applyFill="1" applyBorder="1" applyAlignment="1" applyProtection="1">
      <alignment horizontal="left" vertical="top"/>
    </xf>
    <xf numFmtId="164" fontId="4" fillId="0" borderId="0" xfId="0" quotePrefix="1" applyFont="1" applyFill="1" applyBorder="1" applyAlignment="1" applyProtection="1">
      <alignment horizontal="left" vertical="top"/>
    </xf>
    <xf numFmtId="164" fontId="4" fillId="0" borderId="5" xfId="0" quotePrefix="1" applyFont="1" applyFill="1" applyBorder="1" applyAlignment="1" applyProtection="1">
      <alignment horizontal="left" vertical="top"/>
    </xf>
    <xf numFmtId="164" fontId="4" fillId="0" borderId="7" xfId="0" applyFont="1" applyFill="1" applyBorder="1" applyAlignment="1" applyProtection="1">
      <alignment horizontal="left" vertical="top"/>
    </xf>
    <xf numFmtId="164" fontId="4" fillId="0" borderId="7" xfId="0" applyFont="1" applyBorder="1" applyAlignment="1">
      <alignment horizontal="left" vertical="top"/>
    </xf>
    <xf numFmtId="49" fontId="4" fillId="0" borderId="4" xfId="0" applyNumberFormat="1" applyFont="1" applyBorder="1" applyAlignment="1" applyProtection="1">
      <alignment horizontal="left" vertical="top"/>
    </xf>
    <xf numFmtId="49" fontId="4" fillId="0" borderId="0" xfId="0" applyNumberFormat="1" applyFont="1" applyBorder="1" applyAlignment="1" applyProtection="1">
      <alignment horizontal="left" vertical="top"/>
    </xf>
    <xf numFmtId="49" fontId="25" fillId="0" borderId="0" xfId="0" applyNumberFormat="1" applyFont="1" applyBorder="1" applyAlignment="1" applyProtection="1">
      <alignment horizontal="left" vertical="top"/>
    </xf>
    <xf numFmtId="49" fontId="4" fillId="0" borderId="5" xfId="0" applyNumberFormat="1" applyFont="1" applyBorder="1" applyAlignment="1" applyProtection="1">
      <alignment horizontal="left" vertical="top"/>
    </xf>
    <xf numFmtId="0" fontId="4" fillId="0" borderId="0" xfId="0" applyNumberFormat="1" applyFont="1" applyBorder="1" applyAlignment="1" applyProtection="1">
      <alignment horizontal="left" vertical="top"/>
    </xf>
    <xf numFmtId="49" fontId="4" fillId="0" borderId="4" xfId="0" applyNumberFormat="1" applyFont="1" applyBorder="1" applyAlignment="1">
      <alignment horizontal="left" vertical="top"/>
    </xf>
    <xf numFmtId="49" fontId="4" fillId="0" borderId="0" xfId="0" applyNumberFormat="1" applyFont="1" applyBorder="1" applyAlignment="1">
      <alignment horizontal="left" vertical="top"/>
    </xf>
    <xf numFmtId="49" fontId="4" fillId="0" borderId="5" xfId="0" applyNumberFormat="1" applyFont="1" applyBorder="1" applyAlignment="1">
      <alignment horizontal="left" vertical="top"/>
    </xf>
    <xf numFmtId="49" fontId="4" fillId="0" borderId="0" xfId="0" applyNumberFormat="1" applyFont="1" applyAlignment="1" applyProtection="1">
      <alignment horizontal="left" vertical="top"/>
    </xf>
    <xf numFmtId="164" fontId="6" fillId="0" borderId="18" xfId="0" applyFont="1" applyFill="1" applyBorder="1" applyAlignment="1" applyProtection="1">
      <alignment horizontal="left" vertical="top"/>
    </xf>
    <xf numFmtId="0" fontId="4" fillId="0" borderId="4" xfId="0" applyNumberFormat="1" applyFont="1" applyFill="1" applyBorder="1" applyAlignment="1" applyProtection="1">
      <alignment horizontal="left" vertical="top"/>
    </xf>
    <xf numFmtId="164" fontId="6" fillId="0" borderId="2" xfId="0" applyFont="1" applyFill="1" applyBorder="1" applyAlignment="1" applyProtection="1">
      <alignment horizontal="center"/>
    </xf>
    <xf numFmtId="164" fontId="4" fillId="0" borderId="2" xfId="0" applyFont="1" applyFill="1" applyBorder="1" applyAlignment="1" applyProtection="1">
      <alignment horizontal="left" vertical="top"/>
    </xf>
    <xf numFmtId="0" fontId="6" fillId="0" borderId="4" xfId="0" applyNumberFormat="1" applyFont="1" applyFill="1" applyBorder="1" applyAlignment="1" applyProtection="1">
      <alignment horizontal="left" vertical="top"/>
    </xf>
    <xf numFmtId="49" fontId="4" fillId="0" borderId="0" xfId="0" applyNumberFormat="1" applyFont="1" applyFill="1" applyBorder="1" applyAlignment="1" applyProtection="1">
      <alignment horizontal="left" vertical="top"/>
    </xf>
    <xf numFmtId="164" fontId="0" fillId="0" borderId="0" xfId="0" applyAlignment="1">
      <alignment horizontal="left" vertical="top"/>
    </xf>
    <xf numFmtId="164" fontId="0" fillId="0" borderId="5" xfId="0" applyBorder="1" applyAlignment="1">
      <alignment horizontal="left" vertical="top"/>
    </xf>
    <xf numFmtId="49" fontId="23" fillId="0" borderId="0" xfId="0" applyNumberFormat="1" applyFont="1" applyFill="1" applyBorder="1" applyAlignment="1" applyProtection="1">
      <alignment horizontal="left"/>
    </xf>
    <xf numFmtId="49" fontId="23" fillId="0" borderId="5" xfId="0" applyNumberFormat="1" applyFont="1" applyFill="1" applyBorder="1" applyAlignment="1" applyProtection="1">
      <alignment horizontal="left"/>
    </xf>
    <xf numFmtId="164" fontId="0" fillId="0" borderId="113" xfId="0" applyBorder="1" applyProtection="1"/>
    <xf numFmtId="164" fontId="22" fillId="12" borderId="6" xfId="0" applyFont="1" applyFill="1" applyBorder="1" applyAlignment="1" applyProtection="1"/>
    <xf numFmtId="164" fontId="6" fillId="12" borderId="8" xfId="0" applyFont="1" applyFill="1" applyBorder="1" applyAlignment="1" applyProtection="1"/>
    <xf numFmtId="164" fontId="6" fillId="12" borderId="8" xfId="0" applyFont="1" applyFill="1" applyBorder="1" applyProtection="1"/>
    <xf numFmtId="164" fontId="6" fillId="12" borderId="9" xfId="0" applyFont="1" applyFill="1" applyBorder="1" applyProtection="1"/>
    <xf numFmtId="164" fontId="17" fillId="12" borderId="0" xfId="0" applyFont="1" applyFill="1" applyProtection="1"/>
    <xf numFmtId="164" fontId="6" fillId="0" borderId="7" xfId="0" applyFont="1" applyFill="1" applyBorder="1" applyAlignment="1" applyProtection="1">
      <alignment horizontal="left"/>
    </xf>
    <xf numFmtId="164" fontId="12" fillId="0" borderId="4" xfId="0" applyFont="1" applyFill="1" applyBorder="1" applyAlignment="1" applyProtection="1">
      <alignment horizontal="left" vertical="center"/>
    </xf>
    <xf numFmtId="49" fontId="25" fillId="0" borderId="2" xfId="0" applyNumberFormat="1" applyFont="1" applyFill="1" applyBorder="1" applyAlignment="1" applyProtection="1">
      <alignment horizontal="left"/>
    </xf>
    <xf numFmtId="164" fontId="0" fillId="0" borderId="0" xfId="0" applyFill="1" applyBorder="1" applyAlignment="1">
      <alignment horizontal="left"/>
    </xf>
    <xf numFmtId="164" fontId="23" fillId="0" borderId="11" xfId="0" applyFont="1" applyFill="1" applyBorder="1" applyAlignment="1" applyProtection="1">
      <alignment horizontal="left"/>
    </xf>
    <xf numFmtId="164" fontId="0" fillId="0" borderId="4" xfId="0" applyFill="1" applyBorder="1" applyAlignment="1">
      <alignment horizontal="left"/>
    </xf>
    <xf numFmtId="164" fontId="0" fillId="0" borderId="1" xfId="0" applyFill="1" applyBorder="1" applyAlignment="1">
      <alignment horizontal="left"/>
    </xf>
    <xf numFmtId="164" fontId="0" fillId="0" borderId="2" xfId="0" applyFill="1" applyBorder="1" applyAlignment="1">
      <alignment horizontal="left"/>
    </xf>
    <xf numFmtId="164" fontId="9" fillId="0" borderId="7" xfId="0" applyFont="1" applyFill="1" applyBorder="1" applyAlignment="1" applyProtection="1">
      <alignment horizontal="left"/>
    </xf>
    <xf numFmtId="164" fontId="3" fillId="12" borderId="8" xfId="0" applyFont="1" applyFill="1" applyBorder="1" applyProtection="1"/>
    <xf numFmtId="164" fontId="0" fillId="0" borderId="52" xfId="0" applyBorder="1"/>
    <xf numFmtId="164" fontId="61" fillId="0" borderId="0" xfId="0" applyFont="1"/>
    <xf numFmtId="164" fontId="61" fillId="0" borderId="0" xfId="0" applyFont="1" applyBorder="1"/>
    <xf numFmtId="164" fontId="0" fillId="0" borderId="5" xfId="0" applyBorder="1"/>
    <xf numFmtId="164" fontId="17" fillId="0" borderId="0" xfId="0" applyFont="1"/>
    <xf numFmtId="164" fontId="17" fillId="0" borderId="0" xfId="0" applyFont="1" applyBorder="1"/>
    <xf numFmtId="164" fontId="17" fillId="0" borderId="5" xfId="0" applyFont="1" applyBorder="1"/>
    <xf numFmtId="164" fontId="6" fillId="0" borderId="1" xfId="0" applyFont="1" applyFill="1" applyBorder="1" applyAlignment="1" applyProtection="1">
      <alignment horizontal="left" vertical="center"/>
    </xf>
    <xf numFmtId="164" fontId="0" fillId="0" borderId="2" xfId="0" applyFill="1" applyBorder="1" applyAlignment="1"/>
    <xf numFmtId="164" fontId="23" fillId="0" borderId="7" xfId="0" applyFont="1" applyFill="1" applyBorder="1" applyAlignment="1" applyProtection="1">
      <alignment horizontal="left"/>
    </xf>
    <xf numFmtId="164" fontId="4" fillId="0" borderId="0" xfId="0" applyFont="1" applyFill="1" applyBorder="1" applyAlignment="1" applyProtection="1">
      <alignment horizontal="left" vertical="center"/>
    </xf>
    <xf numFmtId="164" fontId="4" fillId="13" borderId="0" xfId="0" applyFont="1" applyFill="1" applyBorder="1" applyAlignment="1" applyProtection="1">
      <alignment horizontal="center" vertical="center"/>
    </xf>
    <xf numFmtId="164" fontId="4" fillId="10" borderId="4" xfId="0" applyFont="1" applyFill="1" applyBorder="1" applyAlignment="1" applyProtection="1">
      <alignment horizontal="left"/>
    </xf>
    <xf numFmtId="164" fontId="4" fillId="10" borderId="0" xfId="0" applyFont="1" applyFill="1" applyBorder="1" applyAlignment="1" applyProtection="1">
      <alignment horizontal="left"/>
    </xf>
    <xf numFmtId="164" fontId="8" fillId="10" borderId="3" xfId="0" applyFont="1" applyFill="1" applyBorder="1" applyAlignment="1" applyProtection="1">
      <alignment horizontal="center"/>
    </xf>
    <xf numFmtId="0" fontId="4" fillId="10" borderId="0" xfId="0" applyNumberFormat="1" applyFont="1" applyFill="1" applyBorder="1" applyAlignment="1" applyProtection="1">
      <alignment horizontal="left"/>
    </xf>
    <xf numFmtId="49" fontId="4" fillId="10" borderId="0" xfId="0" applyNumberFormat="1" applyFont="1" applyFill="1" applyBorder="1" applyAlignment="1" applyProtection="1">
      <alignment horizontal="left"/>
    </xf>
    <xf numFmtId="164" fontId="0" fillId="10" borderId="15" xfId="0" applyFill="1" applyBorder="1" applyAlignment="1">
      <alignment horizontal="left"/>
    </xf>
    <xf numFmtId="164" fontId="4" fillId="10" borderId="15" xfId="0" applyFont="1" applyFill="1" applyBorder="1" applyAlignment="1">
      <alignment horizontal="left"/>
    </xf>
    <xf numFmtId="164" fontId="6" fillId="10" borderId="4" xfId="0" applyFont="1" applyFill="1" applyBorder="1" applyAlignment="1" applyProtection="1">
      <alignment horizontal="left"/>
    </xf>
    <xf numFmtId="164" fontId="4" fillId="10" borderId="7" xfId="0" applyFont="1" applyFill="1" applyBorder="1" applyAlignment="1" applyProtection="1"/>
    <xf numFmtId="164" fontId="4" fillId="10" borderId="7" xfId="0" applyFont="1" applyFill="1" applyBorder="1" applyProtection="1"/>
    <xf numFmtId="164" fontId="4" fillId="10" borderId="0" xfId="0" applyFont="1" applyFill="1" applyBorder="1" applyAlignment="1" applyProtection="1">
      <alignment horizontal="left" vertical="top"/>
    </xf>
    <xf numFmtId="164" fontId="4" fillId="10" borderId="7" xfId="0" applyFont="1" applyFill="1" applyBorder="1" applyAlignment="1" applyProtection="1">
      <alignment horizontal="center"/>
    </xf>
    <xf numFmtId="164" fontId="4" fillId="10" borderId="0" xfId="0" applyFont="1" applyFill="1" applyBorder="1" applyAlignment="1" applyProtection="1"/>
    <xf numFmtId="164" fontId="0" fillId="10" borderId="7" xfId="0" applyFill="1" applyBorder="1" applyProtection="1"/>
    <xf numFmtId="164" fontId="4" fillId="10" borderId="11" xfId="0" applyFont="1" applyFill="1" applyBorder="1" applyProtection="1"/>
    <xf numFmtId="164" fontId="4" fillId="10" borderId="3" xfId="0" applyFont="1" applyFill="1" applyBorder="1" applyAlignment="1" applyProtection="1">
      <alignment horizontal="center"/>
    </xf>
    <xf numFmtId="164" fontId="4" fillId="10" borderId="47" xfId="0" applyFont="1" applyFill="1" applyBorder="1" applyAlignment="1" applyProtection="1">
      <alignment horizontal="left"/>
    </xf>
    <xf numFmtId="164" fontId="25" fillId="10" borderId="15" xfId="0" applyFont="1" applyFill="1" applyBorder="1" applyAlignment="1" applyProtection="1">
      <alignment horizontal="left" wrapText="1"/>
    </xf>
    <xf numFmtId="164" fontId="4" fillId="10" borderId="0" xfId="0" applyFont="1" applyFill="1" applyBorder="1" applyAlignment="1" applyProtection="1">
      <alignment horizontal="left" vertical="center"/>
    </xf>
    <xf numFmtId="164" fontId="7" fillId="10" borderId="0" xfId="0" applyFont="1" applyFill="1" applyBorder="1" applyAlignment="1" applyProtection="1">
      <alignment vertical="center"/>
    </xf>
    <xf numFmtId="164" fontId="4" fillId="10" borderId="5" xfId="0" applyFont="1" applyFill="1" applyBorder="1" applyAlignment="1" applyProtection="1"/>
    <xf numFmtId="164" fontId="19" fillId="10" borderId="0" xfId="0" applyFont="1" applyFill="1" applyBorder="1" applyAlignment="1" applyProtection="1">
      <alignment horizontal="left" vertical="center"/>
    </xf>
    <xf numFmtId="164" fontId="4" fillId="10" borderId="0" xfId="0" applyFont="1" applyFill="1" applyBorder="1" applyAlignment="1" applyProtection="1">
      <alignment horizontal="center" vertical="center"/>
    </xf>
    <xf numFmtId="164" fontId="6" fillId="10" borderId="18" xfId="0" applyFont="1" applyFill="1" applyBorder="1" applyAlignment="1" applyProtection="1">
      <alignment horizontal="left"/>
    </xf>
    <xf numFmtId="164" fontId="4" fillId="10" borderId="0" xfId="0" applyFont="1" applyFill="1" applyBorder="1" applyAlignment="1" applyProtection="1">
      <alignment vertical="top"/>
    </xf>
    <xf numFmtId="164" fontId="4" fillId="10" borderId="7" xfId="0" applyFont="1" applyFill="1" applyBorder="1" applyAlignment="1" applyProtection="1">
      <alignment horizontal="right" vertical="center"/>
    </xf>
    <xf numFmtId="164" fontId="4" fillId="10" borderId="0" xfId="0" applyFont="1" applyFill="1" applyBorder="1" applyProtection="1"/>
    <xf numFmtId="164" fontId="4" fillId="10" borderId="5" xfId="0" applyFont="1" applyFill="1" applyBorder="1" applyProtection="1"/>
    <xf numFmtId="164" fontId="26" fillId="10" borderId="5" xfId="0" applyFont="1" applyFill="1" applyBorder="1" applyAlignment="1" applyProtection="1"/>
    <xf numFmtId="164" fontId="0" fillId="10" borderId="0" xfId="0" applyFill="1" applyBorder="1" applyProtection="1"/>
    <xf numFmtId="164" fontId="28" fillId="0" borderId="0" xfId="1" applyNumberFormat="1" applyFill="1" applyBorder="1" applyAlignment="1" applyProtection="1"/>
    <xf numFmtId="49" fontId="25" fillId="0" borderId="80" xfId="0" applyNumberFormat="1" applyFont="1" applyFill="1" applyBorder="1" applyAlignment="1" applyProtection="1"/>
    <xf numFmtId="49" fontId="25" fillId="0" borderId="89" xfId="0" applyNumberFormat="1" applyFont="1" applyFill="1" applyBorder="1" applyAlignment="1" applyProtection="1"/>
    <xf numFmtId="49" fontId="25" fillId="0" borderId="90" xfId="0" applyNumberFormat="1" applyFont="1" applyFill="1" applyBorder="1" applyAlignment="1" applyProtection="1"/>
    <xf numFmtId="49" fontId="25" fillId="0" borderId="63" xfId="0" applyNumberFormat="1" applyFont="1" applyFill="1" applyBorder="1" applyAlignment="1" applyProtection="1"/>
    <xf numFmtId="49" fontId="25" fillId="0" borderId="64" xfId="0" applyNumberFormat="1" applyFont="1" applyFill="1" applyBorder="1" applyAlignment="1" applyProtection="1"/>
    <xf numFmtId="164" fontId="25" fillId="10" borderId="69" xfId="0" applyFont="1" applyFill="1" applyBorder="1" applyAlignment="1" applyProtection="1">
      <alignment horizontal="left" vertical="center"/>
    </xf>
    <xf numFmtId="164" fontId="25" fillId="10" borderId="63" xfId="0" applyFont="1" applyFill="1" applyBorder="1" applyAlignment="1" applyProtection="1">
      <alignment horizontal="left" vertical="center"/>
    </xf>
    <xf numFmtId="164" fontId="25" fillId="10" borderId="64" xfId="0" applyFont="1" applyFill="1" applyBorder="1" applyAlignment="1" applyProtection="1">
      <alignment horizontal="left" vertical="center"/>
    </xf>
    <xf numFmtId="49" fontId="25" fillId="10" borderId="60" xfId="0" applyNumberFormat="1" applyFont="1" applyFill="1" applyBorder="1" applyAlignment="1" applyProtection="1">
      <alignment horizontal="left"/>
    </xf>
    <xf numFmtId="49" fontId="25" fillId="10" borderId="62" xfId="0" applyNumberFormat="1" applyFont="1" applyFill="1" applyBorder="1" applyAlignment="1" applyProtection="1">
      <alignment horizontal="left"/>
    </xf>
    <xf numFmtId="164" fontId="45" fillId="0" borderId="83" xfId="0" applyFont="1" applyFill="1" applyBorder="1" applyAlignment="1" applyProtection="1">
      <alignment horizontal="center" vertical="center"/>
    </xf>
    <xf numFmtId="164" fontId="46" fillId="0" borderId="48" xfId="0" applyFont="1" applyBorder="1" applyAlignment="1"/>
    <xf numFmtId="164" fontId="46" fillId="0" borderId="84" xfId="0" applyFont="1" applyBorder="1" applyAlignment="1"/>
    <xf numFmtId="164" fontId="46" fillId="0" borderId="85" xfId="0" applyFont="1" applyBorder="1" applyAlignment="1"/>
    <xf numFmtId="164" fontId="46" fillId="0" borderId="86" xfId="0" applyFont="1" applyBorder="1" applyAlignment="1"/>
    <xf numFmtId="164" fontId="46" fillId="0" borderId="87" xfId="0" applyFont="1" applyBorder="1" applyAlignment="1"/>
    <xf numFmtId="164" fontId="7" fillId="10" borderId="2" xfId="0" applyFont="1" applyFill="1" applyBorder="1" applyAlignment="1" applyProtection="1">
      <alignment horizontal="left" vertical="center"/>
    </xf>
    <xf numFmtId="167" fontId="23" fillId="10" borderId="7" xfId="0" applyNumberFormat="1" applyFont="1" applyFill="1" applyBorder="1" applyAlignment="1" applyProtection="1">
      <alignment horizontal="left"/>
    </xf>
    <xf numFmtId="164" fontId="6" fillId="10" borderId="0" xfId="0" applyFont="1" applyFill="1" applyBorder="1" applyAlignment="1" applyProtection="1"/>
    <xf numFmtId="164" fontId="3" fillId="0" borderId="1" xfId="0" applyFont="1" applyFill="1" applyBorder="1" applyAlignment="1" applyProtection="1">
      <alignment horizontal="center" vertical="center" wrapText="1"/>
    </xf>
    <xf numFmtId="164" fontId="3" fillId="0" borderId="2" xfId="0" applyFont="1" applyFill="1" applyBorder="1" applyAlignment="1" applyProtection="1">
      <alignment horizontal="center" vertical="center" wrapText="1"/>
    </xf>
    <xf numFmtId="164" fontId="3" fillId="0" borderId="82" xfId="0" applyFont="1" applyFill="1" applyBorder="1" applyAlignment="1" applyProtection="1">
      <alignment horizontal="center" vertical="center" wrapText="1"/>
    </xf>
    <xf numFmtId="164" fontId="3" fillId="0" borderId="4" xfId="0" applyFont="1" applyFill="1" applyBorder="1" applyAlignment="1" applyProtection="1">
      <alignment horizontal="center" vertical="center" wrapText="1"/>
    </xf>
    <xf numFmtId="164" fontId="3" fillId="0" borderId="0" xfId="0" applyFont="1" applyFill="1" applyBorder="1" applyAlignment="1" applyProtection="1">
      <alignment horizontal="center" vertical="center" wrapText="1"/>
    </xf>
    <xf numFmtId="164" fontId="3" fillId="0" borderId="35" xfId="0" applyFont="1" applyFill="1" applyBorder="1" applyAlignment="1" applyProtection="1">
      <alignment horizontal="center" vertical="center" wrapText="1"/>
    </xf>
    <xf numFmtId="164" fontId="3" fillId="0" borderId="25" xfId="0" applyFont="1" applyFill="1" applyBorder="1" applyAlignment="1" applyProtection="1">
      <alignment horizontal="center" vertical="center" wrapText="1"/>
    </xf>
    <xf numFmtId="164" fontId="3" fillId="0" borderId="21" xfId="0" applyFont="1" applyFill="1" applyBorder="1" applyAlignment="1" applyProtection="1">
      <alignment horizontal="center" vertical="center" wrapText="1"/>
    </xf>
    <xf numFmtId="164" fontId="3" fillId="0" borderId="36" xfId="0" applyFont="1" applyFill="1" applyBorder="1" applyAlignment="1" applyProtection="1">
      <alignment horizontal="center" vertical="center" wrapText="1"/>
    </xf>
    <xf numFmtId="164" fontId="6" fillId="0" borderId="39" xfId="0" applyFont="1" applyFill="1" applyBorder="1" applyAlignment="1" applyProtection="1">
      <alignment horizontal="center" wrapText="1"/>
    </xf>
    <xf numFmtId="164" fontId="17" fillId="0" borderId="2" xfId="0" applyFont="1" applyBorder="1" applyAlignment="1">
      <alignment horizontal="center" wrapText="1"/>
    </xf>
    <xf numFmtId="164" fontId="17" fillId="0" borderId="3" xfId="0" applyFont="1" applyBorder="1" applyAlignment="1">
      <alignment horizontal="center" wrapText="1"/>
    </xf>
    <xf numFmtId="164" fontId="17" fillId="0" borderId="26" xfId="0" applyFont="1" applyBorder="1" applyAlignment="1">
      <alignment horizontal="center" wrapText="1"/>
    </xf>
    <xf numFmtId="164" fontId="17" fillId="0" borderId="21" xfId="0" applyFont="1" applyBorder="1" applyAlignment="1">
      <alignment horizontal="center" wrapText="1"/>
    </xf>
    <xf numFmtId="164" fontId="17" fillId="0" borderId="22" xfId="0" applyFont="1" applyBorder="1" applyAlignment="1">
      <alignment horizontal="center" wrapText="1"/>
    </xf>
    <xf numFmtId="49" fontId="25" fillId="10" borderId="63" xfId="0" applyNumberFormat="1" applyFont="1" applyFill="1" applyBorder="1" applyAlignment="1" applyProtection="1">
      <alignment horizontal="left" wrapText="1"/>
    </xf>
    <xf numFmtId="49" fontId="0" fillId="10" borderId="63" xfId="0" applyNumberFormat="1" applyFill="1" applyBorder="1" applyAlignment="1">
      <alignment horizontal="left" wrapText="1"/>
    </xf>
    <xf numFmtId="49" fontId="0" fillId="10" borderId="64" xfId="0" applyNumberFormat="1" applyFill="1" applyBorder="1" applyAlignment="1">
      <alignment horizontal="left" wrapText="1"/>
    </xf>
    <xf numFmtId="164" fontId="4" fillId="10" borderId="15" xfId="0" applyFont="1" applyFill="1" applyBorder="1" applyAlignment="1">
      <alignment horizontal="left"/>
    </xf>
    <xf numFmtId="49" fontId="4" fillId="10" borderId="0" xfId="0" applyNumberFormat="1" applyFont="1" applyFill="1" applyBorder="1" applyAlignment="1" applyProtection="1">
      <alignment horizontal="left"/>
    </xf>
    <xf numFmtId="164" fontId="0" fillId="10" borderId="0" xfId="0" applyFill="1" applyAlignment="1">
      <alignment horizontal="left"/>
    </xf>
    <xf numFmtId="164" fontId="4" fillId="10" borderId="16" xfId="0" applyFont="1" applyFill="1" applyBorder="1" applyAlignment="1">
      <alignment horizontal="left"/>
    </xf>
    <xf numFmtId="49" fontId="23" fillId="10" borderId="61" xfId="0" applyNumberFormat="1" applyFont="1" applyFill="1" applyBorder="1" applyAlignment="1" applyProtection="1">
      <alignment horizontal="left"/>
    </xf>
    <xf numFmtId="49" fontId="23" fillId="10" borderId="60" xfId="0" applyNumberFormat="1" applyFont="1" applyFill="1" applyBorder="1" applyAlignment="1" applyProtection="1">
      <alignment horizontal="left"/>
    </xf>
    <xf numFmtId="49" fontId="23" fillId="10" borderId="62" xfId="0" applyNumberFormat="1" applyFont="1" applyFill="1" applyBorder="1" applyAlignment="1" applyProtection="1">
      <alignment horizontal="left"/>
    </xf>
    <xf numFmtId="164" fontId="6" fillId="10" borderId="1" xfId="0" applyFont="1" applyFill="1" applyBorder="1" applyAlignment="1" applyProtection="1">
      <alignment horizontal="left" vertical="center"/>
    </xf>
    <xf numFmtId="164" fontId="17" fillId="10" borderId="2" xfId="0" applyFont="1" applyFill="1" applyBorder="1" applyAlignment="1"/>
    <xf numFmtId="164" fontId="0" fillId="10" borderId="2" xfId="0" applyFill="1" applyBorder="1" applyAlignment="1"/>
    <xf numFmtId="0" fontId="4" fillId="10" borderId="4" xfId="0" applyNumberFormat="1" applyFont="1" applyFill="1" applyBorder="1" applyAlignment="1" applyProtection="1">
      <alignment horizontal="left"/>
    </xf>
    <xf numFmtId="164" fontId="0" fillId="10" borderId="0" xfId="0" applyFont="1" applyFill="1" applyAlignment="1">
      <alignment horizontal="left"/>
    </xf>
    <xf numFmtId="164" fontId="22" fillId="10" borderId="114" xfId="0" applyFont="1" applyFill="1" applyBorder="1" applyAlignment="1" applyProtection="1"/>
    <xf numFmtId="164" fontId="0" fillId="10" borderId="67" xfId="0" applyFill="1" applyBorder="1" applyAlignment="1"/>
    <xf numFmtId="164" fontId="1" fillId="0" borderId="2" xfId="0" applyFont="1" applyFill="1" applyBorder="1" applyAlignment="1" applyProtection="1">
      <alignment horizontal="left" vertical="center"/>
    </xf>
    <xf numFmtId="164" fontId="28" fillId="0" borderId="2" xfId="1" applyNumberFormat="1" applyBorder="1" applyAlignment="1" applyProtection="1"/>
    <xf numFmtId="164" fontId="0" fillId="0" borderId="2" xfId="0" applyBorder="1" applyAlignment="1"/>
    <xf numFmtId="164" fontId="4" fillId="0" borderId="63" xfId="0" applyFont="1" applyBorder="1" applyAlignment="1" applyProtection="1">
      <alignment horizontal="center"/>
    </xf>
    <xf numFmtId="164" fontId="0" fillId="0" borderId="63" xfId="0" applyBorder="1" applyAlignment="1">
      <alignment horizontal="center"/>
    </xf>
    <xf numFmtId="164" fontId="0" fillId="0" borderId="64" xfId="0" applyBorder="1" applyAlignment="1">
      <alignment horizontal="center"/>
    </xf>
    <xf numFmtId="49" fontId="0" fillId="0" borderId="31" xfId="0" applyNumberFormat="1" applyBorder="1" applyAlignment="1"/>
    <xf numFmtId="49" fontId="0" fillId="0" borderId="106" xfId="0" applyNumberFormat="1" applyBorder="1" applyAlignment="1"/>
    <xf numFmtId="49" fontId="4" fillId="0" borderId="107" xfId="0" applyNumberFormat="1" applyFont="1" applyFill="1" applyBorder="1" applyAlignment="1" applyProtection="1"/>
    <xf numFmtId="49" fontId="0" fillId="0" borderId="66" xfId="0" applyNumberFormat="1" applyBorder="1" applyAlignment="1"/>
    <xf numFmtId="167" fontId="23" fillId="0" borderId="31" xfId="0" applyNumberFormat="1" applyFont="1" applyFill="1" applyBorder="1" applyAlignment="1" applyProtection="1">
      <alignment horizontal="left"/>
    </xf>
    <xf numFmtId="49" fontId="4" fillId="0" borderId="67" xfId="0" applyNumberFormat="1" applyFont="1" applyFill="1" applyBorder="1" applyAlignment="1" applyProtection="1">
      <alignment horizontal="left"/>
    </xf>
    <xf numFmtId="49" fontId="0" fillId="0" borderId="67" xfId="0" applyNumberFormat="1" applyFill="1" applyBorder="1" applyAlignment="1">
      <alignment horizontal="left"/>
    </xf>
    <xf numFmtId="49" fontId="0" fillId="0" borderId="68" xfId="0" applyNumberFormat="1" applyFill="1" applyBorder="1" applyAlignment="1">
      <alignment horizontal="left"/>
    </xf>
    <xf numFmtId="164" fontId="23" fillId="10" borderId="7" xfId="0" applyFont="1" applyFill="1" applyBorder="1" applyAlignment="1" applyProtection="1">
      <alignment horizontal="left"/>
    </xf>
    <xf numFmtId="49" fontId="29" fillId="10" borderId="60" xfId="0" applyNumberFormat="1" applyFont="1" applyFill="1" applyBorder="1" applyAlignment="1" applyProtection="1">
      <alignment horizontal="left" vertical="center"/>
    </xf>
    <xf numFmtId="49" fontId="29" fillId="10" borderId="63" xfId="0" applyNumberFormat="1" applyFont="1" applyFill="1" applyBorder="1" applyAlignment="1" applyProtection="1">
      <alignment horizontal="left" vertical="center"/>
    </xf>
    <xf numFmtId="167" fontId="23" fillId="10" borderId="15" xfId="0" applyNumberFormat="1" applyFont="1" applyFill="1" applyBorder="1" applyAlignment="1" applyProtection="1">
      <alignment horizontal="left"/>
    </xf>
    <xf numFmtId="164" fontId="23" fillId="10" borderId="15" xfId="0" applyFont="1" applyFill="1" applyBorder="1" applyAlignment="1" applyProtection="1">
      <alignment horizontal="left"/>
    </xf>
    <xf numFmtId="164" fontId="4" fillId="10" borderId="4" xfId="0" applyFont="1" applyFill="1" applyBorder="1" applyAlignment="1" applyProtection="1">
      <alignment horizontal="left" vertical="center"/>
    </xf>
    <xf numFmtId="164" fontId="21" fillId="10" borderId="0" xfId="0" applyFont="1" applyFill="1" applyBorder="1" applyAlignment="1">
      <alignment vertical="center"/>
    </xf>
    <xf numFmtId="164" fontId="21" fillId="10" borderId="0" xfId="0" applyFont="1" applyFill="1" applyBorder="1" applyAlignment="1"/>
    <xf numFmtId="49" fontId="25" fillId="0" borderId="63" xfId="0" applyNumberFormat="1" applyFont="1" applyFill="1" applyBorder="1" applyAlignment="1" applyProtection="1">
      <alignment horizontal="left"/>
    </xf>
    <xf numFmtId="164" fontId="6" fillId="10" borderId="0" xfId="0" applyFont="1" applyFill="1" applyBorder="1" applyAlignment="1" applyProtection="1">
      <alignment horizontal="left" vertical="center"/>
    </xf>
    <xf numFmtId="164" fontId="17" fillId="10" borderId="0" xfId="0" applyFont="1" applyFill="1" applyAlignment="1"/>
    <xf numFmtId="49" fontId="25" fillId="10" borderId="60" xfId="0" applyNumberFormat="1" applyFont="1" applyFill="1" applyBorder="1" applyAlignment="1" applyProtection="1">
      <alignment horizontal="center" vertical="center"/>
    </xf>
    <xf numFmtId="49" fontId="0" fillId="10" borderId="60" xfId="0" applyNumberFormat="1" applyFill="1" applyBorder="1" applyAlignment="1">
      <alignment horizontal="center" vertical="center"/>
    </xf>
    <xf numFmtId="49" fontId="0" fillId="10" borderId="62" xfId="0" applyNumberFormat="1" applyFill="1" applyBorder="1" applyAlignment="1">
      <alignment horizontal="center" vertical="center"/>
    </xf>
    <xf numFmtId="49" fontId="25" fillId="10" borderId="67" xfId="0" applyNumberFormat="1" applyFont="1" applyFill="1" applyBorder="1" applyAlignment="1" applyProtection="1">
      <alignment horizontal="left"/>
    </xf>
    <xf numFmtId="49" fontId="31" fillId="10" borderId="63" xfId="0" applyNumberFormat="1" applyFont="1" applyFill="1" applyBorder="1" applyAlignment="1" applyProtection="1">
      <alignment vertical="center"/>
    </xf>
    <xf numFmtId="164" fontId="6" fillId="0" borderId="72" xfId="0" applyFont="1" applyFill="1" applyBorder="1" applyAlignment="1" applyProtection="1">
      <alignment horizontal="left"/>
    </xf>
    <xf numFmtId="164" fontId="0" fillId="0" borderId="73" xfId="0" applyBorder="1" applyAlignment="1">
      <alignment horizontal="left"/>
    </xf>
    <xf numFmtId="164" fontId="0" fillId="0" borderId="74" xfId="0" applyBorder="1" applyAlignment="1">
      <alignment horizontal="left"/>
    </xf>
    <xf numFmtId="49" fontId="4" fillId="0" borderId="61" xfId="0" applyNumberFormat="1" applyFont="1" applyBorder="1" applyAlignment="1" applyProtection="1"/>
    <xf numFmtId="49" fontId="0" fillId="0" borderId="60" xfId="0" applyNumberFormat="1" applyBorder="1" applyAlignment="1"/>
    <xf numFmtId="49" fontId="0" fillId="0" borderId="62" xfId="0" applyNumberFormat="1" applyBorder="1" applyAlignment="1"/>
    <xf numFmtId="49" fontId="0" fillId="0" borderId="65" xfId="0" applyNumberFormat="1" applyBorder="1" applyAlignment="1" applyProtection="1">
      <alignment horizontal="center"/>
    </xf>
    <xf numFmtId="14" fontId="26" fillId="0" borderId="60" xfId="0" applyNumberFormat="1" applyFont="1" applyBorder="1" applyAlignment="1" applyProtection="1">
      <alignment horizontal="center"/>
    </xf>
    <xf numFmtId="164" fontId="3" fillId="0" borderId="1" xfId="0" applyFont="1" applyBorder="1" applyAlignment="1" applyProtection="1">
      <alignment horizontal="center" vertical="center" wrapText="1"/>
    </xf>
    <xf numFmtId="164" fontId="0" fillId="0" borderId="2" xfId="0" applyBorder="1" applyAlignment="1">
      <alignment horizontal="center" vertical="center" wrapText="1"/>
    </xf>
    <xf numFmtId="164" fontId="0" fillId="0" borderId="3" xfId="0" applyBorder="1" applyAlignment="1">
      <alignment horizontal="center" vertical="center" wrapText="1"/>
    </xf>
    <xf numFmtId="164" fontId="0" fillId="0" borderId="4" xfId="0" applyBorder="1" applyAlignment="1">
      <alignment horizontal="center" vertical="center" wrapText="1"/>
    </xf>
    <xf numFmtId="164" fontId="0" fillId="0" borderId="0" xfId="0" applyAlignment="1">
      <alignment horizontal="center" vertical="center" wrapText="1"/>
    </xf>
    <xf numFmtId="164" fontId="0" fillId="0" borderId="5" xfId="0" applyBorder="1" applyAlignment="1">
      <alignment horizontal="center" vertical="center" wrapText="1"/>
    </xf>
    <xf numFmtId="164" fontId="0" fillId="0" borderId="18" xfId="0" applyBorder="1" applyAlignment="1">
      <alignment horizontal="center" vertical="center" wrapText="1"/>
    </xf>
    <xf numFmtId="164" fontId="0" fillId="0" borderId="7" xfId="0" applyBorder="1" applyAlignment="1">
      <alignment horizontal="center" vertical="center" wrapText="1"/>
    </xf>
    <xf numFmtId="164" fontId="0" fillId="0" borderId="11" xfId="0" applyBorder="1" applyAlignment="1">
      <alignment horizontal="center" vertical="center" wrapText="1"/>
    </xf>
    <xf numFmtId="167" fontId="6" fillId="0" borderId="95" xfId="0" applyNumberFormat="1" applyFont="1" applyBorder="1" applyAlignment="1" applyProtection="1"/>
    <xf numFmtId="167" fontId="0" fillId="0" borderId="96" xfId="0" applyNumberFormat="1" applyBorder="1" applyAlignment="1" applyProtection="1"/>
    <xf numFmtId="167" fontId="0" fillId="0" borderId="97" xfId="0" applyNumberFormat="1" applyBorder="1" applyAlignment="1" applyProtection="1"/>
    <xf numFmtId="0" fontId="58" fillId="0" borderId="0" xfId="0" applyNumberFormat="1" applyFont="1" applyBorder="1" applyAlignment="1" applyProtection="1">
      <alignment horizontal="center" vertical="center" wrapText="1"/>
    </xf>
    <xf numFmtId="164" fontId="59" fillId="0" borderId="0" xfId="0" applyFont="1" applyAlignment="1">
      <alignment horizontal="center" vertical="center" wrapText="1"/>
    </xf>
    <xf numFmtId="164" fontId="19" fillId="0" borderId="4" xfId="0" applyFont="1" applyFill="1" applyBorder="1" applyAlignment="1" applyProtection="1">
      <alignment horizontal="left" vertical="center"/>
    </xf>
    <xf numFmtId="164" fontId="49" fillId="0" borderId="0" xfId="0" applyFont="1" applyFill="1" applyBorder="1" applyAlignment="1"/>
    <xf numFmtId="49" fontId="4" fillId="0" borderId="60" xfId="0" applyNumberFormat="1" applyFont="1" applyFill="1" applyBorder="1" applyAlignment="1">
      <alignment horizontal="left" vertical="center" wrapText="1"/>
    </xf>
    <xf numFmtId="49" fontId="4" fillId="0" borderId="62" xfId="0" applyNumberFormat="1" applyFont="1" applyFill="1" applyBorder="1" applyAlignment="1">
      <alignment horizontal="left" vertical="center" wrapText="1"/>
    </xf>
    <xf numFmtId="49" fontId="25" fillId="0" borderId="61" xfId="0" applyNumberFormat="1" applyFont="1" applyFill="1" applyBorder="1" applyAlignment="1" applyProtection="1"/>
    <xf numFmtId="49" fontId="25" fillId="0" borderId="60" xfId="0" applyNumberFormat="1" applyFont="1" applyFill="1" applyBorder="1" applyAlignment="1" applyProtection="1"/>
    <xf numFmtId="49" fontId="25" fillId="0" borderId="62" xfId="0" applyNumberFormat="1" applyFont="1" applyFill="1" applyBorder="1" applyAlignment="1" applyProtection="1"/>
    <xf numFmtId="164" fontId="18" fillId="0" borderId="7" xfId="0" applyFont="1" applyFill="1" applyBorder="1" applyAlignment="1" applyProtection="1">
      <alignment horizontal="center" vertical="center" wrapText="1"/>
    </xf>
    <xf numFmtId="164" fontId="7" fillId="0" borderId="2" xfId="0" applyFont="1" applyFill="1" applyBorder="1" applyAlignment="1" applyProtection="1">
      <alignment horizontal="left" vertical="center"/>
    </xf>
    <xf numFmtId="164" fontId="29" fillId="0" borderId="33" xfId="0" applyFont="1" applyBorder="1" applyAlignment="1" applyProtection="1">
      <alignment horizontal="left"/>
    </xf>
    <xf numFmtId="164" fontId="30" fillId="0" borderId="14" xfId="0" applyFont="1" applyBorder="1" applyAlignment="1" applyProtection="1">
      <alignment horizontal="left"/>
    </xf>
    <xf numFmtId="164" fontId="0" fillId="0" borderId="94" xfId="0" applyBorder="1" applyAlignment="1" applyProtection="1">
      <alignment horizontal="left"/>
    </xf>
    <xf numFmtId="164" fontId="28" fillId="0" borderId="98" xfId="1" applyNumberFormat="1" applyBorder="1" applyAlignment="1" applyProtection="1">
      <alignment horizontal="left"/>
    </xf>
    <xf numFmtId="164" fontId="30" fillId="0" borderId="41" xfId="0" applyFont="1" applyBorder="1" applyAlignment="1" applyProtection="1">
      <alignment horizontal="left"/>
    </xf>
    <xf numFmtId="164" fontId="0" fillId="0" borderId="99" xfId="0" applyBorder="1" applyAlignment="1" applyProtection="1">
      <alignment horizontal="left"/>
    </xf>
    <xf numFmtId="167" fontId="6" fillId="0" borderId="28" xfId="0" applyNumberFormat="1" applyFont="1" applyBorder="1" applyAlignment="1" applyProtection="1"/>
    <xf numFmtId="167" fontId="0" fillId="0" borderId="10" xfId="0" applyNumberFormat="1" applyBorder="1" applyAlignment="1" applyProtection="1"/>
    <xf numFmtId="167" fontId="0" fillId="0" borderId="71" xfId="0" applyNumberFormat="1" applyBorder="1" applyAlignment="1" applyProtection="1"/>
    <xf numFmtId="164" fontId="6" fillId="0" borderId="6" xfId="0" applyFont="1" applyBorder="1" applyAlignment="1" applyProtection="1">
      <alignment horizontal="left"/>
    </xf>
    <xf numFmtId="164" fontId="0" fillId="0" borderId="8" xfId="0" applyBorder="1" applyAlignment="1"/>
    <xf numFmtId="164" fontId="0" fillId="0" borderId="9" xfId="0" applyBorder="1" applyAlignment="1"/>
    <xf numFmtId="164" fontId="6" fillId="0" borderId="21" xfId="0" applyFont="1" applyBorder="1" applyAlignment="1" applyProtection="1">
      <alignment horizontal="left" vertical="center"/>
    </xf>
    <xf numFmtId="164" fontId="0" fillId="0" borderId="21" xfId="0" applyBorder="1" applyAlignment="1"/>
    <xf numFmtId="0" fontId="29" fillId="0" borderId="32" xfId="0" applyNumberFormat="1" applyFont="1" applyBorder="1" applyAlignment="1" applyProtection="1">
      <alignment horizontal="left"/>
    </xf>
    <xf numFmtId="0" fontId="0" fillId="0" borderId="42" xfId="0" applyNumberFormat="1" applyBorder="1" applyAlignment="1" applyProtection="1">
      <alignment horizontal="left"/>
    </xf>
    <xf numFmtId="0" fontId="0" fillId="0" borderId="100" xfId="0" applyNumberFormat="1" applyBorder="1" applyAlignment="1" applyProtection="1">
      <alignment horizontal="left"/>
    </xf>
    <xf numFmtId="49" fontId="6" fillId="0" borderId="101" xfId="0" applyNumberFormat="1" applyFont="1" applyBorder="1" applyAlignment="1" applyProtection="1"/>
    <xf numFmtId="49" fontId="0" fillId="0" borderId="102" xfId="0" applyNumberFormat="1" applyBorder="1" applyAlignment="1" applyProtection="1"/>
    <xf numFmtId="49" fontId="0" fillId="0" borderId="103" xfId="0" applyNumberFormat="1" applyBorder="1" applyAlignment="1" applyProtection="1"/>
    <xf numFmtId="164" fontId="23" fillId="0" borderId="31" xfId="0" applyFont="1" applyFill="1" applyBorder="1" applyAlignment="1" applyProtection="1">
      <alignment horizontal="left"/>
    </xf>
    <xf numFmtId="164" fontId="4" fillId="0" borderId="28" xfId="0" applyFont="1" applyBorder="1" applyAlignment="1" applyProtection="1"/>
    <xf numFmtId="164" fontId="0" fillId="0" borderId="10" xfId="0" applyBorder="1" applyAlignment="1"/>
    <xf numFmtId="164" fontId="0" fillId="0" borderId="19" xfId="0" applyBorder="1" applyAlignment="1"/>
    <xf numFmtId="164" fontId="6" fillId="0" borderId="104" xfId="0" applyFont="1" applyBorder="1" applyAlignment="1" applyProtection="1"/>
    <xf numFmtId="164" fontId="0" fillId="0" borderId="104" xfId="0" applyBorder="1" applyAlignment="1"/>
    <xf numFmtId="164" fontId="44" fillId="0" borderId="24" xfId="0" applyFont="1" applyBorder="1" applyAlignment="1"/>
    <xf numFmtId="164" fontId="44" fillId="0" borderId="0" xfId="0" applyFont="1" applyBorder="1" applyAlignment="1"/>
    <xf numFmtId="164" fontId="44" fillId="0" borderId="5" xfId="0" applyFont="1" applyBorder="1" applyAlignment="1"/>
    <xf numFmtId="164" fontId="44" fillId="0" borderId="105" xfId="0" applyFont="1" applyBorder="1" applyAlignment="1"/>
    <xf numFmtId="164" fontId="44" fillId="0" borderId="7" xfId="0" applyFont="1" applyBorder="1" applyAlignment="1"/>
    <xf numFmtId="164" fontId="44" fillId="0" borderId="11" xfId="0" applyFont="1" applyBorder="1" applyAlignment="1"/>
    <xf numFmtId="49" fontId="6" fillId="0" borderId="21" xfId="0" applyNumberFormat="1" applyFont="1" applyBorder="1" applyAlignment="1" applyProtection="1"/>
    <xf numFmtId="49" fontId="0" fillId="0" borderId="21" xfId="0" applyNumberFormat="1" applyBorder="1" applyAlignment="1"/>
    <xf numFmtId="49" fontId="0" fillId="0" borderId="78" xfId="0" applyNumberFormat="1" applyBorder="1" applyAlignment="1"/>
    <xf numFmtId="167" fontId="24" fillId="0" borderId="0" xfId="0" applyNumberFormat="1" applyFont="1" applyBorder="1" applyAlignment="1" applyProtection="1">
      <alignment horizontal="left"/>
    </xf>
    <xf numFmtId="167" fontId="24" fillId="0" borderId="5" xfId="0" applyNumberFormat="1" applyFont="1" applyBorder="1" applyAlignment="1" applyProtection="1">
      <alignment horizontal="left"/>
    </xf>
    <xf numFmtId="167" fontId="24" fillId="0" borderId="2" xfId="0" applyNumberFormat="1" applyFont="1" applyBorder="1" applyAlignment="1" applyProtection="1">
      <alignment horizontal="left"/>
    </xf>
    <xf numFmtId="167" fontId="24" fillId="0" borderId="3" xfId="0" applyNumberFormat="1" applyFont="1" applyBorder="1" applyAlignment="1" applyProtection="1">
      <alignment horizontal="left"/>
    </xf>
    <xf numFmtId="167" fontId="23" fillId="0" borderId="2" xfId="0" applyNumberFormat="1" applyFont="1" applyBorder="1" applyAlignment="1" applyProtection="1">
      <alignment horizontal="center"/>
    </xf>
    <xf numFmtId="167" fontId="24" fillId="0" borderId="2" xfId="0" applyNumberFormat="1" applyFont="1" applyBorder="1" applyAlignment="1" applyProtection="1">
      <alignment horizontal="center"/>
    </xf>
    <xf numFmtId="167" fontId="24" fillId="0" borderId="3" xfId="0" applyNumberFormat="1" applyFont="1" applyBorder="1" applyAlignment="1" applyProtection="1">
      <alignment horizontal="center"/>
    </xf>
    <xf numFmtId="49" fontId="23" fillId="0" borderId="67" xfId="0" applyNumberFormat="1" applyFont="1" applyBorder="1" applyAlignment="1" applyProtection="1">
      <alignment horizontal="left"/>
    </xf>
    <xf numFmtId="49" fontId="0" fillId="0" borderId="67" xfId="0" applyNumberFormat="1" applyBorder="1" applyAlignment="1"/>
    <xf numFmtId="164" fontId="23" fillId="0" borderId="0" xfId="0" applyFont="1" applyAlignment="1" applyProtection="1">
      <alignment horizontal="left"/>
    </xf>
    <xf numFmtId="164" fontId="23" fillId="0" borderId="5" xfId="0" applyFont="1" applyBorder="1" applyAlignment="1" applyProtection="1">
      <alignment horizontal="left"/>
    </xf>
    <xf numFmtId="164" fontId="23" fillId="0" borderId="0" xfId="0" applyFont="1" applyFill="1" applyBorder="1" applyAlignment="1" applyProtection="1">
      <alignment horizontal="left"/>
    </xf>
    <xf numFmtId="164" fontId="23" fillId="0" borderId="5" xfId="0" applyFont="1" applyFill="1" applyBorder="1" applyAlignment="1" applyProtection="1">
      <alignment horizontal="left"/>
    </xf>
    <xf numFmtId="49" fontId="4" fillId="0" borderId="60" xfId="0" applyNumberFormat="1" applyFont="1" applyBorder="1" applyAlignment="1" applyProtection="1"/>
    <xf numFmtId="164" fontId="6" fillId="0" borderId="75" xfId="0" applyFont="1" applyBorder="1" applyAlignment="1" applyProtection="1">
      <alignment horizontal="left"/>
    </xf>
    <xf numFmtId="164" fontId="0" fillId="0" borderId="76" xfId="0" applyBorder="1" applyAlignment="1">
      <alignment horizontal="left"/>
    </xf>
    <xf numFmtId="164" fontId="0" fillId="0" borderId="77" xfId="0" applyBorder="1" applyAlignment="1">
      <alignment horizontal="left"/>
    </xf>
    <xf numFmtId="49" fontId="17" fillId="0" borderId="63" xfId="0" applyNumberFormat="1" applyFont="1" applyFill="1" applyBorder="1" applyAlignment="1" applyProtection="1"/>
    <xf numFmtId="49" fontId="17" fillId="0" borderId="79" xfId="0" applyNumberFormat="1" applyFont="1" applyFill="1" applyBorder="1" applyAlignment="1" applyProtection="1"/>
    <xf numFmtId="164" fontId="6" fillId="0" borderId="4" xfId="0" applyFont="1" applyFill="1" applyBorder="1" applyAlignment="1" applyProtection="1">
      <alignment horizontal="right"/>
    </xf>
    <xf numFmtId="164" fontId="0" fillId="0" borderId="0" xfId="0" applyAlignment="1"/>
    <xf numFmtId="49" fontId="0" fillId="0" borderId="63" xfId="0" applyNumberFormat="1" applyFill="1" applyBorder="1" applyAlignment="1" applyProtection="1"/>
    <xf numFmtId="49" fontId="0" fillId="0" borderId="79" xfId="0" applyNumberFormat="1" applyFill="1" applyBorder="1" applyAlignment="1" applyProtection="1"/>
    <xf numFmtId="164" fontId="6" fillId="0" borderId="0" xfId="0" applyFont="1" applyFill="1" applyBorder="1" applyAlignment="1" applyProtection="1">
      <alignment horizontal="right"/>
    </xf>
    <xf numFmtId="164" fontId="6" fillId="0" borderId="4" xfId="0" applyFont="1" applyFill="1" applyBorder="1" applyAlignment="1" applyProtection="1"/>
    <xf numFmtId="164" fontId="6" fillId="0" borderId="0" xfId="0" applyFont="1" applyFill="1" applyBorder="1" applyAlignment="1" applyProtection="1"/>
    <xf numFmtId="164" fontId="25" fillId="0" borderId="12" xfId="0" applyFont="1" applyBorder="1" applyAlignment="1" applyProtection="1">
      <alignment horizontal="left" vertical="center"/>
    </xf>
    <xf numFmtId="167" fontId="23" fillId="0" borderId="7" xfId="0" applyNumberFormat="1" applyFont="1" applyFill="1" applyBorder="1" applyAlignment="1" applyProtection="1"/>
    <xf numFmtId="164" fontId="23" fillId="0" borderId="7" xfId="0" applyFont="1" applyFill="1" applyBorder="1" applyAlignment="1" applyProtection="1">
      <alignment horizontal="left"/>
    </xf>
    <xf numFmtId="49" fontId="4" fillId="0" borderId="60" xfId="0" applyNumberFormat="1" applyFont="1" applyFill="1" applyBorder="1" applyAlignment="1">
      <alignment horizontal="left"/>
    </xf>
    <xf numFmtId="14" fontId="8" fillId="0" borderId="0" xfId="0" applyNumberFormat="1" applyFont="1" applyBorder="1" applyAlignment="1" applyProtection="1">
      <alignment horizontal="left"/>
    </xf>
    <xf numFmtId="164" fontId="4" fillId="2" borderId="2" xfId="0" applyFont="1" applyFill="1" applyBorder="1" applyAlignment="1" applyProtection="1">
      <alignment horizontal="left"/>
    </xf>
    <xf numFmtId="164" fontId="25" fillId="0" borderId="91" xfId="0" applyFont="1" applyBorder="1" applyAlignment="1" applyProtection="1">
      <alignment horizontal="left" vertical="center"/>
    </xf>
    <xf numFmtId="167" fontId="25" fillId="0" borderId="91" xfId="0" applyNumberFormat="1" applyFont="1" applyBorder="1" applyAlignment="1" applyProtection="1">
      <alignment horizontal="center" vertical="center"/>
    </xf>
    <xf numFmtId="164" fontId="6" fillId="0" borderId="2" xfId="0" applyFont="1" applyBorder="1" applyAlignment="1" applyProtection="1">
      <alignment horizontal="left"/>
    </xf>
    <xf numFmtId="164" fontId="0" fillId="0" borderId="2" xfId="0" applyBorder="1" applyAlignment="1" applyProtection="1">
      <alignment horizontal="left"/>
    </xf>
    <xf numFmtId="167" fontId="26" fillId="0" borderId="92" xfId="0" applyNumberFormat="1" applyFont="1" applyBorder="1" applyAlignment="1" applyProtection="1">
      <alignment wrapText="1"/>
    </xf>
    <xf numFmtId="167" fontId="26" fillId="0" borderId="93" xfId="0" applyNumberFormat="1" applyFont="1" applyBorder="1" applyAlignment="1" applyProtection="1">
      <alignment wrapText="1"/>
    </xf>
    <xf numFmtId="164" fontId="47" fillId="11" borderId="28" xfId="0" applyFont="1" applyFill="1" applyBorder="1" applyAlignment="1" applyProtection="1">
      <alignment horizontal="center" vertical="center"/>
    </xf>
    <xf numFmtId="164" fontId="47" fillId="11" borderId="10" xfId="0" applyFont="1" applyFill="1" applyBorder="1" applyAlignment="1" applyProtection="1">
      <alignment horizontal="center" vertical="center"/>
    </xf>
    <xf numFmtId="164" fontId="47" fillId="11" borderId="71" xfId="0" applyFont="1" applyFill="1" applyBorder="1" applyAlignment="1" applyProtection="1">
      <alignment horizontal="center" vertical="center"/>
    </xf>
    <xf numFmtId="164" fontId="47" fillId="11" borderId="24" xfId="0" applyFont="1" applyFill="1" applyBorder="1" applyAlignment="1" applyProtection="1">
      <alignment horizontal="center" vertical="center"/>
    </xf>
    <xf numFmtId="164" fontId="47" fillId="11" borderId="0" xfId="0" applyFont="1" applyFill="1" applyBorder="1" applyAlignment="1" applyProtection="1">
      <alignment horizontal="center" vertical="center"/>
    </xf>
    <xf numFmtId="164" fontId="47" fillId="11" borderId="35" xfId="0" applyFont="1" applyFill="1" applyBorder="1" applyAlignment="1" applyProtection="1">
      <alignment horizontal="center" vertical="center"/>
    </xf>
    <xf numFmtId="164" fontId="47" fillId="11" borderId="26" xfId="0" applyFont="1" applyFill="1" applyBorder="1" applyAlignment="1" applyProtection="1">
      <alignment horizontal="center" vertical="center"/>
    </xf>
    <xf numFmtId="164" fontId="47" fillId="11" borderId="21" xfId="0" applyFont="1" applyFill="1" applyBorder="1" applyAlignment="1" applyProtection="1">
      <alignment horizontal="center" vertical="center"/>
    </xf>
    <xf numFmtId="164" fontId="47" fillId="11" borderId="36" xfId="0" applyFont="1" applyFill="1" applyBorder="1" applyAlignment="1" applyProtection="1">
      <alignment horizontal="center" vertical="center"/>
    </xf>
    <xf numFmtId="164" fontId="25" fillId="0" borderId="21" xfId="0" applyFont="1" applyBorder="1" applyAlignment="1" applyProtection="1">
      <alignment horizontal="left" vertical="center"/>
    </xf>
    <xf numFmtId="164" fontId="4" fillId="0" borderId="0" xfId="0" applyFont="1" applyFill="1" applyBorder="1" applyAlignment="1" applyProtection="1">
      <alignment horizontal="left" vertical="center"/>
    </xf>
    <xf numFmtId="164" fontId="6" fillId="0" borderId="0" xfId="0" applyFont="1" applyFill="1" applyBorder="1" applyAlignment="1" applyProtection="1">
      <alignment horizontal="center" vertical="center"/>
    </xf>
    <xf numFmtId="164" fontId="4" fillId="0" borderId="0" xfId="0" applyNumberFormat="1" applyFont="1" applyFill="1" applyBorder="1" applyAlignment="1" applyProtection="1">
      <alignment horizontal="center" vertical="center"/>
    </xf>
    <xf numFmtId="164" fontId="7" fillId="0" borderId="2" xfId="0" applyFont="1" applyFill="1" applyBorder="1" applyAlignment="1" applyProtection="1">
      <alignment horizontal="center" vertical="center"/>
    </xf>
    <xf numFmtId="164" fontId="34" fillId="0" borderId="21" xfId="0" applyFont="1" applyBorder="1" applyAlignment="1" applyProtection="1">
      <alignment horizontal="left" vertical="center"/>
    </xf>
    <xf numFmtId="164" fontId="23" fillId="0" borderId="12" xfId="0" applyFont="1" applyFill="1" applyBorder="1" applyAlignment="1" applyProtection="1">
      <alignment horizontal="left"/>
    </xf>
    <xf numFmtId="164" fontId="23" fillId="0" borderId="37" xfId="0" applyFont="1" applyFill="1" applyBorder="1" applyAlignment="1" applyProtection="1">
      <alignment horizontal="left"/>
    </xf>
    <xf numFmtId="167" fontId="24" fillId="0" borderId="12" xfId="0" applyNumberFormat="1" applyFont="1" applyFill="1" applyBorder="1" applyAlignment="1" applyProtection="1"/>
    <xf numFmtId="164" fontId="48" fillId="11" borderId="10" xfId="0" applyFont="1" applyFill="1" applyBorder="1" applyAlignment="1">
      <alignment horizontal="center" vertical="center"/>
    </xf>
    <xf numFmtId="164" fontId="48" fillId="11" borderId="71" xfId="0" applyFont="1" applyFill="1" applyBorder="1" applyAlignment="1">
      <alignment horizontal="center" vertical="center"/>
    </xf>
    <xf numFmtId="164" fontId="48" fillId="11" borderId="24" xfId="0" applyFont="1" applyFill="1" applyBorder="1" applyAlignment="1">
      <alignment horizontal="center" vertical="center"/>
    </xf>
    <xf numFmtId="164" fontId="48" fillId="11" borderId="0" xfId="0" applyFont="1" applyFill="1" applyBorder="1" applyAlignment="1">
      <alignment horizontal="center" vertical="center"/>
    </xf>
    <xf numFmtId="164" fontId="48" fillId="11" borderId="35" xfId="0" applyFont="1" applyFill="1" applyBorder="1" applyAlignment="1">
      <alignment horizontal="center" vertical="center"/>
    </xf>
    <xf numFmtId="164" fontId="48" fillId="11" borderId="26" xfId="0" applyFont="1" applyFill="1" applyBorder="1" applyAlignment="1">
      <alignment horizontal="center" vertical="center"/>
    </xf>
    <xf numFmtId="164" fontId="48" fillId="11" borderId="21" xfId="0" applyFont="1" applyFill="1" applyBorder="1" applyAlignment="1">
      <alignment horizontal="center" vertical="center"/>
    </xf>
    <xf numFmtId="164" fontId="48" fillId="11" borderId="36" xfId="0" applyFont="1" applyFill="1" applyBorder="1" applyAlignment="1">
      <alignment horizontal="center" vertical="center"/>
    </xf>
    <xf numFmtId="164" fontId="2" fillId="0" borderId="1" xfId="0" applyFont="1" applyBorder="1" applyAlignment="1" applyProtection="1">
      <alignment horizontal="left" vertical="center"/>
    </xf>
    <xf numFmtId="164" fontId="0" fillId="0" borderId="4" xfId="0" applyBorder="1" applyAlignment="1"/>
    <xf numFmtId="164" fontId="0" fillId="0" borderId="18" xfId="0" applyBorder="1" applyAlignment="1"/>
    <xf numFmtId="164" fontId="0" fillId="0" borderId="7" xfId="0" applyBorder="1" applyAlignment="1"/>
    <xf numFmtId="164" fontId="8" fillId="0" borderId="0" xfId="0" applyFont="1" applyFill="1" applyBorder="1" applyAlignment="1" applyProtection="1">
      <alignment horizontal="right" vertical="center"/>
    </xf>
    <xf numFmtId="164" fontId="17" fillId="0" borderId="2" xfId="0" applyFont="1" applyBorder="1" applyAlignment="1">
      <alignment vertical="center"/>
    </xf>
    <xf numFmtId="164" fontId="17" fillId="0" borderId="3" xfId="0" applyFont="1" applyBorder="1" applyAlignment="1">
      <alignment vertical="center"/>
    </xf>
    <xf numFmtId="164" fontId="17" fillId="0" borderId="0" xfId="0" applyFont="1" applyAlignment="1">
      <alignment vertical="center"/>
    </xf>
    <xf numFmtId="164" fontId="17" fillId="0" borderId="5" xfId="0" applyFont="1" applyBorder="1" applyAlignment="1">
      <alignment vertical="center"/>
    </xf>
    <xf numFmtId="164" fontId="17" fillId="0" borderId="7" xfId="0" applyFont="1" applyBorder="1" applyAlignment="1">
      <alignment vertical="center"/>
    </xf>
    <xf numFmtId="164" fontId="17" fillId="0" borderId="11" xfId="0" applyFont="1" applyBorder="1" applyAlignment="1">
      <alignment vertical="center"/>
    </xf>
    <xf numFmtId="14" fontId="10" fillId="0" borderId="0" xfId="0" applyNumberFormat="1" applyFont="1" applyFill="1" applyBorder="1" applyAlignment="1" applyProtection="1">
      <alignment horizontal="left" vertical="center"/>
    </xf>
    <xf numFmtId="49" fontId="23" fillId="0" borderId="67" xfId="0" applyNumberFormat="1" applyFont="1" applyFill="1" applyBorder="1" applyAlignment="1" applyProtection="1">
      <alignment horizontal="center"/>
    </xf>
    <xf numFmtId="49" fontId="0" fillId="0" borderId="67" xfId="0" applyNumberFormat="1" applyFill="1" applyBorder="1" applyAlignment="1"/>
    <xf numFmtId="49" fontId="25" fillId="0" borderId="67" xfId="0" applyNumberFormat="1" applyFont="1" applyFill="1" applyBorder="1" applyAlignment="1" applyProtection="1">
      <alignment vertical="center"/>
    </xf>
    <xf numFmtId="49" fontId="4" fillId="0" borderId="67" xfId="0" applyNumberFormat="1" applyFont="1" applyFill="1" applyBorder="1" applyAlignment="1">
      <alignment vertical="center"/>
    </xf>
    <xf numFmtId="49" fontId="25" fillId="0" borderId="60" xfId="0" applyNumberFormat="1" applyFont="1" applyFill="1" applyBorder="1" applyAlignment="1" applyProtection="1">
      <alignment vertical="center"/>
    </xf>
    <xf numFmtId="49" fontId="4" fillId="0" borderId="60" xfId="0" applyNumberFormat="1" applyFont="1" applyFill="1" applyBorder="1" applyAlignment="1">
      <alignment vertical="center"/>
    </xf>
    <xf numFmtId="49" fontId="27" fillId="0" borderId="63" xfId="0" applyNumberFormat="1" applyFont="1" applyFill="1" applyBorder="1" applyAlignment="1" applyProtection="1">
      <alignment horizontal="left" vertical="center"/>
    </xf>
    <xf numFmtId="164" fontId="7" fillId="10" borderId="0" xfId="0" applyFont="1" applyFill="1" applyBorder="1" applyAlignment="1" applyProtection="1">
      <alignment horizontal="left" vertical="center"/>
    </xf>
    <xf numFmtId="164" fontId="4" fillId="0" borderId="70" xfId="0" applyFont="1" applyFill="1" applyBorder="1" applyAlignment="1" applyProtection="1">
      <alignment wrapText="1"/>
    </xf>
    <xf numFmtId="167" fontId="23" fillId="0" borderId="11" xfId="0" applyNumberFormat="1" applyFont="1" applyFill="1" applyBorder="1" applyAlignment="1" applyProtection="1"/>
    <xf numFmtId="49" fontId="4" fillId="0" borderId="5" xfId="0" applyNumberFormat="1" applyFont="1" applyFill="1" applyBorder="1" applyAlignment="1" applyProtection="1">
      <alignment horizontal="center" vertical="center"/>
    </xf>
    <xf numFmtId="49" fontId="25" fillId="0" borderId="67" xfId="0" applyNumberFormat="1" applyFont="1" applyFill="1" applyBorder="1" applyAlignment="1" applyProtection="1"/>
    <xf numFmtId="49" fontId="4" fillId="0" borderId="80" xfId="0" applyNumberFormat="1" applyFont="1" applyFill="1" applyBorder="1" applyAlignment="1" applyProtection="1"/>
    <xf numFmtId="49" fontId="4" fillId="0" borderId="81" xfId="0" applyNumberFormat="1" applyFont="1" applyFill="1" applyBorder="1" applyAlignment="1" applyProtection="1"/>
    <xf numFmtId="49" fontId="25" fillId="0" borderId="88" xfId="0" applyNumberFormat="1" applyFont="1" applyFill="1" applyBorder="1" applyAlignment="1" applyProtection="1"/>
    <xf numFmtId="164" fontId="4" fillId="0" borderId="7" xfId="0" applyFont="1" applyBorder="1" applyAlignment="1">
      <alignment horizontal="left" vertical="top"/>
    </xf>
    <xf numFmtId="164" fontId="0" fillId="0" borderId="7" xfId="0" applyBorder="1" applyAlignment="1">
      <alignment horizontal="left" vertical="top"/>
    </xf>
    <xf numFmtId="164" fontId="0" fillId="0" borderId="11" xfId="0" applyBorder="1" applyAlignment="1">
      <alignment horizontal="left" vertical="top"/>
    </xf>
    <xf numFmtId="164" fontId="4" fillId="0" borderId="7" xfId="0" applyFont="1" applyFill="1" applyBorder="1" applyAlignment="1" applyProtection="1">
      <alignment horizontal="left" vertical="top"/>
    </xf>
    <xf numFmtId="49" fontId="0" fillId="10" borderId="60" xfId="0" applyNumberFormat="1" applyFill="1" applyBorder="1" applyAlignment="1"/>
    <xf numFmtId="0" fontId="4" fillId="0" borderId="15" xfId="0" applyNumberFormat="1" applyFont="1" applyFill="1" applyBorder="1" applyAlignment="1" applyProtection="1">
      <alignment horizontal="left"/>
    </xf>
    <xf numFmtId="164" fontId="0" fillId="0" borderId="15" xfId="0" applyFill="1" applyBorder="1" applyAlignment="1">
      <alignment horizontal="left"/>
    </xf>
    <xf numFmtId="164" fontId="6" fillId="0" borderId="15" xfId="0" applyFont="1" applyFill="1" applyBorder="1" applyAlignment="1">
      <alignment horizontal="left"/>
    </xf>
    <xf numFmtId="164" fontId="6" fillId="0" borderId="15" xfId="0" applyFont="1" applyFill="1" applyBorder="1" applyAlignment="1"/>
    <xf numFmtId="164" fontId="6" fillId="0" borderId="16" xfId="0" applyFont="1" applyFill="1" applyBorder="1" applyAlignment="1"/>
    <xf numFmtId="49" fontId="4" fillId="0" borderId="0" xfId="0" applyNumberFormat="1" applyFont="1" applyFill="1" applyBorder="1" applyAlignment="1" applyProtection="1">
      <alignment horizontal="left" vertical="top"/>
    </xf>
    <xf numFmtId="49" fontId="4" fillId="0" borderId="5" xfId="0" applyNumberFormat="1" applyFont="1" applyFill="1" applyBorder="1" applyAlignment="1" applyProtection="1">
      <alignment horizontal="left" vertical="top"/>
    </xf>
    <xf numFmtId="164" fontId="0" fillId="0" borderId="0" xfId="0" applyAlignment="1">
      <alignment horizontal="left" vertical="top"/>
    </xf>
    <xf numFmtId="164" fontId="0" fillId="0" borderId="5" xfId="0" applyBorder="1" applyAlignment="1">
      <alignment horizontal="left" vertical="top"/>
    </xf>
    <xf numFmtId="164" fontId="0" fillId="0" borderId="67" xfId="0" applyBorder="1" applyAlignment="1"/>
    <xf numFmtId="0" fontId="24" fillId="0" borderId="7" xfId="0" applyNumberFormat="1" applyFont="1" applyFill="1" applyBorder="1" applyAlignment="1" applyProtection="1">
      <alignment horizontal="left"/>
    </xf>
    <xf numFmtId="167" fontId="23" fillId="0" borderId="7" xfId="0" applyNumberFormat="1" applyFont="1" applyFill="1" applyBorder="1" applyAlignment="1" applyProtection="1">
      <alignment horizontal="left" vertical="center"/>
    </xf>
    <xf numFmtId="167" fontId="23" fillId="0" borderId="11" xfId="0" applyNumberFormat="1" applyFont="1" applyFill="1" applyBorder="1" applyAlignment="1" applyProtection="1">
      <alignment horizontal="left" vertical="center"/>
    </xf>
    <xf numFmtId="164" fontId="0" fillId="0" borderId="67" xfId="0" applyFill="1" applyBorder="1" applyAlignment="1">
      <alignment horizontal="left"/>
    </xf>
    <xf numFmtId="164" fontId="0" fillId="0" borderId="68" xfId="0" applyFill="1" applyBorder="1" applyAlignment="1">
      <alignment horizontal="left"/>
    </xf>
    <xf numFmtId="164" fontId="0" fillId="0" borderId="60" xfId="0" applyFill="1" applyBorder="1" applyAlignment="1">
      <alignment horizontal="left"/>
    </xf>
    <xf numFmtId="164" fontId="0" fillId="0" borderId="62" xfId="0" applyFill="1" applyBorder="1" applyAlignment="1">
      <alignment horizontal="left"/>
    </xf>
    <xf numFmtId="164" fontId="6" fillId="0" borderId="60" xfId="0" applyFont="1" applyFill="1" applyBorder="1" applyAlignment="1" applyProtection="1">
      <alignment horizontal="left"/>
    </xf>
    <xf numFmtId="164" fontId="0" fillId="0" borderId="63" xfId="0" applyFill="1" applyBorder="1" applyAlignment="1">
      <alignment horizontal="left"/>
    </xf>
    <xf numFmtId="167" fontId="23" fillId="0" borderId="31" xfId="0" applyNumberFormat="1" applyFont="1" applyFill="1" applyBorder="1" applyAlignment="1" applyProtection="1"/>
    <xf numFmtId="167" fontId="23" fillId="0" borderId="7" xfId="0" applyNumberFormat="1" applyFont="1" applyFill="1" applyBorder="1" applyAlignment="1" applyProtection="1">
      <alignment horizontal="left"/>
    </xf>
    <xf numFmtId="49" fontId="25" fillId="0" borderId="63" xfId="0" applyNumberFormat="1" applyFont="1" applyFill="1" applyBorder="1" applyAlignment="1" applyProtection="1">
      <alignment vertical="center"/>
    </xf>
    <xf numFmtId="164" fontId="7" fillId="0" borderId="15" xfId="0" applyFont="1" applyFill="1" applyBorder="1" applyAlignment="1" applyProtection="1">
      <alignment horizontal="left" vertical="center"/>
    </xf>
    <xf numFmtId="49" fontId="4" fillId="0" borderId="0" xfId="0" applyNumberFormat="1" applyFont="1" applyFill="1" applyBorder="1" applyAlignment="1" applyProtection="1"/>
    <xf numFmtId="49" fontId="0" fillId="0" borderId="0" xfId="0" applyNumberFormat="1" applyFill="1" applyBorder="1" applyAlignment="1"/>
    <xf numFmtId="49" fontId="4" fillId="0" borderId="63" xfId="0" applyNumberFormat="1" applyFont="1" applyFill="1" applyBorder="1" applyAlignment="1" applyProtection="1">
      <alignment horizontal="left"/>
    </xf>
    <xf numFmtId="49" fontId="0" fillId="0" borderId="63" xfId="0" applyNumberFormat="1" applyFill="1" applyBorder="1" applyAlignment="1">
      <alignment horizontal="left"/>
    </xf>
    <xf numFmtId="49" fontId="0" fillId="0" borderId="64" xfId="0" applyNumberFormat="1" applyFill="1" applyBorder="1" applyAlignment="1">
      <alignment horizontal="left"/>
    </xf>
    <xf numFmtId="49" fontId="4" fillId="0" borderId="63" xfId="0" quotePrefix="1" applyNumberFormat="1" applyFont="1" applyFill="1" applyBorder="1" applyAlignment="1" applyProtection="1">
      <alignment horizontal="left"/>
    </xf>
    <xf numFmtId="164" fontId="6" fillId="0" borderId="60" xfId="0" applyFont="1" applyFill="1" applyBorder="1" applyAlignment="1" applyProtection="1">
      <alignment horizontal="left" vertical="center"/>
    </xf>
    <xf numFmtId="164" fontId="17" fillId="0" borderId="60" xfId="0" applyFont="1" applyFill="1" applyBorder="1" applyAlignment="1"/>
    <xf numFmtId="164" fontId="0" fillId="0" borderId="60" xfId="0" applyFill="1" applyBorder="1" applyAlignment="1"/>
    <xf numFmtId="164" fontId="0" fillId="0" borderId="62" xfId="0" applyFill="1" applyBorder="1" applyAlignment="1"/>
    <xf numFmtId="49" fontId="23" fillId="0" borderId="67" xfId="0" applyNumberFormat="1" applyFont="1" applyFill="1" applyBorder="1" applyAlignment="1" applyProtection="1">
      <alignment horizontal="left" vertical="center"/>
    </xf>
    <xf numFmtId="49" fontId="23" fillId="0" borderId="68" xfId="0" applyNumberFormat="1" applyFont="1" applyFill="1" applyBorder="1" applyAlignment="1" applyProtection="1">
      <alignment horizontal="left" vertical="center"/>
    </xf>
    <xf numFmtId="164" fontId="17" fillId="0" borderId="6" xfId="0" applyFont="1" applyBorder="1" applyAlignment="1">
      <alignment horizontal="center"/>
    </xf>
    <xf numFmtId="164" fontId="0" fillId="0" borderId="8" xfId="0" applyBorder="1" applyAlignment="1">
      <alignment horizontal="center"/>
    </xf>
    <xf numFmtId="164" fontId="0" fillId="0" borderId="9" xfId="0" applyBorder="1" applyAlignment="1">
      <alignment horizontal="center"/>
    </xf>
    <xf numFmtId="164" fontId="17" fillId="0" borderId="8" xfId="0" applyFont="1" applyBorder="1" applyAlignment="1">
      <alignment horizontal="center"/>
    </xf>
    <xf numFmtId="164" fontId="17" fillId="0" borderId="9" xfId="0" applyFont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18">
    <dxf>
      <fill>
        <patternFill patternType="lightUp"/>
      </fill>
    </dxf>
    <dxf>
      <fill>
        <patternFill>
          <bgColor theme="9"/>
        </patternFill>
      </fill>
    </dxf>
    <dxf>
      <fill>
        <patternFill>
          <bgColor theme="9"/>
        </patternFill>
      </fill>
      <border>
        <vertical/>
        <horizontal/>
      </border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border>
        <top/>
        <bottom style="dashed">
          <color auto="1"/>
        </bottom>
        <vertical/>
        <horizontal/>
      </border>
    </dxf>
    <dxf>
      <fill>
        <patternFill>
          <bgColor theme="9"/>
        </patternFill>
      </fill>
    </dxf>
    <dxf>
      <border>
        <top/>
        <bottom style="dashed">
          <color auto="1"/>
        </bottom>
        <vertical/>
        <horizontal/>
      </border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admin!$E$6" lockText="1" noThreeD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fmlaLink="admin!$E$7" lockText="1" noThreeD="1"/>
</file>

<file path=xl/ctrlProps/ctrlProp6.xml><?xml version="1.0" encoding="utf-8"?>
<formControlPr xmlns="http://schemas.microsoft.com/office/spreadsheetml/2009/9/main" objectType="CheckBox" fmlaLink="admin!$E$9" lockText="1" noThreeD="1"/>
</file>

<file path=xl/ctrlProps/ctrlProp7.xml><?xml version="1.0" encoding="utf-8"?>
<formControlPr xmlns="http://schemas.microsoft.com/office/spreadsheetml/2009/9/main" objectType="CheckBox" fmlaLink="admin!$E$12" lockText="1" noThreeD="1"/>
</file>

<file path=xl/ctrlProps/ctrlProp8.xml><?xml version="1.0" encoding="utf-8"?>
<formControlPr xmlns="http://schemas.microsoft.com/office/spreadsheetml/2009/9/main" objectType="CheckBox" fmlaLink="admin!$E$13" lockText="1" noThreeD="1"/>
</file>

<file path=xl/ctrlProps/ctrlProp9.xml><?xml version="1.0" encoding="utf-8"?>
<formControlPr xmlns="http://schemas.microsoft.com/office/spreadsheetml/2009/9/main" objectType="CheckBox" fmlaLink="admin!$E$5" lockText="1" noThreeD="1"/>
</file>

<file path=xl/ctrlProps/ctrlProp10.xml><?xml version="1.0" encoding="utf-8"?>
<formControlPr xmlns="http://schemas.microsoft.com/office/spreadsheetml/2009/9/main" objectType="CheckBox" checked="Checked" fmlaLink="admin!$F$5" lockText="1" noThreeD="1"/>
</file>

<file path=xl/ctrlProps/ctrlProp11.xml><?xml version="1.0" encoding="utf-8"?>
<formControlPr xmlns="http://schemas.microsoft.com/office/spreadsheetml/2009/9/main" objectType="CheckBox" checked="Checked" fmlaLink="admin!$F$6" lockText="1" noThreeD="1"/>
</file>

<file path=xl/ctrlProps/ctrlProp12.xml><?xml version="1.0" encoding="utf-8"?>
<formControlPr xmlns="http://schemas.microsoft.com/office/spreadsheetml/2009/9/main" objectType="CheckBox" checked="Checked" fmlaLink="admin!$F$7" lockText="1" noThreeD="1"/>
</file>

<file path=xl/ctrlProps/ctrlProp13.xml><?xml version="1.0" encoding="utf-8"?>
<formControlPr xmlns="http://schemas.microsoft.com/office/spreadsheetml/2009/9/main" objectType="CheckBox" checked="Checked" fmlaLink="admin!$F$8" noThreeD="1"/>
</file>

<file path=xl/ctrlProps/ctrlProp14.xml><?xml version="1.0" encoding="utf-8"?>
<formControlPr xmlns="http://schemas.microsoft.com/office/spreadsheetml/2009/9/main" objectType="CheckBox" checked="Checked" fmlaLink="admin!$F$9" lockText="1" noThreeD="1"/>
</file>

<file path=xl/ctrlProps/ctrlProp15.xml><?xml version="1.0" encoding="utf-8"?>
<formControlPr xmlns="http://schemas.microsoft.com/office/spreadsheetml/2009/9/main" objectType="CheckBox" fmlaLink="admin!$F$12" lockText="1" noThreeD="1"/>
</file>

<file path=xl/ctrlProps/ctrlProp16.xml><?xml version="1.0" encoding="utf-8"?>
<formControlPr xmlns="http://schemas.microsoft.com/office/spreadsheetml/2009/9/main" objectType="CheckBox" fmlaLink="admin!$F$13" lockText="1" noThreeD="1"/>
</file>

<file path=xl/ctrlProps/ctrlProp17.xml><?xml version="1.0" encoding="utf-8"?>
<formControlPr xmlns="http://schemas.microsoft.com/office/spreadsheetml/2009/9/main" objectType="CheckBox" fmlaLink="admin!$E$8" lockText="1" noThreeD="1"/>
</file>

<file path=xl/ctrlProps/ctrlProp18.xml><?xml version="1.0" encoding="utf-8"?>
<formControlPr xmlns="http://schemas.microsoft.com/office/spreadsheetml/2009/9/main" objectType="CheckBox" checked="Checked" fmlaLink="admin!$B$24" lockText="1" noThreeD="1"/>
</file>

<file path=xl/ctrlProps/ctrlProp19.xml><?xml version="1.0" encoding="utf-8"?>
<formControlPr xmlns="http://schemas.microsoft.com/office/spreadsheetml/2009/9/main" objectType="CheckBox" checked="Checked" fmlaLink="admin!$F$30" lockText="1" noThreeD="1"/>
</file>

<file path=xl/ctrlProps/ctrlProp20.xml><?xml version="1.0" encoding="utf-8"?>
<formControlPr xmlns="http://schemas.microsoft.com/office/spreadsheetml/2009/9/main" objectType="CheckBox" fmlaLink="admin!$F$33" lockText="1" noThreeD="1"/>
</file>

<file path=xl/ctrlProps/ctrlProp21.xml><?xml version="1.0" encoding="utf-8"?>
<formControlPr xmlns="http://schemas.microsoft.com/office/spreadsheetml/2009/9/main" objectType="CheckBox" fmlaLink="admin!$F$34" lockText="1" noThreeD="1"/>
</file>

<file path=xl/ctrlProps/ctrlProp22.xml><?xml version="1.0" encoding="utf-8"?>
<formControlPr xmlns="http://schemas.microsoft.com/office/spreadsheetml/2009/9/main" objectType="CheckBox" fmlaLink="admin!$F$35" lockText="1" noThreeD="1"/>
</file>

<file path=xl/ctrlProps/ctrlProp23.xml><?xml version="1.0" encoding="utf-8"?>
<formControlPr xmlns="http://schemas.microsoft.com/office/spreadsheetml/2009/9/main" objectType="CheckBox" fmlaLink="admin!$F$39" lockText="1" noThreeD="1"/>
</file>

<file path=xl/ctrlProps/ctrlProp24.xml><?xml version="1.0" encoding="utf-8"?>
<formControlPr xmlns="http://schemas.microsoft.com/office/spreadsheetml/2009/9/main" objectType="CheckBox" fmlaLink="admin!$F$41" lockText="1" noThreeD="1"/>
</file>

<file path=xl/ctrlProps/ctrlProp25.xml><?xml version="1.0" encoding="utf-8"?>
<formControlPr xmlns="http://schemas.microsoft.com/office/spreadsheetml/2009/9/main" objectType="CheckBox" fmlaLink="admin!$F$42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CheckBox" checked="Checked" fmlaLink="admin!$B$25" lockText="1" noThreeD="1"/>
</file>

<file path=xl/ctrlProps/ctrlProp40.xml><?xml version="1.0" encoding="utf-8"?>
<formControlPr xmlns="http://schemas.microsoft.com/office/spreadsheetml/2009/9/main" objectType="CheckBox" fmlaLink="$CG$9" lockText="1" noThreeD="1"/>
</file>

<file path=xl/ctrlProps/ctrlProp41.xml><?xml version="1.0" encoding="utf-8"?>
<formControlPr xmlns="http://schemas.microsoft.com/office/spreadsheetml/2009/9/main" objectType="CheckBox" checked="Checked" fmlaLink="$CG$10" lockText="1" noThreeD="1"/>
</file>

<file path=xl/ctrlProps/ctrlProp42.xml><?xml version="1.0" encoding="utf-8"?>
<formControlPr xmlns="http://schemas.microsoft.com/office/spreadsheetml/2009/9/main" objectType="CheckBox" fmlaLink="$CH$9" lockText="1" noThreeD="1"/>
</file>

<file path=xl/ctrlProps/ctrlProp43.xml><?xml version="1.0" encoding="utf-8"?>
<formControlPr xmlns="http://schemas.microsoft.com/office/spreadsheetml/2009/9/main" objectType="CheckBox" checked="Checked" fmlaLink="$CH$10" lockText="1" noThreeD="1"/>
</file>

<file path=xl/ctrlProps/ctrlProp44.xml><?xml version="1.0" encoding="utf-8"?>
<formControlPr xmlns="http://schemas.microsoft.com/office/spreadsheetml/2009/9/main" objectType="CheckBox" fmlaLink="$CG$22" lockText="1" noThreeD="1"/>
</file>

<file path=xl/ctrlProps/ctrlProp45.xml><?xml version="1.0" encoding="utf-8"?>
<formControlPr xmlns="http://schemas.microsoft.com/office/spreadsheetml/2009/9/main" objectType="CheckBox" fmlaLink="$CG$23" lockText="1" noThreeD="1"/>
</file>

<file path=xl/ctrlProps/ctrlProp46.xml><?xml version="1.0" encoding="utf-8"?>
<formControlPr xmlns="http://schemas.microsoft.com/office/spreadsheetml/2009/9/main" objectType="CheckBox" fmlaLink="$CH$22" lockText="1" noThreeD="1"/>
</file>

<file path=xl/ctrlProps/ctrlProp47.xml><?xml version="1.0" encoding="utf-8"?>
<formControlPr xmlns="http://schemas.microsoft.com/office/spreadsheetml/2009/9/main" objectType="CheckBox" fmlaLink="$CH$23" lockText="1" noThreeD="1"/>
</file>

<file path=xl/ctrlProps/ctrlProp48.xml><?xml version="1.0" encoding="utf-8"?>
<formControlPr xmlns="http://schemas.microsoft.com/office/spreadsheetml/2009/9/main" objectType="CheckBox" fmlaLink="admin!$F$14" lockText="1" noThreeD="1"/>
</file>

<file path=xl/ctrlProps/ctrlProp49.xml><?xml version="1.0" encoding="utf-8"?>
<formControlPr xmlns="http://schemas.microsoft.com/office/spreadsheetml/2009/9/main" objectType="CheckBox" fmlaLink="admin!$F$46" lockText="1" noThreeD="1"/>
</file>

<file path=xl/ctrlProps/ctrlProp50.xml><?xml version="1.0" encoding="utf-8"?>
<formControlPr xmlns="http://schemas.microsoft.com/office/spreadsheetml/2009/9/main" objectType="CheckBox" fmlaLink="admin!$E$14" lockText="1" noThreeD="1"/>
</file>

<file path=xl/ctrlProps/ctrlProp51.xml><?xml version="1.0" encoding="utf-8"?>
<formControlPr xmlns="http://schemas.microsoft.com/office/spreadsheetml/2009/9/main" objectType="Drop" dropStyle="combo" dx="16" fmlaLink="admin!$K$58" fmlaRange="admin!$K$59:$K$140" noThreeD="1" sel="5" val="0"/>
</file>

<file path=xl/ctrlProps/ctrlProp52.xml><?xml version="1.0" encoding="utf-8"?>
<formControlPr xmlns="http://schemas.microsoft.com/office/spreadsheetml/2009/9/main" objectType="CheckBox" fmlaLink="$CI$22" lockText="1" noThreeD="1"/>
</file>

<file path=xl/ctrlProps/ctrlProp53.xml><?xml version="1.0" encoding="utf-8"?>
<formControlPr xmlns="http://schemas.microsoft.com/office/spreadsheetml/2009/9/main" objectType="CheckBox" fmlaLink="$CI$23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checked="Checked" lockText="1" noThreeD="1"/>
</file>

<file path=xl/ctrlProps/ctrlProp60.xml><?xml version="1.0" encoding="utf-8"?>
<formControlPr xmlns="http://schemas.microsoft.com/office/spreadsheetml/2009/9/main" objectType="CheckBox" checked="Checked" lockText="1" noThreeD="1"/>
</file>

<file path=xl/ctrlProps/ctrlProp61.xml><?xml version="1.0" encoding="utf-8"?>
<formControlPr xmlns="http://schemas.microsoft.com/office/spreadsheetml/2009/9/main" objectType="GBox" noThreeD="1"/>
</file>

<file path=xl/ctrlProps/ctrlProp62.xml><?xml version="1.0" encoding="utf-8"?>
<formControlPr xmlns="http://schemas.microsoft.com/office/spreadsheetml/2009/9/main" objectType="Radio" checked="Checked" firstButton="1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GBox" noThreeD="1"/>
</file>

<file path=xl/ctrlProps/ctrlProp65.xml><?xml version="1.0" encoding="utf-8"?>
<formControlPr xmlns="http://schemas.microsoft.com/office/spreadsheetml/2009/9/main" objectType="Radio" checked="Checked" firstButton="1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GBox" noThreeD="1"/>
</file>

<file path=xl/ctrlProps/ctrlProp68.xml><?xml version="1.0" encoding="utf-8"?>
<formControlPr xmlns="http://schemas.microsoft.com/office/spreadsheetml/2009/9/main" objectType="Radio" firstButton="1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GBox" noThreeD="1"/>
</file>

<file path=xl/ctrlProps/ctrlProp71.xml><?xml version="1.0" encoding="utf-8"?>
<formControlPr xmlns="http://schemas.microsoft.com/office/spreadsheetml/2009/9/main" objectType="Radio" firstButton="1" fmlaLink="$CG$62" lockText="1" noThreeD="1"/>
</file>

<file path=xl/ctrlProps/ctrlProp72.xml><?xml version="1.0" encoding="utf-8"?>
<formControlPr xmlns="http://schemas.microsoft.com/office/spreadsheetml/2009/9/main" objectType="Radio" checked="Checked" lockText="1" noThreeD="1"/>
</file>

<file path=xl/ctrlProps/ctrlProp73.xml><?xml version="1.0" encoding="utf-8"?>
<formControlPr xmlns="http://schemas.microsoft.com/office/spreadsheetml/2009/9/main" objectType="GBox" noThreeD="1"/>
</file>

<file path=xl/ctrlProps/ctrlProp74.xml><?xml version="1.0" encoding="utf-8"?>
<formControlPr xmlns="http://schemas.microsoft.com/office/spreadsheetml/2009/9/main" objectType="Radio" firstButton="1" fmlaLink="$CG$63" lockText="1" noThreeD="1"/>
</file>

<file path=xl/ctrlProps/ctrlProp75.xml><?xml version="1.0" encoding="utf-8"?>
<formControlPr xmlns="http://schemas.microsoft.com/office/spreadsheetml/2009/9/main" objectType="Radio" checked="Checked" lockText="1" noThreeD="1"/>
</file>

<file path=xl/ctrlProps/ctrlProp76.xml><?xml version="1.0" encoding="utf-8"?>
<formControlPr xmlns="http://schemas.microsoft.com/office/spreadsheetml/2009/9/main" objectType="GBox" noThreeD="1"/>
</file>

<file path=xl/ctrlProps/ctrlProp77.xml><?xml version="1.0" encoding="utf-8"?>
<formControlPr xmlns="http://schemas.microsoft.com/office/spreadsheetml/2009/9/main" objectType="Radio" firstButton="1" lockText="1" noThreeD="1"/>
</file>

<file path=xl/ctrlProps/ctrlProp78.xml><?xml version="1.0" encoding="utf-8"?>
<formControlPr xmlns="http://schemas.microsoft.com/office/spreadsheetml/2009/9/main" objectType="Radio" firstButton="1" lockText="1" noThreeD="1"/>
</file>

<file path=xl/ctrlProps/ctrlProp79.xml><?xml version="1.0" encoding="utf-8"?>
<formControlPr xmlns="http://schemas.microsoft.com/office/spreadsheetml/2009/9/main" objectType="GBox" noThreeD="1"/>
</file>

<file path=xl/ctrlProps/ctrlProp80.xml><?xml version="1.0" encoding="utf-8"?>
<formControlPr xmlns="http://schemas.microsoft.com/office/spreadsheetml/2009/9/main" objectType="Radio" firstButton="1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GBox" noThreeD="1"/>
</file>

<file path=xl/ctrlProps/ctrlProp83.xml><?xml version="1.0" encoding="utf-8"?>
<formControlPr xmlns="http://schemas.microsoft.com/office/spreadsheetml/2009/9/main" objectType="Radio" firstButton="1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GBox" noThreeD="1"/>
</file>

<file path=xl/ctrlProps/ctrlProp86.xml><?xml version="1.0" encoding="utf-8"?>
<formControlPr xmlns="http://schemas.microsoft.com/office/spreadsheetml/2009/9/main" objectType="Radio" checked="Checked" firstButton="1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GBox" noThreeD="1"/>
</file>

<file path=xl/ctrlProps/ctrlProp89.xml><?xml version="1.0" encoding="utf-8"?>
<formControlPr xmlns="http://schemas.microsoft.com/office/spreadsheetml/2009/9/main" objectType="Radio" firstButton="1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GBox" noThreeD="1"/>
</file>

<file path=xl/ctrlProps/ctrlProp92.xml><?xml version="1.0" encoding="utf-8"?>
<formControlPr xmlns="http://schemas.microsoft.com/office/spreadsheetml/2009/9/main" objectType="Radio" firstButton="1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GBox" noThreeD="1"/>
</file>

<file path=xl/ctrlProps/ctrlProp95.xml><?xml version="1.0" encoding="utf-8"?>
<formControlPr xmlns="http://schemas.microsoft.com/office/spreadsheetml/2009/9/main" objectType="Radio" firstButton="1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GBox" noThreeD="1"/>
</file>

<file path=xl/ctrlProps/ctrlProp98.xml><?xml version="1.0" encoding="utf-8"?>
<formControlPr xmlns="http://schemas.microsoft.com/office/spreadsheetml/2009/9/main" objectType="Radio" firstButton="1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GBox" noThreeD="1"/>
</file>

<file path=xl/ctrlProps/ctrlProp101.xml><?xml version="1.0" encoding="utf-8"?>
<formControlPr xmlns="http://schemas.microsoft.com/office/spreadsheetml/2009/9/main" objectType="Radio" firstButton="1" lockText="1" noThreeD="1"/>
</file>

<file path=xl/ctrlProps/ctrlProp102.xml><?xml version="1.0" encoding="utf-8"?>
<formControlPr xmlns="http://schemas.microsoft.com/office/spreadsheetml/2009/9/main" objectType="Radio" lockText="1" noThreeD="1"/>
</file>

<file path=xl/ctrlProps/ctrlProp103.xml><?xml version="1.0" encoding="utf-8"?>
<formControlPr xmlns="http://schemas.microsoft.com/office/spreadsheetml/2009/9/main" objectType="GBox" noThreeD="1"/>
</file>

<file path=xl/ctrlProps/ctrlProp104.xml><?xml version="1.0" encoding="utf-8"?>
<formControlPr xmlns="http://schemas.microsoft.com/office/spreadsheetml/2009/9/main" objectType="Radio" firstButton="1" lockText="1" noThreeD="1"/>
</file>

<file path=xl/ctrlProps/ctrlProp105.xml><?xml version="1.0" encoding="utf-8"?>
<formControlPr xmlns="http://schemas.microsoft.com/office/spreadsheetml/2009/9/main" objectType="Radio" lockText="1" noThreeD="1"/>
</file>

<file path=xl/ctrlProps/ctrlProp106.xml><?xml version="1.0" encoding="utf-8"?>
<formControlPr xmlns="http://schemas.microsoft.com/office/spreadsheetml/2009/9/main" objectType="GBox" noThreeD="1"/>
</file>

<file path=xl/ctrlProps/ctrlProp107.xml><?xml version="1.0" encoding="utf-8"?>
<formControlPr xmlns="http://schemas.microsoft.com/office/spreadsheetml/2009/9/main" objectType="Radio" firstButton="1" lockText="1" noThreeD="1"/>
</file>

<file path=xl/ctrlProps/ctrlProp108.xml><?xml version="1.0" encoding="utf-8"?>
<formControlPr xmlns="http://schemas.microsoft.com/office/spreadsheetml/2009/9/main" objectType="Radio" checked="Checked" lockText="1" noThreeD="1"/>
</file>

<file path=xl/ctrlProps/ctrlProp109.xml><?xml version="1.0" encoding="utf-8"?>
<formControlPr xmlns="http://schemas.microsoft.com/office/spreadsheetml/2009/9/main" objectType="GBox" noThreeD="1"/>
</file>

<file path=xl/ctrlProps/ctrlProp110.xml><?xml version="1.0" encoding="utf-8"?>
<formControlPr xmlns="http://schemas.microsoft.com/office/spreadsheetml/2009/9/main" objectType="Radio" checked="Checked" firstButton="1" lockText="1" noThreeD="1"/>
</file>

<file path=xl/ctrlProps/ctrlProp111.xml><?xml version="1.0" encoding="utf-8"?>
<formControlPr xmlns="http://schemas.microsoft.com/office/spreadsheetml/2009/9/main" objectType="Radio" lockText="1" noThreeD="1"/>
</file>

<file path=xl/ctrlProps/ctrlProp112.xml><?xml version="1.0" encoding="utf-8"?>
<formControlPr xmlns="http://schemas.microsoft.com/office/spreadsheetml/2009/9/main" objectType="GBox" noThreeD="1"/>
</file>

<file path=xl/ctrlProps/ctrlProp113.xml><?xml version="1.0" encoding="utf-8"?>
<formControlPr xmlns="http://schemas.microsoft.com/office/spreadsheetml/2009/9/main" objectType="Radio" checked="Checked" firstButton="1" lockText="1" noThreeD="1"/>
</file>

<file path=xl/ctrlProps/ctrlProp114.xml><?xml version="1.0" encoding="utf-8"?>
<formControlPr xmlns="http://schemas.microsoft.com/office/spreadsheetml/2009/9/main" objectType="Radio" lockText="1" noThreeD="1"/>
</file>

<file path=xl/ctrlProps/ctrlProp115.xml><?xml version="1.0" encoding="utf-8"?>
<formControlPr xmlns="http://schemas.microsoft.com/office/spreadsheetml/2009/9/main" objectType="CheckBox" checked="Checked" fmlaLink="admin!$B$26" lockText="1" noThreeD="1"/>
</file>

<file path=xl/ctrlProps/ctrlProp116.xml><?xml version="1.0" encoding="utf-8"?>
<formControlPr xmlns="http://schemas.microsoft.com/office/spreadsheetml/2009/9/main" objectType="CheckBox" fmlaLink="$CI$9" lockText="1" noThreeD="1"/>
</file>

<file path=xl/ctrlProps/ctrlProp117.xml><?xml version="1.0" encoding="utf-8"?>
<formControlPr xmlns="http://schemas.microsoft.com/office/spreadsheetml/2009/9/main" objectType="CheckBox" checked="Checked" fmlaLink="$CI$10" lockText="1" noThreeD="1"/>
</file>

<file path=xl/ctrlProps/ctrlProp118.xml><?xml version="1.0" encoding="utf-8"?>
<formControlPr xmlns="http://schemas.microsoft.com/office/spreadsheetml/2009/9/main" objectType="CheckBox" fmlaLink="$CJ$9" lockText="1" noThreeD="1"/>
</file>

<file path=xl/ctrlProps/ctrlProp119.xml><?xml version="1.0" encoding="utf-8"?>
<formControlPr xmlns="http://schemas.microsoft.com/office/spreadsheetml/2009/9/main" objectType="CheckBox" checked="Checked" fmlaLink="$CJ$10" lockText="1" noThreeD="1"/>
</file>

<file path=xl/ctrlProps/ctrlProp120.xml><?xml version="1.0" encoding="utf-8"?>
<formControlPr xmlns="http://schemas.microsoft.com/office/spreadsheetml/2009/9/main" objectType="GBox" noThreeD="1"/>
</file>

<file path=xl/ctrlProps/ctrlProp121.xml><?xml version="1.0" encoding="utf-8"?>
<formControlPr xmlns="http://schemas.microsoft.com/office/spreadsheetml/2009/9/main" objectType="Radio" checked="Checked" firstButton="1" fmlaLink="admin!$A$100" lockText="1" noThreeD="1"/>
</file>

<file path=xl/ctrlProps/ctrlProp122.xml><?xml version="1.0" encoding="utf-8"?>
<formControlPr xmlns="http://schemas.microsoft.com/office/spreadsheetml/2009/9/main" objectType="Radio" lockText="1" noThreeD="1"/>
</file>

<file path=xl/ctrlProps/ctrlProp123.xml><?xml version="1.0" encoding="utf-8"?>
<formControlPr xmlns="http://schemas.microsoft.com/office/spreadsheetml/2009/9/main" objectType="CheckBox" fmlaLink="admin!$E$2" lockText="1" noThreeD="1"/>
</file>

<file path=xl/ctrlProps/ctrlProp124.xml><?xml version="1.0" encoding="utf-8"?>
<formControlPr xmlns="http://schemas.microsoft.com/office/spreadsheetml/2009/9/main" objectType="GBox" noThreeD="1"/>
</file>

<file path=xl/ctrlProps/ctrlProp125.xml><?xml version="1.0" encoding="utf-8"?>
<formControlPr xmlns="http://schemas.microsoft.com/office/spreadsheetml/2009/9/main" objectType="Radio" firstButton="1" fmlaLink="$CG$65" lockText="1" noThreeD="1"/>
</file>

<file path=xl/ctrlProps/ctrlProp126.xml><?xml version="1.0" encoding="utf-8"?>
<formControlPr xmlns="http://schemas.microsoft.com/office/spreadsheetml/2009/9/main" objectType="Radio" checked="Checked" lockText="1" noThreeD="1"/>
</file>

<file path=xl/ctrlProps/ctrlProp127.xml><?xml version="1.0" encoding="utf-8"?>
<formControlPr xmlns="http://schemas.microsoft.com/office/spreadsheetml/2009/9/main" objectType="CheckBox" fmlaLink="admin!$F$61" lockText="1" noThreeD="1"/>
</file>

<file path=xl/ctrlProps/ctrlProp128.xml><?xml version="1.0" encoding="utf-8"?>
<formControlPr xmlns="http://schemas.microsoft.com/office/spreadsheetml/2009/9/main" objectType="CheckBox" fmlaLink="admin!$F$62" lockText="1" noThreeD="1"/>
</file>

<file path=xl/ctrlProps/ctrlProp129.xml><?xml version="1.0" encoding="utf-8"?>
<formControlPr xmlns="http://schemas.microsoft.com/office/spreadsheetml/2009/9/main" objectType="CheckBox" fmlaLink="admin!$F$63" lockText="1" noThreeD="1"/>
</file>

<file path=xl/ctrlProps/ctrlProp130.xml><?xml version="1.0" encoding="utf-8"?>
<formControlPr xmlns="http://schemas.microsoft.com/office/spreadsheetml/2009/9/main" objectType="CheckBox" fmlaLink="admin!$F$64" lockText="1" noThreeD="1"/>
</file>

<file path=xl/ctrlProps/ctrlProp131.xml><?xml version="1.0" encoding="utf-8"?>
<formControlPr xmlns="http://schemas.microsoft.com/office/spreadsheetml/2009/9/main" objectType="CheckBox" fmlaLink="admin!$F27" lockText="1" noThreeD="1"/>
</file>

<file path=xl/ctrlProps/ctrlProp132.xml><?xml version="1.0" encoding="utf-8"?>
<formControlPr xmlns="http://schemas.microsoft.com/office/spreadsheetml/2009/9/main" objectType="GBox" noThreeD="1"/>
</file>

<file path=xl/ctrlProps/ctrlProp133.xml><?xml version="1.0" encoding="utf-8"?>
<formControlPr xmlns="http://schemas.microsoft.com/office/spreadsheetml/2009/9/main" objectType="Radio" firstButton="1" fmlaLink="$CG$64" lockText="1" noThreeD="1"/>
</file>

<file path=xl/ctrlProps/ctrlProp134.xml><?xml version="1.0" encoding="utf-8"?>
<formControlPr xmlns="http://schemas.microsoft.com/office/spreadsheetml/2009/9/main" objectType="Radio" checked="Checked" lockText="1" noThreeD="1"/>
</file>

<file path=xl/ctrlProps/ctrlProp135.xml><?xml version="1.0" encoding="utf-8"?>
<formControlPr xmlns="http://schemas.microsoft.com/office/spreadsheetml/2009/9/main" objectType="CheckBox" fmlaLink="admin!$F$65" lockText="1" noThreeD="1"/>
</file>

<file path=xl/ctrlProps/ctrlProp136.xml><?xml version="1.0" encoding="utf-8"?>
<formControlPr xmlns="http://schemas.microsoft.com/office/spreadsheetml/2009/9/main" objectType="GBox" noThreeD="1"/>
</file>

<file path=xl/ctrlProps/ctrlProp137.xml><?xml version="1.0" encoding="utf-8"?>
<formControlPr xmlns="http://schemas.microsoft.com/office/spreadsheetml/2009/9/main" objectType="Radio" firstButton="1" fmlaLink="$CG$66" lockText="1" noThreeD="1"/>
</file>

<file path=xl/ctrlProps/ctrlProp138.xml><?xml version="1.0" encoding="utf-8"?>
<formControlPr xmlns="http://schemas.microsoft.com/office/spreadsheetml/2009/9/main" objectType="Radio" checked="Checked" lockText="1" noThreeD="1"/>
</file>

<file path=xl/ctrlProps/ctrlProp139.xml><?xml version="1.0" encoding="utf-8"?>
<formControlPr xmlns="http://schemas.microsoft.com/office/spreadsheetml/2009/9/main" objectType="GBox" noThreeD="1"/>
</file>

<file path=xl/ctrlProps/ctrlProp140.xml><?xml version="1.0" encoding="utf-8"?>
<formControlPr xmlns="http://schemas.microsoft.com/office/spreadsheetml/2009/9/main" objectType="Radio" firstButton="1" fmlaLink="$CG$67" lockText="1" noThreeD="1"/>
</file>

<file path=xl/ctrlProps/ctrlProp141.xml><?xml version="1.0" encoding="utf-8"?>
<formControlPr xmlns="http://schemas.microsoft.com/office/spreadsheetml/2009/9/main" objectType="Radio" checked="Checked" lockText="1" noThreeD="1"/>
</file>

<file path=xl/ctrlProps/ctrlProp142.xml><?xml version="1.0" encoding="utf-8"?>
<formControlPr xmlns="http://schemas.microsoft.com/office/spreadsheetml/2009/9/main" objectType="CheckBox" checked="Checked" fmlaLink="admin!$F$10" lockText="1" noThreeD="1"/>
</file>

<file path=xl/ctrlProps/ctrlProp143.xml><?xml version="1.0" encoding="utf-8"?>
<formControlPr xmlns="http://schemas.microsoft.com/office/spreadsheetml/2009/9/main" objectType="CheckBox" fmlaLink="admin!$E$27" lockText="1" noThreeD="1"/>
</file>

<file path=xl/ctrlProps/ctrlProp144.xml><?xml version="1.0" encoding="utf-8"?>
<formControlPr xmlns="http://schemas.microsoft.com/office/spreadsheetml/2009/9/main" objectType="GBox" noThreeD="1"/>
</file>

<file path=xl/ctrlProps/ctrlProp145.xml><?xml version="1.0" encoding="utf-8"?>
<formControlPr xmlns="http://schemas.microsoft.com/office/spreadsheetml/2009/9/main" objectType="Radio" firstButton="1" lockText="1" noThreeD="1"/>
</file>

<file path=xl/ctrlProps/ctrlProp146.xml><?xml version="1.0" encoding="utf-8"?>
<formControlPr xmlns="http://schemas.microsoft.com/office/spreadsheetml/2009/9/main" objectType="Radio" lockText="1" noThreeD="1"/>
</file>

<file path=xl/ctrlProps/ctrlProp147.xml><?xml version="1.0" encoding="utf-8"?>
<formControlPr xmlns="http://schemas.microsoft.com/office/spreadsheetml/2009/9/main" objectType="GBox" noThreeD="1"/>
</file>

<file path=xl/ctrlProps/ctrlProp148.xml><?xml version="1.0" encoding="utf-8"?>
<formControlPr xmlns="http://schemas.microsoft.com/office/spreadsheetml/2009/9/main" objectType="Radio" firstButton="1" lockText="1" noThreeD="1"/>
</file>

<file path=xl/ctrlProps/ctrlProp149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wmf"/><Relationship Id="rId2" Type="http://schemas.openxmlformats.org/officeDocument/2006/relationships/image" Target="../media/image2.jpeg"/><Relationship Id="rId1" Type="http://schemas.openxmlformats.org/officeDocument/2006/relationships/image" Target="../media/image1.emf"/><Relationship Id="rId6" Type="http://schemas.openxmlformats.org/officeDocument/2006/relationships/image" Target="../media/image6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212912</xdr:rowOff>
    </xdr:from>
    <xdr:to>
      <xdr:col>8</xdr:col>
      <xdr:colOff>28575</xdr:colOff>
      <xdr:row>3</xdr:row>
      <xdr:rowOff>168087</xdr:rowOff>
    </xdr:to>
    <xdr:sp macro="" textlink="">
      <xdr:nvSpPr>
        <xdr:cNvPr id="1040" name="Texte 16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SpPr txBox="1">
          <a:spLocks noChangeArrowheads="1"/>
        </xdr:cNvSpPr>
      </xdr:nvSpPr>
      <xdr:spPr bwMode="auto">
        <a:xfrm>
          <a:off x="0" y="414618"/>
          <a:ext cx="1821516" cy="2353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Date d'application :         24/02/17</a:t>
          </a:r>
          <a:endParaRPr lang="fr-FR"/>
        </a:p>
      </xdr:txBody>
    </xdr:sp>
    <xdr:clientData/>
  </xdr:twoCellAnchor>
  <xdr:twoCellAnchor>
    <xdr:from>
      <xdr:col>38</xdr:col>
      <xdr:colOff>41275</xdr:colOff>
      <xdr:row>0</xdr:row>
      <xdr:rowOff>28575</xdr:rowOff>
    </xdr:from>
    <xdr:to>
      <xdr:col>40</xdr:col>
      <xdr:colOff>1085870</xdr:colOff>
      <xdr:row>1</xdr:row>
      <xdr:rowOff>120650</xdr:rowOff>
    </xdr:to>
    <xdr:sp macro="" textlink="">
      <xdr:nvSpPr>
        <xdr:cNvPr id="1042" name="Titre2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SpPr txBox="1">
          <a:spLocks noChangeArrowheads="1"/>
        </xdr:cNvSpPr>
      </xdr:nvSpPr>
      <xdr:spPr bwMode="auto">
        <a:xfrm>
          <a:off x="7372350" y="123825"/>
          <a:ext cx="1504950" cy="2952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C2-1 SE 006 AJ</a:t>
          </a:r>
        </a:p>
      </xdr:txBody>
    </xdr:sp>
    <xdr:clientData/>
  </xdr:twoCellAnchor>
  <xdr:oneCellAnchor>
    <xdr:from>
      <xdr:col>36</xdr:col>
      <xdr:colOff>190500</xdr:colOff>
      <xdr:row>3</xdr:row>
      <xdr:rowOff>5896</xdr:rowOff>
    </xdr:from>
    <xdr:ext cx="512576" cy="159339"/>
    <xdr:sp macro="" textlink="">
      <xdr:nvSpPr>
        <xdr:cNvPr id="1043" name="Titre3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SpPr txBox="1">
          <a:spLocks noChangeArrowheads="1"/>
        </xdr:cNvSpPr>
      </xdr:nvSpPr>
      <xdr:spPr bwMode="auto">
        <a:xfrm>
          <a:off x="7922559" y="487749"/>
          <a:ext cx="512576" cy="159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18288" rIns="0" bIns="0" anchor="t" upright="1">
          <a:spAutoFit/>
        </a:bodyPr>
        <a:lstStyle/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Page :1/2</a:t>
          </a:r>
          <a:endParaRPr lang="fr-FR"/>
        </a:p>
      </xdr:txBody>
    </xdr:sp>
    <xdr:clientData/>
  </xdr:oneCellAnchor>
  <xdr:oneCellAnchor>
    <xdr:from>
      <xdr:col>74</xdr:col>
      <xdr:colOff>256649</xdr:colOff>
      <xdr:row>3</xdr:row>
      <xdr:rowOff>66675</xdr:rowOff>
    </xdr:from>
    <xdr:ext cx="480516" cy="159339"/>
    <xdr:sp macro="" textlink="">
      <xdr:nvSpPr>
        <xdr:cNvPr id="1093" name="Texte 19">
          <a:extLst>
            <a:ext uri="{FF2B5EF4-FFF2-40B4-BE49-F238E27FC236}">
              <a16:creationId xmlns:a16="http://schemas.microsoft.com/office/drawing/2014/main" xmlns="" id="{00000000-0008-0000-0000-000045040000}"/>
            </a:ext>
          </a:extLst>
        </xdr:cNvPr>
        <xdr:cNvSpPr txBox="1">
          <a:spLocks noChangeArrowheads="1"/>
        </xdr:cNvSpPr>
      </xdr:nvSpPr>
      <xdr:spPr bwMode="auto">
        <a:xfrm>
          <a:off x="19093737" y="548528"/>
          <a:ext cx="480516" cy="159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0" tIns="18288" rIns="18288" bIns="0" anchor="t" upright="1">
          <a:spAutoFit/>
        </a:bodyPr>
        <a:lstStyle/>
        <a:p>
          <a:pPr algn="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Page 2/2</a:t>
          </a:r>
          <a:endParaRPr lang="fr-FR"/>
        </a:p>
      </xdr:txBody>
    </xdr:sp>
    <xdr:clientData/>
  </xdr:oneCellAnchor>
  <xdr:twoCellAnchor editAs="oneCell">
    <xdr:from>
      <xdr:col>28</xdr:col>
      <xdr:colOff>0</xdr:colOff>
      <xdr:row>78</xdr:row>
      <xdr:rowOff>152400</xdr:rowOff>
    </xdr:from>
    <xdr:to>
      <xdr:col>28</xdr:col>
      <xdr:colOff>104775</xdr:colOff>
      <xdr:row>79</xdr:row>
      <xdr:rowOff>180976</xdr:rowOff>
    </xdr:to>
    <xdr:sp macro="" textlink="">
      <xdr:nvSpPr>
        <xdr:cNvPr id="25603" name="Text Box 274">
          <a:extLst>
            <a:ext uri="{FF2B5EF4-FFF2-40B4-BE49-F238E27FC236}">
              <a16:creationId xmlns:a16="http://schemas.microsoft.com/office/drawing/2014/main" xmlns="" id="{00000000-0008-0000-0000-000003640000}"/>
            </a:ext>
          </a:extLst>
        </xdr:cNvPr>
        <xdr:cNvSpPr txBox="1">
          <a:spLocks noChangeArrowheads="1"/>
        </xdr:cNvSpPr>
      </xdr:nvSpPr>
      <xdr:spPr bwMode="auto">
        <a:xfrm>
          <a:off x="6448425" y="16021050"/>
          <a:ext cx="104775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27</xdr:col>
      <xdr:colOff>647700</xdr:colOff>
      <xdr:row>7</xdr:row>
      <xdr:rowOff>19050</xdr:rowOff>
    </xdr:from>
    <xdr:to>
      <xdr:col>27</xdr:col>
      <xdr:colOff>228600</xdr:colOff>
      <xdr:row>7</xdr:row>
      <xdr:rowOff>209550</xdr:rowOff>
    </xdr:to>
    <xdr:sp macro="" textlink="">
      <xdr:nvSpPr>
        <xdr:cNvPr id="25604" name="Rectangle 319">
          <a:extLst>
            <a:ext uri="{FF2B5EF4-FFF2-40B4-BE49-F238E27FC236}">
              <a16:creationId xmlns:a16="http://schemas.microsoft.com/office/drawing/2014/main" xmlns="" id="{00000000-0008-0000-0000-000004640000}"/>
            </a:ext>
          </a:extLst>
        </xdr:cNvPr>
        <xdr:cNvSpPr>
          <a:spLocks noChangeArrowheads="1"/>
        </xdr:cNvSpPr>
      </xdr:nvSpPr>
      <xdr:spPr bwMode="auto">
        <a:xfrm>
          <a:off x="6448425" y="942975"/>
          <a:ext cx="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28</xdr:col>
      <xdr:colOff>647700</xdr:colOff>
      <xdr:row>7</xdr:row>
      <xdr:rowOff>19050</xdr:rowOff>
    </xdr:from>
    <xdr:to>
      <xdr:col>28</xdr:col>
      <xdr:colOff>228600</xdr:colOff>
      <xdr:row>7</xdr:row>
      <xdr:rowOff>209550</xdr:rowOff>
    </xdr:to>
    <xdr:sp macro="" textlink="">
      <xdr:nvSpPr>
        <xdr:cNvPr id="25605" name="Rectangle 336">
          <a:extLst>
            <a:ext uri="{FF2B5EF4-FFF2-40B4-BE49-F238E27FC236}">
              <a16:creationId xmlns:a16="http://schemas.microsoft.com/office/drawing/2014/main" xmlns="" id="{00000000-0008-0000-0000-000005640000}"/>
            </a:ext>
          </a:extLst>
        </xdr:cNvPr>
        <xdr:cNvSpPr>
          <a:spLocks noChangeArrowheads="1"/>
        </xdr:cNvSpPr>
      </xdr:nvSpPr>
      <xdr:spPr bwMode="auto">
        <a:xfrm>
          <a:off x="6677025" y="942975"/>
          <a:ext cx="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29</xdr:col>
      <xdr:colOff>647700</xdr:colOff>
      <xdr:row>7</xdr:row>
      <xdr:rowOff>19050</xdr:rowOff>
    </xdr:from>
    <xdr:to>
      <xdr:col>29</xdr:col>
      <xdr:colOff>228600</xdr:colOff>
      <xdr:row>7</xdr:row>
      <xdr:rowOff>209550</xdr:rowOff>
    </xdr:to>
    <xdr:sp macro="" textlink="">
      <xdr:nvSpPr>
        <xdr:cNvPr id="25606" name="Rectangle 337">
          <a:extLst>
            <a:ext uri="{FF2B5EF4-FFF2-40B4-BE49-F238E27FC236}">
              <a16:creationId xmlns:a16="http://schemas.microsoft.com/office/drawing/2014/main" xmlns="" id="{00000000-0008-0000-0000-000006640000}"/>
            </a:ext>
          </a:extLst>
        </xdr:cNvPr>
        <xdr:cNvSpPr>
          <a:spLocks noChangeArrowheads="1"/>
        </xdr:cNvSpPr>
      </xdr:nvSpPr>
      <xdr:spPr bwMode="auto">
        <a:xfrm>
          <a:off x="6905625" y="942975"/>
          <a:ext cx="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31</xdr:col>
      <xdr:colOff>647700</xdr:colOff>
      <xdr:row>7</xdr:row>
      <xdr:rowOff>19050</xdr:rowOff>
    </xdr:from>
    <xdr:to>
      <xdr:col>31</xdr:col>
      <xdr:colOff>76200</xdr:colOff>
      <xdr:row>7</xdr:row>
      <xdr:rowOff>209550</xdr:rowOff>
    </xdr:to>
    <xdr:sp macro="" textlink="">
      <xdr:nvSpPr>
        <xdr:cNvPr id="25607" name="Rectangle 338">
          <a:extLst>
            <a:ext uri="{FF2B5EF4-FFF2-40B4-BE49-F238E27FC236}">
              <a16:creationId xmlns:a16="http://schemas.microsoft.com/office/drawing/2014/main" xmlns="" id="{00000000-0008-0000-0000-000007640000}"/>
            </a:ext>
          </a:extLst>
        </xdr:cNvPr>
        <xdr:cNvSpPr>
          <a:spLocks noChangeArrowheads="1"/>
        </xdr:cNvSpPr>
      </xdr:nvSpPr>
      <xdr:spPr bwMode="auto">
        <a:xfrm>
          <a:off x="7210425" y="942975"/>
          <a:ext cx="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46</xdr:col>
      <xdr:colOff>152400</xdr:colOff>
      <xdr:row>61</xdr:row>
      <xdr:rowOff>28575</xdr:rowOff>
    </xdr:from>
    <xdr:to>
      <xdr:col>48</xdr:col>
      <xdr:colOff>161925</xdr:colOff>
      <xdr:row>61</xdr:row>
      <xdr:rowOff>28575</xdr:rowOff>
    </xdr:to>
    <xdr:sp macro="" textlink="">
      <xdr:nvSpPr>
        <xdr:cNvPr id="25608" name="Line 565">
          <a:extLst>
            <a:ext uri="{FF2B5EF4-FFF2-40B4-BE49-F238E27FC236}">
              <a16:creationId xmlns:a16="http://schemas.microsoft.com/office/drawing/2014/main" xmlns="" id="{00000000-0008-0000-0000-000008640000}"/>
            </a:ext>
          </a:extLst>
        </xdr:cNvPr>
        <xdr:cNvSpPr>
          <a:spLocks noChangeShapeType="1"/>
        </xdr:cNvSpPr>
      </xdr:nvSpPr>
      <xdr:spPr bwMode="auto">
        <a:xfrm>
          <a:off x="11953875" y="11772900"/>
          <a:ext cx="466725" cy="0"/>
        </a:xfrm>
        <a:prstGeom prst="line">
          <a:avLst/>
        </a:prstGeom>
        <a:noFill/>
        <a:ln w="1587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lg" len="lg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xdr:spPr>
    </xdr:sp>
    <xdr:clientData/>
  </xdr:twoCellAnchor>
  <xdr:twoCellAnchor>
    <xdr:from>
      <xdr:col>42</xdr:col>
      <xdr:colOff>44824</xdr:colOff>
      <xdr:row>1</xdr:row>
      <xdr:rowOff>205068</xdr:rowOff>
    </xdr:from>
    <xdr:to>
      <xdr:col>50</xdr:col>
      <xdr:colOff>1681</xdr:colOff>
      <xdr:row>3</xdr:row>
      <xdr:rowOff>109818</xdr:rowOff>
    </xdr:to>
    <xdr:sp macro="" textlink="">
      <xdr:nvSpPr>
        <xdr:cNvPr id="1611" name="Texte 16">
          <a:extLst>
            <a:ext uri="{FF2B5EF4-FFF2-40B4-BE49-F238E27FC236}">
              <a16:creationId xmlns:a16="http://schemas.microsoft.com/office/drawing/2014/main" xmlns="" id="{00000000-0008-0000-0000-00004B060000}"/>
            </a:ext>
          </a:extLst>
        </xdr:cNvPr>
        <xdr:cNvSpPr txBox="1">
          <a:spLocks noChangeArrowheads="1"/>
        </xdr:cNvSpPr>
      </xdr:nvSpPr>
      <xdr:spPr bwMode="auto">
        <a:xfrm>
          <a:off x="10578353" y="406774"/>
          <a:ext cx="1794622" cy="18489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Date d'application :         24/02/17</a:t>
          </a:r>
          <a:endParaRPr lang="fr-FR"/>
        </a:p>
      </xdr:txBody>
    </xdr:sp>
    <xdr:clientData/>
  </xdr:twoCellAnchor>
  <xdr:twoCellAnchor>
    <xdr:from>
      <xdr:col>82</xdr:col>
      <xdr:colOff>200585</xdr:colOff>
      <xdr:row>16</xdr:row>
      <xdr:rowOff>47625</xdr:rowOff>
    </xdr:from>
    <xdr:to>
      <xdr:col>83</xdr:col>
      <xdr:colOff>11206</xdr:colOff>
      <xdr:row>16</xdr:row>
      <xdr:rowOff>95250</xdr:rowOff>
    </xdr:to>
    <xdr:sp macro="[0]!ANNEXE3B" textlink="">
      <xdr:nvSpPr>
        <xdr:cNvPr id="25611" name="annexe_3b" descr="gfsdfqsfqs">
          <a:extLst>
            <a:ext uri="{FF2B5EF4-FFF2-40B4-BE49-F238E27FC236}">
              <a16:creationId xmlns:a16="http://schemas.microsoft.com/office/drawing/2014/main" xmlns="" id="{00000000-0008-0000-0000-00000B640000}"/>
            </a:ext>
          </a:extLst>
        </xdr:cNvPr>
        <xdr:cNvSpPr>
          <a:spLocks noChangeArrowheads="1"/>
        </xdr:cNvSpPr>
      </xdr:nvSpPr>
      <xdr:spPr bwMode="auto">
        <a:xfrm>
          <a:off x="21241310" y="3057525"/>
          <a:ext cx="143996" cy="47625"/>
        </a:xfrm>
        <a:prstGeom prst="rightArrow">
          <a:avLst>
            <a:gd name="adj1" fmla="val 60000"/>
            <a:gd name="adj2" fmla="val 60706"/>
          </a:avLst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000000" mc:Ignorable="a14" a14:legacySpreadsheetColorIndex="64"/>
              </a:solidFill>
              <a:prstDash val="solid"/>
              <a:miter lim="800000"/>
              <a:headEnd type="none" w="med" len="med"/>
              <a:tailEnd type="none" w="med" len="med"/>
            </a14:hiddenLine>
          </a:ext>
        </a:extLst>
      </xdr:spPr>
      <xdr:txBody>
        <a:bodyPr/>
        <a:lstStyle/>
        <a:p>
          <a:endParaRPr lang="de-DE" sz="1000" b="0" i="0" u="none" strike="noStrike" baseline="0">
            <a:solidFill>
              <a:srgbClr val="000000"/>
            </a:solidFill>
            <a:latin typeface="Arial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82</xdr:col>
          <xdr:colOff>7620</xdr:colOff>
          <xdr:row>13</xdr:row>
          <xdr:rowOff>7620</xdr:rowOff>
        </xdr:from>
        <xdr:to>
          <xdr:col>83</xdr:col>
          <xdr:colOff>45720</xdr:colOff>
          <xdr:row>13</xdr:row>
          <xdr:rowOff>228600</xdr:rowOff>
        </xdr:to>
        <xdr:sp macro="" textlink="">
          <xdr:nvSpPr>
            <xdr:cNvPr id="1684" name="boutanex3b" hidden="1">
              <a:extLst>
                <a:ext uri="{63B3BB69-23CF-44E3-9099-C40C66FF867C}">
                  <a14:compatExt spid="_x0000_s1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104775</xdr:colOff>
      <xdr:row>0</xdr:row>
      <xdr:rowOff>104775</xdr:rowOff>
    </xdr:to>
    <xdr:pic>
      <xdr:nvPicPr>
        <xdr:cNvPr id="25612" name="Picture 667">
          <a:extLst>
            <a:ext uri="{FF2B5EF4-FFF2-40B4-BE49-F238E27FC236}">
              <a16:creationId xmlns:a16="http://schemas.microsoft.com/office/drawing/2014/main" xmlns="" id="{00000000-0008-0000-0000-00000C6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4775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69</xdr:row>
          <xdr:rowOff>190500</xdr:rowOff>
        </xdr:from>
        <xdr:to>
          <xdr:col>7</xdr:col>
          <xdr:colOff>182880</xdr:colOff>
          <xdr:row>70</xdr:row>
          <xdr:rowOff>198120</xdr:rowOff>
        </xdr:to>
        <xdr:sp macro="" textlink="">
          <xdr:nvSpPr>
            <xdr:cNvPr id="1721" name="Button 697" hidden="1">
              <a:extLst>
                <a:ext uri="{63B3BB69-23CF-44E3-9099-C40C66FF867C}">
                  <a14:compatExt spid="_x0000_s1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"/>
                </a:rPr>
                <a:t>SUBMIT Requester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0</xdr:colOff>
          <xdr:row>69</xdr:row>
          <xdr:rowOff>198120</xdr:rowOff>
        </xdr:from>
        <xdr:to>
          <xdr:col>40</xdr:col>
          <xdr:colOff>487680</xdr:colOff>
          <xdr:row>70</xdr:row>
          <xdr:rowOff>198120</xdr:rowOff>
        </xdr:to>
        <xdr:sp macro="" textlink="">
          <xdr:nvSpPr>
            <xdr:cNvPr id="1722" name="Button 698" hidden="1">
              <a:extLst>
                <a:ext uri="{63B3BB69-23CF-44E3-9099-C40C66FF867C}">
                  <a14:compatExt spid="_x0000_s1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"/>
                </a:rPr>
                <a:t>SUBMIT CPPP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160020</xdr:colOff>
          <xdr:row>60</xdr:row>
          <xdr:rowOff>190500</xdr:rowOff>
        </xdr:from>
        <xdr:to>
          <xdr:col>68</xdr:col>
          <xdr:colOff>0</xdr:colOff>
          <xdr:row>62</xdr:row>
          <xdr:rowOff>182880</xdr:rowOff>
        </xdr:to>
        <xdr:sp macro="" textlink="">
          <xdr:nvSpPr>
            <xdr:cNvPr id="1723" name="Button 699" hidden="1">
              <a:extLst>
                <a:ext uri="{63B3BB69-23CF-44E3-9099-C40C66FF867C}">
                  <a14:compatExt spid="_x0000_s1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"/>
                </a:rPr>
                <a:t>ENVOYER retour sev. Dest.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81</xdr:col>
          <xdr:colOff>190500</xdr:colOff>
          <xdr:row>18</xdr:row>
          <xdr:rowOff>7620</xdr:rowOff>
        </xdr:from>
        <xdr:to>
          <xdr:col>83</xdr:col>
          <xdr:colOff>22860</xdr:colOff>
          <xdr:row>19</xdr:row>
          <xdr:rowOff>0</xdr:rowOff>
        </xdr:to>
        <xdr:sp macro="" textlink="">
          <xdr:nvSpPr>
            <xdr:cNvPr id="1724" name="boutanex3c" hidden="1">
              <a:extLst>
                <a:ext uri="{63B3BB69-23CF-44E3-9099-C40C66FF867C}">
                  <a14:compatExt spid="_x0000_s17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82</xdr:col>
      <xdr:colOff>243784</xdr:colOff>
      <xdr:row>21</xdr:row>
      <xdr:rowOff>171450</xdr:rowOff>
    </xdr:from>
    <xdr:to>
      <xdr:col>83</xdr:col>
      <xdr:colOff>56030</xdr:colOff>
      <xdr:row>21</xdr:row>
      <xdr:rowOff>219075</xdr:rowOff>
    </xdr:to>
    <xdr:sp macro="[0]!ANNEXE3C" textlink="">
      <xdr:nvSpPr>
        <xdr:cNvPr id="25613" name="annexe_3c" descr="gfsdfqsfqs">
          <a:extLst>
            <a:ext uri="{FF2B5EF4-FFF2-40B4-BE49-F238E27FC236}">
              <a16:creationId xmlns:a16="http://schemas.microsoft.com/office/drawing/2014/main" xmlns="" id="{00000000-0008-0000-0000-00000D640000}"/>
            </a:ext>
          </a:extLst>
        </xdr:cNvPr>
        <xdr:cNvSpPr>
          <a:spLocks noChangeArrowheads="1"/>
        </xdr:cNvSpPr>
      </xdr:nvSpPr>
      <xdr:spPr bwMode="auto">
        <a:xfrm>
          <a:off x="21284509" y="4324350"/>
          <a:ext cx="145621" cy="47625"/>
        </a:xfrm>
        <a:prstGeom prst="rightArrow">
          <a:avLst>
            <a:gd name="adj1" fmla="val 60000"/>
            <a:gd name="adj2" fmla="val 60706"/>
          </a:avLst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000000" mc:Ignorable="a14" a14:legacySpreadsheetColorIndex="64"/>
              </a:solidFill>
              <a:prstDash val="solid"/>
              <a:miter lim="800000"/>
              <a:headEnd type="none" w="med" len="med"/>
              <a:tailEnd type="none" w="med" len="med"/>
            </a14:hiddenLine>
          </a:ext>
        </a:extLst>
      </xdr:spPr>
      <xdr:txBody>
        <a:bodyPr/>
        <a:lstStyle/>
        <a:p>
          <a:endParaRPr lang="de-DE" sz="1000" b="0" i="0" u="none" strike="noStrike" baseline="0">
            <a:solidFill>
              <a:srgbClr val="000000"/>
            </a:solidFill>
            <a:latin typeface="Arial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82</xdr:col>
          <xdr:colOff>30480</xdr:colOff>
          <xdr:row>31</xdr:row>
          <xdr:rowOff>30480</xdr:rowOff>
        </xdr:from>
        <xdr:to>
          <xdr:col>83</xdr:col>
          <xdr:colOff>83820</xdr:colOff>
          <xdr:row>32</xdr:row>
          <xdr:rowOff>38100</xdr:rowOff>
        </xdr:to>
        <xdr:sp macro="" textlink="">
          <xdr:nvSpPr>
            <xdr:cNvPr id="1726" name="boutanex3e" hidden="1">
              <a:extLst>
                <a:ext uri="{63B3BB69-23CF-44E3-9099-C40C66FF867C}">
                  <a14:compatExt spid="_x0000_s1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82</xdr:col>
      <xdr:colOff>192964</xdr:colOff>
      <xdr:row>33</xdr:row>
      <xdr:rowOff>154193</xdr:rowOff>
    </xdr:from>
    <xdr:to>
      <xdr:col>82</xdr:col>
      <xdr:colOff>333374</xdr:colOff>
      <xdr:row>33</xdr:row>
      <xdr:rowOff>190500</xdr:rowOff>
    </xdr:to>
    <xdr:sp macro="[0]!ANNEXE3E" textlink="">
      <xdr:nvSpPr>
        <xdr:cNvPr id="25614" name="annexe_3e" descr="gfsdfqsfqs">
          <a:extLst>
            <a:ext uri="{FF2B5EF4-FFF2-40B4-BE49-F238E27FC236}">
              <a16:creationId xmlns:a16="http://schemas.microsoft.com/office/drawing/2014/main" xmlns="" id="{00000000-0008-0000-0000-00000E640000}"/>
            </a:ext>
          </a:extLst>
        </xdr:cNvPr>
        <xdr:cNvSpPr>
          <a:spLocks noChangeArrowheads="1"/>
        </xdr:cNvSpPr>
      </xdr:nvSpPr>
      <xdr:spPr bwMode="auto">
        <a:xfrm>
          <a:off x="21233689" y="7031243"/>
          <a:ext cx="140410" cy="36307"/>
        </a:xfrm>
        <a:prstGeom prst="rightArrow">
          <a:avLst>
            <a:gd name="adj1" fmla="val 60000"/>
            <a:gd name="adj2" fmla="val 75882"/>
          </a:avLst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000000" mc:Ignorable="a14" a14:legacySpreadsheetColorIndex="64"/>
              </a:solidFill>
              <a:prstDash val="solid"/>
              <a:miter lim="800000"/>
              <a:headEnd type="none" w="med" len="med"/>
              <a:tailEnd type="none" w="med" len="med"/>
            </a14:hiddenLine>
          </a:ext>
        </a:extLst>
      </xdr:spPr>
      <xdr:txBody>
        <a:bodyPr/>
        <a:lstStyle/>
        <a:p>
          <a:endParaRPr lang="de-DE" sz="1000" b="0" i="0" u="none" strike="noStrike" baseline="0">
            <a:solidFill>
              <a:srgbClr val="000000"/>
            </a:solidFill>
            <a:latin typeface="Arial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82</xdr:col>
          <xdr:colOff>30480</xdr:colOff>
          <xdr:row>36</xdr:row>
          <xdr:rowOff>30480</xdr:rowOff>
        </xdr:from>
        <xdr:to>
          <xdr:col>83</xdr:col>
          <xdr:colOff>83820</xdr:colOff>
          <xdr:row>37</xdr:row>
          <xdr:rowOff>38100</xdr:rowOff>
        </xdr:to>
        <xdr:sp macro="" textlink="">
          <xdr:nvSpPr>
            <xdr:cNvPr id="1728" name="boutanex3f" hidden="1">
              <a:extLst>
                <a:ext uri="{63B3BB69-23CF-44E3-9099-C40C66FF867C}">
                  <a14:compatExt spid="_x0000_s1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82</xdr:col>
      <xdr:colOff>112451</xdr:colOff>
      <xdr:row>39</xdr:row>
      <xdr:rowOff>114300</xdr:rowOff>
    </xdr:from>
    <xdr:to>
      <xdr:col>82</xdr:col>
      <xdr:colOff>247650</xdr:colOff>
      <xdr:row>39</xdr:row>
      <xdr:rowOff>152400</xdr:rowOff>
    </xdr:to>
    <xdr:sp macro="[0]!ANNEXE3F" textlink="">
      <xdr:nvSpPr>
        <xdr:cNvPr id="25615" name="annexe_3f" descr="gfsdfqsfqs">
          <a:extLst>
            <a:ext uri="{FF2B5EF4-FFF2-40B4-BE49-F238E27FC236}">
              <a16:creationId xmlns:a16="http://schemas.microsoft.com/office/drawing/2014/main" xmlns="" id="{00000000-0008-0000-0000-00000F640000}"/>
            </a:ext>
          </a:extLst>
        </xdr:cNvPr>
        <xdr:cNvSpPr>
          <a:spLocks noChangeArrowheads="1"/>
        </xdr:cNvSpPr>
      </xdr:nvSpPr>
      <xdr:spPr bwMode="auto">
        <a:xfrm>
          <a:off x="21153176" y="8334375"/>
          <a:ext cx="135199" cy="38100"/>
        </a:xfrm>
        <a:prstGeom prst="rightArrow">
          <a:avLst>
            <a:gd name="adj1" fmla="val 60000"/>
            <a:gd name="adj2" fmla="val 70462"/>
          </a:avLst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000000" mc:Ignorable="a14" a14:legacySpreadsheetColorIndex="64"/>
              </a:solidFill>
              <a:prstDash val="solid"/>
              <a:miter lim="800000"/>
              <a:headEnd type="none" w="med" len="med"/>
              <a:tailEnd type="none" w="med" len="med"/>
            </a14:hiddenLine>
          </a:ext>
        </a:extLst>
      </xdr:spPr>
      <xdr:txBody>
        <a:bodyPr/>
        <a:lstStyle/>
        <a:p>
          <a:endParaRPr lang="de-DE" sz="1000" b="0" i="0" u="none" strike="noStrike" baseline="0">
            <a:solidFill>
              <a:srgbClr val="000000"/>
            </a:solidFill>
            <a:latin typeface="Arial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82</xdr:col>
          <xdr:colOff>30480</xdr:colOff>
          <xdr:row>41</xdr:row>
          <xdr:rowOff>30480</xdr:rowOff>
        </xdr:from>
        <xdr:to>
          <xdr:col>83</xdr:col>
          <xdr:colOff>83820</xdr:colOff>
          <xdr:row>42</xdr:row>
          <xdr:rowOff>38100</xdr:rowOff>
        </xdr:to>
        <xdr:sp macro="" textlink="">
          <xdr:nvSpPr>
            <xdr:cNvPr id="1730" name="boutanex3g" hidden="1">
              <a:extLst>
                <a:ext uri="{63B3BB69-23CF-44E3-9099-C40C66FF867C}">
                  <a14:compatExt spid="_x0000_s1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82</xdr:col>
      <xdr:colOff>200361</xdr:colOff>
      <xdr:row>46</xdr:row>
      <xdr:rowOff>163661</xdr:rowOff>
    </xdr:from>
    <xdr:to>
      <xdr:col>83</xdr:col>
      <xdr:colOff>22412</xdr:colOff>
      <xdr:row>47</xdr:row>
      <xdr:rowOff>22411</xdr:rowOff>
    </xdr:to>
    <xdr:sp macro="[0]!ANNEXE3G" textlink="">
      <xdr:nvSpPr>
        <xdr:cNvPr id="25616" name="annexe_3g" descr="gfsdfqsfqs">
          <a:extLst>
            <a:ext uri="{FF2B5EF4-FFF2-40B4-BE49-F238E27FC236}">
              <a16:creationId xmlns:a16="http://schemas.microsoft.com/office/drawing/2014/main" xmlns="" id="{00000000-0008-0000-0000-000010640000}"/>
            </a:ext>
          </a:extLst>
        </xdr:cNvPr>
        <xdr:cNvSpPr>
          <a:spLocks noChangeArrowheads="1"/>
        </xdr:cNvSpPr>
      </xdr:nvSpPr>
      <xdr:spPr bwMode="auto">
        <a:xfrm>
          <a:off x="21241086" y="9755336"/>
          <a:ext cx="155426" cy="49250"/>
        </a:xfrm>
        <a:prstGeom prst="rightArrow">
          <a:avLst>
            <a:gd name="adj1" fmla="val 60000"/>
            <a:gd name="adj2" fmla="val 86722"/>
          </a:avLst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000000" mc:Ignorable="a14" a14:legacySpreadsheetColorIndex="64"/>
              </a:solidFill>
              <a:prstDash val="solid"/>
              <a:miter lim="800000"/>
              <a:headEnd type="none" w="med" len="med"/>
              <a:tailEnd type="none" w="med" len="med"/>
            </a14:hiddenLine>
          </a:ext>
        </a:extLst>
      </xdr:spPr>
      <xdr:txBody>
        <a:bodyPr/>
        <a:lstStyle/>
        <a:p>
          <a:endParaRPr lang="de-DE" sz="1000" b="0" i="0" u="none" strike="noStrike" baseline="0">
            <a:solidFill>
              <a:srgbClr val="000000"/>
            </a:solidFill>
            <a:latin typeface="Arial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82</xdr:col>
          <xdr:colOff>7620</xdr:colOff>
          <xdr:row>8</xdr:row>
          <xdr:rowOff>45720</xdr:rowOff>
        </xdr:from>
        <xdr:to>
          <xdr:col>83</xdr:col>
          <xdr:colOff>45720</xdr:colOff>
          <xdr:row>9</xdr:row>
          <xdr:rowOff>38100</xdr:rowOff>
        </xdr:to>
        <xdr:sp macro="" textlink="">
          <xdr:nvSpPr>
            <xdr:cNvPr id="1732" name="boutanex3a" hidden="1">
              <a:extLst>
                <a:ext uri="{63B3BB69-23CF-44E3-9099-C40C66FF867C}">
                  <a14:compatExt spid="_x0000_s1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79</xdr:col>
      <xdr:colOff>142875</xdr:colOff>
      <xdr:row>14</xdr:row>
      <xdr:rowOff>0</xdr:rowOff>
    </xdr:from>
    <xdr:to>
      <xdr:col>82</xdr:col>
      <xdr:colOff>209550</xdr:colOff>
      <xdr:row>15</xdr:row>
      <xdr:rowOff>19050</xdr:rowOff>
    </xdr:to>
    <xdr:sp macro="[0]!ANNEXE3B" textlink="">
      <xdr:nvSpPr>
        <xdr:cNvPr id="25617" name="annexe_3b" descr="gfsdfqsfqs">
          <a:extLst>
            <a:ext uri="{FF2B5EF4-FFF2-40B4-BE49-F238E27FC236}">
              <a16:creationId xmlns:a16="http://schemas.microsoft.com/office/drawing/2014/main" xmlns="" id="{00000000-0008-0000-0000-000011640000}"/>
            </a:ext>
          </a:extLst>
        </xdr:cNvPr>
        <xdr:cNvSpPr>
          <a:spLocks noChangeArrowheads="1"/>
        </xdr:cNvSpPr>
      </xdr:nvSpPr>
      <xdr:spPr bwMode="auto">
        <a:xfrm>
          <a:off x="20469225" y="2552700"/>
          <a:ext cx="781050" cy="247650"/>
        </a:xfrm>
        <a:prstGeom prst="rightArrow">
          <a:avLst>
            <a:gd name="adj1" fmla="val 60000"/>
            <a:gd name="adj2" fmla="val 68377"/>
          </a:avLst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82</xdr:col>
      <xdr:colOff>235604</xdr:colOff>
      <xdr:row>10</xdr:row>
      <xdr:rowOff>122872</xdr:rowOff>
    </xdr:from>
    <xdr:to>
      <xdr:col>83</xdr:col>
      <xdr:colOff>44824</xdr:colOff>
      <xdr:row>10</xdr:row>
      <xdr:rowOff>161925</xdr:rowOff>
    </xdr:to>
    <xdr:sp macro="[0]!ANNEXE3a" textlink="">
      <xdr:nvSpPr>
        <xdr:cNvPr id="25618" name="annexe_3a" descr="gfsdfqsfqs">
          <a:extLst>
            <a:ext uri="{FF2B5EF4-FFF2-40B4-BE49-F238E27FC236}">
              <a16:creationId xmlns:a16="http://schemas.microsoft.com/office/drawing/2014/main" xmlns="" id="{00000000-0008-0000-0000-000012640000}"/>
            </a:ext>
          </a:extLst>
        </xdr:cNvPr>
        <xdr:cNvSpPr>
          <a:spLocks noChangeArrowheads="1"/>
        </xdr:cNvSpPr>
      </xdr:nvSpPr>
      <xdr:spPr bwMode="auto">
        <a:xfrm>
          <a:off x="21276329" y="1732597"/>
          <a:ext cx="142595" cy="39053"/>
        </a:xfrm>
        <a:prstGeom prst="rightArrow">
          <a:avLst>
            <a:gd name="adj1" fmla="val 60000"/>
            <a:gd name="adj2" fmla="val 60706"/>
          </a:avLst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000000" mc:Ignorable="a14" a14:legacySpreadsheetColorIndex="64"/>
              </a:solidFill>
              <a:prstDash val="solid"/>
              <a:miter lim="800000"/>
              <a:headEnd type="none" w="med" len="med"/>
              <a:tailEnd type="none" w="med" len="med"/>
            </a14:hiddenLine>
          </a:ext>
        </a:extLst>
      </xdr:spPr>
      <xdr:txBody>
        <a:bodyPr/>
        <a:lstStyle/>
        <a:p>
          <a:endParaRPr lang="de-DE" sz="1000" b="0" i="0" u="none" strike="noStrike" baseline="0">
            <a:solidFill>
              <a:srgbClr val="000000"/>
            </a:solidFill>
            <a:latin typeface="Arial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106680</xdr:colOff>
          <xdr:row>7</xdr:row>
          <xdr:rowOff>30480</xdr:rowOff>
        </xdr:from>
        <xdr:to>
          <xdr:col>42</xdr:col>
          <xdr:colOff>0</xdr:colOff>
          <xdr:row>8</xdr:row>
          <xdr:rowOff>22860</xdr:rowOff>
        </xdr:to>
        <xdr:sp macro="" textlink="">
          <xdr:nvSpPr>
            <xdr:cNvPr id="1742" name="f3a" hidden="1">
              <a:extLst>
                <a:ext uri="{63B3BB69-23CF-44E3-9099-C40C66FF867C}">
                  <a14:compatExt spid="_x0000_s17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FILTRE 3A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76200</xdr:colOff>
          <xdr:row>11</xdr:row>
          <xdr:rowOff>220980</xdr:rowOff>
        </xdr:from>
        <xdr:to>
          <xdr:col>42</xdr:col>
          <xdr:colOff>60960</xdr:colOff>
          <xdr:row>12</xdr:row>
          <xdr:rowOff>213360</xdr:rowOff>
        </xdr:to>
        <xdr:sp macro="" textlink="">
          <xdr:nvSpPr>
            <xdr:cNvPr id="1743" name="f3b" hidden="1">
              <a:extLst>
                <a:ext uri="{63B3BB69-23CF-44E3-9099-C40C66FF867C}">
                  <a14:compatExt spid="_x0000_s17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FILTRE 3B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83820</xdr:colOff>
          <xdr:row>16</xdr:row>
          <xdr:rowOff>220980</xdr:rowOff>
        </xdr:from>
        <xdr:to>
          <xdr:col>42</xdr:col>
          <xdr:colOff>45720</xdr:colOff>
          <xdr:row>18</xdr:row>
          <xdr:rowOff>38100</xdr:rowOff>
        </xdr:to>
        <xdr:sp macro="" textlink="">
          <xdr:nvSpPr>
            <xdr:cNvPr id="1744" name="f3c" hidden="1">
              <a:extLst>
                <a:ext uri="{63B3BB69-23CF-44E3-9099-C40C66FF867C}">
                  <a14:compatExt spid="_x0000_s17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FILTRE 3C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76200</xdr:colOff>
          <xdr:row>23</xdr:row>
          <xdr:rowOff>220980</xdr:rowOff>
        </xdr:from>
        <xdr:to>
          <xdr:col>42</xdr:col>
          <xdr:colOff>83820</xdr:colOff>
          <xdr:row>25</xdr:row>
          <xdr:rowOff>0</xdr:rowOff>
        </xdr:to>
        <xdr:sp macro="" textlink="">
          <xdr:nvSpPr>
            <xdr:cNvPr id="1745" name="f3d" hidden="1">
              <a:extLst>
                <a:ext uri="{63B3BB69-23CF-44E3-9099-C40C66FF867C}">
                  <a14:compatExt spid="_x0000_s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FILTRE 3D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83820</xdr:colOff>
          <xdr:row>28</xdr:row>
          <xdr:rowOff>220980</xdr:rowOff>
        </xdr:from>
        <xdr:to>
          <xdr:col>42</xdr:col>
          <xdr:colOff>121920</xdr:colOff>
          <xdr:row>30</xdr:row>
          <xdr:rowOff>0</xdr:rowOff>
        </xdr:to>
        <xdr:sp macro="" textlink="">
          <xdr:nvSpPr>
            <xdr:cNvPr id="1746" name="f3e" hidden="1">
              <a:extLst>
                <a:ext uri="{63B3BB69-23CF-44E3-9099-C40C66FF867C}">
                  <a14:compatExt spid="_x0000_s1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FILTRE 3E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106680</xdr:colOff>
          <xdr:row>34</xdr:row>
          <xdr:rowOff>220980</xdr:rowOff>
        </xdr:from>
        <xdr:to>
          <xdr:col>42</xdr:col>
          <xdr:colOff>152400</xdr:colOff>
          <xdr:row>36</xdr:row>
          <xdr:rowOff>0</xdr:rowOff>
        </xdr:to>
        <xdr:sp macro="" textlink="">
          <xdr:nvSpPr>
            <xdr:cNvPr id="1747" name="f3f" hidden="1">
              <a:extLst>
                <a:ext uri="{63B3BB69-23CF-44E3-9099-C40C66FF867C}">
                  <a14:compatExt spid="_x0000_s17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FILTRE 3F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106680</xdr:colOff>
          <xdr:row>39</xdr:row>
          <xdr:rowOff>220980</xdr:rowOff>
        </xdr:from>
        <xdr:to>
          <xdr:col>42</xdr:col>
          <xdr:colOff>83820</xdr:colOff>
          <xdr:row>41</xdr:row>
          <xdr:rowOff>0</xdr:rowOff>
        </xdr:to>
        <xdr:sp macro="" textlink="">
          <xdr:nvSpPr>
            <xdr:cNvPr id="1748" name="f3g" hidden="1">
              <a:extLst>
                <a:ext uri="{63B3BB69-23CF-44E3-9099-C40C66FF867C}">
                  <a14:compatExt spid="_x0000_s17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FILTRE 3G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81</xdr:col>
          <xdr:colOff>190500</xdr:colOff>
          <xdr:row>25</xdr:row>
          <xdr:rowOff>7620</xdr:rowOff>
        </xdr:from>
        <xdr:to>
          <xdr:col>83</xdr:col>
          <xdr:colOff>22860</xdr:colOff>
          <xdr:row>26</xdr:row>
          <xdr:rowOff>7620</xdr:rowOff>
        </xdr:to>
        <xdr:sp macro="" textlink="">
          <xdr:nvSpPr>
            <xdr:cNvPr id="1750" name="boutanex3d" hidden="1">
              <a:extLst>
                <a:ext uri="{63B3BB69-23CF-44E3-9099-C40C66FF867C}">
                  <a14:compatExt spid="_x0000_s1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82</xdr:col>
      <xdr:colOff>214257</xdr:colOff>
      <xdr:row>28</xdr:row>
      <xdr:rowOff>85725</xdr:rowOff>
    </xdr:from>
    <xdr:to>
      <xdr:col>83</xdr:col>
      <xdr:colOff>22412</xdr:colOff>
      <xdr:row>28</xdr:row>
      <xdr:rowOff>123825</xdr:rowOff>
    </xdr:to>
    <xdr:sp macro="[0]!ANNEXE3D" textlink="">
      <xdr:nvSpPr>
        <xdr:cNvPr id="25619" name="annexe_3d" descr="gfsdfqsfqs">
          <a:extLst>
            <a:ext uri="{FF2B5EF4-FFF2-40B4-BE49-F238E27FC236}">
              <a16:creationId xmlns:a16="http://schemas.microsoft.com/office/drawing/2014/main" xmlns="" id="{00000000-0008-0000-0000-000013640000}"/>
            </a:ext>
          </a:extLst>
        </xdr:cNvPr>
        <xdr:cNvSpPr>
          <a:spLocks noChangeArrowheads="1"/>
        </xdr:cNvSpPr>
      </xdr:nvSpPr>
      <xdr:spPr bwMode="auto">
        <a:xfrm>
          <a:off x="21254982" y="5829300"/>
          <a:ext cx="141530" cy="38100"/>
        </a:xfrm>
        <a:prstGeom prst="rightArrow">
          <a:avLst>
            <a:gd name="adj1" fmla="val 60000"/>
            <a:gd name="adj2" fmla="val 70462"/>
          </a:avLst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000000" mc:Ignorable="a14" a14:legacySpreadsheetColorIndex="64"/>
              </a:solidFill>
              <a:prstDash val="solid"/>
              <a:miter lim="800000"/>
              <a:headEnd type="none" w="med" len="med"/>
              <a:tailEnd type="none" w="med" len="med"/>
            </a14:hiddenLine>
          </a:ext>
        </a:extLst>
      </xdr:spPr>
      <xdr:txBody>
        <a:bodyPr/>
        <a:lstStyle/>
        <a:p>
          <a:endParaRPr lang="de-DE" sz="1000" b="0" i="0" u="none" strike="noStrike" baseline="0">
            <a:solidFill>
              <a:srgbClr val="000000"/>
            </a:solidFill>
            <a:latin typeface="Arial"/>
          </a:endParaRPr>
        </a:p>
      </xdr:txBody>
    </xdr:sp>
    <xdr:clientData/>
  </xdr:twoCellAnchor>
  <xdr:twoCellAnchor>
    <xdr:from>
      <xdr:col>40</xdr:col>
      <xdr:colOff>828675</xdr:colOff>
      <xdr:row>26</xdr:row>
      <xdr:rowOff>76200</xdr:rowOff>
    </xdr:from>
    <xdr:to>
      <xdr:col>40</xdr:col>
      <xdr:colOff>1019175</xdr:colOff>
      <xdr:row>26</xdr:row>
      <xdr:rowOff>142875</xdr:rowOff>
    </xdr:to>
    <xdr:sp macro="[0]!ANNEXE1A" textlink="">
      <xdr:nvSpPr>
        <xdr:cNvPr id="25620" name="annexe_1a" descr="gfsdfqsfqs">
          <a:extLst>
            <a:ext uri="{FF2B5EF4-FFF2-40B4-BE49-F238E27FC236}">
              <a16:creationId xmlns:a16="http://schemas.microsoft.com/office/drawing/2014/main" xmlns="" id="{00000000-0008-0000-0000-000014640000}"/>
            </a:ext>
          </a:extLst>
        </xdr:cNvPr>
        <xdr:cNvSpPr>
          <a:spLocks noChangeArrowheads="1"/>
        </xdr:cNvSpPr>
      </xdr:nvSpPr>
      <xdr:spPr bwMode="auto">
        <a:xfrm>
          <a:off x="9620250" y="5362575"/>
          <a:ext cx="190500" cy="66675"/>
        </a:xfrm>
        <a:prstGeom prst="rightArrow">
          <a:avLst>
            <a:gd name="adj1" fmla="val 60000"/>
            <a:gd name="adj2" fmla="val 61944"/>
          </a:avLst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81</xdr:col>
          <xdr:colOff>160020</xdr:colOff>
          <xdr:row>61</xdr:row>
          <xdr:rowOff>45720</xdr:rowOff>
        </xdr:from>
        <xdr:to>
          <xdr:col>82</xdr:col>
          <xdr:colOff>236220</xdr:colOff>
          <xdr:row>62</xdr:row>
          <xdr:rowOff>38100</xdr:rowOff>
        </xdr:to>
        <xdr:sp macro="" textlink="">
          <xdr:nvSpPr>
            <xdr:cNvPr id="1756" name="oui4mec" hidden="1">
              <a:extLst>
                <a:ext uri="{63B3BB69-23CF-44E3-9099-C40C66FF867C}">
                  <a14:compatExt spid="_x0000_s17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15</xdr:row>
          <xdr:rowOff>0</xdr:rowOff>
        </xdr:from>
        <xdr:to>
          <xdr:col>3</xdr:col>
          <xdr:colOff>106680</xdr:colOff>
          <xdr:row>16</xdr:row>
          <xdr:rowOff>0</xdr:rowOff>
        </xdr:to>
        <xdr:sp macro="" textlink="">
          <xdr:nvSpPr>
            <xdr:cNvPr id="1772" name="Check Box 748" hidden="1">
              <a:extLst>
                <a:ext uri="{63B3BB69-23CF-44E3-9099-C40C66FF867C}">
                  <a14:compatExt spid="_x0000_s17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16</xdr:row>
          <xdr:rowOff>0</xdr:rowOff>
        </xdr:from>
        <xdr:to>
          <xdr:col>3</xdr:col>
          <xdr:colOff>106680</xdr:colOff>
          <xdr:row>17</xdr:row>
          <xdr:rowOff>0</xdr:rowOff>
        </xdr:to>
        <xdr:sp macro="" textlink="">
          <xdr:nvSpPr>
            <xdr:cNvPr id="1775" name="Check Box 751" hidden="1">
              <a:extLst>
                <a:ext uri="{63B3BB69-23CF-44E3-9099-C40C66FF867C}">
                  <a14:compatExt spid="_x0000_s1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16</xdr:row>
          <xdr:rowOff>220980</xdr:rowOff>
        </xdr:from>
        <xdr:to>
          <xdr:col>3</xdr:col>
          <xdr:colOff>106680</xdr:colOff>
          <xdr:row>17</xdr:row>
          <xdr:rowOff>213360</xdr:rowOff>
        </xdr:to>
        <xdr:sp macro="" textlink="">
          <xdr:nvSpPr>
            <xdr:cNvPr id="1776" name="Check Box 752" hidden="1">
              <a:extLst>
                <a:ext uri="{63B3BB69-23CF-44E3-9099-C40C66FF867C}">
                  <a14:compatExt spid="_x0000_s17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18</xdr:row>
          <xdr:rowOff>0</xdr:rowOff>
        </xdr:from>
        <xdr:to>
          <xdr:col>3</xdr:col>
          <xdr:colOff>106680</xdr:colOff>
          <xdr:row>19</xdr:row>
          <xdr:rowOff>0</xdr:rowOff>
        </xdr:to>
        <xdr:sp macro="" textlink="">
          <xdr:nvSpPr>
            <xdr:cNvPr id="1777" name="Check Box 753" hidden="1">
              <a:extLst>
                <a:ext uri="{63B3BB69-23CF-44E3-9099-C40C66FF867C}">
                  <a14:compatExt spid="_x0000_s17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18</xdr:row>
          <xdr:rowOff>220980</xdr:rowOff>
        </xdr:from>
        <xdr:to>
          <xdr:col>3</xdr:col>
          <xdr:colOff>106680</xdr:colOff>
          <xdr:row>19</xdr:row>
          <xdr:rowOff>198120</xdr:rowOff>
        </xdr:to>
        <xdr:sp macro="" textlink="">
          <xdr:nvSpPr>
            <xdr:cNvPr id="1781" name="Check Box 757" hidden="1">
              <a:extLst>
                <a:ext uri="{63B3BB69-23CF-44E3-9099-C40C66FF867C}">
                  <a14:compatExt spid="_x0000_s17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19</xdr:row>
          <xdr:rowOff>220980</xdr:rowOff>
        </xdr:from>
        <xdr:to>
          <xdr:col>3</xdr:col>
          <xdr:colOff>106680</xdr:colOff>
          <xdr:row>20</xdr:row>
          <xdr:rowOff>213360</xdr:rowOff>
        </xdr:to>
        <xdr:sp macro="" textlink="">
          <xdr:nvSpPr>
            <xdr:cNvPr id="1783" name="Check Box 759" hidden="1">
              <a:extLst>
                <a:ext uri="{63B3BB69-23CF-44E3-9099-C40C66FF867C}">
                  <a14:compatExt spid="_x0000_s17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21</xdr:row>
          <xdr:rowOff>0</xdr:rowOff>
        </xdr:from>
        <xdr:to>
          <xdr:col>3</xdr:col>
          <xdr:colOff>106680</xdr:colOff>
          <xdr:row>21</xdr:row>
          <xdr:rowOff>213360</xdr:rowOff>
        </xdr:to>
        <xdr:sp macro="" textlink="">
          <xdr:nvSpPr>
            <xdr:cNvPr id="1785" name="Check Box 761" hidden="1">
              <a:extLst>
                <a:ext uri="{63B3BB69-23CF-44E3-9099-C40C66FF867C}">
                  <a14:compatExt spid="_x0000_s17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</xdr:colOff>
          <xdr:row>15</xdr:row>
          <xdr:rowOff>198120</xdr:rowOff>
        </xdr:from>
        <xdr:to>
          <xdr:col>11</xdr:col>
          <xdr:colOff>121920</xdr:colOff>
          <xdr:row>17</xdr:row>
          <xdr:rowOff>0</xdr:rowOff>
        </xdr:to>
        <xdr:sp macro="" textlink="">
          <xdr:nvSpPr>
            <xdr:cNvPr id="1787" name="oui33" hidden="1">
              <a:extLst>
                <a:ext uri="{63B3BB69-23CF-44E3-9099-C40C66FF867C}">
                  <a14:compatExt spid="_x0000_s17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</xdr:colOff>
          <xdr:row>16</xdr:row>
          <xdr:rowOff>220980</xdr:rowOff>
        </xdr:from>
        <xdr:to>
          <xdr:col>11</xdr:col>
          <xdr:colOff>121920</xdr:colOff>
          <xdr:row>18</xdr:row>
          <xdr:rowOff>7620</xdr:rowOff>
        </xdr:to>
        <xdr:sp macro="" textlink="">
          <xdr:nvSpPr>
            <xdr:cNvPr id="1788" name="oui34" hidden="1">
              <a:extLst>
                <a:ext uri="{63B3BB69-23CF-44E3-9099-C40C66FF867C}">
                  <a14:compatExt spid="_x0000_s17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</xdr:colOff>
          <xdr:row>17</xdr:row>
          <xdr:rowOff>198120</xdr:rowOff>
        </xdr:from>
        <xdr:to>
          <xdr:col>11</xdr:col>
          <xdr:colOff>137160</xdr:colOff>
          <xdr:row>19</xdr:row>
          <xdr:rowOff>0</xdr:rowOff>
        </xdr:to>
        <xdr:sp macro="" textlink="">
          <xdr:nvSpPr>
            <xdr:cNvPr id="1789" name="oui35" hidden="1">
              <a:extLst>
                <a:ext uri="{63B3BB69-23CF-44E3-9099-C40C66FF867C}">
                  <a14:compatExt spid="_x0000_s17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</xdr:colOff>
          <xdr:row>18</xdr:row>
          <xdr:rowOff>182880</xdr:rowOff>
        </xdr:from>
        <xdr:to>
          <xdr:col>11</xdr:col>
          <xdr:colOff>106680</xdr:colOff>
          <xdr:row>19</xdr:row>
          <xdr:rowOff>213360</xdr:rowOff>
        </xdr:to>
        <xdr:sp macro="" textlink="">
          <xdr:nvSpPr>
            <xdr:cNvPr id="1793" name="oui39" hidden="1">
              <a:extLst>
                <a:ext uri="{63B3BB69-23CF-44E3-9099-C40C66FF867C}">
                  <a14:compatExt spid="_x0000_s1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</xdr:colOff>
          <xdr:row>19</xdr:row>
          <xdr:rowOff>198120</xdr:rowOff>
        </xdr:from>
        <xdr:to>
          <xdr:col>11</xdr:col>
          <xdr:colOff>121920</xdr:colOff>
          <xdr:row>21</xdr:row>
          <xdr:rowOff>0</xdr:rowOff>
        </xdr:to>
        <xdr:sp macro="" textlink="">
          <xdr:nvSpPr>
            <xdr:cNvPr id="1795" name="oui41" hidden="1">
              <a:extLst>
                <a:ext uri="{63B3BB69-23CF-44E3-9099-C40C66FF867C}">
                  <a14:compatExt spid="_x0000_s1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</xdr:colOff>
          <xdr:row>21</xdr:row>
          <xdr:rowOff>0</xdr:rowOff>
        </xdr:from>
        <xdr:to>
          <xdr:col>11</xdr:col>
          <xdr:colOff>121920</xdr:colOff>
          <xdr:row>22</xdr:row>
          <xdr:rowOff>22860</xdr:rowOff>
        </xdr:to>
        <xdr:sp macro="" textlink="">
          <xdr:nvSpPr>
            <xdr:cNvPr id="1796" name="oui42" hidden="1">
              <a:extLst>
                <a:ext uri="{63B3BB69-23CF-44E3-9099-C40C66FF867C}">
                  <a14:compatExt spid="_x0000_s17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144780</xdr:colOff>
          <xdr:row>16</xdr:row>
          <xdr:rowOff>0</xdr:rowOff>
        </xdr:from>
        <xdr:to>
          <xdr:col>13</xdr:col>
          <xdr:colOff>0</xdr:colOff>
          <xdr:row>17</xdr:row>
          <xdr:rowOff>0</xdr:rowOff>
        </xdr:to>
        <xdr:sp macro="" textlink="">
          <xdr:nvSpPr>
            <xdr:cNvPr id="1798" name="non33" hidden="1">
              <a:extLst>
                <a:ext uri="{63B3BB69-23CF-44E3-9099-C40C66FF867C}">
                  <a14:compatExt spid="_x0000_s17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121920</xdr:colOff>
          <xdr:row>16</xdr:row>
          <xdr:rowOff>220980</xdr:rowOff>
        </xdr:from>
        <xdr:to>
          <xdr:col>13</xdr:col>
          <xdr:colOff>7620</xdr:colOff>
          <xdr:row>18</xdr:row>
          <xdr:rowOff>0</xdr:rowOff>
        </xdr:to>
        <xdr:sp macro="" textlink="">
          <xdr:nvSpPr>
            <xdr:cNvPr id="1799" name="non34" hidden="1">
              <a:extLst>
                <a:ext uri="{63B3BB69-23CF-44E3-9099-C40C66FF867C}">
                  <a14:compatExt spid="_x0000_s17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121920</xdr:colOff>
          <xdr:row>18</xdr:row>
          <xdr:rowOff>0</xdr:rowOff>
        </xdr:from>
        <xdr:to>
          <xdr:col>13</xdr:col>
          <xdr:colOff>60960</xdr:colOff>
          <xdr:row>19</xdr:row>
          <xdr:rowOff>0</xdr:rowOff>
        </xdr:to>
        <xdr:sp macro="" textlink="">
          <xdr:nvSpPr>
            <xdr:cNvPr id="1800" name="non35" hidden="1">
              <a:extLst>
                <a:ext uri="{63B3BB69-23CF-44E3-9099-C40C66FF867C}">
                  <a14:compatExt spid="_x0000_s18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144780</xdr:colOff>
          <xdr:row>18</xdr:row>
          <xdr:rowOff>220980</xdr:rowOff>
        </xdr:from>
        <xdr:to>
          <xdr:col>13</xdr:col>
          <xdr:colOff>38100</xdr:colOff>
          <xdr:row>19</xdr:row>
          <xdr:rowOff>213360</xdr:rowOff>
        </xdr:to>
        <xdr:sp macro="" textlink="">
          <xdr:nvSpPr>
            <xdr:cNvPr id="1804" name="non39" hidden="1">
              <a:extLst>
                <a:ext uri="{63B3BB69-23CF-44E3-9099-C40C66FF867C}">
                  <a14:compatExt spid="_x0000_s18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144780</xdr:colOff>
          <xdr:row>20</xdr:row>
          <xdr:rowOff>0</xdr:rowOff>
        </xdr:from>
        <xdr:to>
          <xdr:col>13</xdr:col>
          <xdr:colOff>38100</xdr:colOff>
          <xdr:row>21</xdr:row>
          <xdr:rowOff>0</xdr:rowOff>
        </xdr:to>
        <xdr:sp macro="" textlink="">
          <xdr:nvSpPr>
            <xdr:cNvPr id="1806" name="non41" hidden="1">
              <a:extLst>
                <a:ext uri="{63B3BB69-23CF-44E3-9099-C40C66FF867C}">
                  <a14:compatExt spid="_x0000_s18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121920</xdr:colOff>
          <xdr:row>21</xdr:row>
          <xdr:rowOff>7620</xdr:rowOff>
        </xdr:from>
        <xdr:to>
          <xdr:col>13</xdr:col>
          <xdr:colOff>7620</xdr:colOff>
          <xdr:row>22</xdr:row>
          <xdr:rowOff>0</xdr:rowOff>
        </xdr:to>
        <xdr:sp macro="" textlink="">
          <xdr:nvSpPr>
            <xdr:cNvPr id="1807" name="non42" hidden="1">
              <a:extLst>
                <a:ext uri="{63B3BB69-23CF-44E3-9099-C40C66FF867C}">
                  <a14:compatExt spid="_x0000_s18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30480</xdr:colOff>
          <xdr:row>69</xdr:row>
          <xdr:rowOff>190500</xdr:rowOff>
        </xdr:from>
        <xdr:to>
          <xdr:col>18</xdr:col>
          <xdr:colOff>213360</xdr:colOff>
          <xdr:row>71</xdr:row>
          <xdr:rowOff>30480</xdr:rowOff>
        </xdr:to>
        <xdr:sp macro="" textlink="">
          <xdr:nvSpPr>
            <xdr:cNvPr id="1835" name="Button 811" hidden="1">
              <a:extLst>
                <a:ext uri="{63B3BB69-23CF-44E3-9099-C40C66FF867C}">
                  <a14:compatExt spid="_x0000_s18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"/>
                </a:rPr>
                <a:t>SUBMIT Prod manager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7620</xdr:colOff>
          <xdr:row>46</xdr:row>
          <xdr:rowOff>7620</xdr:rowOff>
        </xdr:from>
        <xdr:to>
          <xdr:col>51</xdr:col>
          <xdr:colOff>68580</xdr:colOff>
          <xdr:row>47</xdr:row>
          <xdr:rowOff>38100</xdr:rowOff>
        </xdr:to>
        <xdr:sp macro="" textlink="">
          <xdr:nvSpPr>
            <xdr:cNvPr id="1838" name="oui3qha" hidden="1">
              <a:extLst>
                <a:ext uri="{63B3BB69-23CF-44E3-9099-C40C66FF867C}">
                  <a14:compatExt spid="_x0000_s18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114300</xdr:colOff>
          <xdr:row>9</xdr:row>
          <xdr:rowOff>0</xdr:rowOff>
        </xdr:from>
        <xdr:to>
          <xdr:col>52</xdr:col>
          <xdr:colOff>45720</xdr:colOff>
          <xdr:row>10</xdr:row>
          <xdr:rowOff>0</xdr:rowOff>
        </xdr:to>
        <xdr:sp macro="" textlink="">
          <xdr:nvSpPr>
            <xdr:cNvPr id="1839" name="oui3aa" hidden="1">
              <a:extLst>
                <a:ext uri="{63B3BB69-23CF-44E3-9099-C40C66FF867C}">
                  <a14:compatExt spid="_x0000_s18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30480</xdr:colOff>
          <xdr:row>9</xdr:row>
          <xdr:rowOff>7620</xdr:rowOff>
        </xdr:from>
        <xdr:to>
          <xdr:col>54</xdr:col>
          <xdr:colOff>106680</xdr:colOff>
          <xdr:row>10</xdr:row>
          <xdr:rowOff>7620</xdr:rowOff>
        </xdr:to>
        <xdr:sp macro="" textlink="">
          <xdr:nvSpPr>
            <xdr:cNvPr id="1840" name="non3aa" hidden="1">
              <a:extLst>
                <a:ext uri="{63B3BB69-23CF-44E3-9099-C40C66FF867C}">
                  <a14:compatExt spid="_x0000_s18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114300</xdr:colOff>
          <xdr:row>9</xdr:row>
          <xdr:rowOff>0</xdr:rowOff>
        </xdr:from>
        <xdr:to>
          <xdr:col>59</xdr:col>
          <xdr:colOff>76200</xdr:colOff>
          <xdr:row>10</xdr:row>
          <xdr:rowOff>0</xdr:rowOff>
        </xdr:to>
        <xdr:sp macro="" textlink="">
          <xdr:nvSpPr>
            <xdr:cNvPr id="1841" name="oui3ac" hidden="1">
              <a:extLst>
                <a:ext uri="{63B3BB69-23CF-44E3-9099-C40C66FF867C}">
                  <a14:compatExt spid="_x0000_s1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144780</xdr:colOff>
          <xdr:row>9</xdr:row>
          <xdr:rowOff>7620</xdr:rowOff>
        </xdr:from>
        <xdr:to>
          <xdr:col>62</xdr:col>
          <xdr:colOff>7620</xdr:colOff>
          <xdr:row>10</xdr:row>
          <xdr:rowOff>7620</xdr:rowOff>
        </xdr:to>
        <xdr:sp macro="" textlink="">
          <xdr:nvSpPr>
            <xdr:cNvPr id="1842" name="non3ac" hidden="1">
              <a:extLst>
                <a:ext uri="{63B3BB69-23CF-44E3-9099-C40C66FF867C}">
                  <a14:compatExt spid="_x0000_s18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76200</xdr:colOff>
          <xdr:row>22</xdr:row>
          <xdr:rowOff>0</xdr:rowOff>
        </xdr:from>
        <xdr:to>
          <xdr:col>51</xdr:col>
          <xdr:colOff>144780</xdr:colOff>
          <xdr:row>23</xdr:row>
          <xdr:rowOff>0</xdr:rowOff>
        </xdr:to>
        <xdr:sp macro="" textlink="">
          <xdr:nvSpPr>
            <xdr:cNvPr id="1851" name="oui3ca" hidden="1">
              <a:extLst>
                <a:ext uri="{63B3BB69-23CF-44E3-9099-C40C66FF867C}">
                  <a14:compatExt spid="_x0000_s18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228600</xdr:colOff>
          <xdr:row>22</xdr:row>
          <xdr:rowOff>7620</xdr:rowOff>
        </xdr:from>
        <xdr:to>
          <xdr:col>53</xdr:col>
          <xdr:colOff>22860</xdr:colOff>
          <xdr:row>23</xdr:row>
          <xdr:rowOff>7620</xdr:rowOff>
        </xdr:to>
        <xdr:sp macro="" textlink="">
          <xdr:nvSpPr>
            <xdr:cNvPr id="1852" name="non3ca" hidden="1">
              <a:extLst>
                <a:ext uri="{63B3BB69-23CF-44E3-9099-C40C66FF867C}">
                  <a14:compatExt spid="_x0000_s18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144780</xdr:colOff>
          <xdr:row>22</xdr:row>
          <xdr:rowOff>0</xdr:rowOff>
        </xdr:from>
        <xdr:to>
          <xdr:col>61</xdr:col>
          <xdr:colOff>45720</xdr:colOff>
          <xdr:row>23</xdr:row>
          <xdr:rowOff>0</xdr:rowOff>
        </xdr:to>
        <xdr:sp macro="" textlink="">
          <xdr:nvSpPr>
            <xdr:cNvPr id="1853" name="oui3cc" hidden="1">
              <a:extLst>
                <a:ext uri="{63B3BB69-23CF-44E3-9099-C40C66FF867C}">
                  <a14:compatExt spid="_x0000_s18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62</xdr:col>
          <xdr:colOff>106680</xdr:colOff>
          <xdr:row>22</xdr:row>
          <xdr:rowOff>7620</xdr:rowOff>
        </xdr:from>
        <xdr:to>
          <xdr:col>63</xdr:col>
          <xdr:colOff>182880</xdr:colOff>
          <xdr:row>23</xdr:row>
          <xdr:rowOff>7620</xdr:rowOff>
        </xdr:to>
        <xdr:sp macro="" textlink="">
          <xdr:nvSpPr>
            <xdr:cNvPr id="1854" name="non3cc" hidden="1">
              <a:extLst>
                <a:ext uri="{63B3BB69-23CF-44E3-9099-C40C66FF867C}">
                  <a14:compatExt spid="_x0000_s18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7620</xdr:colOff>
          <xdr:row>48</xdr:row>
          <xdr:rowOff>68580</xdr:rowOff>
        </xdr:from>
        <xdr:to>
          <xdr:col>41</xdr:col>
          <xdr:colOff>746760</xdr:colOff>
          <xdr:row>49</xdr:row>
          <xdr:rowOff>60960</xdr:rowOff>
        </xdr:to>
        <xdr:sp macro="" textlink="">
          <xdr:nvSpPr>
            <xdr:cNvPr id="1855" name="f3h" hidden="1">
              <a:extLst>
                <a:ext uri="{63B3BB69-23CF-44E3-9099-C40C66FF867C}">
                  <a14:compatExt spid="_x0000_s18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FILTRE 3H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22</xdr:row>
          <xdr:rowOff>7620</xdr:rowOff>
        </xdr:from>
        <xdr:to>
          <xdr:col>3</xdr:col>
          <xdr:colOff>106680</xdr:colOff>
          <xdr:row>23</xdr:row>
          <xdr:rowOff>0</xdr:rowOff>
        </xdr:to>
        <xdr:sp macro="" textlink="">
          <xdr:nvSpPr>
            <xdr:cNvPr id="1873" name="Check Box 849" hidden="1">
              <a:extLst>
                <a:ext uri="{63B3BB69-23CF-44E3-9099-C40C66FF867C}">
                  <a14:compatExt spid="_x0000_s18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82</xdr:col>
          <xdr:colOff>7620</xdr:colOff>
          <xdr:row>50</xdr:row>
          <xdr:rowOff>76200</xdr:rowOff>
        </xdr:from>
        <xdr:to>
          <xdr:col>83</xdr:col>
          <xdr:colOff>76200</xdr:colOff>
          <xdr:row>51</xdr:row>
          <xdr:rowOff>106680</xdr:rowOff>
        </xdr:to>
        <xdr:sp macro="" textlink="">
          <xdr:nvSpPr>
            <xdr:cNvPr id="1878" name="boutanex3h" hidden="1">
              <a:extLst>
                <a:ext uri="{63B3BB69-23CF-44E3-9099-C40C66FF867C}">
                  <a14:compatExt spid="_x0000_s18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82</xdr:col>
      <xdr:colOff>112059</xdr:colOff>
      <xdr:row>53</xdr:row>
      <xdr:rowOff>102252</xdr:rowOff>
    </xdr:from>
    <xdr:to>
      <xdr:col>82</xdr:col>
      <xdr:colOff>265019</xdr:colOff>
      <xdr:row>53</xdr:row>
      <xdr:rowOff>179293</xdr:rowOff>
    </xdr:to>
    <xdr:sp macro="[0]!ANNEXE3H" textlink="">
      <xdr:nvSpPr>
        <xdr:cNvPr id="25621" name="annexe_3h" descr="gfsdfqsfqs">
          <a:extLst>
            <a:ext uri="{FF2B5EF4-FFF2-40B4-BE49-F238E27FC236}">
              <a16:creationId xmlns:a16="http://schemas.microsoft.com/office/drawing/2014/main" xmlns="" id="{00000000-0008-0000-0000-000015640000}"/>
            </a:ext>
          </a:extLst>
        </xdr:cNvPr>
        <xdr:cNvSpPr>
          <a:spLocks noChangeArrowheads="1"/>
        </xdr:cNvSpPr>
      </xdr:nvSpPr>
      <xdr:spPr bwMode="auto">
        <a:xfrm>
          <a:off x="21152784" y="11046477"/>
          <a:ext cx="152960" cy="77041"/>
        </a:xfrm>
        <a:prstGeom prst="rightArrow">
          <a:avLst>
            <a:gd name="adj1" fmla="val 60000"/>
            <a:gd name="adj2" fmla="val 65042"/>
          </a:avLst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000000" mc:Ignorable="a14" a14:legacySpreadsheetColorIndex="64"/>
              </a:solidFill>
              <a:prstDash val="solid"/>
              <a:miter lim="800000"/>
              <a:headEnd type="none" w="med" len="med"/>
              <a:tailEnd type="none" w="med" len="med"/>
            </a14:hiddenLine>
          </a:ext>
        </a:extLst>
      </xdr:spPr>
      <xdr:txBody>
        <a:bodyPr/>
        <a:lstStyle/>
        <a:p>
          <a:endParaRPr lang="de-DE" sz="1000" b="0" i="0" u="none" strike="noStrike" baseline="0">
            <a:solidFill>
              <a:srgbClr val="000000"/>
            </a:solidFill>
            <a:latin typeface="Arial"/>
          </a:endParaRPr>
        </a:p>
      </xdr:txBody>
    </xdr:sp>
    <xdr:clientData/>
  </xdr:twoCellAnchor>
  <xdr:twoCellAnchor>
    <xdr:from>
      <xdr:col>41</xdr:col>
      <xdr:colOff>104775</xdr:colOff>
      <xdr:row>56</xdr:row>
      <xdr:rowOff>152400</xdr:rowOff>
    </xdr:from>
    <xdr:to>
      <xdr:col>41</xdr:col>
      <xdr:colOff>923925</xdr:colOff>
      <xdr:row>70</xdr:row>
      <xdr:rowOff>66675</xdr:rowOff>
    </xdr:to>
    <xdr:sp macro="" textlink="">
      <xdr:nvSpPr>
        <xdr:cNvPr id="1882" name="fleche_decoch">
          <a:extLst>
            <a:ext uri="{FF2B5EF4-FFF2-40B4-BE49-F238E27FC236}">
              <a16:creationId xmlns:a16="http://schemas.microsoft.com/office/drawing/2014/main" xmlns="" id="{00000000-0008-0000-0000-00005A070000}"/>
            </a:ext>
          </a:extLst>
        </xdr:cNvPr>
        <xdr:cNvSpPr>
          <a:spLocks noChangeArrowheads="1"/>
        </xdr:cNvSpPr>
      </xdr:nvSpPr>
      <xdr:spPr bwMode="auto">
        <a:xfrm>
          <a:off x="10020300" y="11696700"/>
          <a:ext cx="676275" cy="3000375"/>
        </a:xfrm>
        <a:custGeom>
          <a:avLst/>
          <a:gdLst>
            <a:gd name="G0" fmla="+- 9257 0 0"/>
            <a:gd name="G1" fmla="+- 18514 0 0"/>
            <a:gd name="G2" fmla="+- 7200 0 0"/>
            <a:gd name="G3" fmla="*/ 9257 1 2"/>
            <a:gd name="G4" fmla="+- G3 10800 0"/>
            <a:gd name="G5" fmla="+- 21600 9257 18514"/>
            <a:gd name="G6" fmla="+- 18514 7200 0"/>
            <a:gd name="G7" fmla="*/ G6 1 2"/>
            <a:gd name="G8" fmla="*/ 18514 2 1"/>
            <a:gd name="G9" fmla="+- G8 0 21600"/>
            <a:gd name="G10" fmla="*/ 21600 G0 G1"/>
            <a:gd name="G11" fmla="*/ 21600 G4 G1"/>
            <a:gd name="G12" fmla="*/ 21600 G5 G1"/>
            <a:gd name="G13" fmla="*/ 21600 G7 G1"/>
            <a:gd name="G14" fmla="*/ 18514 1 2"/>
            <a:gd name="G15" fmla="+- G5 0 G4"/>
            <a:gd name="G16" fmla="+- G0 0 G4"/>
            <a:gd name="G17" fmla="*/ G2 G15 G16"/>
            <a:gd name="T0" fmla="*/ 15429 w 21600"/>
            <a:gd name="T1" fmla="*/ 0 h 21600"/>
            <a:gd name="T2" fmla="*/ 9257 w 21600"/>
            <a:gd name="T3" fmla="*/ 7200 h 21600"/>
            <a:gd name="T4" fmla="*/ 0 w 21600"/>
            <a:gd name="T5" fmla="*/ 18001 h 21600"/>
            <a:gd name="T6" fmla="*/ 9257 w 21600"/>
            <a:gd name="T7" fmla="*/ 21600 h 21600"/>
            <a:gd name="T8" fmla="*/ 18514 w 21600"/>
            <a:gd name="T9" fmla="*/ 15000 h 21600"/>
            <a:gd name="T10" fmla="*/ 21600 w 21600"/>
            <a:gd name="T11" fmla="*/ 7200 h 21600"/>
            <a:gd name="T12" fmla="*/ 17694720 60000 65536"/>
            <a:gd name="T13" fmla="*/ 11796480 60000 65536"/>
            <a:gd name="T14" fmla="*/ 11796480 60000 65536"/>
            <a:gd name="T15" fmla="*/ 5898240 60000 65536"/>
            <a:gd name="T16" fmla="*/ 0 60000 65536"/>
            <a:gd name="T17" fmla="*/ 0 60000 65536"/>
            <a:gd name="T18" fmla="*/ 0 w 21600"/>
            <a:gd name="T19" fmla="*/ G12 h 21600"/>
            <a:gd name="T20" fmla="*/ G1 w 21600"/>
            <a:gd name="T21" fmla="*/ 21600 h 21600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21600" h="21600">
              <a:moveTo>
                <a:pt x="15429" y="0"/>
              </a:moveTo>
              <a:lnTo>
                <a:pt x="9257" y="7200"/>
              </a:lnTo>
              <a:lnTo>
                <a:pt x="12343" y="7200"/>
              </a:lnTo>
              <a:lnTo>
                <a:pt x="12343" y="14400"/>
              </a:lnTo>
              <a:lnTo>
                <a:pt x="0" y="14400"/>
              </a:lnTo>
              <a:lnTo>
                <a:pt x="0" y="21600"/>
              </a:lnTo>
              <a:lnTo>
                <a:pt x="18514" y="21600"/>
              </a:lnTo>
              <a:lnTo>
                <a:pt x="18514" y="7200"/>
              </a:lnTo>
              <a:lnTo>
                <a:pt x="21600" y="720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CC99FF" mc:Ignorable="a14" a14:legacySpreadsheetColorIndex="46"/>
        </a:solidFill>
        <a:ln w="19050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 type="none" w="lg" len="lg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Helv"/>
            </a:rPr>
            <a:t>décocher les services non concernés</a:t>
          </a:r>
          <a:endParaRPr lang="fr-FR"/>
        </a:p>
      </xdr:txBody>
    </xdr:sp>
    <xdr:clientData/>
  </xdr:twoCellAnchor>
  <xdr:twoCellAnchor editAs="oneCell">
    <xdr:from>
      <xdr:col>0</xdr:col>
      <xdr:colOff>95250</xdr:colOff>
      <xdr:row>0</xdr:row>
      <xdr:rowOff>28575</xdr:rowOff>
    </xdr:from>
    <xdr:to>
      <xdr:col>7</xdr:col>
      <xdr:colOff>104775</xdr:colOff>
      <xdr:row>2</xdr:row>
      <xdr:rowOff>9525</xdr:rowOff>
    </xdr:to>
    <xdr:pic>
      <xdr:nvPicPr>
        <xdr:cNvPr id="25623" name="Picture 884" descr="logoES">
          <a:extLst>
            <a:ext uri="{FF2B5EF4-FFF2-40B4-BE49-F238E27FC236}">
              <a16:creationId xmlns:a16="http://schemas.microsoft.com/office/drawing/2014/main" xmlns="" id="{00000000-0008-0000-0000-0000176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28575"/>
          <a:ext cx="16097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95250</xdr:colOff>
      <xdr:row>0</xdr:row>
      <xdr:rowOff>28575</xdr:rowOff>
    </xdr:from>
    <xdr:to>
      <xdr:col>48</xdr:col>
      <xdr:colOff>190500</xdr:colOff>
      <xdr:row>2</xdr:row>
      <xdr:rowOff>0</xdr:rowOff>
    </xdr:to>
    <xdr:pic>
      <xdr:nvPicPr>
        <xdr:cNvPr id="25624" name="logotco" descr="logoES">
          <a:extLst>
            <a:ext uri="{FF2B5EF4-FFF2-40B4-BE49-F238E27FC236}">
              <a16:creationId xmlns:a16="http://schemas.microsoft.com/office/drawing/2014/main" xmlns="" id="{00000000-0008-0000-0000-0000186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28575"/>
          <a:ext cx="150495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79</xdr:col>
          <xdr:colOff>0</xdr:colOff>
          <xdr:row>6</xdr:row>
          <xdr:rowOff>7620</xdr:rowOff>
        </xdr:from>
        <xdr:to>
          <xdr:col>82</xdr:col>
          <xdr:colOff>198120</xdr:colOff>
          <xdr:row>8</xdr:row>
          <xdr:rowOff>0</xdr:rowOff>
        </xdr:to>
        <xdr:sp macro="" textlink="">
          <xdr:nvSpPr>
            <xdr:cNvPr id="1910" name="listepc" hidden="1">
              <a:extLst>
                <a:ext uri="{63B3BB69-23CF-44E3-9099-C40C66FF867C}">
                  <a14:compatExt spid="_x0000_s19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44</xdr:col>
      <xdr:colOff>57150</xdr:colOff>
      <xdr:row>68</xdr:row>
      <xdr:rowOff>152400</xdr:rowOff>
    </xdr:from>
    <xdr:to>
      <xdr:col>46</xdr:col>
      <xdr:colOff>9525</xdr:colOff>
      <xdr:row>70</xdr:row>
      <xdr:rowOff>152401</xdr:rowOff>
    </xdr:to>
    <xdr:pic macro="[0]!verrouof4">
      <xdr:nvPicPr>
        <xdr:cNvPr id="25625" name="dever" descr="MC900441499">
          <a:extLst>
            <a:ext uri="{FF2B5EF4-FFF2-40B4-BE49-F238E27FC236}">
              <a16:creationId xmlns:a16="http://schemas.microsoft.com/office/drawing/2014/main" xmlns="" id="{00000000-0008-0000-0000-0000196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63325" y="14297025"/>
          <a:ext cx="447675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114300</xdr:rowOff>
    </xdr:from>
    <xdr:to>
      <xdr:col>44</xdr:col>
      <xdr:colOff>28575</xdr:colOff>
      <xdr:row>70</xdr:row>
      <xdr:rowOff>152401</xdr:rowOff>
    </xdr:to>
    <xdr:pic macro="[0]!verrouon4">
      <xdr:nvPicPr>
        <xdr:cNvPr id="25626" name="ver" descr="MC900441500">
          <a:extLst>
            <a:ext uri="{FF2B5EF4-FFF2-40B4-BE49-F238E27FC236}">
              <a16:creationId xmlns:a16="http://schemas.microsoft.com/office/drawing/2014/main" xmlns="" id="{00000000-0008-0000-0000-00001A6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14258925"/>
          <a:ext cx="485775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198120</xdr:colOff>
          <xdr:row>22</xdr:row>
          <xdr:rowOff>30480</xdr:rowOff>
        </xdr:from>
        <xdr:to>
          <xdr:col>79</xdr:col>
          <xdr:colOff>45720</xdr:colOff>
          <xdr:row>23</xdr:row>
          <xdr:rowOff>38100</xdr:rowOff>
        </xdr:to>
        <xdr:sp macro="" textlink="">
          <xdr:nvSpPr>
            <xdr:cNvPr id="1918" name="oui3cp" hidden="1">
              <a:extLst>
                <a:ext uri="{63B3BB69-23CF-44E3-9099-C40C66FF867C}">
                  <a14:compatExt spid="_x0000_s19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106680</xdr:colOff>
          <xdr:row>22</xdr:row>
          <xdr:rowOff>38100</xdr:rowOff>
        </xdr:from>
        <xdr:to>
          <xdr:col>81</xdr:col>
          <xdr:colOff>106680</xdr:colOff>
          <xdr:row>23</xdr:row>
          <xdr:rowOff>38100</xdr:rowOff>
        </xdr:to>
        <xdr:sp macro="" textlink="">
          <xdr:nvSpPr>
            <xdr:cNvPr id="1919" name="non3cp" hidden="1">
              <a:extLst>
                <a:ext uri="{63B3BB69-23CF-44E3-9099-C40C66FF867C}">
                  <a14:compatExt spid="_x0000_s19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106680</xdr:colOff>
          <xdr:row>15</xdr:row>
          <xdr:rowOff>198120</xdr:rowOff>
        </xdr:from>
        <xdr:to>
          <xdr:col>18</xdr:col>
          <xdr:colOff>182880</xdr:colOff>
          <xdr:row>16</xdr:row>
          <xdr:rowOff>182880</xdr:rowOff>
        </xdr:to>
        <xdr:sp macro="" textlink="">
          <xdr:nvSpPr>
            <xdr:cNvPr id="1920" name="Check Box 896" hidden="1">
              <a:extLst>
                <a:ext uri="{63B3BB69-23CF-44E3-9099-C40C66FF867C}">
                  <a14:compatExt spid="_x0000_s19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106680</xdr:colOff>
          <xdr:row>17</xdr:row>
          <xdr:rowOff>30480</xdr:rowOff>
        </xdr:from>
        <xdr:to>
          <xdr:col>18</xdr:col>
          <xdr:colOff>182880</xdr:colOff>
          <xdr:row>18</xdr:row>
          <xdr:rowOff>7620</xdr:rowOff>
        </xdr:to>
        <xdr:sp macro="" textlink="">
          <xdr:nvSpPr>
            <xdr:cNvPr id="1921" name="Check Box 897" hidden="1">
              <a:extLst>
                <a:ext uri="{63B3BB69-23CF-44E3-9099-C40C66FF867C}">
                  <a14:compatExt spid="_x0000_s19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106680</xdr:colOff>
          <xdr:row>18</xdr:row>
          <xdr:rowOff>83820</xdr:rowOff>
        </xdr:from>
        <xdr:to>
          <xdr:col>18</xdr:col>
          <xdr:colOff>182880</xdr:colOff>
          <xdr:row>19</xdr:row>
          <xdr:rowOff>68580</xdr:rowOff>
        </xdr:to>
        <xdr:sp macro="" textlink="">
          <xdr:nvSpPr>
            <xdr:cNvPr id="1922" name="Check Box 898" hidden="1">
              <a:extLst>
                <a:ext uri="{63B3BB69-23CF-44E3-9099-C40C66FF867C}">
                  <a14:compatExt spid="_x0000_s19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11</xdr:row>
          <xdr:rowOff>7620</xdr:rowOff>
        </xdr:from>
        <xdr:to>
          <xdr:col>2</xdr:col>
          <xdr:colOff>190500</xdr:colOff>
          <xdr:row>12</xdr:row>
          <xdr:rowOff>0</xdr:rowOff>
        </xdr:to>
        <xdr:sp macro="" textlink="">
          <xdr:nvSpPr>
            <xdr:cNvPr id="1924" name="Check Box 900" hidden="1">
              <a:extLst>
                <a:ext uri="{63B3BB69-23CF-44E3-9099-C40C66FF867C}">
                  <a14:compatExt spid="_x0000_s19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121920</xdr:colOff>
          <xdr:row>11</xdr:row>
          <xdr:rowOff>7620</xdr:rowOff>
        </xdr:from>
        <xdr:to>
          <xdr:col>6</xdr:col>
          <xdr:colOff>198120</xdr:colOff>
          <xdr:row>12</xdr:row>
          <xdr:rowOff>0</xdr:rowOff>
        </xdr:to>
        <xdr:sp macro="" textlink="">
          <xdr:nvSpPr>
            <xdr:cNvPr id="1925" name="Check Box 901" hidden="1">
              <a:extLst>
                <a:ext uri="{63B3BB69-23CF-44E3-9099-C40C66FF867C}">
                  <a14:compatExt spid="_x0000_s19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11</xdr:row>
          <xdr:rowOff>7620</xdr:rowOff>
        </xdr:from>
        <xdr:to>
          <xdr:col>13</xdr:col>
          <xdr:colOff>76200</xdr:colOff>
          <xdr:row>12</xdr:row>
          <xdr:rowOff>0</xdr:rowOff>
        </xdr:to>
        <xdr:sp macro="" textlink="">
          <xdr:nvSpPr>
            <xdr:cNvPr id="1926" name="Check Box 902" hidden="1">
              <a:extLst>
                <a:ext uri="{63B3BB69-23CF-44E3-9099-C40C66FF867C}">
                  <a14:compatExt spid="_x0000_s19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76200</xdr:colOff>
          <xdr:row>11</xdr:row>
          <xdr:rowOff>0</xdr:rowOff>
        </xdr:from>
        <xdr:to>
          <xdr:col>18</xdr:col>
          <xdr:colOff>152400</xdr:colOff>
          <xdr:row>11</xdr:row>
          <xdr:rowOff>213360</xdr:rowOff>
        </xdr:to>
        <xdr:sp macro="" textlink="">
          <xdr:nvSpPr>
            <xdr:cNvPr id="1927" name="Check Box 903" hidden="1">
              <a:extLst>
                <a:ext uri="{63B3BB69-23CF-44E3-9099-C40C66FF867C}">
                  <a14:compatExt spid="_x0000_s19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72</xdr:col>
          <xdr:colOff>121920</xdr:colOff>
          <xdr:row>7</xdr:row>
          <xdr:rowOff>198120</xdr:rowOff>
        </xdr:from>
        <xdr:to>
          <xdr:col>77</xdr:col>
          <xdr:colOff>83820</xdr:colOff>
          <xdr:row>9</xdr:row>
          <xdr:rowOff>0</xdr:rowOff>
        </xdr:to>
        <xdr:sp macro="" textlink="">
          <xdr:nvSpPr>
            <xdr:cNvPr id="1936" name="z3an" hidden="1">
              <a:extLst>
                <a:ext uri="{63B3BB69-23CF-44E3-9099-C40C66FF867C}">
                  <a14:compatExt spid="_x0000_s19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72</xdr:col>
          <xdr:colOff>182880</xdr:colOff>
          <xdr:row>7</xdr:row>
          <xdr:rowOff>198120</xdr:rowOff>
        </xdr:from>
        <xdr:to>
          <xdr:col>74</xdr:col>
          <xdr:colOff>182880</xdr:colOff>
          <xdr:row>8</xdr:row>
          <xdr:rowOff>190500</xdr:rowOff>
        </xdr:to>
        <xdr:sp macro="" textlink="">
          <xdr:nvSpPr>
            <xdr:cNvPr id="1937" name="oui3an" hidden="1">
              <a:extLst>
                <a:ext uri="{63B3BB69-23CF-44E3-9099-C40C66FF867C}">
                  <a14:compatExt spid="_x0000_s1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74</xdr:col>
          <xdr:colOff>220980</xdr:colOff>
          <xdr:row>7</xdr:row>
          <xdr:rowOff>220980</xdr:rowOff>
        </xdr:from>
        <xdr:to>
          <xdr:col>77</xdr:col>
          <xdr:colOff>0</xdr:colOff>
          <xdr:row>8</xdr:row>
          <xdr:rowOff>213360</xdr:rowOff>
        </xdr:to>
        <xdr:sp macro="" textlink="">
          <xdr:nvSpPr>
            <xdr:cNvPr id="1938" name="non3an" hidden="1">
              <a:extLst>
                <a:ext uri="{63B3BB69-23CF-44E3-9099-C40C66FF867C}">
                  <a14:compatExt spid="_x0000_s19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72</xdr:col>
          <xdr:colOff>121920</xdr:colOff>
          <xdr:row>9</xdr:row>
          <xdr:rowOff>30480</xdr:rowOff>
        </xdr:from>
        <xdr:to>
          <xdr:col>77</xdr:col>
          <xdr:colOff>83820</xdr:colOff>
          <xdr:row>10</xdr:row>
          <xdr:rowOff>45720</xdr:rowOff>
        </xdr:to>
        <xdr:sp macro="" textlink="">
          <xdr:nvSpPr>
            <xdr:cNvPr id="1939" name="z3ap" hidden="1">
              <a:extLst>
                <a:ext uri="{63B3BB69-23CF-44E3-9099-C40C66FF867C}">
                  <a14:compatExt spid="_x0000_s19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72</xdr:col>
          <xdr:colOff>182880</xdr:colOff>
          <xdr:row>9</xdr:row>
          <xdr:rowOff>30480</xdr:rowOff>
        </xdr:from>
        <xdr:to>
          <xdr:col>74</xdr:col>
          <xdr:colOff>182880</xdr:colOff>
          <xdr:row>10</xdr:row>
          <xdr:rowOff>38100</xdr:rowOff>
        </xdr:to>
        <xdr:sp macro="" textlink="">
          <xdr:nvSpPr>
            <xdr:cNvPr id="1940" name="oui3ap" hidden="1">
              <a:extLst>
                <a:ext uri="{63B3BB69-23CF-44E3-9099-C40C66FF867C}">
                  <a14:compatExt spid="_x0000_s19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74</xdr:col>
          <xdr:colOff>220980</xdr:colOff>
          <xdr:row>9</xdr:row>
          <xdr:rowOff>45720</xdr:rowOff>
        </xdr:from>
        <xdr:to>
          <xdr:col>77</xdr:col>
          <xdr:colOff>0</xdr:colOff>
          <xdr:row>10</xdr:row>
          <xdr:rowOff>38100</xdr:rowOff>
        </xdr:to>
        <xdr:sp macro="" textlink="">
          <xdr:nvSpPr>
            <xdr:cNvPr id="1941" name="non3ap" hidden="1">
              <a:extLst>
                <a:ext uri="{63B3BB69-23CF-44E3-9099-C40C66FF867C}">
                  <a14:compatExt spid="_x0000_s19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68580</xdr:colOff>
          <xdr:row>27</xdr:row>
          <xdr:rowOff>0</xdr:rowOff>
        </xdr:from>
        <xdr:to>
          <xdr:col>56</xdr:col>
          <xdr:colOff>83820</xdr:colOff>
          <xdr:row>28</xdr:row>
          <xdr:rowOff>22860</xdr:rowOff>
        </xdr:to>
        <xdr:sp macro="" textlink="">
          <xdr:nvSpPr>
            <xdr:cNvPr id="1942" name="z3d_ps" hidden="1">
              <a:extLst>
                <a:ext uri="{63B3BB69-23CF-44E3-9099-C40C66FF867C}">
                  <a14:compatExt spid="_x0000_s19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121920</xdr:colOff>
          <xdr:row>27</xdr:row>
          <xdr:rowOff>0</xdr:rowOff>
        </xdr:from>
        <xdr:to>
          <xdr:col>53</xdr:col>
          <xdr:colOff>175260</xdr:colOff>
          <xdr:row>28</xdr:row>
          <xdr:rowOff>0</xdr:rowOff>
        </xdr:to>
        <xdr:sp macro="" textlink="">
          <xdr:nvSpPr>
            <xdr:cNvPr id="1943" name="oui3d_ps" hidden="1">
              <a:extLst>
                <a:ext uri="{63B3BB69-23CF-44E3-9099-C40C66FF867C}">
                  <a14:compatExt spid="_x0000_s19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182880</xdr:colOff>
          <xdr:row>27</xdr:row>
          <xdr:rowOff>7620</xdr:rowOff>
        </xdr:from>
        <xdr:to>
          <xdr:col>55</xdr:col>
          <xdr:colOff>190500</xdr:colOff>
          <xdr:row>28</xdr:row>
          <xdr:rowOff>0</xdr:rowOff>
        </xdr:to>
        <xdr:sp macro="" textlink="">
          <xdr:nvSpPr>
            <xdr:cNvPr id="1944" name="non3d_ps" hidden="1">
              <a:extLst>
                <a:ext uri="{63B3BB69-23CF-44E3-9099-C40C66FF867C}">
                  <a14:compatExt spid="_x0000_s19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106680</xdr:colOff>
          <xdr:row>63</xdr:row>
          <xdr:rowOff>213360</xdr:rowOff>
        </xdr:from>
        <xdr:to>
          <xdr:col>11</xdr:col>
          <xdr:colOff>45720</xdr:colOff>
          <xdr:row>65</xdr:row>
          <xdr:rowOff>38100</xdr:rowOff>
        </xdr:to>
        <xdr:sp macro="" textlink="">
          <xdr:nvSpPr>
            <xdr:cNvPr id="1945" name="Group Box 921" hidden="1">
              <a:extLst>
                <a:ext uri="{63B3BB69-23CF-44E3-9099-C40C66FF867C}">
                  <a14:compatExt spid="_x0000_s19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160020</xdr:colOff>
          <xdr:row>64</xdr:row>
          <xdr:rowOff>0</xdr:rowOff>
        </xdr:from>
        <xdr:to>
          <xdr:col>8</xdr:col>
          <xdr:colOff>38100</xdr:colOff>
          <xdr:row>65</xdr:row>
          <xdr:rowOff>0</xdr:rowOff>
        </xdr:to>
        <xdr:sp macro="" textlink="">
          <xdr:nvSpPr>
            <xdr:cNvPr id="1946" name="Option Button 922" hidden="1">
              <a:extLst>
                <a:ext uri="{63B3BB69-23CF-44E3-9099-C40C66FF867C}">
                  <a14:compatExt spid="_x0000_s19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99060</xdr:colOff>
          <xdr:row>64</xdr:row>
          <xdr:rowOff>7620</xdr:rowOff>
        </xdr:from>
        <xdr:to>
          <xdr:col>10</xdr:col>
          <xdr:colOff>198120</xdr:colOff>
          <xdr:row>65</xdr:row>
          <xdr:rowOff>0</xdr:rowOff>
        </xdr:to>
        <xdr:sp macro="" textlink="">
          <xdr:nvSpPr>
            <xdr:cNvPr id="1947" name="Option Button 923" hidden="1">
              <a:extLst>
                <a:ext uri="{63B3BB69-23CF-44E3-9099-C40C66FF867C}">
                  <a14:compatExt spid="_x0000_s19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106680</xdr:colOff>
          <xdr:row>65</xdr:row>
          <xdr:rowOff>22860</xdr:rowOff>
        </xdr:from>
        <xdr:to>
          <xdr:col>11</xdr:col>
          <xdr:colOff>45720</xdr:colOff>
          <xdr:row>66</xdr:row>
          <xdr:rowOff>22860</xdr:rowOff>
        </xdr:to>
        <xdr:sp macro="" textlink="">
          <xdr:nvSpPr>
            <xdr:cNvPr id="1948" name="Group Box 924" hidden="1">
              <a:extLst>
                <a:ext uri="{63B3BB69-23CF-44E3-9099-C40C66FF867C}">
                  <a14:compatExt spid="_x0000_s19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160020</xdr:colOff>
          <xdr:row>65</xdr:row>
          <xdr:rowOff>60960</xdr:rowOff>
        </xdr:from>
        <xdr:to>
          <xdr:col>8</xdr:col>
          <xdr:colOff>38100</xdr:colOff>
          <xdr:row>65</xdr:row>
          <xdr:rowOff>228600</xdr:rowOff>
        </xdr:to>
        <xdr:sp macro="" textlink="">
          <xdr:nvSpPr>
            <xdr:cNvPr id="1949" name="ouimat" hidden="1">
              <a:extLst>
                <a:ext uri="{63B3BB69-23CF-44E3-9099-C40C66FF867C}">
                  <a14:compatExt spid="_x0000_s19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99060</xdr:colOff>
          <xdr:row>65</xdr:row>
          <xdr:rowOff>68580</xdr:rowOff>
        </xdr:from>
        <xdr:to>
          <xdr:col>10</xdr:col>
          <xdr:colOff>198120</xdr:colOff>
          <xdr:row>65</xdr:row>
          <xdr:rowOff>228600</xdr:rowOff>
        </xdr:to>
        <xdr:sp macro="" textlink="">
          <xdr:nvSpPr>
            <xdr:cNvPr id="1950" name="Option Button 926" hidden="1">
              <a:extLst>
                <a:ext uri="{63B3BB69-23CF-44E3-9099-C40C66FF867C}">
                  <a14:compatExt spid="_x0000_s19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68580</xdr:colOff>
          <xdr:row>28</xdr:row>
          <xdr:rowOff>7620</xdr:rowOff>
        </xdr:from>
        <xdr:to>
          <xdr:col>56</xdr:col>
          <xdr:colOff>83820</xdr:colOff>
          <xdr:row>29</xdr:row>
          <xdr:rowOff>38100</xdr:rowOff>
        </xdr:to>
        <xdr:sp macro="" textlink="">
          <xdr:nvSpPr>
            <xdr:cNvPr id="1952" name="z3d" hidden="1">
              <a:extLst>
                <a:ext uri="{63B3BB69-23CF-44E3-9099-C40C66FF867C}">
                  <a14:compatExt spid="_x0000_s19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144780</xdr:colOff>
          <xdr:row>28</xdr:row>
          <xdr:rowOff>7620</xdr:rowOff>
        </xdr:from>
        <xdr:to>
          <xdr:col>53</xdr:col>
          <xdr:colOff>190500</xdr:colOff>
          <xdr:row>29</xdr:row>
          <xdr:rowOff>0</xdr:rowOff>
        </xdr:to>
        <xdr:sp macro="" textlink="">
          <xdr:nvSpPr>
            <xdr:cNvPr id="1953" name="oui3d" hidden="1">
              <a:extLst>
                <a:ext uri="{63B3BB69-23CF-44E3-9099-C40C66FF867C}">
                  <a14:compatExt spid="_x0000_s19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160020</xdr:colOff>
          <xdr:row>27</xdr:row>
          <xdr:rowOff>220980</xdr:rowOff>
        </xdr:from>
        <xdr:to>
          <xdr:col>55</xdr:col>
          <xdr:colOff>175260</xdr:colOff>
          <xdr:row>28</xdr:row>
          <xdr:rowOff>213360</xdr:rowOff>
        </xdr:to>
        <xdr:sp macro="" textlink="">
          <xdr:nvSpPr>
            <xdr:cNvPr id="1954" name="non3d" hidden="1">
              <a:extLst>
                <a:ext uri="{63B3BB69-23CF-44E3-9099-C40C66FF867C}">
                  <a14:compatExt spid="_x0000_s19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68580</xdr:colOff>
          <xdr:row>22</xdr:row>
          <xdr:rowOff>220980</xdr:rowOff>
        </xdr:from>
        <xdr:to>
          <xdr:col>56</xdr:col>
          <xdr:colOff>83820</xdr:colOff>
          <xdr:row>24</xdr:row>
          <xdr:rowOff>7620</xdr:rowOff>
        </xdr:to>
        <xdr:sp macro="" textlink="">
          <xdr:nvSpPr>
            <xdr:cNvPr id="1955" name="z3c" hidden="1">
              <a:extLst>
                <a:ext uri="{63B3BB69-23CF-44E3-9099-C40C66FF867C}">
                  <a14:compatExt spid="_x0000_s19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144780</xdr:colOff>
          <xdr:row>22</xdr:row>
          <xdr:rowOff>220980</xdr:rowOff>
        </xdr:from>
        <xdr:to>
          <xdr:col>53</xdr:col>
          <xdr:colOff>190500</xdr:colOff>
          <xdr:row>23</xdr:row>
          <xdr:rowOff>213360</xdr:rowOff>
        </xdr:to>
        <xdr:sp macro="" textlink="">
          <xdr:nvSpPr>
            <xdr:cNvPr id="1956" name="oui3c" hidden="1">
              <a:extLst>
                <a:ext uri="{63B3BB69-23CF-44E3-9099-C40C66FF867C}">
                  <a14:compatExt spid="_x0000_s19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190500</xdr:colOff>
          <xdr:row>23</xdr:row>
          <xdr:rowOff>7620</xdr:rowOff>
        </xdr:from>
        <xdr:to>
          <xdr:col>55</xdr:col>
          <xdr:colOff>198120</xdr:colOff>
          <xdr:row>24</xdr:row>
          <xdr:rowOff>0</xdr:rowOff>
        </xdr:to>
        <xdr:sp macro="" textlink="">
          <xdr:nvSpPr>
            <xdr:cNvPr id="1957" name="non3c" hidden="1">
              <a:extLst>
                <a:ext uri="{63B3BB69-23CF-44E3-9099-C40C66FF867C}">
                  <a14:compatExt spid="_x0000_s19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83820</xdr:colOff>
          <xdr:row>15</xdr:row>
          <xdr:rowOff>198120</xdr:rowOff>
        </xdr:from>
        <xdr:to>
          <xdr:col>56</xdr:col>
          <xdr:colOff>106680</xdr:colOff>
          <xdr:row>17</xdr:row>
          <xdr:rowOff>0</xdr:rowOff>
        </xdr:to>
        <xdr:sp macro="" textlink="">
          <xdr:nvSpPr>
            <xdr:cNvPr id="1958" name="z3b" hidden="1">
              <a:extLst>
                <a:ext uri="{63B3BB69-23CF-44E3-9099-C40C66FF867C}">
                  <a14:compatExt spid="_x0000_s19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144780</xdr:colOff>
          <xdr:row>15</xdr:row>
          <xdr:rowOff>198120</xdr:rowOff>
        </xdr:from>
        <xdr:to>
          <xdr:col>53</xdr:col>
          <xdr:colOff>190500</xdr:colOff>
          <xdr:row>16</xdr:row>
          <xdr:rowOff>190500</xdr:rowOff>
        </xdr:to>
        <xdr:sp macro="" textlink="">
          <xdr:nvSpPr>
            <xdr:cNvPr id="1959" name="oui3b" hidden="1">
              <a:extLst>
                <a:ext uri="{63B3BB69-23CF-44E3-9099-C40C66FF867C}">
                  <a14:compatExt spid="_x0000_s19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198120</xdr:colOff>
          <xdr:row>16</xdr:row>
          <xdr:rowOff>0</xdr:rowOff>
        </xdr:from>
        <xdr:to>
          <xdr:col>55</xdr:col>
          <xdr:colOff>213360</xdr:colOff>
          <xdr:row>17</xdr:row>
          <xdr:rowOff>0</xdr:rowOff>
        </xdr:to>
        <xdr:sp macro="" textlink="">
          <xdr:nvSpPr>
            <xdr:cNvPr id="1960" name="non3b" hidden="1">
              <a:extLst>
                <a:ext uri="{63B3BB69-23CF-44E3-9099-C40C66FF867C}">
                  <a14:compatExt spid="_x0000_s19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83820</xdr:colOff>
          <xdr:row>11</xdr:row>
          <xdr:rowOff>0</xdr:rowOff>
        </xdr:from>
        <xdr:to>
          <xdr:col>56</xdr:col>
          <xdr:colOff>106680</xdr:colOff>
          <xdr:row>12</xdr:row>
          <xdr:rowOff>22860</xdr:rowOff>
        </xdr:to>
        <xdr:sp macro="" textlink="">
          <xdr:nvSpPr>
            <xdr:cNvPr id="1961" name="z3a" hidden="1">
              <a:extLst>
                <a:ext uri="{63B3BB69-23CF-44E3-9099-C40C66FF867C}">
                  <a14:compatExt spid="_x0000_s19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144780</xdr:colOff>
          <xdr:row>11</xdr:row>
          <xdr:rowOff>0</xdr:rowOff>
        </xdr:from>
        <xdr:to>
          <xdr:col>53</xdr:col>
          <xdr:colOff>190500</xdr:colOff>
          <xdr:row>12</xdr:row>
          <xdr:rowOff>0</xdr:rowOff>
        </xdr:to>
        <xdr:sp macro="" textlink="">
          <xdr:nvSpPr>
            <xdr:cNvPr id="1962" name="oui3a" hidden="1">
              <a:extLst>
                <a:ext uri="{63B3BB69-23CF-44E3-9099-C40C66FF867C}">
                  <a14:compatExt spid="_x0000_s19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198120</xdr:colOff>
          <xdr:row>10</xdr:row>
          <xdr:rowOff>220980</xdr:rowOff>
        </xdr:from>
        <xdr:to>
          <xdr:col>55</xdr:col>
          <xdr:colOff>213360</xdr:colOff>
          <xdr:row>11</xdr:row>
          <xdr:rowOff>213360</xdr:rowOff>
        </xdr:to>
        <xdr:sp macro="" textlink="">
          <xdr:nvSpPr>
            <xdr:cNvPr id="1963" name="non3a" hidden="1">
              <a:extLst>
                <a:ext uri="{63B3BB69-23CF-44E3-9099-C40C66FF867C}">
                  <a14:compatExt spid="_x0000_s19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33</xdr:row>
          <xdr:rowOff>213360</xdr:rowOff>
        </xdr:from>
        <xdr:to>
          <xdr:col>47</xdr:col>
          <xdr:colOff>121920</xdr:colOff>
          <xdr:row>35</xdr:row>
          <xdr:rowOff>7620</xdr:rowOff>
        </xdr:to>
        <xdr:sp macro="" textlink="">
          <xdr:nvSpPr>
            <xdr:cNvPr id="1964" name="z3e" hidden="1">
              <a:extLst>
                <a:ext uri="{63B3BB69-23CF-44E3-9099-C40C66FF867C}">
                  <a14:compatExt spid="_x0000_s19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68580</xdr:colOff>
          <xdr:row>33</xdr:row>
          <xdr:rowOff>213360</xdr:rowOff>
        </xdr:from>
        <xdr:to>
          <xdr:col>44</xdr:col>
          <xdr:colOff>175260</xdr:colOff>
          <xdr:row>34</xdr:row>
          <xdr:rowOff>213360</xdr:rowOff>
        </xdr:to>
        <xdr:sp macro="" textlink="">
          <xdr:nvSpPr>
            <xdr:cNvPr id="1965" name="oui3e" hidden="1">
              <a:extLst>
                <a:ext uri="{63B3BB69-23CF-44E3-9099-C40C66FF867C}">
                  <a14:compatExt spid="_x0000_s19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182880</xdr:colOff>
          <xdr:row>33</xdr:row>
          <xdr:rowOff>213360</xdr:rowOff>
        </xdr:from>
        <xdr:to>
          <xdr:col>47</xdr:col>
          <xdr:colOff>22860</xdr:colOff>
          <xdr:row>34</xdr:row>
          <xdr:rowOff>213360</xdr:rowOff>
        </xdr:to>
        <xdr:sp macro="" textlink="">
          <xdr:nvSpPr>
            <xdr:cNvPr id="1966" name="non3e" hidden="1">
              <a:extLst>
                <a:ext uri="{63B3BB69-23CF-44E3-9099-C40C66FF867C}">
                  <a14:compatExt spid="_x0000_s19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38100</xdr:colOff>
          <xdr:row>33</xdr:row>
          <xdr:rowOff>182880</xdr:rowOff>
        </xdr:from>
        <xdr:to>
          <xdr:col>70</xdr:col>
          <xdr:colOff>144780</xdr:colOff>
          <xdr:row>34</xdr:row>
          <xdr:rowOff>213360</xdr:rowOff>
        </xdr:to>
        <xdr:sp macro="" textlink="">
          <xdr:nvSpPr>
            <xdr:cNvPr id="1967" name="z3e_d" hidden="1">
              <a:extLst>
                <a:ext uri="{63B3BB69-23CF-44E3-9099-C40C66FF867C}">
                  <a14:compatExt spid="_x0000_s19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106680</xdr:colOff>
          <xdr:row>33</xdr:row>
          <xdr:rowOff>182880</xdr:rowOff>
        </xdr:from>
        <xdr:to>
          <xdr:col>67</xdr:col>
          <xdr:colOff>274320</xdr:colOff>
          <xdr:row>34</xdr:row>
          <xdr:rowOff>182880</xdr:rowOff>
        </xdr:to>
        <xdr:sp macro="" textlink="">
          <xdr:nvSpPr>
            <xdr:cNvPr id="1968" name="oui3e_d" hidden="1">
              <a:extLst>
                <a:ext uri="{63B3BB69-23CF-44E3-9099-C40C66FF867C}">
                  <a14:compatExt spid="_x0000_s19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67</xdr:col>
          <xdr:colOff>297180</xdr:colOff>
          <xdr:row>33</xdr:row>
          <xdr:rowOff>182880</xdr:rowOff>
        </xdr:from>
        <xdr:to>
          <xdr:col>70</xdr:col>
          <xdr:colOff>38100</xdr:colOff>
          <xdr:row>34</xdr:row>
          <xdr:rowOff>182880</xdr:rowOff>
        </xdr:to>
        <xdr:sp macro="" textlink="">
          <xdr:nvSpPr>
            <xdr:cNvPr id="1969" name="non3e_d" hidden="1">
              <a:extLst>
                <a:ext uri="{63B3BB69-23CF-44E3-9099-C40C66FF867C}">
                  <a14:compatExt spid="_x0000_s19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83820</xdr:colOff>
          <xdr:row>38</xdr:row>
          <xdr:rowOff>220980</xdr:rowOff>
        </xdr:from>
        <xdr:to>
          <xdr:col>56</xdr:col>
          <xdr:colOff>106680</xdr:colOff>
          <xdr:row>40</xdr:row>
          <xdr:rowOff>7620</xdr:rowOff>
        </xdr:to>
        <xdr:sp macro="" textlink="">
          <xdr:nvSpPr>
            <xdr:cNvPr id="1973" name="z3f" hidden="1">
              <a:extLst>
                <a:ext uri="{63B3BB69-23CF-44E3-9099-C40C66FF867C}">
                  <a14:compatExt spid="_x0000_s19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152400</xdr:colOff>
          <xdr:row>38</xdr:row>
          <xdr:rowOff>220980</xdr:rowOff>
        </xdr:from>
        <xdr:to>
          <xdr:col>53</xdr:col>
          <xdr:colOff>198120</xdr:colOff>
          <xdr:row>39</xdr:row>
          <xdr:rowOff>213360</xdr:rowOff>
        </xdr:to>
        <xdr:sp macro="" textlink="">
          <xdr:nvSpPr>
            <xdr:cNvPr id="1974" name="oui3f" hidden="1">
              <a:extLst>
                <a:ext uri="{63B3BB69-23CF-44E3-9099-C40C66FF867C}">
                  <a14:compatExt spid="_x0000_s19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228600</xdr:colOff>
          <xdr:row>38</xdr:row>
          <xdr:rowOff>220980</xdr:rowOff>
        </xdr:from>
        <xdr:to>
          <xdr:col>56</xdr:col>
          <xdr:colOff>7620</xdr:colOff>
          <xdr:row>39</xdr:row>
          <xdr:rowOff>213360</xdr:rowOff>
        </xdr:to>
        <xdr:sp macro="" textlink="">
          <xdr:nvSpPr>
            <xdr:cNvPr id="1975" name="non3f" hidden="1">
              <a:extLst>
                <a:ext uri="{63B3BB69-23CF-44E3-9099-C40C66FF867C}">
                  <a14:compatExt spid="_x0000_s19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38100</xdr:colOff>
          <xdr:row>47</xdr:row>
          <xdr:rowOff>30480</xdr:rowOff>
        </xdr:from>
        <xdr:to>
          <xdr:col>56</xdr:col>
          <xdr:colOff>60960</xdr:colOff>
          <xdr:row>48</xdr:row>
          <xdr:rowOff>228600</xdr:rowOff>
        </xdr:to>
        <xdr:sp macro="" textlink="">
          <xdr:nvSpPr>
            <xdr:cNvPr id="1976" name="z3g" hidden="1">
              <a:extLst>
                <a:ext uri="{63B3BB69-23CF-44E3-9099-C40C66FF867C}">
                  <a14:compatExt spid="_x0000_s19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106680</xdr:colOff>
          <xdr:row>47</xdr:row>
          <xdr:rowOff>30480</xdr:rowOff>
        </xdr:from>
        <xdr:to>
          <xdr:col>53</xdr:col>
          <xdr:colOff>152400</xdr:colOff>
          <xdr:row>48</xdr:row>
          <xdr:rowOff>198120</xdr:rowOff>
        </xdr:to>
        <xdr:sp macro="" textlink="">
          <xdr:nvSpPr>
            <xdr:cNvPr id="1977" name="oui3g" hidden="1">
              <a:extLst>
                <a:ext uri="{63B3BB69-23CF-44E3-9099-C40C66FF867C}">
                  <a14:compatExt spid="_x0000_s19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182880</xdr:colOff>
          <xdr:row>47</xdr:row>
          <xdr:rowOff>30480</xdr:rowOff>
        </xdr:from>
        <xdr:to>
          <xdr:col>55</xdr:col>
          <xdr:colOff>190500</xdr:colOff>
          <xdr:row>48</xdr:row>
          <xdr:rowOff>198120</xdr:rowOff>
        </xdr:to>
        <xdr:sp macro="" textlink="">
          <xdr:nvSpPr>
            <xdr:cNvPr id="1978" name="non3g" hidden="1">
              <a:extLst>
                <a:ext uri="{63B3BB69-23CF-44E3-9099-C40C66FF867C}">
                  <a14:compatExt spid="_x0000_s19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152400</xdr:colOff>
          <xdr:row>52</xdr:row>
          <xdr:rowOff>190500</xdr:rowOff>
        </xdr:from>
        <xdr:to>
          <xdr:col>55</xdr:col>
          <xdr:colOff>152400</xdr:colOff>
          <xdr:row>53</xdr:row>
          <xdr:rowOff>213360</xdr:rowOff>
        </xdr:to>
        <xdr:sp macro="" textlink="">
          <xdr:nvSpPr>
            <xdr:cNvPr id="1979" name="z3h" hidden="1">
              <a:extLst>
                <a:ext uri="{63B3BB69-23CF-44E3-9099-C40C66FF867C}">
                  <a14:compatExt spid="_x0000_s19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220980</xdr:colOff>
          <xdr:row>52</xdr:row>
          <xdr:rowOff>190500</xdr:rowOff>
        </xdr:from>
        <xdr:to>
          <xdr:col>52</xdr:col>
          <xdr:colOff>38100</xdr:colOff>
          <xdr:row>53</xdr:row>
          <xdr:rowOff>182880</xdr:rowOff>
        </xdr:to>
        <xdr:sp macro="" textlink="">
          <xdr:nvSpPr>
            <xdr:cNvPr id="1980" name="oui3h" hidden="1">
              <a:extLst>
                <a:ext uri="{63B3BB69-23CF-44E3-9099-C40C66FF867C}">
                  <a14:compatExt spid="_x0000_s19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68580</xdr:colOff>
          <xdr:row>52</xdr:row>
          <xdr:rowOff>190500</xdr:rowOff>
        </xdr:from>
        <xdr:to>
          <xdr:col>54</xdr:col>
          <xdr:colOff>76200</xdr:colOff>
          <xdr:row>53</xdr:row>
          <xdr:rowOff>182880</xdr:rowOff>
        </xdr:to>
        <xdr:sp macro="" textlink="">
          <xdr:nvSpPr>
            <xdr:cNvPr id="1981" name="non3h" hidden="1">
              <a:extLst>
                <a:ext uri="{63B3BB69-23CF-44E3-9099-C40C66FF867C}">
                  <a14:compatExt spid="_x0000_s19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160020</xdr:colOff>
          <xdr:row>63</xdr:row>
          <xdr:rowOff>0</xdr:rowOff>
        </xdr:from>
        <xdr:to>
          <xdr:col>54</xdr:col>
          <xdr:colOff>38100</xdr:colOff>
          <xdr:row>64</xdr:row>
          <xdr:rowOff>22860</xdr:rowOff>
        </xdr:to>
        <xdr:sp macro="" textlink="">
          <xdr:nvSpPr>
            <xdr:cNvPr id="1982" name="z4dom" hidden="1">
              <a:extLst>
                <a:ext uri="{63B3BB69-23CF-44E3-9099-C40C66FF867C}">
                  <a14:compatExt spid="_x0000_s19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0</xdr:colOff>
          <xdr:row>63</xdr:row>
          <xdr:rowOff>0</xdr:rowOff>
        </xdr:from>
        <xdr:to>
          <xdr:col>51</xdr:col>
          <xdr:colOff>106680</xdr:colOff>
          <xdr:row>64</xdr:row>
          <xdr:rowOff>0</xdr:rowOff>
        </xdr:to>
        <xdr:sp macro="" textlink="">
          <xdr:nvSpPr>
            <xdr:cNvPr id="1983" name="oui4" hidden="1">
              <a:extLst>
                <a:ext uri="{63B3BB69-23CF-44E3-9099-C40C66FF867C}">
                  <a14:compatExt spid="_x0000_s19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144780</xdr:colOff>
          <xdr:row>63</xdr:row>
          <xdr:rowOff>0</xdr:rowOff>
        </xdr:from>
        <xdr:to>
          <xdr:col>53</xdr:col>
          <xdr:colOff>190500</xdr:colOff>
          <xdr:row>64</xdr:row>
          <xdr:rowOff>0</xdr:rowOff>
        </xdr:to>
        <xdr:sp macro="" textlink="">
          <xdr:nvSpPr>
            <xdr:cNvPr id="1984" name="non4" hidden="1">
              <a:extLst>
                <a:ext uri="{63B3BB69-23CF-44E3-9099-C40C66FF867C}">
                  <a14:compatExt spid="_x0000_s19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64</xdr:row>
          <xdr:rowOff>0</xdr:rowOff>
        </xdr:from>
        <xdr:to>
          <xdr:col>38</xdr:col>
          <xdr:colOff>114300</xdr:colOff>
          <xdr:row>65</xdr:row>
          <xdr:rowOff>22860</xdr:rowOff>
        </xdr:to>
        <xdr:sp macro="" textlink="">
          <xdr:nvSpPr>
            <xdr:cNvPr id="1988" name="Group Box 964" hidden="1">
              <a:extLst>
                <a:ext uri="{63B3BB69-23CF-44E3-9099-C40C66FF867C}">
                  <a14:compatExt spid="_x0000_s19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68580</xdr:colOff>
          <xdr:row>64</xdr:row>
          <xdr:rowOff>0</xdr:rowOff>
        </xdr:from>
        <xdr:to>
          <xdr:col>35</xdr:col>
          <xdr:colOff>0</xdr:colOff>
          <xdr:row>65</xdr:row>
          <xdr:rowOff>0</xdr:rowOff>
        </xdr:to>
        <xdr:sp macro="" textlink="">
          <xdr:nvSpPr>
            <xdr:cNvPr id="1989" name="ouipreco" hidden="1">
              <a:extLst>
                <a:ext uri="{63B3BB69-23CF-44E3-9099-C40C66FF867C}">
                  <a14:compatExt spid="_x0000_s19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30480</xdr:colOff>
          <xdr:row>64</xdr:row>
          <xdr:rowOff>0</xdr:rowOff>
        </xdr:from>
        <xdr:to>
          <xdr:col>38</xdr:col>
          <xdr:colOff>22860</xdr:colOff>
          <xdr:row>65</xdr:row>
          <xdr:rowOff>0</xdr:rowOff>
        </xdr:to>
        <xdr:sp macro="" textlink="">
          <xdr:nvSpPr>
            <xdr:cNvPr id="1990" name="nonpreco" hidden="1">
              <a:extLst>
                <a:ext uri="{63B3BB69-23CF-44E3-9099-C40C66FF867C}">
                  <a14:compatExt spid="_x0000_s19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76200</xdr:colOff>
          <xdr:row>68</xdr:row>
          <xdr:rowOff>182880</xdr:rowOff>
        </xdr:from>
        <xdr:to>
          <xdr:col>40</xdr:col>
          <xdr:colOff>365760</xdr:colOff>
          <xdr:row>69</xdr:row>
          <xdr:rowOff>198120</xdr:rowOff>
        </xdr:to>
        <xdr:sp macro="" textlink="">
          <xdr:nvSpPr>
            <xdr:cNvPr id="1991" name="Group Box 967" hidden="1">
              <a:extLst>
                <a:ext uri="{63B3BB69-23CF-44E3-9099-C40C66FF867C}">
                  <a14:compatExt spid="_x0000_s19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30480</xdr:colOff>
          <xdr:row>68</xdr:row>
          <xdr:rowOff>182880</xdr:rowOff>
        </xdr:from>
        <xdr:to>
          <xdr:col>38</xdr:col>
          <xdr:colOff>137160</xdr:colOff>
          <xdr:row>69</xdr:row>
          <xdr:rowOff>175260</xdr:rowOff>
        </xdr:to>
        <xdr:sp macro="" textlink="">
          <xdr:nvSpPr>
            <xdr:cNvPr id="1992" name="oui2b" hidden="1">
              <a:extLst>
                <a:ext uri="{63B3BB69-23CF-44E3-9099-C40C66FF867C}">
                  <a14:compatExt spid="_x0000_s19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160020</xdr:colOff>
          <xdr:row>68</xdr:row>
          <xdr:rowOff>182880</xdr:rowOff>
        </xdr:from>
        <xdr:to>
          <xdr:col>40</xdr:col>
          <xdr:colOff>266700</xdr:colOff>
          <xdr:row>69</xdr:row>
          <xdr:rowOff>175260</xdr:rowOff>
        </xdr:to>
        <xdr:sp macro="" textlink="">
          <xdr:nvSpPr>
            <xdr:cNvPr id="1993" name="non2b" hidden="1">
              <a:extLst>
                <a:ext uri="{63B3BB69-23CF-44E3-9099-C40C66FF867C}">
                  <a14:compatExt spid="_x0000_s19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68</xdr:row>
          <xdr:rowOff>190500</xdr:rowOff>
        </xdr:from>
        <xdr:to>
          <xdr:col>17</xdr:col>
          <xdr:colOff>137160</xdr:colOff>
          <xdr:row>69</xdr:row>
          <xdr:rowOff>213360</xdr:rowOff>
        </xdr:to>
        <xdr:sp macro="" textlink="">
          <xdr:nvSpPr>
            <xdr:cNvPr id="1994" name="Group Box 970" hidden="1">
              <a:extLst>
                <a:ext uri="{63B3BB69-23CF-44E3-9099-C40C66FF867C}">
                  <a14:compatExt spid="_x0000_s19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68</xdr:row>
          <xdr:rowOff>190500</xdr:rowOff>
        </xdr:from>
        <xdr:to>
          <xdr:col>14</xdr:col>
          <xdr:colOff>182880</xdr:colOff>
          <xdr:row>69</xdr:row>
          <xdr:rowOff>182880</xdr:rowOff>
        </xdr:to>
        <xdr:sp macro="" textlink="">
          <xdr:nvSpPr>
            <xdr:cNvPr id="1995" name="oui2a" hidden="1">
              <a:extLst>
                <a:ext uri="{63B3BB69-23CF-44E3-9099-C40C66FF867C}">
                  <a14:compatExt spid="_x0000_s19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7620</xdr:colOff>
          <xdr:row>68</xdr:row>
          <xdr:rowOff>190500</xdr:rowOff>
        </xdr:from>
        <xdr:to>
          <xdr:col>17</xdr:col>
          <xdr:colOff>45720</xdr:colOff>
          <xdr:row>69</xdr:row>
          <xdr:rowOff>182880</xdr:rowOff>
        </xdr:to>
        <xdr:sp macro="" textlink="">
          <xdr:nvSpPr>
            <xdr:cNvPr id="1996" name="non2a" hidden="1">
              <a:extLst>
                <a:ext uri="{63B3BB69-23CF-44E3-9099-C40C66FF867C}">
                  <a14:compatExt spid="_x0000_s19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41</xdr:col>
      <xdr:colOff>57150</xdr:colOff>
      <xdr:row>64</xdr:row>
      <xdr:rowOff>28575</xdr:rowOff>
    </xdr:from>
    <xdr:to>
      <xdr:col>41</xdr:col>
      <xdr:colOff>495300</xdr:colOff>
      <xdr:row>65</xdr:row>
      <xdr:rowOff>171450</xdr:rowOff>
    </xdr:to>
    <xdr:pic macro="[0]!MAJ_CONTACTS">
      <xdr:nvPicPr>
        <xdr:cNvPr id="25627" name="maj" descr="bd21295_">
          <a:extLst>
            <a:ext uri="{FF2B5EF4-FFF2-40B4-BE49-F238E27FC236}">
              <a16:creationId xmlns:a16="http://schemas.microsoft.com/office/drawing/2014/main" xmlns="" id="{00000000-0008-0000-0000-00001B6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25075" y="13220700"/>
          <a:ext cx="4381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41</xdr:col>
      <xdr:colOff>57150</xdr:colOff>
      <xdr:row>70</xdr:row>
      <xdr:rowOff>133350</xdr:rowOff>
    </xdr:from>
    <xdr:to>
      <xdr:col>41</xdr:col>
      <xdr:colOff>904875</xdr:colOff>
      <xdr:row>72</xdr:row>
      <xdr:rowOff>19050</xdr:rowOff>
    </xdr:to>
    <xdr:sp macro="[0]!ACCES_ANNU" textlink="">
      <xdr:nvSpPr>
        <xdr:cNvPr id="1999" name="AutoShape 975">
          <a:extLst>
            <a:ext uri="{FF2B5EF4-FFF2-40B4-BE49-F238E27FC236}">
              <a16:creationId xmlns:a16="http://schemas.microsoft.com/office/drawing/2014/main" xmlns="" id="{00000000-0008-0000-0000-0000CF070000}"/>
            </a:ext>
          </a:extLst>
        </xdr:cNvPr>
        <xdr:cNvSpPr>
          <a:spLocks noChangeArrowheads="1"/>
        </xdr:cNvSpPr>
      </xdr:nvSpPr>
      <xdr:spPr bwMode="auto">
        <a:xfrm>
          <a:off x="9972675" y="14763750"/>
          <a:ext cx="723900" cy="342900"/>
        </a:xfrm>
        <a:prstGeom prst="rightArrow">
          <a:avLst>
            <a:gd name="adj1" fmla="val 50000"/>
            <a:gd name="adj2" fmla="val 52778"/>
          </a:avLst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19050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 type="none" w="lg" len="lg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Helv"/>
            </a:rPr>
            <a:t>Annuaire</a:t>
          </a:r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81</xdr:col>
          <xdr:colOff>160020</xdr:colOff>
          <xdr:row>62</xdr:row>
          <xdr:rowOff>68580</xdr:rowOff>
        </xdr:from>
        <xdr:to>
          <xdr:col>82</xdr:col>
          <xdr:colOff>236220</xdr:colOff>
          <xdr:row>63</xdr:row>
          <xdr:rowOff>60960</xdr:rowOff>
        </xdr:to>
        <xdr:sp macro="" textlink="">
          <xdr:nvSpPr>
            <xdr:cNvPr id="2002" name="oui4ham" hidden="1">
              <a:extLst>
                <a:ext uri="{63B3BB69-23CF-44E3-9099-C40C66FF867C}">
                  <a14:compatExt spid="_x0000_s20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106680</xdr:colOff>
          <xdr:row>9</xdr:row>
          <xdr:rowOff>198120</xdr:rowOff>
        </xdr:from>
        <xdr:to>
          <xdr:col>54</xdr:col>
          <xdr:colOff>76200</xdr:colOff>
          <xdr:row>11</xdr:row>
          <xdr:rowOff>0</xdr:rowOff>
        </xdr:to>
        <xdr:sp macro="" textlink="">
          <xdr:nvSpPr>
            <xdr:cNvPr id="23579" name="oui3ac" hidden="1">
              <a:extLst>
                <a:ext uri="{63B3BB69-23CF-44E3-9099-C40C66FF867C}">
                  <a14:compatExt spid="_x0000_s23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68580</xdr:colOff>
          <xdr:row>9</xdr:row>
          <xdr:rowOff>220980</xdr:rowOff>
        </xdr:from>
        <xdr:to>
          <xdr:col>55</xdr:col>
          <xdr:colOff>106680</xdr:colOff>
          <xdr:row>11</xdr:row>
          <xdr:rowOff>0</xdr:rowOff>
        </xdr:to>
        <xdr:sp macro="" textlink="">
          <xdr:nvSpPr>
            <xdr:cNvPr id="23580" name="non3ac" hidden="1">
              <a:extLst>
                <a:ext uri="{63B3BB69-23CF-44E3-9099-C40C66FF867C}">
                  <a14:compatExt spid="_x0000_s23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62</xdr:col>
          <xdr:colOff>83820</xdr:colOff>
          <xdr:row>10</xdr:row>
          <xdr:rowOff>7620</xdr:rowOff>
        </xdr:from>
        <xdr:to>
          <xdr:col>64</xdr:col>
          <xdr:colOff>83820</xdr:colOff>
          <xdr:row>11</xdr:row>
          <xdr:rowOff>38100</xdr:rowOff>
        </xdr:to>
        <xdr:sp macro="" textlink="">
          <xdr:nvSpPr>
            <xdr:cNvPr id="23581" name="oui3ac" hidden="1">
              <a:extLst>
                <a:ext uri="{63B3BB69-23CF-44E3-9099-C40C66FF867C}">
                  <a14:compatExt spid="_x0000_s23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76200</xdr:colOff>
          <xdr:row>10</xdr:row>
          <xdr:rowOff>7620</xdr:rowOff>
        </xdr:from>
        <xdr:to>
          <xdr:col>66</xdr:col>
          <xdr:colOff>106680</xdr:colOff>
          <xdr:row>11</xdr:row>
          <xdr:rowOff>7620</xdr:rowOff>
        </xdr:to>
        <xdr:sp macro="" textlink="">
          <xdr:nvSpPr>
            <xdr:cNvPr id="23582" name="non3ac" hidden="1">
              <a:extLst>
                <a:ext uri="{63B3BB69-23CF-44E3-9099-C40C66FF867C}">
                  <a14:compatExt spid="_x0000_s23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40</xdr:col>
      <xdr:colOff>533400</xdr:colOff>
      <xdr:row>1</xdr:row>
      <xdr:rowOff>180975</xdr:rowOff>
    </xdr:from>
    <xdr:to>
      <xdr:col>40</xdr:col>
      <xdr:colOff>1038225</xdr:colOff>
      <xdr:row>4</xdr:row>
      <xdr:rowOff>9525</xdr:rowOff>
    </xdr:to>
    <xdr:pic>
      <xdr:nvPicPr>
        <xdr:cNvPr id="25629" name="Picture 541" descr="MP900362858[1]">
          <a:extLst>
            <a:ext uri="{FF2B5EF4-FFF2-40B4-BE49-F238E27FC236}">
              <a16:creationId xmlns:a16="http://schemas.microsoft.com/office/drawing/2014/main" xmlns="" id="{00000000-0008-0000-0000-00001D6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81000"/>
          <a:ext cx="50482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39</xdr:col>
      <xdr:colOff>180975</xdr:colOff>
      <xdr:row>1</xdr:row>
      <xdr:rowOff>180975</xdr:rowOff>
    </xdr:from>
    <xdr:to>
      <xdr:col>40</xdr:col>
      <xdr:colOff>428625</xdr:colOff>
      <xdr:row>5</xdr:row>
      <xdr:rowOff>19050</xdr:rowOff>
    </xdr:to>
    <xdr:pic>
      <xdr:nvPicPr>
        <xdr:cNvPr id="25630" name="Picture 542" descr="MC900001209[1]">
          <a:extLst>
            <a:ext uri="{FF2B5EF4-FFF2-40B4-BE49-F238E27FC236}">
              <a16:creationId xmlns:a16="http://schemas.microsoft.com/office/drawing/2014/main" xmlns="" id="{00000000-0008-0000-0000-00001E6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81000"/>
          <a:ext cx="4762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144780</xdr:colOff>
          <xdr:row>1</xdr:row>
          <xdr:rowOff>144780</xdr:rowOff>
        </xdr:from>
        <xdr:to>
          <xdr:col>40</xdr:col>
          <xdr:colOff>1097280</xdr:colOff>
          <xdr:row>7</xdr:row>
          <xdr:rowOff>0</xdr:rowOff>
        </xdr:to>
        <xdr:sp macro="" textlink="">
          <xdr:nvSpPr>
            <xdr:cNvPr id="23585" name="Group Box 1057" hidden="1">
              <a:extLst>
                <a:ext uri="{63B3BB69-23CF-44E3-9099-C40C66FF867C}">
                  <a14:compatExt spid="_x0000_s23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106680</xdr:colOff>
          <xdr:row>3</xdr:row>
          <xdr:rowOff>152400</xdr:rowOff>
        </xdr:from>
        <xdr:to>
          <xdr:col>40</xdr:col>
          <xdr:colOff>419100</xdr:colOff>
          <xdr:row>5</xdr:row>
          <xdr:rowOff>175260</xdr:rowOff>
        </xdr:to>
        <xdr:sp macro="" textlink="">
          <xdr:nvSpPr>
            <xdr:cNvPr id="23586" name="Option Button 1058" hidden="1">
              <a:extLst>
                <a:ext uri="{63B3BB69-23CF-44E3-9099-C40C66FF867C}">
                  <a14:compatExt spid="_x0000_s23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685800</xdr:colOff>
          <xdr:row>3</xdr:row>
          <xdr:rowOff>152400</xdr:rowOff>
        </xdr:from>
        <xdr:to>
          <xdr:col>40</xdr:col>
          <xdr:colOff>990600</xdr:colOff>
          <xdr:row>5</xdr:row>
          <xdr:rowOff>175260</xdr:rowOff>
        </xdr:to>
        <xdr:sp macro="" textlink="">
          <xdr:nvSpPr>
            <xdr:cNvPr id="23587" name="Option Button 1059" hidden="1">
              <a:extLst>
                <a:ext uri="{63B3BB69-23CF-44E3-9099-C40C66FF867C}">
                  <a14:compatExt spid="_x0000_s23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0</xdr:colOff>
          <xdr:row>23</xdr:row>
          <xdr:rowOff>30480</xdr:rowOff>
        </xdr:from>
        <xdr:to>
          <xdr:col>40</xdr:col>
          <xdr:colOff>388620</xdr:colOff>
          <xdr:row>24</xdr:row>
          <xdr:rowOff>22860</xdr:rowOff>
        </xdr:to>
        <xdr:sp macro="" textlink="">
          <xdr:nvSpPr>
            <xdr:cNvPr id="23591" name="boutanex1a" hidden="1">
              <a:extLst>
                <a:ext uri="{63B3BB69-23CF-44E3-9099-C40C66FF867C}">
                  <a14:compatExt spid="_x0000_s235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75</xdr:col>
      <xdr:colOff>152400</xdr:colOff>
      <xdr:row>0</xdr:row>
      <xdr:rowOff>28575</xdr:rowOff>
    </xdr:from>
    <xdr:to>
      <xdr:col>82</xdr:col>
      <xdr:colOff>190500</xdr:colOff>
      <xdr:row>1</xdr:row>
      <xdr:rowOff>104775</xdr:rowOff>
    </xdr:to>
    <xdr:sp macro="" textlink="">
      <xdr:nvSpPr>
        <xdr:cNvPr id="23604" name="Texte 18">
          <a:extLst>
            <a:ext uri="{FF2B5EF4-FFF2-40B4-BE49-F238E27FC236}">
              <a16:creationId xmlns:a16="http://schemas.microsoft.com/office/drawing/2014/main" xmlns="" id="{00000000-0008-0000-0000-0000345C0000}"/>
            </a:ext>
          </a:extLst>
        </xdr:cNvPr>
        <xdr:cNvSpPr txBox="1">
          <a:spLocks noChangeArrowheads="1"/>
        </xdr:cNvSpPr>
      </xdr:nvSpPr>
      <xdr:spPr bwMode="auto">
        <a:xfrm>
          <a:off x="19411950" y="28575"/>
          <a:ext cx="1666875" cy="2762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C2-1 SE 006 AJ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65</xdr:row>
          <xdr:rowOff>0</xdr:rowOff>
        </xdr:from>
        <xdr:to>
          <xdr:col>38</xdr:col>
          <xdr:colOff>114300</xdr:colOff>
          <xdr:row>66</xdr:row>
          <xdr:rowOff>0</xdr:rowOff>
        </xdr:to>
        <xdr:sp macro="" textlink="">
          <xdr:nvSpPr>
            <xdr:cNvPr id="23745" name="Group Box 1217" hidden="1">
              <a:extLst>
                <a:ext uri="{63B3BB69-23CF-44E3-9099-C40C66FF867C}">
                  <a14:compatExt spid="_x0000_s23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60960</xdr:colOff>
          <xdr:row>65</xdr:row>
          <xdr:rowOff>0</xdr:rowOff>
        </xdr:from>
        <xdr:to>
          <xdr:col>35</xdr:col>
          <xdr:colOff>0</xdr:colOff>
          <xdr:row>65</xdr:row>
          <xdr:rowOff>228600</xdr:rowOff>
        </xdr:to>
        <xdr:sp macro="" textlink="">
          <xdr:nvSpPr>
            <xdr:cNvPr id="23746" name="ouiregl" hidden="1">
              <a:extLst>
                <a:ext uri="{63B3BB69-23CF-44E3-9099-C40C66FF867C}">
                  <a14:compatExt spid="_x0000_s23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60960</xdr:colOff>
          <xdr:row>65</xdr:row>
          <xdr:rowOff>7620</xdr:rowOff>
        </xdr:from>
        <xdr:to>
          <xdr:col>38</xdr:col>
          <xdr:colOff>45720</xdr:colOff>
          <xdr:row>65</xdr:row>
          <xdr:rowOff>228600</xdr:rowOff>
        </xdr:to>
        <xdr:sp macro="" textlink="">
          <xdr:nvSpPr>
            <xdr:cNvPr id="23747" name="Option Button 1219" hidden="1">
              <a:extLst>
                <a:ext uri="{63B3BB69-23CF-44E3-9099-C40C66FF867C}">
                  <a14:compatExt spid="_x0000_s237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62</xdr:col>
      <xdr:colOff>63009</xdr:colOff>
      <xdr:row>39</xdr:row>
      <xdr:rowOff>33618</xdr:rowOff>
    </xdr:from>
    <xdr:to>
      <xdr:col>81</xdr:col>
      <xdr:colOff>22412</xdr:colOff>
      <xdr:row>48</xdr:row>
      <xdr:rowOff>4139</xdr:rowOff>
    </xdr:to>
    <xdr:sp macro="" textlink="">
      <xdr:nvSpPr>
        <xdr:cNvPr id="23851" name="confid">
          <a:extLst>
            <a:ext uri="{FF2B5EF4-FFF2-40B4-BE49-F238E27FC236}">
              <a16:creationId xmlns:a16="http://schemas.microsoft.com/office/drawing/2014/main" xmlns="" id="{00000000-0008-0000-0000-00002B5D0000}"/>
            </a:ext>
          </a:extLst>
        </xdr:cNvPr>
        <xdr:cNvSpPr>
          <a:spLocks noChangeArrowheads="1" noChangeShapeType="1"/>
        </xdr:cNvSpPr>
      </xdr:nvSpPr>
      <xdr:spPr bwMode="auto">
        <a:xfrm>
          <a:off x="15493509" y="8157883"/>
          <a:ext cx="5080491" cy="1561756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vertOverflow="clip" wrap="none" lIns="91440" tIns="45720" rIns="91440" bIns="45720" fromWordArt="1" anchor="t">
          <a:prstTxWarp prst="textSlantUp">
            <a:avLst>
              <a:gd name="adj" fmla="val 55556"/>
            </a:avLst>
          </a:prstTxWarp>
        </a:bodyPr>
        <a:lstStyle/>
        <a:p>
          <a:pPr algn="ctr" rtl="0">
            <a:buNone/>
          </a:pPr>
          <a:r>
            <a:rPr lang="fr-FR" sz="3600" kern="10" cap="small" spc="0">
              <a:ln>
                <a:noFill/>
              </a:ln>
              <a:solidFill>
                <a:srgbClr xmlns:mc="http://schemas.openxmlformats.org/markup-compatibility/2006" xmlns:a14="http://schemas.microsoft.com/office/drawing/2010/main" val="FF8080" mc:Ignorable="a14" a14:legacySpreadsheetColorIndex="29">
                  <a:alpha val="50195"/>
                </a:srgbClr>
              </a:solidFill>
              <a:latin typeface="Arial Black"/>
            </a:rPr>
            <a:t>Confidentiel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426720</xdr:colOff>
          <xdr:row>49</xdr:row>
          <xdr:rowOff>7620</xdr:rowOff>
        </xdr:from>
        <xdr:to>
          <xdr:col>41</xdr:col>
          <xdr:colOff>746760</xdr:colOff>
          <xdr:row>50</xdr:row>
          <xdr:rowOff>7620</xdr:rowOff>
        </xdr:to>
        <xdr:sp macro="" textlink="">
          <xdr:nvSpPr>
            <xdr:cNvPr id="23855" name="f3h1" hidden="1">
              <a:extLst>
                <a:ext uri="{63B3BB69-23CF-44E3-9099-C40C66FF867C}">
                  <a14:compatExt spid="_x0000_s238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449580</xdr:colOff>
          <xdr:row>49</xdr:row>
          <xdr:rowOff>213360</xdr:rowOff>
        </xdr:from>
        <xdr:to>
          <xdr:col>41</xdr:col>
          <xdr:colOff>754380</xdr:colOff>
          <xdr:row>51</xdr:row>
          <xdr:rowOff>114300</xdr:rowOff>
        </xdr:to>
        <xdr:sp macro="" textlink="">
          <xdr:nvSpPr>
            <xdr:cNvPr id="23857" name="f3h2" hidden="1">
              <a:extLst>
                <a:ext uri="{63B3BB69-23CF-44E3-9099-C40C66FF867C}">
                  <a14:compatExt spid="_x0000_s238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449580</xdr:colOff>
          <xdr:row>51</xdr:row>
          <xdr:rowOff>60960</xdr:rowOff>
        </xdr:from>
        <xdr:to>
          <xdr:col>41</xdr:col>
          <xdr:colOff>754380</xdr:colOff>
          <xdr:row>52</xdr:row>
          <xdr:rowOff>45720</xdr:rowOff>
        </xdr:to>
        <xdr:sp macro="" textlink="">
          <xdr:nvSpPr>
            <xdr:cNvPr id="23858" name="f3h3" hidden="1">
              <a:extLst>
                <a:ext uri="{63B3BB69-23CF-44E3-9099-C40C66FF867C}">
                  <a14:compatExt spid="_x0000_s238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419100</xdr:colOff>
          <xdr:row>52</xdr:row>
          <xdr:rowOff>68580</xdr:rowOff>
        </xdr:from>
        <xdr:to>
          <xdr:col>41</xdr:col>
          <xdr:colOff>731520</xdr:colOff>
          <xdr:row>53</xdr:row>
          <xdr:rowOff>68580</xdr:rowOff>
        </xdr:to>
        <xdr:sp macro="" textlink="">
          <xdr:nvSpPr>
            <xdr:cNvPr id="23859" name="f3h4" hidden="1">
              <a:extLst>
                <a:ext uri="{63B3BB69-23CF-44E3-9099-C40C66FF867C}">
                  <a14:compatExt spid="_x0000_s238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114300</xdr:colOff>
          <xdr:row>69</xdr:row>
          <xdr:rowOff>22860</xdr:rowOff>
        </xdr:from>
        <xdr:to>
          <xdr:col>26</xdr:col>
          <xdr:colOff>137160</xdr:colOff>
          <xdr:row>70</xdr:row>
          <xdr:rowOff>0</xdr:rowOff>
        </xdr:to>
        <xdr:sp macro="" textlink="">
          <xdr:nvSpPr>
            <xdr:cNvPr id="25462" name="oui3aa" hidden="1">
              <a:extLst>
                <a:ext uri="{63B3BB69-23CF-44E3-9099-C40C66FF867C}">
                  <a14:compatExt spid="_x0000_s25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7620</xdr:colOff>
          <xdr:row>63</xdr:row>
          <xdr:rowOff>0</xdr:rowOff>
        </xdr:from>
        <xdr:to>
          <xdr:col>38</xdr:col>
          <xdr:colOff>106680</xdr:colOff>
          <xdr:row>64</xdr:row>
          <xdr:rowOff>0</xdr:rowOff>
        </xdr:to>
        <xdr:sp macro="" textlink="">
          <xdr:nvSpPr>
            <xdr:cNvPr id="25466" name="Group Box 2938" hidden="1">
              <a:extLst>
                <a:ext uri="{63B3BB69-23CF-44E3-9099-C40C66FF867C}">
                  <a14:compatExt spid="_x0000_s25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45720</xdr:colOff>
          <xdr:row>63</xdr:row>
          <xdr:rowOff>45720</xdr:rowOff>
        </xdr:from>
        <xdr:to>
          <xdr:col>34</xdr:col>
          <xdr:colOff>213360</xdr:colOff>
          <xdr:row>63</xdr:row>
          <xdr:rowOff>182880</xdr:rowOff>
        </xdr:to>
        <xdr:sp macro="" textlink="">
          <xdr:nvSpPr>
            <xdr:cNvPr id="25467" name="Option Button 2939" hidden="1">
              <a:extLst>
                <a:ext uri="{63B3BB69-23CF-44E3-9099-C40C66FF867C}">
                  <a14:compatExt spid="_x0000_s25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38100</xdr:colOff>
          <xdr:row>63</xdr:row>
          <xdr:rowOff>60960</xdr:rowOff>
        </xdr:from>
        <xdr:to>
          <xdr:col>38</xdr:col>
          <xdr:colOff>38100</xdr:colOff>
          <xdr:row>63</xdr:row>
          <xdr:rowOff>190500</xdr:rowOff>
        </xdr:to>
        <xdr:sp macro="" textlink="">
          <xdr:nvSpPr>
            <xdr:cNvPr id="25468" name="Option Button 2940" hidden="1">
              <a:extLst>
                <a:ext uri="{63B3BB69-23CF-44E3-9099-C40C66FF867C}">
                  <a14:compatExt spid="_x0000_s25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426720</xdr:colOff>
          <xdr:row>53</xdr:row>
          <xdr:rowOff>68580</xdr:rowOff>
        </xdr:from>
        <xdr:to>
          <xdr:col>41</xdr:col>
          <xdr:colOff>746760</xdr:colOff>
          <xdr:row>54</xdr:row>
          <xdr:rowOff>60960</xdr:rowOff>
        </xdr:to>
        <xdr:sp macro="" textlink="">
          <xdr:nvSpPr>
            <xdr:cNvPr id="25469" name="f3h5" hidden="1">
              <a:extLst>
                <a:ext uri="{63B3BB69-23CF-44E3-9099-C40C66FF867C}">
                  <a14:compatExt spid="_x0000_s25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99060</xdr:colOff>
          <xdr:row>62</xdr:row>
          <xdr:rowOff>182880</xdr:rowOff>
        </xdr:from>
        <xdr:to>
          <xdr:col>11</xdr:col>
          <xdr:colOff>38100</xdr:colOff>
          <xdr:row>64</xdr:row>
          <xdr:rowOff>0</xdr:rowOff>
        </xdr:to>
        <xdr:sp macro="" textlink="">
          <xdr:nvSpPr>
            <xdr:cNvPr id="25476" name="Group Box 2948" hidden="1">
              <a:extLst>
                <a:ext uri="{63B3BB69-23CF-44E3-9099-C40C66FF867C}">
                  <a14:compatExt spid="_x0000_s25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62</xdr:row>
          <xdr:rowOff>198120</xdr:rowOff>
        </xdr:from>
        <xdr:to>
          <xdr:col>8</xdr:col>
          <xdr:colOff>38100</xdr:colOff>
          <xdr:row>63</xdr:row>
          <xdr:rowOff>190500</xdr:rowOff>
        </xdr:to>
        <xdr:sp macro="" textlink="">
          <xdr:nvSpPr>
            <xdr:cNvPr id="25477" name="Option Button 2949" hidden="1">
              <a:extLst>
                <a:ext uri="{63B3BB69-23CF-44E3-9099-C40C66FF867C}">
                  <a14:compatExt spid="_x0000_s25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83820</xdr:colOff>
          <xdr:row>62</xdr:row>
          <xdr:rowOff>213360</xdr:rowOff>
        </xdr:from>
        <xdr:to>
          <xdr:col>10</xdr:col>
          <xdr:colOff>190500</xdr:colOff>
          <xdr:row>63</xdr:row>
          <xdr:rowOff>198120</xdr:rowOff>
        </xdr:to>
        <xdr:sp macro="" textlink="">
          <xdr:nvSpPr>
            <xdr:cNvPr id="25478" name="Option Button 2950" hidden="1">
              <a:extLst>
                <a:ext uri="{63B3BB69-23CF-44E3-9099-C40C66FF867C}">
                  <a14:compatExt spid="_x0000_s25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99060</xdr:colOff>
          <xdr:row>61</xdr:row>
          <xdr:rowOff>182880</xdr:rowOff>
        </xdr:from>
        <xdr:to>
          <xdr:col>11</xdr:col>
          <xdr:colOff>38100</xdr:colOff>
          <xdr:row>63</xdr:row>
          <xdr:rowOff>0</xdr:rowOff>
        </xdr:to>
        <xdr:sp macro="" textlink="">
          <xdr:nvSpPr>
            <xdr:cNvPr id="25479" name="Group Box 2951" hidden="1">
              <a:extLst>
                <a:ext uri="{63B3BB69-23CF-44E3-9099-C40C66FF867C}">
                  <a14:compatExt spid="_x0000_s25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61</xdr:row>
          <xdr:rowOff>198120</xdr:rowOff>
        </xdr:from>
        <xdr:to>
          <xdr:col>8</xdr:col>
          <xdr:colOff>38100</xdr:colOff>
          <xdr:row>62</xdr:row>
          <xdr:rowOff>190500</xdr:rowOff>
        </xdr:to>
        <xdr:sp macro="" textlink="">
          <xdr:nvSpPr>
            <xdr:cNvPr id="25480" name="Option Button 2952" hidden="1">
              <a:extLst>
                <a:ext uri="{63B3BB69-23CF-44E3-9099-C40C66FF867C}">
                  <a14:compatExt spid="_x0000_s25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83820</xdr:colOff>
          <xdr:row>61</xdr:row>
          <xdr:rowOff>213360</xdr:rowOff>
        </xdr:from>
        <xdr:to>
          <xdr:col>10</xdr:col>
          <xdr:colOff>190500</xdr:colOff>
          <xdr:row>62</xdr:row>
          <xdr:rowOff>198120</xdr:rowOff>
        </xdr:to>
        <xdr:sp macro="" textlink="">
          <xdr:nvSpPr>
            <xdr:cNvPr id="25481" name="Option Button 2953" hidden="1">
              <a:extLst>
                <a:ext uri="{63B3BB69-23CF-44E3-9099-C40C66FF867C}">
                  <a14:compatExt spid="_x0000_s25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1242060</xdr:colOff>
          <xdr:row>54</xdr:row>
          <xdr:rowOff>45720</xdr:rowOff>
        </xdr:from>
        <xdr:to>
          <xdr:col>41</xdr:col>
          <xdr:colOff>723900</xdr:colOff>
          <xdr:row>55</xdr:row>
          <xdr:rowOff>45720</xdr:rowOff>
        </xdr:to>
        <xdr:sp macro="" textlink="">
          <xdr:nvSpPr>
            <xdr:cNvPr id="25482" name="f3i" hidden="1">
              <a:extLst>
                <a:ext uri="{63B3BB69-23CF-44E3-9099-C40C66FF867C}">
                  <a14:compatExt spid="_x0000_s25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FILTRE 3I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82</xdr:col>
          <xdr:colOff>30480</xdr:colOff>
          <xdr:row>55</xdr:row>
          <xdr:rowOff>30480</xdr:rowOff>
        </xdr:from>
        <xdr:to>
          <xdr:col>83</xdr:col>
          <xdr:colOff>83820</xdr:colOff>
          <xdr:row>56</xdr:row>
          <xdr:rowOff>30480</xdr:rowOff>
        </xdr:to>
        <xdr:sp macro="" textlink="">
          <xdr:nvSpPr>
            <xdr:cNvPr id="25483" name="boutanex3i" hidden="1">
              <a:extLst>
                <a:ext uri="{63B3BB69-23CF-44E3-9099-C40C66FF867C}">
                  <a14:compatExt spid="_x0000_s25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82</xdr:col>
      <xdr:colOff>176435</xdr:colOff>
      <xdr:row>57</xdr:row>
      <xdr:rowOff>13671</xdr:rowOff>
    </xdr:from>
    <xdr:to>
      <xdr:col>82</xdr:col>
      <xdr:colOff>324969</xdr:colOff>
      <xdr:row>57</xdr:row>
      <xdr:rowOff>44823</xdr:rowOff>
    </xdr:to>
    <xdr:sp macro="[0]!ANNEXE3I" textlink="">
      <xdr:nvSpPr>
        <xdr:cNvPr id="182" name="annexe_3i" descr="gfsdfqsfqs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SpPr>
          <a:spLocks noChangeArrowheads="1"/>
        </xdr:cNvSpPr>
      </xdr:nvSpPr>
      <xdr:spPr bwMode="auto">
        <a:xfrm>
          <a:off x="21217160" y="11872296"/>
          <a:ext cx="148534" cy="31152"/>
        </a:xfrm>
        <a:prstGeom prst="rightArrow">
          <a:avLst>
            <a:gd name="adj1" fmla="val 60000"/>
            <a:gd name="adj2" fmla="val 85148"/>
          </a:avLst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000000" mc:Ignorable="a14" a14:legacySpreadsheetColorIndex="64"/>
              </a:solidFill>
              <a:prstDash val="solid"/>
              <a:miter lim="800000"/>
              <a:headEnd type="none" w="med" len="med"/>
              <a:tailEnd type="none" w="med" len="med"/>
            </a14:hiddenLine>
          </a:ext>
        </a:extLst>
      </xdr:spPr>
      <xdr:txBody>
        <a:bodyPr/>
        <a:lstStyle/>
        <a:p>
          <a:endParaRPr lang="de-DE" sz="1000" b="0" i="0" u="none" strike="noStrike" baseline="0">
            <a:solidFill>
              <a:srgbClr val="000000"/>
            </a:solidFill>
            <a:latin typeface="Arial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67</xdr:col>
          <xdr:colOff>137160</xdr:colOff>
          <xdr:row>56</xdr:row>
          <xdr:rowOff>220980</xdr:rowOff>
        </xdr:from>
        <xdr:to>
          <xdr:col>71</xdr:col>
          <xdr:colOff>114300</xdr:colOff>
          <xdr:row>58</xdr:row>
          <xdr:rowOff>7620</xdr:rowOff>
        </xdr:to>
        <xdr:sp macro="" textlink="">
          <xdr:nvSpPr>
            <xdr:cNvPr id="25484" name="z3m" hidden="1">
              <a:extLst>
                <a:ext uri="{63B3BB69-23CF-44E3-9099-C40C66FF867C}">
                  <a14:compatExt spid="_x0000_s25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69</xdr:col>
          <xdr:colOff>68580</xdr:colOff>
          <xdr:row>56</xdr:row>
          <xdr:rowOff>220980</xdr:rowOff>
        </xdr:from>
        <xdr:to>
          <xdr:col>70</xdr:col>
          <xdr:colOff>60960</xdr:colOff>
          <xdr:row>57</xdr:row>
          <xdr:rowOff>220980</xdr:rowOff>
        </xdr:to>
        <xdr:sp macro="" textlink="">
          <xdr:nvSpPr>
            <xdr:cNvPr id="25486" name="non3m" hidden="1">
              <a:extLst>
                <a:ext uri="{63B3BB69-23CF-44E3-9099-C40C66FF867C}">
                  <a14:compatExt spid="_x0000_s25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67</xdr:col>
          <xdr:colOff>198120</xdr:colOff>
          <xdr:row>56</xdr:row>
          <xdr:rowOff>220980</xdr:rowOff>
        </xdr:from>
        <xdr:to>
          <xdr:col>68</xdr:col>
          <xdr:colOff>22860</xdr:colOff>
          <xdr:row>57</xdr:row>
          <xdr:rowOff>220980</xdr:rowOff>
        </xdr:to>
        <xdr:sp macro="" textlink="">
          <xdr:nvSpPr>
            <xdr:cNvPr id="25487" name="oui3m" hidden="1">
              <a:extLst>
                <a:ext uri="{63B3BB69-23CF-44E3-9099-C40C66FF867C}">
                  <a14:compatExt spid="_x0000_s25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45720</xdr:colOff>
          <xdr:row>56</xdr:row>
          <xdr:rowOff>213360</xdr:rowOff>
        </xdr:from>
        <xdr:to>
          <xdr:col>47</xdr:col>
          <xdr:colOff>190500</xdr:colOff>
          <xdr:row>58</xdr:row>
          <xdr:rowOff>7620</xdr:rowOff>
        </xdr:to>
        <xdr:sp macro="" textlink="">
          <xdr:nvSpPr>
            <xdr:cNvPr id="25498" name="z3i" hidden="1">
              <a:extLst>
                <a:ext uri="{63B3BB69-23CF-44E3-9099-C40C66FF867C}">
                  <a14:compatExt spid="_x0000_s254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30480</xdr:colOff>
          <xdr:row>57</xdr:row>
          <xdr:rowOff>0</xdr:rowOff>
        </xdr:from>
        <xdr:to>
          <xdr:col>46</xdr:col>
          <xdr:colOff>68580</xdr:colOff>
          <xdr:row>57</xdr:row>
          <xdr:rowOff>213360</xdr:rowOff>
        </xdr:to>
        <xdr:sp macro="" textlink="">
          <xdr:nvSpPr>
            <xdr:cNvPr id="25500" name="non3i" hidden="1">
              <a:extLst>
                <a:ext uri="{63B3BB69-23CF-44E3-9099-C40C66FF867C}">
                  <a14:compatExt spid="_x0000_s255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83820</xdr:colOff>
          <xdr:row>57</xdr:row>
          <xdr:rowOff>0</xdr:rowOff>
        </xdr:from>
        <xdr:to>
          <xdr:col>43</xdr:col>
          <xdr:colOff>160020</xdr:colOff>
          <xdr:row>57</xdr:row>
          <xdr:rowOff>213360</xdr:rowOff>
        </xdr:to>
        <xdr:sp macro="" textlink="">
          <xdr:nvSpPr>
            <xdr:cNvPr id="25501" name="oui3i" hidden="1">
              <a:extLst>
                <a:ext uri="{63B3BB69-23CF-44E3-9099-C40C66FF867C}">
                  <a14:compatExt spid="_x0000_s255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58</xdr:col>
      <xdr:colOff>176435</xdr:colOff>
      <xdr:row>57</xdr:row>
      <xdr:rowOff>172123</xdr:rowOff>
    </xdr:from>
    <xdr:to>
      <xdr:col>58</xdr:col>
      <xdr:colOff>324969</xdr:colOff>
      <xdr:row>57</xdr:row>
      <xdr:rowOff>212912</xdr:rowOff>
    </xdr:to>
    <xdr:sp macro="[1]!ANNEXE3I" textlink="">
      <xdr:nvSpPr>
        <xdr:cNvPr id="203" name="annexe_3i" descr="gfsdfqsfqs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SpPr>
          <a:spLocks noChangeArrowheads="1"/>
        </xdr:cNvSpPr>
      </xdr:nvSpPr>
      <xdr:spPr bwMode="auto">
        <a:xfrm>
          <a:off x="20952141" y="11893476"/>
          <a:ext cx="148534" cy="40789"/>
        </a:xfrm>
        <a:prstGeom prst="rightArrow">
          <a:avLst>
            <a:gd name="adj1" fmla="val 60000"/>
            <a:gd name="adj2" fmla="val 85148"/>
          </a:avLst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000000" mc:Ignorable="a14" a14:legacySpreadsheetColorIndex="64"/>
              </a:solidFill>
              <a:prstDash val="solid"/>
              <a:miter lim="800000"/>
              <a:headEnd type="none" w="med" len="med"/>
              <a:tailEnd type="none" w="med" len="med"/>
            </a14:hiddenLine>
          </a:ext>
        </a:extLst>
      </xdr:spPr>
      <xdr:txBody>
        <a:bodyPr/>
        <a:lstStyle/>
        <a:p>
          <a:endParaRPr lang="de-DE" sz="1000" b="0" i="0" u="none" strike="noStrike" baseline="0">
            <a:solidFill>
              <a:srgbClr val="000000"/>
            </a:solidFill>
            <a:latin typeface="Arial"/>
          </a:endParaRPr>
        </a:p>
      </xdr:txBody>
    </xdr:sp>
    <xdr:clientData/>
  </xdr:twoCellAnchor>
  <xdr:twoCellAnchor>
    <xdr:from>
      <xdr:col>58</xdr:col>
      <xdr:colOff>142875</xdr:colOff>
      <xdr:row>57</xdr:row>
      <xdr:rowOff>28575</xdr:rowOff>
    </xdr:from>
    <xdr:to>
      <xdr:col>58</xdr:col>
      <xdr:colOff>276225</xdr:colOff>
      <xdr:row>57</xdr:row>
      <xdr:rowOff>66675</xdr:rowOff>
    </xdr:to>
    <xdr:sp macro="[0]!ANNEXE3E" textlink="">
      <xdr:nvSpPr>
        <xdr:cNvPr id="204" name="annexe_3e" descr="gfsdfqsfqs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SpPr>
          <a:spLocks noChangeArrowheads="1"/>
        </xdr:cNvSpPr>
      </xdr:nvSpPr>
      <xdr:spPr bwMode="auto">
        <a:xfrm>
          <a:off x="20918581" y="11749928"/>
          <a:ext cx="133350" cy="38100"/>
        </a:xfrm>
        <a:prstGeom prst="rightArrow">
          <a:avLst>
            <a:gd name="adj1" fmla="val 60000"/>
            <a:gd name="adj2" fmla="val 75882"/>
          </a:avLst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CCCC" mc:Ignorable="a14" a14:legacySpreadsheetColorIndex="4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82550</xdr:colOff>
      <xdr:row>25</xdr:row>
      <xdr:rowOff>193675</xdr:rowOff>
    </xdr:from>
    <xdr:to>
      <xdr:col>4</xdr:col>
      <xdr:colOff>190500</xdr:colOff>
      <xdr:row>27</xdr:row>
      <xdr:rowOff>0</xdr:rowOff>
    </xdr:to>
    <xdr:sp macro="" textlink="">
      <xdr:nvSpPr>
        <xdr:cNvPr id="193" name="ZoneTexte 192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SpPr txBox="1"/>
      </xdr:nvSpPr>
      <xdr:spPr>
        <a:xfrm>
          <a:off x="304800" y="5146675"/>
          <a:ext cx="774700" cy="250825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CUSTODE</a:t>
          </a:r>
        </a:p>
      </xdr:txBody>
    </xdr:sp>
    <xdr:clientData/>
  </xdr:twoCellAnchor>
  <xdr:twoCellAnchor>
    <xdr:from>
      <xdr:col>23</xdr:col>
      <xdr:colOff>171450</xdr:colOff>
      <xdr:row>26</xdr:row>
      <xdr:rowOff>44450</xdr:rowOff>
    </xdr:from>
    <xdr:to>
      <xdr:col>27</xdr:col>
      <xdr:colOff>57150</xdr:colOff>
      <xdr:row>27</xdr:row>
      <xdr:rowOff>73025</xdr:rowOff>
    </xdr:to>
    <xdr:sp macro="" textlink="">
      <xdr:nvSpPr>
        <xdr:cNvPr id="194" name="ZoneTexte 193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SpPr txBox="1"/>
      </xdr:nvSpPr>
      <xdr:spPr>
        <a:xfrm>
          <a:off x="5330825" y="5219700"/>
          <a:ext cx="774700" cy="250825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CUSTODE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152400</xdr:rowOff>
    </xdr:from>
    <xdr:to>
      <xdr:col>0</xdr:col>
      <xdr:colOff>1438275</xdr:colOff>
      <xdr:row>2</xdr:row>
      <xdr:rowOff>0</xdr:rowOff>
    </xdr:to>
    <xdr:sp macro="[0]!RETOURFEPP" textlink="">
      <xdr:nvSpPr>
        <xdr:cNvPr id="20481" name="AutoShape 1" descr="gfsdfqsfqs">
          <a:extLst>
            <a:ext uri="{FF2B5EF4-FFF2-40B4-BE49-F238E27FC236}">
              <a16:creationId xmlns:a16="http://schemas.microsoft.com/office/drawing/2014/main" xmlns="" id="{00000000-0008-0000-0100-000001500000}"/>
            </a:ext>
          </a:extLst>
        </xdr:cNvPr>
        <xdr:cNvSpPr>
          <a:spLocks noChangeArrowheads="1"/>
        </xdr:cNvSpPr>
      </xdr:nvSpPr>
      <xdr:spPr bwMode="auto">
        <a:xfrm flipH="1">
          <a:off x="0" y="152400"/>
          <a:ext cx="1438275" cy="276225"/>
        </a:xfrm>
        <a:prstGeom prst="rightArrow">
          <a:avLst>
            <a:gd name="adj1" fmla="val 60000"/>
            <a:gd name="adj2" fmla="val 112888"/>
          </a:avLst>
        </a:prstGeom>
        <a:solidFill>
          <a:srgbClr xmlns:mc="http://schemas.openxmlformats.org/markup-compatibility/2006" xmlns:a14="http://schemas.microsoft.com/office/drawing/2010/main" val="33CCCC" mc:Ignorable="a14" a14:legacySpreadsheetColorIndex="4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RETOUR FEPP</a:t>
          </a:r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152400</xdr:rowOff>
    </xdr:from>
    <xdr:to>
      <xdr:col>0</xdr:col>
      <xdr:colOff>1438275</xdr:colOff>
      <xdr:row>2</xdr:row>
      <xdr:rowOff>0</xdr:rowOff>
    </xdr:to>
    <xdr:sp macro="[0]!RETOURFEPP" textlink="">
      <xdr:nvSpPr>
        <xdr:cNvPr id="18433" name="AutoShape 1" descr="gfsdfqsfqs">
          <a:extLst>
            <a:ext uri="{FF2B5EF4-FFF2-40B4-BE49-F238E27FC236}">
              <a16:creationId xmlns:a16="http://schemas.microsoft.com/office/drawing/2014/main" xmlns="" id="{00000000-0008-0000-0200-000001480000}"/>
            </a:ext>
          </a:extLst>
        </xdr:cNvPr>
        <xdr:cNvSpPr>
          <a:spLocks noChangeArrowheads="1"/>
        </xdr:cNvSpPr>
      </xdr:nvSpPr>
      <xdr:spPr bwMode="auto">
        <a:xfrm flipH="1">
          <a:off x="0" y="152400"/>
          <a:ext cx="1438275" cy="276225"/>
        </a:xfrm>
        <a:prstGeom prst="rightArrow">
          <a:avLst>
            <a:gd name="adj1" fmla="val 60000"/>
            <a:gd name="adj2" fmla="val 112888"/>
          </a:avLst>
        </a:prstGeom>
        <a:solidFill>
          <a:srgbClr xmlns:mc="http://schemas.openxmlformats.org/markup-compatibility/2006" xmlns:a14="http://schemas.microsoft.com/office/drawing/2010/main" val="33CCCC" mc:Ignorable="a14" a14:legacySpreadsheetColorIndex="4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RETOUR FEPP</a:t>
          </a:r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152400</xdr:rowOff>
    </xdr:from>
    <xdr:to>
      <xdr:col>0</xdr:col>
      <xdr:colOff>1438275</xdr:colOff>
      <xdr:row>2</xdr:row>
      <xdr:rowOff>0</xdr:rowOff>
    </xdr:to>
    <xdr:sp macro="[0]!RETOURFEPP" textlink="">
      <xdr:nvSpPr>
        <xdr:cNvPr id="11265" name="AutoShape 1" descr="gfsdfqsfqs">
          <a:extLst>
            <a:ext uri="{FF2B5EF4-FFF2-40B4-BE49-F238E27FC236}">
              <a16:creationId xmlns:a16="http://schemas.microsoft.com/office/drawing/2014/main" xmlns="" id="{00000000-0008-0000-0300-0000012C0000}"/>
            </a:ext>
          </a:extLst>
        </xdr:cNvPr>
        <xdr:cNvSpPr>
          <a:spLocks noChangeArrowheads="1"/>
        </xdr:cNvSpPr>
      </xdr:nvSpPr>
      <xdr:spPr bwMode="auto">
        <a:xfrm flipH="1">
          <a:off x="0" y="152400"/>
          <a:ext cx="1438275" cy="276225"/>
        </a:xfrm>
        <a:prstGeom prst="rightArrow">
          <a:avLst>
            <a:gd name="adj1" fmla="val 60000"/>
            <a:gd name="adj2" fmla="val 112888"/>
          </a:avLst>
        </a:prstGeom>
        <a:solidFill>
          <a:srgbClr xmlns:mc="http://schemas.openxmlformats.org/markup-compatibility/2006" xmlns:a14="http://schemas.microsoft.com/office/drawing/2010/main" val="33CCCC" mc:Ignorable="a14" a14:legacySpreadsheetColorIndex="4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RETOUR FEPP</a:t>
          </a:r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152400</xdr:rowOff>
    </xdr:from>
    <xdr:to>
      <xdr:col>0</xdr:col>
      <xdr:colOff>1438275</xdr:colOff>
      <xdr:row>2</xdr:row>
      <xdr:rowOff>0</xdr:rowOff>
    </xdr:to>
    <xdr:sp macro="[0]!RETOURFEPP" textlink="">
      <xdr:nvSpPr>
        <xdr:cNvPr id="12289" name="AutoShape 1" descr="gfsdfqsfqs">
          <a:extLst>
            <a:ext uri="{FF2B5EF4-FFF2-40B4-BE49-F238E27FC236}">
              <a16:creationId xmlns:a16="http://schemas.microsoft.com/office/drawing/2014/main" xmlns="" id="{00000000-0008-0000-0400-000001300000}"/>
            </a:ext>
          </a:extLst>
        </xdr:cNvPr>
        <xdr:cNvSpPr>
          <a:spLocks noChangeArrowheads="1"/>
        </xdr:cNvSpPr>
      </xdr:nvSpPr>
      <xdr:spPr bwMode="auto">
        <a:xfrm flipH="1">
          <a:off x="0" y="152400"/>
          <a:ext cx="1438275" cy="276225"/>
        </a:xfrm>
        <a:prstGeom prst="rightArrow">
          <a:avLst>
            <a:gd name="adj1" fmla="val 60000"/>
            <a:gd name="adj2" fmla="val 112888"/>
          </a:avLst>
        </a:prstGeom>
        <a:solidFill>
          <a:srgbClr xmlns:mc="http://schemas.openxmlformats.org/markup-compatibility/2006" xmlns:a14="http://schemas.microsoft.com/office/drawing/2010/main" val="33CCCC" mc:Ignorable="a14" a14:legacySpreadsheetColorIndex="4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RETOUR FEPP</a:t>
          </a:r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152400</xdr:rowOff>
    </xdr:from>
    <xdr:to>
      <xdr:col>0</xdr:col>
      <xdr:colOff>1438275</xdr:colOff>
      <xdr:row>2</xdr:row>
      <xdr:rowOff>0</xdr:rowOff>
    </xdr:to>
    <xdr:sp macro="[0]!RETOURFEPP" textlink="">
      <xdr:nvSpPr>
        <xdr:cNvPr id="19457" name="AutoShape 1" descr="gfsdfqsfqs">
          <a:extLst>
            <a:ext uri="{FF2B5EF4-FFF2-40B4-BE49-F238E27FC236}">
              <a16:creationId xmlns:a16="http://schemas.microsoft.com/office/drawing/2014/main" xmlns="" id="{00000000-0008-0000-0500-0000014C0000}"/>
            </a:ext>
          </a:extLst>
        </xdr:cNvPr>
        <xdr:cNvSpPr>
          <a:spLocks noChangeArrowheads="1"/>
        </xdr:cNvSpPr>
      </xdr:nvSpPr>
      <xdr:spPr bwMode="auto">
        <a:xfrm flipH="1">
          <a:off x="0" y="152400"/>
          <a:ext cx="1438275" cy="276225"/>
        </a:xfrm>
        <a:prstGeom prst="rightArrow">
          <a:avLst>
            <a:gd name="adj1" fmla="val 60000"/>
            <a:gd name="adj2" fmla="val 112888"/>
          </a:avLst>
        </a:prstGeom>
        <a:solidFill>
          <a:srgbClr xmlns:mc="http://schemas.openxmlformats.org/markup-compatibility/2006" xmlns:a14="http://schemas.microsoft.com/office/drawing/2010/main" val="33CCCC" mc:Ignorable="a14" a14:legacySpreadsheetColorIndex="4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RETOUR FEPP</a:t>
          </a:r>
          <a:endParaRPr lang="fr-FR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152400</xdr:rowOff>
    </xdr:from>
    <xdr:to>
      <xdr:col>0</xdr:col>
      <xdr:colOff>1438275</xdr:colOff>
      <xdr:row>2</xdr:row>
      <xdr:rowOff>0</xdr:rowOff>
    </xdr:to>
    <xdr:sp macro="[0]!RETOURFEPP" textlink="">
      <xdr:nvSpPr>
        <xdr:cNvPr id="13313" name="AutoShape 1" descr="gfsdfqsfqs">
          <a:extLst>
            <a:ext uri="{FF2B5EF4-FFF2-40B4-BE49-F238E27FC236}">
              <a16:creationId xmlns:a16="http://schemas.microsoft.com/office/drawing/2014/main" xmlns="" id="{00000000-0008-0000-0600-000001340000}"/>
            </a:ext>
          </a:extLst>
        </xdr:cNvPr>
        <xdr:cNvSpPr>
          <a:spLocks noChangeArrowheads="1"/>
        </xdr:cNvSpPr>
      </xdr:nvSpPr>
      <xdr:spPr bwMode="auto">
        <a:xfrm flipH="1">
          <a:off x="0" y="152400"/>
          <a:ext cx="1438275" cy="276225"/>
        </a:xfrm>
        <a:prstGeom prst="rightArrow">
          <a:avLst>
            <a:gd name="adj1" fmla="val 60000"/>
            <a:gd name="adj2" fmla="val 112888"/>
          </a:avLst>
        </a:prstGeom>
        <a:solidFill>
          <a:srgbClr xmlns:mc="http://schemas.openxmlformats.org/markup-compatibility/2006" xmlns:a14="http://schemas.microsoft.com/office/drawing/2010/main" val="33CCCC" mc:Ignorable="a14" a14:legacySpreadsheetColorIndex="4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RETOUR FEPP</a:t>
          </a:r>
          <a:endParaRPr lang="fr-FR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152400</xdr:rowOff>
    </xdr:from>
    <xdr:to>
      <xdr:col>0</xdr:col>
      <xdr:colOff>1438275</xdr:colOff>
      <xdr:row>2</xdr:row>
      <xdr:rowOff>0</xdr:rowOff>
    </xdr:to>
    <xdr:sp macro="[0]!RETOURFEPP" textlink="">
      <xdr:nvSpPr>
        <xdr:cNvPr id="15361" name="AutoShape 1" descr="gfsdfqsfqs">
          <a:extLst>
            <a:ext uri="{FF2B5EF4-FFF2-40B4-BE49-F238E27FC236}">
              <a16:creationId xmlns:a16="http://schemas.microsoft.com/office/drawing/2014/main" xmlns="" id="{00000000-0008-0000-0700-0000013C0000}"/>
            </a:ext>
          </a:extLst>
        </xdr:cNvPr>
        <xdr:cNvSpPr>
          <a:spLocks noChangeArrowheads="1"/>
        </xdr:cNvSpPr>
      </xdr:nvSpPr>
      <xdr:spPr bwMode="auto">
        <a:xfrm flipH="1">
          <a:off x="0" y="152400"/>
          <a:ext cx="1438275" cy="276225"/>
        </a:xfrm>
        <a:prstGeom prst="rightArrow">
          <a:avLst>
            <a:gd name="adj1" fmla="val 60000"/>
            <a:gd name="adj2" fmla="val 112888"/>
          </a:avLst>
        </a:prstGeom>
        <a:solidFill>
          <a:srgbClr xmlns:mc="http://schemas.openxmlformats.org/markup-compatibility/2006" xmlns:a14="http://schemas.microsoft.com/office/drawing/2010/main" val="33CCCC" mc:Ignorable="a14" a14:legacySpreadsheetColorIndex="4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RETOUR FEPP</a:t>
          </a:r>
          <a:endParaRPr lang="fr-FR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152400</xdr:rowOff>
    </xdr:from>
    <xdr:to>
      <xdr:col>0</xdr:col>
      <xdr:colOff>1438275</xdr:colOff>
      <xdr:row>2</xdr:row>
      <xdr:rowOff>0</xdr:rowOff>
    </xdr:to>
    <xdr:sp macro="[0]!RETOURFEPP" textlink="">
      <xdr:nvSpPr>
        <xdr:cNvPr id="22529" name="AutoShape 1" descr="gfsdfqsfqs">
          <a:extLst>
            <a:ext uri="{FF2B5EF4-FFF2-40B4-BE49-F238E27FC236}">
              <a16:creationId xmlns:a16="http://schemas.microsoft.com/office/drawing/2014/main" xmlns="" id="{00000000-0008-0000-0800-000001580000}"/>
            </a:ext>
          </a:extLst>
        </xdr:cNvPr>
        <xdr:cNvSpPr>
          <a:spLocks noChangeArrowheads="1"/>
        </xdr:cNvSpPr>
      </xdr:nvSpPr>
      <xdr:spPr bwMode="auto">
        <a:xfrm flipH="1">
          <a:off x="0" y="152400"/>
          <a:ext cx="1438275" cy="276225"/>
        </a:xfrm>
        <a:prstGeom prst="rightArrow">
          <a:avLst>
            <a:gd name="adj1" fmla="val 60000"/>
            <a:gd name="adj2" fmla="val 112888"/>
          </a:avLst>
        </a:prstGeom>
        <a:solidFill>
          <a:srgbClr xmlns:mc="http://schemas.openxmlformats.org/markup-compatibility/2006" xmlns:a14="http://schemas.microsoft.com/office/drawing/2010/main" val="33CCCC" mc:Ignorable="a14" a14:legacySpreadsheetColorIndex="4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RETOUR FEPP</a:t>
          </a:r>
          <a:endParaRPr lang="fr-FR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152400</xdr:rowOff>
    </xdr:from>
    <xdr:to>
      <xdr:col>0</xdr:col>
      <xdr:colOff>1438275</xdr:colOff>
      <xdr:row>2</xdr:row>
      <xdr:rowOff>0</xdr:rowOff>
    </xdr:to>
    <xdr:sp macro="[0]!RETOURFEPP" textlink="">
      <xdr:nvSpPr>
        <xdr:cNvPr id="16385" name="AutoShape 1" descr="gfsdfqsfqs">
          <a:extLst>
            <a:ext uri="{FF2B5EF4-FFF2-40B4-BE49-F238E27FC236}">
              <a16:creationId xmlns:a16="http://schemas.microsoft.com/office/drawing/2014/main" xmlns="" id="{00000000-0008-0000-0900-000001400000}"/>
            </a:ext>
          </a:extLst>
        </xdr:cNvPr>
        <xdr:cNvSpPr>
          <a:spLocks noChangeArrowheads="1"/>
        </xdr:cNvSpPr>
      </xdr:nvSpPr>
      <xdr:spPr bwMode="auto">
        <a:xfrm flipH="1">
          <a:off x="0" y="152400"/>
          <a:ext cx="1438275" cy="276225"/>
        </a:xfrm>
        <a:prstGeom prst="rightArrow">
          <a:avLst>
            <a:gd name="adj1" fmla="val 60000"/>
            <a:gd name="adj2" fmla="val 112888"/>
          </a:avLst>
        </a:prstGeom>
        <a:solidFill>
          <a:srgbClr xmlns:mc="http://schemas.openxmlformats.org/markup-compatibility/2006" xmlns:a14="http://schemas.microsoft.com/office/drawing/2010/main" val="33CCCC" mc:Ignorable="a14" a14:legacySpreadsheetColorIndex="4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RETOUR FEPP</a:t>
          </a:r>
          <a:endParaRPr lang="fr-FR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152400</xdr:rowOff>
    </xdr:from>
    <xdr:to>
      <xdr:col>0</xdr:col>
      <xdr:colOff>1438275</xdr:colOff>
      <xdr:row>2</xdr:row>
      <xdr:rowOff>0</xdr:rowOff>
    </xdr:to>
    <xdr:sp macro="[0]!RETOURFEPP" textlink="">
      <xdr:nvSpPr>
        <xdr:cNvPr id="2" name="AutoShape 1" descr="gfsdfqsfqs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SpPr>
          <a:spLocks noChangeArrowheads="1"/>
        </xdr:cNvSpPr>
      </xdr:nvSpPr>
      <xdr:spPr bwMode="auto">
        <a:xfrm flipH="1">
          <a:off x="0" y="152400"/>
          <a:ext cx="1438275" cy="276225"/>
        </a:xfrm>
        <a:prstGeom prst="rightArrow">
          <a:avLst>
            <a:gd name="adj1" fmla="val 60000"/>
            <a:gd name="adj2" fmla="val 112888"/>
          </a:avLst>
        </a:prstGeom>
        <a:solidFill>
          <a:srgbClr xmlns:mc="http://schemas.openxmlformats.org/markup-compatibility/2006" xmlns:a14="http://schemas.microsoft.com/office/drawing/2010/main" val="33CCCC" mc:Ignorable="a14" a14:legacySpreadsheetColorIndex="4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RETOUR FEPP</a:t>
          </a:r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FAO\FEP\FEP_MODEL%20avec%20tco%20impacts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PP"/>
      <sheetName val="ANNEXE 1A"/>
      <sheetName val="ANNEXE 3A"/>
      <sheetName val="ANNEXE 3B"/>
      <sheetName val="ANNEXE 3C"/>
      <sheetName val="ANNEXE 3D"/>
      <sheetName val="ANNEXE 3E"/>
      <sheetName val="ANNEXE 3F"/>
      <sheetName val="ANNEXE 3G"/>
      <sheetName val="ANNEXE 3H"/>
      <sheetName val="ANNEXE 3I"/>
      <sheetName val="admin"/>
      <sheetName val="FEP_MODEL avec tco impacts3"/>
    </sheetNames>
    <definedNames>
      <definedName name="ANNEXE3I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410000" mc:Ignorable="a14" a14:legacySpreadsheetColorIndex="65"/>
        </a:solidFill>
        <a:ln w="19050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triangle" w="lg" len="lg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19050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triangle" w="lg" len="lg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2.xml"/><Relationship Id="rId117" Type="http://schemas.openxmlformats.org/officeDocument/2006/relationships/ctrlProp" Target="../ctrlProps/ctrlProp113.xml"/><Relationship Id="rId21" Type="http://schemas.openxmlformats.org/officeDocument/2006/relationships/ctrlProp" Target="../ctrlProps/ctrlProp17.xml"/><Relationship Id="rId42" Type="http://schemas.openxmlformats.org/officeDocument/2006/relationships/ctrlProp" Target="../ctrlProps/ctrlProp38.xml"/><Relationship Id="rId47" Type="http://schemas.openxmlformats.org/officeDocument/2006/relationships/ctrlProp" Target="../ctrlProps/ctrlProp43.xml"/><Relationship Id="rId63" Type="http://schemas.openxmlformats.org/officeDocument/2006/relationships/ctrlProp" Target="../ctrlProps/ctrlProp59.xml"/><Relationship Id="rId68" Type="http://schemas.openxmlformats.org/officeDocument/2006/relationships/ctrlProp" Target="../ctrlProps/ctrlProp64.xml"/><Relationship Id="rId84" Type="http://schemas.openxmlformats.org/officeDocument/2006/relationships/ctrlProp" Target="../ctrlProps/ctrlProp80.xml"/><Relationship Id="rId89" Type="http://schemas.openxmlformats.org/officeDocument/2006/relationships/ctrlProp" Target="../ctrlProps/ctrlProp85.xml"/><Relationship Id="rId112" Type="http://schemas.openxmlformats.org/officeDocument/2006/relationships/ctrlProp" Target="../ctrlProps/ctrlProp108.xml"/><Relationship Id="rId133" Type="http://schemas.openxmlformats.org/officeDocument/2006/relationships/ctrlProp" Target="../ctrlProps/ctrlProp129.xml"/><Relationship Id="rId138" Type="http://schemas.openxmlformats.org/officeDocument/2006/relationships/ctrlProp" Target="../ctrlProps/ctrlProp134.xml"/><Relationship Id="rId154" Type="http://schemas.openxmlformats.org/officeDocument/2006/relationships/comments" Target="../comments1.xml"/><Relationship Id="rId16" Type="http://schemas.openxmlformats.org/officeDocument/2006/relationships/ctrlProp" Target="../ctrlProps/ctrlProp12.xml"/><Relationship Id="rId107" Type="http://schemas.openxmlformats.org/officeDocument/2006/relationships/ctrlProp" Target="../ctrlProps/ctrlProp103.xml"/><Relationship Id="rId11" Type="http://schemas.openxmlformats.org/officeDocument/2006/relationships/ctrlProp" Target="../ctrlProps/ctrlProp7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53" Type="http://schemas.openxmlformats.org/officeDocument/2006/relationships/ctrlProp" Target="../ctrlProps/ctrlProp49.xml"/><Relationship Id="rId58" Type="http://schemas.openxmlformats.org/officeDocument/2006/relationships/ctrlProp" Target="../ctrlProps/ctrlProp54.xml"/><Relationship Id="rId74" Type="http://schemas.openxmlformats.org/officeDocument/2006/relationships/ctrlProp" Target="../ctrlProps/ctrlProp70.xml"/><Relationship Id="rId79" Type="http://schemas.openxmlformats.org/officeDocument/2006/relationships/ctrlProp" Target="../ctrlProps/ctrlProp75.xml"/><Relationship Id="rId102" Type="http://schemas.openxmlformats.org/officeDocument/2006/relationships/ctrlProp" Target="../ctrlProps/ctrlProp98.xml"/><Relationship Id="rId123" Type="http://schemas.openxmlformats.org/officeDocument/2006/relationships/ctrlProp" Target="../ctrlProps/ctrlProp119.xml"/><Relationship Id="rId128" Type="http://schemas.openxmlformats.org/officeDocument/2006/relationships/ctrlProp" Target="../ctrlProps/ctrlProp124.xml"/><Relationship Id="rId144" Type="http://schemas.openxmlformats.org/officeDocument/2006/relationships/ctrlProp" Target="../ctrlProps/ctrlProp140.xml"/><Relationship Id="rId149" Type="http://schemas.openxmlformats.org/officeDocument/2006/relationships/ctrlProp" Target="../ctrlProps/ctrlProp145.xml"/><Relationship Id="rId5" Type="http://schemas.openxmlformats.org/officeDocument/2006/relationships/ctrlProp" Target="../ctrlProps/ctrlProp1.xml"/><Relationship Id="rId90" Type="http://schemas.openxmlformats.org/officeDocument/2006/relationships/ctrlProp" Target="../ctrlProps/ctrlProp86.xml"/><Relationship Id="rId95" Type="http://schemas.openxmlformats.org/officeDocument/2006/relationships/ctrlProp" Target="../ctrlProps/ctrlProp91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43" Type="http://schemas.openxmlformats.org/officeDocument/2006/relationships/ctrlProp" Target="../ctrlProps/ctrlProp39.xml"/><Relationship Id="rId48" Type="http://schemas.openxmlformats.org/officeDocument/2006/relationships/ctrlProp" Target="../ctrlProps/ctrlProp44.xml"/><Relationship Id="rId64" Type="http://schemas.openxmlformats.org/officeDocument/2006/relationships/ctrlProp" Target="../ctrlProps/ctrlProp60.xml"/><Relationship Id="rId69" Type="http://schemas.openxmlformats.org/officeDocument/2006/relationships/ctrlProp" Target="../ctrlProps/ctrlProp65.xml"/><Relationship Id="rId113" Type="http://schemas.openxmlformats.org/officeDocument/2006/relationships/ctrlProp" Target="../ctrlProps/ctrlProp109.xml"/><Relationship Id="rId118" Type="http://schemas.openxmlformats.org/officeDocument/2006/relationships/ctrlProp" Target="../ctrlProps/ctrlProp114.xml"/><Relationship Id="rId134" Type="http://schemas.openxmlformats.org/officeDocument/2006/relationships/ctrlProp" Target="../ctrlProps/ctrlProp130.xml"/><Relationship Id="rId139" Type="http://schemas.openxmlformats.org/officeDocument/2006/relationships/ctrlProp" Target="../ctrlProps/ctrlProp135.xml"/><Relationship Id="rId80" Type="http://schemas.openxmlformats.org/officeDocument/2006/relationships/ctrlProp" Target="../ctrlProps/ctrlProp76.xml"/><Relationship Id="rId85" Type="http://schemas.openxmlformats.org/officeDocument/2006/relationships/ctrlProp" Target="../ctrlProps/ctrlProp81.xml"/><Relationship Id="rId150" Type="http://schemas.openxmlformats.org/officeDocument/2006/relationships/ctrlProp" Target="../ctrlProps/ctrlProp146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46" Type="http://schemas.openxmlformats.org/officeDocument/2006/relationships/ctrlProp" Target="../ctrlProps/ctrlProp42.xml"/><Relationship Id="rId59" Type="http://schemas.openxmlformats.org/officeDocument/2006/relationships/ctrlProp" Target="../ctrlProps/ctrlProp55.xml"/><Relationship Id="rId67" Type="http://schemas.openxmlformats.org/officeDocument/2006/relationships/ctrlProp" Target="../ctrlProps/ctrlProp63.xml"/><Relationship Id="rId103" Type="http://schemas.openxmlformats.org/officeDocument/2006/relationships/ctrlProp" Target="../ctrlProps/ctrlProp99.xml"/><Relationship Id="rId108" Type="http://schemas.openxmlformats.org/officeDocument/2006/relationships/ctrlProp" Target="../ctrlProps/ctrlProp104.xml"/><Relationship Id="rId116" Type="http://schemas.openxmlformats.org/officeDocument/2006/relationships/ctrlProp" Target="../ctrlProps/ctrlProp112.xml"/><Relationship Id="rId124" Type="http://schemas.openxmlformats.org/officeDocument/2006/relationships/ctrlProp" Target="../ctrlProps/ctrlProp120.xml"/><Relationship Id="rId129" Type="http://schemas.openxmlformats.org/officeDocument/2006/relationships/ctrlProp" Target="../ctrlProps/ctrlProp125.xml"/><Relationship Id="rId137" Type="http://schemas.openxmlformats.org/officeDocument/2006/relationships/ctrlProp" Target="../ctrlProps/ctrlProp133.xml"/><Relationship Id="rId20" Type="http://schemas.openxmlformats.org/officeDocument/2006/relationships/ctrlProp" Target="../ctrlProps/ctrlProp16.xml"/><Relationship Id="rId41" Type="http://schemas.openxmlformats.org/officeDocument/2006/relationships/ctrlProp" Target="../ctrlProps/ctrlProp37.xml"/><Relationship Id="rId54" Type="http://schemas.openxmlformats.org/officeDocument/2006/relationships/ctrlProp" Target="../ctrlProps/ctrlProp50.xml"/><Relationship Id="rId62" Type="http://schemas.openxmlformats.org/officeDocument/2006/relationships/ctrlProp" Target="../ctrlProps/ctrlProp58.xml"/><Relationship Id="rId70" Type="http://schemas.openxmlformats.org/officeDocument/2006/relationships/ctrlProp" Target="../ctrlProps/ctrlProp66.xml"/><Relationship Id="rId75" Type="http://schemas.openxmlformats.org/officeDocument/2006/relationships/ctrlProp" Target="../ctrlProps/ctrlProp71.xml"/><Relationship Id="rId83" Type="http://schemas.openxmlformats.org/officeDocument/2006/relationships/ctrlProp" Target="../ctrlProps/ctrlProp79.xml"/><Relationship Id="rId88" Type="http://schemas.openxmlformats.org/officeDocument/2006/relationships/ctrlProp" Target="../ctrlProps/ctrlProp84.xml"/><Relationship Id="rId91" Type="http://schemas.openxmlformats.org/officeDocument/2006/relationships/ctrlProp" Target="../ctrlProps/ctrlProp87.xml"/><Relationship Id="rId96" Type="http://schemas.openxmlformats.org/officeDocument/2006/relationships/ctrlProp" Target="../ctrlProps/ctrlProp92.xml"/><Relationship Id="rId111" Type="http://schemas.openxmlformats.org/officeDocument/2006/relationships/ctrlProp" Target="../ctrlProps/ctrlProp107.xml"/><Relationship Id="rId132" Type="http://schemas.openxmlformats.org/officeDocument/2006/relationships/ctrlProp" Target="../ctrlProps/ctrlProp128.xml"/><Relationship Id="rId140" Type="http://schemas.openxmlformats.org/officeDocument/2006/relationships/ctrlProp" Target="../ctrlProps/ctrlProp136.xml"/><Relationship Id="rId145" Type="http://schemas.openxmlformats.org/officeDocument/2006/relationships/ctrlProp" Target="../ctrlProps/ctrlProp141.xml"/><Relationship Id="rId153" Type="http://schemas.openxmlformats.org/officeDocument/2006/relationships/ctrlProp" Target="../ctrlProps/ctrlProp149.xml"/><Relationship Id="rId1" Type="http://schemas.openxmlformats.org/officeDocument/2006/relationships/hyperlink" Target="http://intranet/sites/cu/psa/dpe/dpe_psa_eben/DEVELOPPEMENT/Projet/FEP/FEP/FEP_DPE_EBEN_277_tco.xlsm" TargetMode="External"/><Relationship Id="rId6" Type="http://schemas.openxmlformats.org/officeDocument/2006/relationships/ctrlProp" Target="../ctrlProps/ctrlProp2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49" Type="http://schemas.openxmlformats.org/officeDocument/2006/relationships/ctrlProp" Target="../ctrlProps/ctrlProp45.xml"/><Relationship Id="rId57" Type="http://schemas.openxmlformats.org/officeDocument/2006/relationships/ctrlProp" Target="../ctrlProps/ctrlProp53.xml"/><Relationship Id="rId106" Type="http://schemas.openxmlformats.org/officeDocument/2006/relationships/ctrlProp" Target="../ctrlProps/ctrlProp102.xml"/><Relationship Id="rId114" Type="http://schemas.openxmlformats.org/officeDocument/2006/relationships/ctrlProp" Target="../ctrlProps/ctrlProp110.xml"/><Relationship Id="rId119" Type="http://schemas.openxmlformats.org/officeDocument/2006/relationships/ctrlProp" Target="../ctrlProps/ctrlProp115.xml"/><Relationship Id="rId127" Type="http://schemas.openxmlformats.org/officeDocument/2006/relationships/ctrlProp" Target="../ctrlProps/ctrlProp123.xml"/><Relationship Id="rId10" Type="http://schemas.openxmlformats.org/officeDocument/2006/relationships/ctrlProp" Target="../ctrlProps/ctrlProp6.xml"/><Relationship Id="rId31" Type="http://schemas.openxmlformats.org/officeDocument/2006/relationships/ctrlProp" Target="../ctrlProps/ctrlProp27.xml"/><Relationship Id="rId44" Type="http://schemas.openxmlformats.org/officeDocument/2006/relationships/ctrlProp" Target="../ctrlProps/ctrlProp40.xml"/><Relationship Id="rId52" Type="http://schemas.openxmlformats.org/officeDocument/2006/relationships/ctrlProp" Target="../ctrlProps/ctrlProp48.xml"/><Relationship Id="rId60" Type="http://schemas.openxmlformats.org/officeDocument/2006/relationships/ctrlProp" Target="../ctrlProps/ctrlProp56.xml"/><Relationship Id="rId65" Type="http://schemas.openxmlformats.org/officeDocument/2006/relationships/ctrlProp" Target="../ctrlProps/ctrlProp61.xml"/><Relationship Id="rId73" Type="http://schemas.openxmlformats.org/officeDocument/2006/relationships/ctrlProp" Target="../ctrlProps/ctrlProp69.xml"/><Relationship Id="rId78" Type="http://schemas.openxmlformats.org/officeDocument/2006/relationships/ctrlProp" Target="../ctrlProps/ctrlProp74.xml"/><Relationship Id="rId81" Type="http://schemas.openxmlformats.org/officeDocument/2006/relationships/ctrlProp" Target="../ctrlProps/ctrlProp77.xml"/><Relationship Id="rId86" Type="http://schemas.openxmlformats.org/officeDocument/2006/relationships/ctrlProp" Target="../ctrlProps/ctrlProp82.xml"/><Relationship Id="rId94" Type="http://schemas.openxmlformats.org/officeDocument/2006/relationships/ctrlProp" Target="../ctrlProps/ctrlProp90.xml"/><Relationship Id="rId99" Type="http://schemas.openxmlformats.org/officeDocument/2006/relationships/ctrlProp" Target="../ctrlProps/ctrlProp95.xml"/><Relationship Id="rId101" Type="http://schemas.openxmlformats.org/officeDocument/2006/relationships/ctrlProp" Target="../ctrlProps/ctrlProp97.xml"/><Relationship Id="rId122" Type="http://schemas.openxmlformats.org/officeDocument/2006/relationships/ctrlProp" Target="../ctrlProps/ctrlProp118.xml"/><Relationship Id="rId130" Type="http://schemas.openxmlformats.org/officeDocument/2006/relationships/ctrlProp" Target="../ctrlProps/ctrlProp126.xml"/><Relationship Id="rId135" Type="http://schemas.openxmlformats.org/officeDocument/2006/relationships/ctrlProp" Target="../ctrlProps/ctrlProp131.xml"/><Relationship Id="rId143" Type="http://schemas.openxmlformats.org/officeDocument/2006/relationships/ctrlProp" Target="../ctrlProps/ctrlProp139.xml"/><Relationship Id="rId148" Type="http://schemas.openxmlformats.org/officeDocument/2006/relationships/ctrlProp" Target="../ctrlProps/ctrlProp144.xml"/><Relationship Id="rId151" Type="http://schemas.openxmlformats.org/officeDocument/2006/relationships/ctrlProp" Target="../ctrlProps/ctrlProp147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39" Type="http://schemas.openxmlformats.org/officeDocument/2006/relationships/ctrlProp" Target="../ctrlProps/ctrlProp35.xml"/><Relationship Id="rId109" Type="http://schemas.openxmlformats.org/officeDocument/2006/relationships/ctrlProp" Target="../ctrlProps/ctrlProp105.xml"/><Relationship Id="rId34" Type="http://schemas.openxmlformats.org/officeDocument/2006/relationships/ctrlProp" Target="../ctrlProps/ctrlProp30.xml"/><Relationship Id="rId50" Type="http://schemas.openxmlformats.org/officeDocument/2006/relationships/ctrlProp" Target="../ctrlProps/ctrlProp46.xml"/><Relationship Id="rId55" Type="http://schemas.openxmlformats.org/officeDocument/2006/relationships/ctrlProp" Target="../ctrlProps/ctrlProp51.xml"/><Relationship Id="rId76" Type="http://schemas.openxmlformats.org/officeDocument/2006/relationships/ctrlProp" Target="../ctrlProps/ctrlProp72.xml"/><Relationship Id="rId97" Type="http://schemas.openxmlformats.org/officeDocument/2006/relationships/ctrlProp" Target="../ctrlProps/ctrlProp93.xml"/><Relationship Id="rId104" Type="http://schemas.openxmlformats.org/officeDocument/2006/relationships/ctrlProp" Target="../ctrlProps/ctrlProp100.xml"/><Relationship Id="rId120" Type="http://schemas.openxmlformats.org/officeDocument/2006/relationships/ctrlProp" Target="../ctrlProps/ctrlProp116.xml"/><Relationship Id="rId125" Type="http://schemas.openxmlformats.org/officeDocument/2006/relationships/ctrlProp" Target="../ctrlProps/ctrlProp121.xml"/><Relationship Id="rId141" Type="http://schemas.openxmlformats.org/officeDocument/2006/relationships/ctrlProp" Target="../ctrlProps/ctrlProp137.xml"/><Relationship Id="rId146" Type="http://schemas.openxmlformats.org/officeDocument/2006/relationships/ctrlProp" Target="../ctrlProps/ctrlProp142.xml"/><Relationship Id="rId7" Type="http://schemas.openxmlformats.org/officeDocument/2006/relationships/ctrlProp" Target="../ctrlProps/ctrlProp3.xml"/><Relationship Id="rId71" Type="http://schemas.openxmlformats.org/officeDocument/2006/relationships/ctrlProp" Target="../ctrlProps/ctrlProp67.xml"/><Relationship Id="rId92" Type="http://schemas.openxmlformats.org/officeDocument/2006/relationships/ctrlProp" Target="../ctrlProps/ctrlProp88.xml"/><Relationship Id="rId2" Type="http://schemas.openxmlformats.org/officeDocument/2006/relationships/printerSettings" Target="../printerSettings/printerSettings1.bin"/><Relationship Id="rId29" Type="http://schemas.openxmlformats.org/officeDocument/2006/relationships/ctrlProp" Target="../ctrlProps/ctrlProp25.xml"/><Relationship Id="rId24" Type="http://schemas.openxmlformats.org/officeDocument/2006/relationships/ctrlProp" Target="../ctrlProps/ctrlProp20.xml"/><Relationship Id="rId40" Type="http://schemas.openxmlformats.org/officeDocument/2006/relationships/ctrlProp" Target="../ctrlProps/ctrlProp36.xml"/><Relationship Id="rId45" Type="http://schemas.openxmlformats.org/officeDocument/2006/relationships/ctrlProp" Target="../ctrlProps/ctrlProp41.xml"/><Relationship Id="rId66" Type="http://schemas.openxmlformats.org/officeDocument/2006/relationships/ctrlProp" Target="../ctrlProps/ctrlProp62.xml"/><Relationship Id="rId87" Type="http://schemas.openxmlformats.org/officeDocument/2006/relationships/ctrlProp" Target="../ctrlProps/ctrlProp83.xml"/><Relationship Id="rId110" Type="http://schemas.openxmlformats.org/officeDocument/2006/relationships/ctrlProp" Target="../ctrlProps/ctrlProp106.xml"/><Relationship Id="rId115" Type="http://schemas.openxmlformats.org/officeDocument/2006/relationships/ctrlProp" Target="../ctrlProps/ctrlProp111.xml"/><Relationship Id="rId131" Type="http://schemas.openxmlformats.org/officeDocument/2006/relationships/ctrlProp" Target="../ctrlProps/ctrlProp127.xml"/><Relationship Id="rId136" Type="http://schemas.openxmlformats.org/officeDocument/2006/relationships/ctrlProp" Target="../ctrlProps/ctrlProp132.xml"/><Relationship Id="rId61" Type="http://schemas.openxmlformats.org/officeDocument/2006/relationships/ctrlProp" Target="../ctrlProps/ctrlProp57.xml"/><Relationship Id="rId82" Type="http://schemas.openxmlformats.org/officeDocument/2006/relationships/ctrlProp" Target="../ctrlProps/ctrlProp78.xml"/><Relationship Id="rId152" Type="http://schemas.openxmlformats.org/officeDocument/2006/relationships/ctrlProp" Target="../ctrlProps/ctrlProp148.xml"/><Relationship Id="rId19" Type="http://schemas.openxmlformats.org/officeDocument/2006/relationships/ctrlProp" Target="../ctrlProps/ctrlProp15.xml"/><Relationship Id="rId14" Type="http://schemas.openxmlformats.org/officeDocument/2006/relationships/ctrlProp" Target="../ctrlProps/ctrlProp10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56" Type="http://schemas.openxmlformats.org/officeDocument/2006/relationships/ctrlProp" Target="../ctrlProps/ctrlProp52.xml"/><Relationship Id="rId77" Type="http://schemas.openxmlformats.org/officeDocument/2006/relationships/ctrlProp" Target="../ctrlProps/ctrlProp73.xml"/><Relationship Id="rId100" Type="http://schemas.openxmlformats.org/officeDocument/2006/relationships/ctrlProp" Target="../ctrlProps/ctrlProp96.xml"/><Relationship Id="rId105" Type="http://schemas.openxmlformats.org/officeDocument/2006/relationships/ctrlProp" Target="../ctrlProps/ctrlProp101.xml"/><Relationship Id="rId126" Type="http://schemas.openxmlformats.org/officeDocument/2006/relationships/ctrlProp" Target="../ctrlProps/ctrlProp122.xml"/><Relationship Id="rId147" Type="http://schemas.openxmlformats.org/officeDocument/2006/relationships/ctrlProp" Target="../ctrlProps/ctrlProp143.xml"/><Relationship Id="rId8" Type="http://schemas.openxmlformats.org/officeDocument/2006/relationships/ctrlProp" Target="../ctrlProps/ctrlProp4.xml"/><Relationship Id="rId51" Type="http://schemas.openxmlformats.org/officeDocument/2006/relationships/ctrlProp" Target="../ctrlProps/ctrlProp47.xml"/><Relationship Id="rId72" Type="http://schemas.openxmlformats.org/officeDocument/2006/relationships/ctrlProp" Target="../ctrlProps/ctrlProp68.xml"/><Relationship Id="rId93" Type="http://schemas.openxmlformats.org/officeDocument/2006/relationships/ctrlProp" Target="../ctrlProps/ctrlProp89.xml"/><Relationship Id="rId98" Type="http://schemas.openxmlformats.org/officeDocument/2006/relationships/ctrlProp" Target="../ctrlProps/ctrlProp94.xml"/><Relationship Id="rId121" Type="http://schemas.openxmlformats.org/officeDocument/2006/relationships/ctrlProp" Target="../ctrlProps/ctrlProp117.xml"/><Relationship Id="rId142" Type="http://schemas.openxmlformats.org/officeDocument/2006/relationships/ctrlProp" Target="../ctrlProps/ctrlProp138.xml"/><Relationship Id="rId3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mailto:antoine.provost@eurostyle-systems.com;" TargetMode="External"/><Relationship Id="rId18" Type="http://schemas.openxmlformats.org/officeDocument/2006/relationships/hyperlink" Target="mailto:amara.toure@plastiqueforme.com" TargetMode="External"/><Relationship Id="rId26" Type="http://schemas.openxmlformats.org/officeDocument/2006/relationships/hyperlink" Target="mailto:alexey.uspenshy@eurostyle-systems.com" TargetMode="External"/><Relationship Id="rId39" Type="http://schemas.openxmlformats.org/officeDocument/2006/relationships/hyperlink" Target="mailto:adel.messaaoui-ext@eurostyle-systems.com" TargetMode="External"/><Relationship Id="rId21" Type="http://schemas.openxmlformats.org/officeDocument/2006/relationships/hyperlink" Target="mailto:abdellah_kichouh@eurostyle.fr" TargetMode="External"/><Relationship Id="rId34" Type="http://schemas.openxmlformats.org/officeDocument/2006/relationships/hyperlink" Target="mailto:radu.damean@eurostyle-systems.com" TargetMode="External"/><Relationship Id="rId42" Type="http://schemas.openxmlformats.org/officeDocument/2006/relationships/hyperlink" Target="mailto:jean-francois.reminiac@eurostyle-systems.com" TargetMode="External"/><Relationship Id="rId47" Type="http://schemas.openxmlformats.org/officeDocument/2006/relationships/hyperlink" Target="mailto:aurelie.sachet@eurostyle-systems.com" TargetMode="External"/><Relationship Id="rId50" Type="http://schemas.openxmlformats.org/officeDocument/2006/relationships/hyperlink" Target="mailto:michel_martel@eurostyle.fr" TargetMode="External"/><Relationship Id="rId55" Type="http://schemas.openxmlformats.org/officeDocument/2006/relationships/hyperlink" Target="mailto:gerard_brouard@eurostyle.fr" TargetMode="External"/><Relationship Id="rId7" Type="http://schemas.openxmlformats.org/officeDocument/2006/relationships/hyperlink" Target="mailto:olivier.chartier@eurostyle-systems.com;emilie.brun@eurostyle-systems.com;;clarisse.randrianasolo@eurostyle-systems.com;" TargetMode="External"/><Relationship Id="rId12" Type="http://schemas.openxmlformats.org/officeDocument/2006/relationships/hyperlink" Target="mailto:aurelie.sachet@eurostyle-systems.com" TargetMode="External"/><Relationship Id="rId17" Type="http://schemas.openxmlformats.org/officeDocument/2006/relationships/hyperlink" Target="mailto:alexandre.lepers@eurostyle-systems.com" TargetMode="External"/><Relationship Id="rId25" Type="http://schemas.openxmlformats.org/officeDocument/2006/relationships/hyperlink" Target="mailto:gwennin.bourgault-ext@eurostyle-systems.com" TargetMode="External"/><Relationship Id="rId33" Type="http://schemas.openxmlformats.org/officeDocument/2006/relationships/hyperlink" Target="mailto:razvan.ionita@eurostyle-systems.com" TargetMode="External"/><Relationship Id="rId38" Type="http://schemas.openxmlformats.org/officeDocument/2006/relationships/hyperlink" Target="mailto:annick.galizia@eurostyle-systems.com" TargetMode="External"/><Relationship Id="rId46" Type="http://schemas.openxmlformats.org/officeDocument/2006/relationships/hyperlink" Target="mailto:lilian.joseph@eurostyle-systems.com" TargetMode="External"/><Relationship Id="rId2" Type="http://schemas.openxmlformats.org/officeDocument/2006/relationships/hyperlink" Target="mailto:gerard_brouard@eurostyle.fr" TargetMode="External"/><Relationship Id="rId16" Type="http://schemas.openxmlformats.org/officeDocument/2006/relationships/hyperlink" Target="mailto:radu.damean@eurostyle-systems.com" TargetMode="External"/><Relationship Id="rId20" Type="http://schemas.openxmlformats.org/officeDocument/2006/relationships/hyperlink" Target="mailto:david.marques-ext@eurostyle-systems.com" TargetMode="External"/><Relationship Id="rId29" Type="http://schemas.openxmlformats.org/officeDocument/2006/relationships/hyperlink" Target="mailto:michal.kimak@eurostyle-systems.com" TargetMode="External"/><Relationship Id="rId41" Type="http://schemas.openxmlformats.org/officeDocument/2006/relationships/hyperlink" Target="mailto:jean-francois.reminiac@eurostyle-systems.com;" TargetMode="External"/><Relationship Id="rId54" Type="http://schemas.openxmlformats.org/officeDocument/2006/relationships/hyperlink" Target="mailto:gerard_brouard@eurostyle.fr" TargetMode="External"/><Relationship Id="rId1" Type="http://schemas.openxmlformats.org/officeDocument/2006/relationships/hyperlink" Target="mailto:sandro.deloup@eurostyle-systems.com;damien.jasmin@eurostyle-systems.com" TargetMode="External"/><Relationship Id="rId6" Type="http://schemas.openxmlformats.org/officeDocument/2006/relationships/hyperlink" Target="mailto:regis.duplessy@eurostyle-group.com" TargetMode="External"/><Relationship Id="rId11" Type="http://schemas.openxmlformats.org/officeDocument/2006/relationships/hyperlink" Target="mailto:christophe.tirlemont@eurostyle-systems.com;lilian.joseph@eurostyle-systems.com" TargetMode="External"/><Relationship Id="rId24" Type="http://schemas.openxmlformats.org/officeDocument/2006/relationships/hyperlink" Target="mailto:geoffrey.aubrun@eurostyle-systems.com" TargetMode="External"/><Relationship Id="rId32" Type="http://schemas.openxmlformats.org/officeDocument/2006/relationships/hyperlink" Target="mailto:aurelie.sachet@eurostyle-group.com" TargetMode="External"/><Relationship Id="rId37" Type="http://schemas.openxmlformats.org/officeDocument/2006/relationships/hyperlink" Target="mailto:David-Anthony.Arsaye@eurostyle-systems.com" TargetMode="External"/><Relationship Id="rId40" Type="http://schemas.openxmlformats.org/officeDocument/2006/relationships/hyperlink" Target="mailto:alain.lutun@plastiqueforme.com" TargetMode="External"/><Relationship Id="rId45" Type="http://schemas.openxmlformats.org/officeDocument/2006/relationships/hyperlink" Target="mailto:jean-francois.reminiac@eurostyle-systems.com;" TargetMode="External"/><Relationship Id="rId53" Type="http://schemas.openxmlformats.org/officeDocument/2006/relationships/hyperlink" Target="mailto:gerard_brouard@eurostyle.fr" TargetMode="External"/><Relationship Id="rId58" Type="http://schemas.openxmlformats.org/officeDocument/2006/relationships/hyperlink" Target="mailto:gerard_brouard@eurostyle.fr" TargetMode="External"/><Relationship Id="rId5" Type="http://schemas.openxmlformats.org/officeDocument/2006/relationships/hyperlink" Target="mailto:denis.chezelle@eurostyle-systems.com" TargetMode="External"/><Relationship Id="rId15" Type="http://schemas.openxmlformats.org/officeDocument/2006/relationships/hyperlink" Target="mailto:alexandru.apostol@eurostyle-systems.com" TargetMode="External"/><Relationship Id="rId23" Type="http://schemas.openxmlformats.org/officeDocument/2006/relationships/hyperlink" Target="mailto:anthony.saulnier@eurostyle-group.com" TargetMode="External"/><Relationship Id="rId28" Type="http://schemas.openxmlformats.org/officeDocument/2006/relationships/hyperlink" Target="mailto:radu.damean@eurostyle-systems.com" TargetMode="External"/><Relationship Id="rId36" Type="http://schemas.openxmlformats.org/officeDocument/2006/relationships/hyperlink" Target="mailto:achraf.elghardouf-ext@eurostyle-systems.com" TargetMode="External"/><Relationship Id="rId49" Type="http://schemas.openxmlformats.org/officeDocument/2006/relationships/hyperlink" Target="mailto:gerard_brouard@eurostyle.fr" TargetMode="External"/><Relationship Id="rId57" Type="http://schemas.openxmlformats.org/officeDocument/2006/relationships/hyperlink" Target="mailto:gerard_brouard@eurostyle.fr" TargetMode="External"/><Relationship Id="rId10" Type="http://schemas.openxmlformats.org/officeDocument/2006/relationships/hyperlink" Target="mailto:lionel.corancy@eurostyle-systems.com" TargetMode="External"/><Relationship Id="rId19" Type="http://schemas.openxmlformats.org/officeDocument/2006/relationships/hyperlink" Target="mailto:christophe.jambrun-ext@eurostyle-systems.com" TargetMode="External"/><Relationship Id="rId31" Type="http://schemas.openxmlformats.org/officeDocument/2006/relationships/hyperlink" Target="mailto:radu.damean@eurostyle-systems.com" TargetMode="External"/><Relationship Id="rId44" Type="http://schemas.openxmlformats.org/officeDocument/2006/relationships/hyperlink" Target="mailto:jean-francois.reminiac@eurostyle-systems.com" TargetMode="External"/><Relationship Id="rId52" Type="http://schemas.openxmlformats.org/officeDocument/2006/relationships/hyperlink" Target="mailto:lionel.corancy@eurostyle-systems.com" TargetMode="External"/><Relationship Id="rId4" Type="http://schemas.openxmlformats.org/officeDocument/2006/relationships/hyperlink" Target="mailto:aymeric.ticot@eurostyle-systems.com" TargetMode="External"/><Relationship Id="rId9" Type="http://schemas.openxmlformats.org/officeDocument/2006/relationships/hyperlink" Target="mailto:jean-luc.lhopiteau@eurostyle-systems.com;;" TargetMode="External"/><Relationship Id="rId14" Type="http://schemas.openxmlformats.org/officeDocument/2006/relationships/hyperlink" Target="mailto:alina.stepanova@eurostyle-systems.com" TargetMode="External"/><Relationship Id="rId22" Type="http://schemas.openxmlformats.org/officeDocument/2006/relationships/hyperlink" Target="mailto:antoine.provost@eurostyle-systems.com" TargetMode="External"/><Relationship Id="rId27" Type="http://schemas.openxmlformats.org/officeDocument/2006/relationships/hyperlink" Target="mailto:marius.costache-ext@eurostyle-systems.com" TargetMode="External"/><Relationship Id="rId30" Type="http://schemas.openxmlformats.org/officeDocument/2006/relationships/hyperlink" Target="mailto:nuri.satarbasa@eurostyle-systems.com" TargetMode="External"/><Relationship Id="rId35" Type="http://schemas.openxmlformats.org/officeDocument/2006/relationships/hyperlink" Target="mailto:radu.damean@eurostyle-systems.com" TargetMode="External"/><Relationship Id="rId43" Type="http://schemas.openxmlformats.org/officeDocument/2006/relationships/hyperlink" Target="mailto:jean-francois.reminiac@eurostyle-systems.com;" TargetMode="External"/><Relationship Id="rId48" Type="http://schemas.openxmlformats.org/officeDocument/2006/relationships/hyperlink" Target="mailto:frederic.broquier@eurostyle-group.com" TargetMode="External"/><Relationship Id="rId56" Type="http://schemas.openxmlformats.org/officeDocument/2006/relationships/hyperlink" Target="mailto:gerard_brouard@eurostyle.fr" TargetMode="External"/><Relationship Id="rId8" Type="http://schemas.openxmlformats.org/officeDocument/2006/relationships/hyperlink" Target="mailto:aurelie.sachet@eurostyle-systems.com" TargetMode="External"/><Relationship Id="rId51" Type="http://schemas.openxmlformats.org/officeDocument/2006/relationships/hyperlink" Target="mailto:alain_borgagni@eurostyle.fr" TargetMode="External"/><Relationship Id="rId3" Type="http://schemas.openxmlformats.org/officeDocument/2006/relationships/hyperlink" Target="mailto:aline.tu-du@eurostyle-systems.com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codeName="Feuil1">
    <pageSetUpPr fitToPage="1"/>
  </sheetPr>
  <dimension ref="A1:CK91"/>
  <sheetViews>
    <sheetView showGridLines="0" tabSelected="1" topLeftCell="A46" zoomScale="60" zoomScaleNormal="60" zoomScaleSheetLayoutView="100" workbookViewId="0">
      <selection activeCell="AP78" sqref="AP78"/>
    </sheetView>
  </sheetViews>
  <sheetFormatPr baseColWidth="10" defaultColWidth="9.81640625" defaultRowHeight="15.6" x14ac:dyDescent="0.3"/>
  <cols>
    <col min="1" max="3" width="2.6328125" style="39" customWidth="1"/>
    <col min="4" max="4" width="2.6328125" style="38" customWidth="1"/>
    <col min="5" max="12" width="2.6328125" style="39" customWidth="1"/>
    <col min="13" max="13" width="2.6328125" style="38" customWidth="1"/>
    <col min="14" max="16" width="2.6328125" style="39" customWidth="1"/>
    <col min="17" max="17" width="3.1796875" style="39" customWidth="1"/>
    <col min="18" max="31" width="2.6328125" style="39" customWidth="1"/>
    <col min="32" max="32" width="0.90625" style="39" customWidth="1"/>
    <col min="33" max="34" width="1.90625" style="39" customWidth="1"/>
    <col min="35" max="35" width="2.6328125" style="39" customWidth="1"/>
    <col min="36" max="36" width="1.36328125" style="39" customWidth="1"/>
    <col min="37" max="40" width="2.6328125" style="39" customWidth="1"/>
    <col min="41" max="41" width="14.90625" style="39" customWidth="1"/>
    <col min="42" max="42" width="9.08984375" style="4" customWidth="1"/>
    <col min="43" max="44" width="2.6328125" style="176" customWidth="1"/>
    <col min="45" max="45" width="2.6328125" style="60" customWidth="1"/>
    <col min="46" max="46" width="3.08984375" style="60" customWidth="1"/>
    <col min="47" max="50" width="2.6328125" style="60" customWidth="1"/>
    <col min="51" max="51" width="2.81640625" style="60" customWidth="1"/>
    <col min="52" max="52" width="3.1796875" style="60" customWidth="1"/>
    <col min="53" max="54" width="2.81640625" style="60" customWidth="1"/>
    <col min="55" max="55" width="3.6328125" style="60" customWidth="1"/>
    <col min="56" max="57" width="2.6328125" style="60" customWidth="1"/>
    <col min="58" max="58" width="3" style="60" customWidth="1"/>
    <col min="59" max="64" width="2.6328125" style="60" customWidth="1"/>
    <col min="65" max="65" width="3.6328125" style="60" customWidth="1"/>
    <col min="66" max="66" width="2.54296875" style="163" customWidth="1"/>
    <col min="67" max="67" width="4.54296875" style="60" customWidth="1"/>
    <col min="68" max="68" width="4.08984375" style="60" customWidth="1"/>
    <col min="69" max="69" width="2.6328125" style="176" customWidth="1"/>
    <col min="70" max="70" width="2.81640625" style="176" customWidth="1"/>
    <col min="71" max="71" width="4.08984375" style="176" customWidth="1"/>
    <col min="72" max="72" width="3.6328125" style="176" customWidth="1"/>
    <col min="73" max="73" width="3.90625" style="60" customWidth="1"/>
    <col min="74" max="74" width="2.6328125" style="60" customWidth="1"/>
    <col min="75" max="75" width="3.90625" style="60" customWidth="1"/>
    <col min="76" max="79" width="2.6328125" style="60" customWidth="1"/>
    <col min="80" max="80" width="2.08984375" style="60" customWidth="1"/>
    <col min="81" max="81" width="3.54296875" style="163" customWidth="1"/>
    <col min="82" max="82" width="2.6328125" style="163" customWidth="1"/>
    <col min="83" max="83" width="3.90625" style="60" customWidth="1"/>
    <col min="84" max="84" width="3.54296875" style="275" customWidth="1"/>
    <col min="85" max="85" width="8.08984375" style="276" customWidth="1"/>
    <col min="86" max="86" width="1" style="275" customWidth="1"/>
    <col min="87" max="87" width="1" style="38" customWidth="1"/>
    <col min="88" max="88" width="1.1796875" style="38" customWidth="1"/>
    <col min="89" max="16384" width="9.81640625" style="39"/>
  </cols>
  <sheetData>
    <row r="1" spans="1:89" s="9" customFormat="1" ht="15.75" customHeight="1" thickTop="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3"/>
      <c r="AP1" s="4"/>
      <c r="AQ1" s="5"/>
      <c r="AR1" s="6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6"/>
      <c r="BR1" s="6"/>
      <c r="BS1" s="6"/>
      <c r="BT1" s="6"/>
      <c r="BU1" s="7"/>
      <c r="BV1" s="7"/>
      <c r="BW1" s="7"/>
      <c r="BX1" s="7"/>
      <c r="BY1" s="7"/>
      <c r="BZ1" s="7"/>
      <c r="CA1" s="7"/>
      <c r="CB1" s="7"/>
      <c r="CC1" s="7"/>
      <c r="CD1" s="7"/>
      <c r="CE1" s="8"/>
      <c r="CF1" s="273"/>
      <c r="CG1" s="274"/>
      <c r="CH1" s="273"/>
    </row>
    <row r="2" spans="1:89" s="9" customFormat="1" ht="17.25" customHeight="1" x14ac:dyDescent="0.25">
      <c r="A2" s="10"/>
      <c r="D2" s="9">
        <v>39259</v>
      </c>
      <c r="J2" s="756" t="str">
        <f ca="1">OFFSET(admin!A101,,admin!$A$100)</f>
        <v>FICHE EVOLUTION PRODUIT PROCESS</v>
      </c>
      <c r="K2" s="757"/>
      <c r="L2" s="757"/>
      <c r="M2" s="757"/>
      <c r="N2" s="757"/>
      <c r="O2" s="757"/>
      <c r="P2" s="757"/>
      <c r="Q2" s="757"/>
      <c r="R2" s="757"/>
      <c r="S2" s="757"/>
      <c r="T2" s="757"/>
      <c r="U2" s="757"/>
      <c r="V2" s="757"/>
      <c r="W2" s="757"/>
      <c r="X2" s="757"/>
      <c r="Y2" s="757"/>
      <c r="Z2" s="757"/>
      <c r="AA2" s="757"/>
      <c r="AB2" s="757"/>
      <c r="AC2" s="757"/>
      <c r="AD2" s="757"/>
      <c r="AE2" s="758"/>
      <c r="AO2" s="11"/>
      <c r="AP2" s="272" t="s">
        <v>127</v>
      </c>
      <c r="AQ2" s="12"/>
      <c r="AR2" s="13"/>
      <c r="AS2" s="4"/>
      <c r="AT2" s="4"/>
      <c r="AU2" s="4"/>
      <c r="AV2" s="4"/>
      <c r="AW2" s="4"/>
      <c r="AX2" s="4"/>
      <c r="AY2" s="756" t="str">
        <f ca="1">OFFSET(admin!A101,,admin!$A$100)</f>
        <v>FICHE EVOLUTION PRODUIT PROCESS</v>
      </c>
      <c r="AZ2" s="774"/>
      <c r="BA2" s="774"/>
      <c r="BB2" s="774"/>
      <c r="BC2" s="774"/>
      <c r="BD2" s="774"/>
      <c r="BE2" s="774"/>
      <c r="BF2" s="774"/>
      <c r="BG2" s="774"/>
      <c r="BH2" s="774"/>
      <c r="BI2" s="774"/>
      <c r="BJ2" s="774"/>
      <c r="BK2" s="774"/>
      <c r="BL2" s="774"/>
      <c r="BM2" s="774"/>
      <c r="BN2" s="774"/>
      <c r="BO2" s="774"/>
      <c r="BP2" s="774"/>
      <c r="BQ2" s="774"/>
      <c r="BR2" s="774"/>
      <c r="BS2" s="774"/>
      <c r="BT2" s="774"/>
      <c r="BU2" s="775"/>
      <c r="BV2" s="4"/>
      <c r="BW2" s="4"/>
      <c r="BX2" s="4"/>
      <c r="BY2" s="4"/>
      <c r="BZ2" s="4"/>
      <c r="CA2" s="4"/>
      <c r="CB2" s="4"/>
      <c r="CC2" s="4"/>
      <c r="CD2" s="4"/>
      <c r="CE2" s="14"/>
      <c r="CF2" s="273"/>
      <c r="CG2" s="274"/>
      <c r="CH2" s="273"/>
    </row>
    <row r="3" spans="1:89" s="9" customFormat="1" ht="4.5" customHeight="1" x14ac:dyDescent="0.25">
      <c r="A3" s="10"/>
      <c r="J3" s="759"/>
      <c r="K3" s="760"/>
      <c r="L3" s="760"/>
      <c r="M3" s="760"/>
      <c r="N3" s="760"/>
      <c r="O3" s="760"/>
      <c r="P3" s="760"/>
      <c r="Q3" s="760"/>
      <c r="R3" s="760"/>
      <c r="S3" s="760"/>
      <c r="T3" s="760"/>
      <c r="U3" s="760"/>
      <c r="V3" s="760"/>
      <c r="W3" s="760"/>
      <c r="X3" s="760"/>
      <c r="Y3" s="760"/>
      <c r="Z3" s="760"/>
      <c r="AA3" s="760"/>
      <c r="AB3" s="760"/>
      <c r="AC3" s="760"/>
      <c r="AD3" s="760"/>
      <c r="AE3" s="761"/>
      <c r="AO3" s="11"/>
      <c r="AP3" s="4"/>
      <c r="AQ3" s="12"/>
      <c r="AR3" s="13"/>
      <c r="AS3" s="4"/>
      <c r="AT3" s="4"/>
      <c r="AU3" s="4"/>
      <c r="AV3" s="4"/>
      <c r="AW3" s="4"/>
      <c r="AX3" s="4"/>
      <c r="AY3" s="776"/>
      <c r="AZ3" s="777"/>
      <c r="BA3" s="777"/>
      <c r="BB3" s="777"/>
      <c r="BC3" s="777"/>
      <c r="BD3" s="777"/>
      <c r="BE3" s="777"/>
      <c r="BF3" s="777"/>
      <c r="BG3" s="777"/>
      <c r="BH3" s="777"/>
      <c r="BI3" s="777"/>
      <c r="BJ3" s="777"/>
      <c r="BK3" s="777"/>
      <c r="BL3" s="777"/>
      <c r="BM3" s="777"/>
      <c r="BN3" s="777"/>
      <c r="BO3" s="777"/>
      <c r="BP3" s="777"/>
      <c r="BQ3" s="777"/>
      <c r="BR3" s="777"/>
      <c r="BS3" s="777"/>
      <c r="BT3" s="777"/>
      <c r="BU3" s="778"/>
      <c r="BV3" s="4"/>
      <c r="BW3" s="4"/>
      <c r="BX3" s="4"/>
      <c r="BY3" s="4"/>
      <c r="BZ3" s="4"/>
      <c r="CA3" s="4"/>
      <c r="CB3" s="4"/>
      <c r="CC3" s="4"/>
      <c r="CD3" s="4"/>
      <c r="CE3" s="14"/>
      <c r="CF3" s="273">
        <v>0</v>
      </c>
      <c r="CG3" s="274"/>
      <c r="CH3" s="273"/>
    </row>
    <row r="4" spans="1:89" s="9" customFormat="1" ht="14.25" customHeight="1" x14ac:dyDescent="0.25">
      <c r="A4" s="15" t="s">
        <v>24</v>
      </c>
      <c r="F4" s="748">
        <f ca="1">TODAY()</f>
        <v>43958</v>
      </c>
      <c r="G4" s="748"/>
      <c r="H4" s="748"/>
      <c r="J4" s="762"/>
      <c r="K4" s="763"/>
      <c r="L4" s="763"/>
      <c r="M4" s="763"/>
      <c r="N4" s="763"/>
      <c r="O4" s="763"/>
      <c r="P4" s="763"/>
      <c r="Q4" s="763"/>
      <c r="R4" s="763"/>
      <c r="S4" s="763"/>
      <c r="T4" s="763"/>
      <c r="U4" s="763"/>
      <c r="V4" s="763"/>
      <c r="W4" s="763"/>
      <c r="X4" s="763"/>
      <c r="Y4" s="763"/>
      <c r="Z4" s="763"/>
      <c r="AA4" s="763"/>
      <c r="AB4" s="763"/>
      <c r="AC4" s="763"/>
      <c r="AD4" s="763"/>
      <c r="AE4" s="764"/>
      <c r="AG4" s="16"/>
      <c r="AH4" s="16"/>
      <c r="AI4" s="16"/>
      <c r="AJ4" s="16"/>
      <c r="AK4" s="16"/>
      <c r="AL4" s="16"/>
      <c r="AM4" s="16"/>
      <c r="AN4" s="16"/>
      <c r="AO4" s="11"/>
      <c r="AP4" s="4"/>
      <c r="AQ4" s="17"/>
      <c r="AR4" s="18"/>
      <c r="AS4" s="4"/>
      <c r="AT4" s="4"/>
      <c r="AU4" s="4"/>
      <c r="AV4" s="793"/>
      <c r="AW4" s="793"/>
      <c r="AX4" s="793"/>
      <c r="AY4" s="779"/>
      <c r="AZ4" s="780"/>
      <c r="BA4" s="780"/>
      <c r="BB4" s="780"/>
      <c r="BC4" s="780"/>
      <c r="BD4" s="780"/>
      <c r="BE4" s="780"/>
      <c r="BF4" s="780"/>
      <c r="BG4" s="780"/>
      <c r="BH4" s="780"/>
      <c r="BI4" s="780"/>
      <c r="BJ4" s="780"/>
      <c r="BK4" s="780"/>
      <c r="BL4" s="780"/>
      <c r="BM4" s="780"/>
      <c r="BN4" s="780"/>
      <c r="BO4" s="780"/>
      <c r="BP4" s="780"/>
      <c r="BQ4" s="780"/>
      <c r="BR4" s="780"/>
      <c r="BS4" s="780"/>
      <c r="BT4" s="780"/>
      <c r="BU4" s="781"/>
      <c r="BV4" s="4"/>
      <c r="BW4" s="4"/>
      <c r="BX4" s="4"/>
      <c r="BY4" s="4"/>
      <c r="BZ4" s="4"/>
      <c r="CA4" s="4"/>
      <c r="CB4" s="4"/>
      <c r="CC4" s="4"/>
      <c r="CD4" s="4"/>
      <c r="CE4" s="14"/>
      <c r="CF4" s="273"/>
      <c r="CG4" s="274"/>
      <c r="CH4" s="273"/>
    </row>
    <row r="5" spans="1:89" s="9" customFormat="1" ht="2.1" customHeight="1" x14ac:dyDescent="0.25">
      <c r="A5" s="10"/>
      <c r="AO5" s="19"/>
      <c r="AP5" s="4"/>
      <c r="AQ5" s="20"/>
      <c r="AR5" s="21"/>
      <c r="AS5" s="21"/>
      <c r="AT5" s="21"/>
      <c r="AU5" s="21"/>
      <c r="AV5" s="21"/>
      <c r="AW5" s="21"/>
      <c r="AX5" s="21"/>
      <c r="AY5" s="21"/>
      <c r="AZ5" s="4"/>
      <c r="BA5" s="4"/>
      <c r="BB5" s="4"/>
      <c r="BC5" s="4"/>
      <c r="BD5" s="4"/>
      <c r="BE5" s="4"/>
      <c r="BF5" s="4"/>
      <c r="BG5" s="4"/>
      <c r="BH5" s="4"/>
      <c r="BI5" s="4"/>
      <c r="BJ5" s="786"/>
      <c r="BK5" s="786"/>
      <c r="BL5" s="786"/>
      <c r="BM5" s="786"/>
      <c r="BN5" s="786"/>
      <c r="BO5" s="786"/>
      <c r="BP5" s="786"/>
      <c r="BQ5" s="786"/>
      <c r="BR5" s="768"/>
      <c r="BS5" s="768"/>
      <c r="BT5" s="768"/>
      <c r="BU5" s="4"/>
      <c r="BV5" s="4"/>
      <c r="BW5" s="4"/>
      <c r="BX5" s="4"/>
      <c r="BY5" s="767"/>
      <c r="BZ5" s="767"/>
      <c r="CA5" s="766"/>
      <c r="CB5" s="766"/>
      <c r="CC5" s="766"/>
      <c r="CD5" s="4"/>
      <c r="CE5" s="804"/>
      <c r="CF5" s="273"/>
      <c r="CG5" s="274"/>
      <c r="CH5" s="273"/>
    </row>
    <row r="6" spans="1:89" s="9" customFormat="1" ht="18" customHeight="1" x14ac:dyDescent="0.25">
      <c r="A6" s="27" t="str">
        <f ca="1">OFFSET(admin!A102,,admin!$A$100)</f>
        <v>BUT : Obtenir les accords de faisabilité technique et de plue-value des évolutions produits (or flan) ou process avant lancement ou demander le budget d'une proposition d'évolution</v>
      </c>
      <c r="AO6" s="11"/>
      <c r="AP6" s="4"/>
      <c r="AQ6" s="20"/>
      <c r="AR6" s="21"/>
      <c r="AS6" s="21"/>
      <c r="AT6" s="21"/>
      <c r="AU6" s="21"/>
      <c r="AV6" s="21"/>
      <c r="AW6" s="21"/>
      <c r="AX6" s="21"/>
      <c r="AY6" s="21"/>
      <c r="AZ6" s="4"/>
      <c r="BA6" s="4"/>
      <c r="BB6" s="4"/>
      <c r="BC6" s="4"/>
      <c r="BD6" s="4"/>
      <c r="BE6" s="4"/>
      <c r="BF6" s="4"/>
      <c r="BG6" s="4"/>
      <c r="BH6" s="4"/>
      <c r="BI6" s="4"/>
      <c r="BJ6" s="786"/>
      <c r="BK6" s="786"/>
      <c r="BL6" s="786"/>
      <c r="BM6" s="786"/>
      <c r="BN6" s="786"/>
      <c r="BO6" s="786"/>
      <c r="BP6" s="786"/>
      <c r="BQ6" s="786"/>
      <c r="BR6" s="768"/>
      <c r="BS6" s="768"/>
      <c r="BT6" s="768"/>
      <c r="BU6" s="4"/>
      <c r="BV6" s="4"/>
      <c r="BW6" s="4"/>
      <c r="BX6" s="4"/>
      <c r="BY6" s="767"/>
      <c r="BZ6" s="767"/>
      <c r="CA6" s="766"/>
      <c r="CB6" s="766"/>
      <c r="CC6" s="766"/>
      <c r="CD6" s="4"/>
      <c r="CE6" s="804"/>
      <c r="CF6" s="273"/>
      <c r="CG6" s="274"/>
      <c r="CH6" s="273"/>
    </row>
    <row r="7" spans="1:89" s="9" customFormat="1" ht="2.1" customHeight="1" thickBot="1" x14ac:dyDescent="0.3">
      <c r="A7" s="10"/>
      <c r="AO7" s="11"/>
      <c r="AP7" s="4"/>
      <c r="AQ7" s="20"/>
      <c r="AR7" s="21"/>
      <c r="AS7" s="21"/>
      <c r="AT7" s="21"/>
      <c r="AU7" s="21"/>
      <c r="AV7" s="21"/>
      <c r="AW7" s="21"/>
      <c r="AX7" s="21"/>
      <c r="AY7" s="21"/>
      <c r="AZ7" s="4"/>
      <c r="BA7" s="4"/>
      <c r="BB7" s="4"/>
      <c r="BC7" s="4"/>
      <c r="BD7" s="4"/>
      <c r="BE7" s="4"/>
      <c r="BF7" s="4"/>
      <c r="BG7" s="4"/>
      <c r="BH7" s="4"/>
      <c r="BI7" s="4"/>
      <c r="BJ7" s="22"/>
      <c r="BK7" s="22"/>
      <c r="BL7" s="22"/>
      <c r="BM7" s="22"/>
      <c r="BN7" s="22"/>
      <c r="BO7" s="22"/>
      <c r="BP7" s="22"/>
      <c r="BQ7" s="22"/>
      <c r="BR7" s="23"/>
      <c r="BS7" s="23"/>
      <c r="BT7" s="23"/>
      <c r="BU7" s="4"/>
      <c r="BV7" s="4"/>
      <c r="BW7" s="4"/>
      <c r="BX7" s="4"/>
      <c r="BY7" s="24"/>
      <c r="BZ7" s="24"/>
      <c r="CA7" s="25"/>
      <c r="CB7" s="25"/>
      <c r="CC7" s="25"/>
      <c r="CD7" s="4"/>
      <c r="CE7" s="26"/>
      <c r="CF7" s="273"/>
      <c r="CG7" s="274"/>
      <c r="CH7" s="273"/>
    </row>
    <row r="8" spans="1:89" ht="18" customHeight="1" thickTop="1" thickBot="1" x14ac:dyDescent="0.35">
      <c r="A8" s="28" t="str">
        <f ca="1">OFFSET(admin!A103,,admin!$A$100)</f>
        <v>1A: DEMANDEUR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 t="str">
        <f>C9</f>
        <v>christophe.blanc</v>
      </c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749"/>
      <c r="AD8" s="749"/>
      <c r="AE8" s="246"/>
      <c r="AF8" s="252"/>
      <c r="AG8" s="253"/>
      <c r="AH8" s="31"/>
      <c r="AI8" s="31"/>
      <c r="AJ8" s="31"/>
      <c r="AK8" s="31"/>
      <c r="AL8" s="31"/>
      <c r="AM8" s="31"/>
      <c r="AN8" s="31"/>
      <c r="AO8" s="32"/>
      <c r="AQ8" s="33" t="str">
        <f ca="1">OFFSET(admin!A200,,admin!$A$100)</f>
        <v xml:space="preserve">3A: PILOTE PRODUIT </v>
      </c>
      <c r="AR8" s="34"/>
      <c r="AS8" s="35"/>
      <c r="AT8" s="35"/>
      <c r="AU8" s="35"/>
      <c r="AV8" s="35"/>
      <c r="AW8" s="35"/>
      <c r="AX8" s="35"/>
      <c r="AY8" s="35"/>
      <c r="AZ8" s="35"/>
      <c r="BA8" s="35"/>
      <c r="BB8" s="35" t="str">
        <f>admin!L5</f>
        <v>christophe.blanc/abdellah.kichouh/</v>
      </c>
      <c r="BC8" s="35"/>
      <c r="BD8" s="35"/>
      <c r="BE8" s="35"/>
      <c r="BF8" s="35"/>
      <c r="BG8" s="35"/>
      <c r="BH8" s="35"/>
      <c r="BI8" s="35"/>
      <c r="BJ8" s="35"/>
      <c r="BK8" s="35"/>
      <c r="BL8" s="316" t="str">
        <f ca="1">OFFSET(admin!A201,,admin!$A$100)</f>
        <v>Pilote Conception (en copie):</v>
      </c>
      <c r="BM8" s="35"/>
      <c r="BN8" s="35"/>
      <c r="BO8" s="36"/>
      <c r="BP8" s="36"/>
      <c r="BQ8" s="34"/>
      <c r="BR8" s="34"/>
      <c r="BS8" s="34"/>
      <c r="BT8" s="34" t="str">
        <f>admin!L58</f>
        <v>alexandre.lepers</v>
      </c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7"/>
    </row>
    <row r="9" spans="1:89" s="41" customFormat="1" ht="18" customHeight="1" thickTop="1" thickBot="1" x14ac:dyDescent="0.35">
      <c r="A9" s="40" t="str">
        <f ca="1">OFFSET(admin!A104,,admin!$A$100)</f>
        <v>NOM:</v>
      </c>
      <c r="C9" s="750" t="s">
        <v>302</v>
      </c>
      <c r="D9" s="750"/>
      <c r="E9" s="750"/>
      <c r="F9" s="750"/>
      <c r="G9" s="750"/>
      <c r="H9" s="42" t="str">
        <f ca="1">OFFSET(admin!A105,,admin!$A$100)</f>
        <v>SERVICE:</v>
      </c>
      <c r="I9" s="43"/>
      <c r="J9" s="43"/>
      <c r="K9" s="750" t="s">
        <v>506</v>
      </c>
      <c r="L9" s="750"/>
      <c r="M9" s="750"/>
      <c r="N9" s="750"/>
      <c r="O9" s="44" t="str">
        <f ca="1">OFFSET(admin!A106,,admin!$A$100)</f>
        <v xml:space="preserve">DATE: </v>
      </c>
      <c r="P9" s="44"/>
      <c r="Q9" s="751">
        <v>43958</v>
      </c>
      <c r="R9" s="751"/>
      <c r="S9" s="751"/>
      <c r="T9" s="751"/>
      <c r="U9" s="751"/>
      <c r="V9" s="752" t="str">
        <f ca="1">OFFSET(admin!A107,,admin!$A$100)</f>
        <v xml:space="preserve">Délai réponse client: </v>
      </c>
      <c r="W9" s="753"/>
      <c r="X9" s="753"/>
      <c r="Y9" s="753"/>
      <c r="Z9" s="753"/>
      <c r="AA9" s="753"/>
      <c r="AB9" s="753"/>
      <c r="AC9" s="754">
        <v>43966</v>
      </c>
      <c r="AD9" s="755"/>
      <c r="AE9" s="755"/>
      <c r="AF9" s="755"/>
      <c r="AG9" s="782" t="str">
        <f ca="1">OFFSET(admin!A122,,admin!$A$100)</f>
        <v>N°:</v>
      </c>
      <c r="AH9" s="624"/>
      <c r="AI9" s="787" t="s">
        <v>510</v>
      </c>
      <c r="AJ9" s="787"/>
      <c r="AK9" s="787"/>
      <c r="AL9" s="787"/>
      <c r="AM9" s="787"/>
      <c r="AN9" s="787"/>
      <c r="AO9" s="788"/>
      <c r="AP9" s="45"/>
      <c r="AQ9" s="46" t="str">
        <f ca="1">OFFSET(admin!A202,,admin!$A$100)</f>
        <v>Heures de suivi estimées:</v>
      </c>
      <c r="AR9" s="47"/>
      <c r="AS9" s="48"/>
      <c r="AT9" s="47"/>
      <c r="AU9" s="47"/>
      <c r="AV9" s="47"/>
      <c r="AW9" s="47"/>
      <c r="AX9" s="47"/>
      <c r="AY9" s="794" t="s">
        <v>512</v>
      </c>
      <c r="AZ9" s="794"/>
      <c r="BA9" s="794"/>
      <c r="BB9" s="794"/>
      <c r="BC9" s="794"/>
      <c r="BD9" s="795"/>
      <c r="BE9" s="795"/>
      <c r="BF9" s="795"/>
      <c r="BG9" s="795"/>
      <c r="BH9" s="795"/>
      <c r="BI9" s="795"/>
      <c r="BJ9" s="47"/>
      <c r="BK9" s="49" t="str">
        <f ca="1">OFFSET(admin!A203,,admin!$A$100)</f>
        <v>Heures CAO:</v>
      </c>
      <c r="BL9" s="244"/>
      <c r="BM9" s="47"/>
      <c r="BN9" s="242"/>
      <c r="BO9" s="796" t="s">
        <v>513</v>
      </c>
      <c r="BP9" s="797"/>
      <c r="BQ9" s="49" t="str">
        <f ca="1">OFFSET(admin!A204,,admin!$A$100)</f>
        <v>Num. à modifier:</v>
      </c>
      <c r="BR9" s="47"/>
      <c r="BS9" s="47"/>
      <c r="BT9" s="47"/>
      <c r="BU9" s="50"/>
      <c r="BV9" s="51" t="str">
        <f ca="1">OFFSET(admin!A194,,admin!$A$100)</f>
        <v>OUI</v>
      </c>
      <c r="BW9" s="51"/>
      <c r="BX9" s="320"/>
      <c r="BY9" s="396" t="str">
        <f ca="1">OFFSET(admin!A195,,admin!$A$100)</f>
        <v>NON</v>
      </c>
      <c r="BZ9" s="769" t="str">
        <f ca="1">OFFSET(admin!A161,,admin!$A$100)</f>
        <v>Ajout en annexe==&gt;</v>
      </c>
      <c r="CA9" s="769"/>
      <c r="CB9" s="769"/>
      <c r="CC9" s="769"/>
      <c r="CD9" s="769"/>
      <c r="CE9" s="52"/>
      <c r="CF9" s="277"/>
      <c r="CG9" s="278" t="b">
        <v>0</v>
      </c>
      <c r="CH9" s="279" t="b">
        <v>0</v>
      </c>
      <c r="CI9" s="279" t="b">
        <v>0</v>
      </c>
      <c r="CJ9" s="279" t="b">
        <v>0</v>
      </c>
    </row>
    <row r="10" spans="1:89" ht="18" customHeight="1" thickTop="1" x14ac:dyDescent="0.3">
      <c r="A10" s="54" t="str">
        <f ca="1">OFFSET(admin!A109,,admin!$A$100)</f>
        <v>DESIGNATION:</v>
      </c>
      <c r="B10" s="55"/>
      <c r="C10" s="55"/>
      <c r="D10" s="56"/>
      <c r="E10" s="55"/>
      <c r="F10" s="765" t="s">
        <v>507</v>
      </c>
      <c r="G10" s="765"/>
      <c r="H10" s="765"/>
      <c r="I10" s="765"/>
      <c r="J10" s="765"/>
      <c r="K10" s="765"/>
      <c r="L10" s="765"/>
      <c r="M10" s="765"/>
      <c r="N10" s="765"/>
      <c r="O10" s="765"/>
      <c r="P10" s="765"/>
      <c r="Q10" s="765"/>
      <c r="R10" s="765"/>
      <c r="S10" s="765"/>
      <c r="T10" s="765"/>
      <c r="U10" s="765"/>
      <c r="V10" s="765"/>
      <c r="W10" s="765"/>
      <c r="X10" s="765"/>
      <c r="Y10" s="765"/>
      <c r="Z10" s="765"/>
      <c r="AA10" s="765"/>
      <c r="AB10" s="765"/>
      <c r="AC10" s="765"/>
      <c r="AD10" s="765"/>
      <c r="AE10" s="765"/>
      <c r="AF10" s="57"/>
      <c r="AG10" s="783"/>
      <c r="AH10" s="738"/>
      <c r="AI10" s="789"/>
      <c r="AJ10" s="789"/>
      <c r="AK10" s="789"/>
      <c r="AL10" s="789"/>
      <c r="AM10" s="789"/>
      <c r="AN10" s="789"/>
      <c r="AO10" s="790"/>
      <c r="AP10" s="58"/>
      <c r="AQ10" s="389" t="str">
        <f ca="1">OFFSET(admin!A205,,admin!$A$100)</f>
        <v>Rebouclage AMDEC Produit:</v>
      </c>
      <c r="AR10" s="60"/>
      <c r="AS10" s="61"/>
      <c r="AT10" s="61"/>
      <c r="AU10" s="61"/>
      <c r="AV10" s="61"/>
      <c r="AW10" s="13"/>
      <c r="AX10" s="13"/>
      <c r="AY10" s="164"/>
      <c r="AZ10" s="164" t="str">
        <f ca="1">OFFSET(admin!A194,,admin!$A$100)</f>
        <v>OUI</v>
      </c>
      <c r="BA10" s="250"/>
      <c r="BB10" s="386" t="str">
        <f ca="1">OFFSET(admin!A195,,admin!$A$100)</f>
        <v>NON</v>
      </c>
      <c r="BC10" s="390" t="str">
        <f ca="1">OFFSET(admin!A206,,admin!$A$100)</f>
        <v>Impact CS:</v>
      </c>
      <c r="BE10" s="62"/>
      <c r="BF10" s="62"/>
      <c r="BG10" s="164" t="str">
        <f ca="1">OFFSET(admin!A194,,admin!$A$100)</f>
        <v>OUI</v>
      </c>
      <c r="BH10" s="248"/>
      <c r="BI10" s="248"/>
      <c r="BJ10" s="386" t="str">
        <f ca="1">OFFSET(admin!A195,,admin!$A$100)</f>
        <v>NON</v>
      </c>
      <c r="BK10" s="25" t="str">
        <f ca="1">OFFSET(admin!A207,,admin!$A$100)</f>
        <v>Heures DAO:</v>
      </c>
      <c r="BL10" s="248"/>
      <c r="BN10" s="243"/>
      <c r="BO10" s="798" t="s">
        <v>513</v>
      </c>
      <c r="BP10" s="799"/>
      <c r="BQ10" s="25" t="str">
        <f ca="1">OFFSET(admin!A208,,admin!$A$100)</f>
        <v>Plan. à modifier:</v>
      </c>
      <c r="BU10" s="63"/>
      <c r="BV10" s="164" t="str">
        <f ca="1">OFFSET(admin!A194,,admin!$A$100)</f>
        <v>OUI</v>
      </c>
      <c r="BW10" s="136"/>
      <c r="BX10" s="250"/>
      <c r="BY10" s="397" t="str">
        <f ca="1">OFFSET(admin!A195,,admin!$A$100)</f>
        <v>NON</v>
      </c>
      <c r="BZ10" s="4"/>
      <c r="CA10" s="4"/>
      <c r="CB10" s="4"/>
      <c r="CC10" s="64"/>
      <c r="CD10" s="64"/>
      <c r="CE10" s="14"/>
      <c r="CG10" s="276" t="b">
        <v>1</v>
      </c>
      <c r="CH10" s="275" t="b">
        <v>1</v>
      </c>
      <c r="CI10" s="279" t="b">
        <v>1</v>
      </c>
      <c r="CJ10" s="279" t="b">
        <v>1</v>
      </c>
      <c r="CK10" s="350"/>
    </row>
    <row r="11" spans="1:89" ht="18" customHeight="1" thickBot="1" x14ac:dyDescent="0.45">
      <c r="A11" s="382" t="str">
        <f ca="1">OFFSET(admin!A110,,admin!$A$100)</f>
        <v xml:space="preserve">MP : </v>
      </c>
      <c r="B11" s="271"/>
      <c r="C11" s="770">
        <v>8495</v>
      </c>
      <c r="D11" s="770"/>
      <c r="E11" s="770"/>
      <c r="F11" s="770"/>
      <c r="G11" s="770"/>
      <c r="H11" s="66" t="str">
        <f ca="1">OFFSET(admin!A111,,admin!$A$100)</f>
        <v xml:space="preserve">PROJET:  </v>
      </c>
      <c r="I11" s="67"/>
      <c r="J11" s="68"/>
      <c r="K11" s="744" t="s">
        <v>504</v>
      </c>
      <c r="L11" s="744"/>
      <c r="M11" s="744"/>
      <c r="N11" s="744"/>
      <c r="O11" s="69" t="str">
        <f ca="1">OFFSET(admin!A112,,admin!$A$100)</f>
        <v>CLIENT:</v>
      </c>
      <c r="P11" s="70"/>
      <c r="Q11" s="70"/>
      <c r="R11" s="744" t="s">
        <v>505</v>
      </c>
      <c r="S11" s="744"/>
      <c r="T11" s="744"/>
      <c r="U11" s="744"/>
      <c r="V11" s="744"/>
      <c r="W11" s="69" t="str">
        <f ca="1">OFFSET(admin!A113,,admin!$A$100)</f>
        <v>CODE AFFAIRE:</v>
      </c>
      <c r="X11" s="71"/>
      <c r="Y11" s="71"/>
      <c r="Z11" s="71"/>
      <c r="AA11" s="71"/>
      <c r="AB11" s="744"/>
      <c r="AC11" s="744"/>
      <c r="AD11" s="744"/>
      <c r="AE11" s="744"/>
      <c r="AF11" s="55"/>
      <c r="AG11" s="784"/>
      <c r="AH11" s="785"/>
      <c r="AI11" s="791"/>
      <c r="AJ11" s="791"/>
      <c r="AK11" s="791"/>
      <c r="AL11" s="791"/>
      <c r="AM11" s="791"/>
      <c r="AN11" s="791"/>
      <c r="AO11" s="792"/>
      <c r="AQ11" s="674" t="str">
        <f ca="1">IF(CG63=1,OFFSET(admin!A276,,admin!$A$100),"")</f>
        <v/>
      </c>
      <c r="AR11" s="675"/>
      <c r="AS11" s="675"/>
      <c r="AT11" s="675"/>
      <c r="AU11" s="675"/>
      <c r="AV11" s="391" t="str">
        <f ca="1">OFFSET(admin!A209,,admin!$A$100)</f>
        <v>Impact marquage</v>
      </c>
      <c r="AW11" s="348"/>
      <c r="AX11" s="348"/>
      <c r="AY11" s="348"/>
      <c r="AZ11" s="348"/>
      <c r="BA11" s="348"/>
      <c r="BB11" s="384" t="str">
        <f ca="1">OFFSET(admin!A194,,admin!$A$100)</f>
        <v>OUI</v>
      </c>
      <c r="BC11" s="348"/>
      <c r="BD11" s="398" t="str">
        <f ca="1">OFFSET(admin!A195,,admin!$A$100)</f>
        <v>NON</v>
      </c>
      <c r="BE11" s="391" t="str">
        <f ca="1">OFFSET(admin!A210,,admin!$A$100)</f>
        <v>Impact volume pièce</v>
      </c>
      <c r="BF11" s="347"/>
      <c r="BG11" s="347"/>
      <c r="BH11" s="348"/>
      <c r="BI11" s="348"/>
      <c r="BJ11" s="348"/>
      <c r="BK11" s="348"/>
      <c r="BL11" s="384" t="str">
        <f ca="1">OFFSET(admin!A194,,admin!$A$100)</f>
        <v>OUI</v>
      </c>
      <c r="BM11" s="348"/>
      <c r="BN11" s="398" t="str">
        <f ca="1">OFFSET(admin!A195,,admin!$A$100)</f>
        <v>NON</v>
      </c>
      <c r="BO11" s="347" t="str">
        <f ca="1">IF(CJ9=1,OFFSET(admin!A280,,admin!$A$100),"")</f>
        <v/>
      </c>
      <c r="BP11" s="347"/>
      <c r="BQ11" s="426"/>
      <c r="BR11" s="348"/>
      <c r="BS11" s="348"/>
      <c r="BT11" s="348"/>
      <c r="BU11" s="348"/>
      <c r="BV11" s="348"/>
      <c r="BW11" s="348"/>
      <c r="BX11" s="747"/>
      <c r="BY11" s="747"/>
      <c r="BZ11" s="747"/>
      <c r="CA11" s="747"/>
      <c r="CB11" s="348"/>
      <c r="CC11" s="348"/>
      <c r="CD11" s="348"/>
      <c r="CE11" s="425"/>
      <c r="CG11" s="280"/>
      <c r="CH11" s="275" t="b">
        <v>0</v>
      </c>
    </row>
    <row r="12" spans="1:89" ht="18" customHeight="1" thickTop="1" thickBot="1" x14ac:dyDescent="0.4">
      <c r="A12" s="54" t="str">
        <f ca="1">OFFSET(admin!A116,,admin!$A$100)</f>
        <v>CAG</v>
      </c>
      <c r="B12" s="370"/>
      <c r="C12" s="370"/>
      <c r="D12" s="371"/>
      <c r="E12" s="369" t="str">
        <f ca="1">OFFSET(admin!A120,,admin!$A$100)</f>
        <v>CAD</v>
      </c>
      <c r="F12" s="69"/>
      <c r="G12" s="69"/>
      <c r="H12" s="69"/>
      <c r="I12" s="69"/>
      <c r="J12" s="69" t="str">
        <f ca="1">OFFSET(admin!A117,,admin!$A$100)</f>
        <v>GAUCHE</v>
      </c>
      <c r="K12" s="69"/>
      <c r="L12" s="69"/>
      <c r="M12" s="69"/>
      <c r="N12" s="76"/>
      <c r="O12" s="92"/>
      <c r="P12" s="92" t="str">
        <f ca="1">OFFSET(admin!A121,,admin!$A$100)</f>
        <v>DROITE</v>
      </c>
      <c r="Q12" s="92"/>
      <c r="R12" s="92"/>
      <c r="S12" s="66"/>
      <c r="T12" s="66"/>
      <c r="U12" s="695"/>
      <c r="V12" s="696"/>
      <c r="W12" s="696"/>
      <c r="X12" s="696"/>
      <c r="Y12" s="696"/>
      <c r="Z12" s="696"/>
      <c r="AA12" s="696"/>
      <c r="AB12" s="696"/>
      <c r="AC12" s="696"/>
      <c r="AD12" s="696"/>
      <c r="AE12" s="696"/>
      <c r="AF12" s="372"/>
      <c r="AG12" s="343" t="str">
        <f ca="1">OFFSET(admin!A123,,admin!$A$100)</f>
        <v>Ref modif client :</v>
      </c>
      <c r="AH12" s="342"/>
      <c r="AI12" s="340"/>
      <c r="AJ12" s="340"/>
      <c r="AK12" s="340"/>
      <c r="AL12" s="340"/>
      <c r="AM12" s="340"/>
      <c r="AN12" s="340"/>
      <c r="AO12" s="341"/>
      <c r="AP12" s="78"/>
      <c r="AQ12" s="249" t="str">
        <f ca="1">OFFSET(admin!A193,,admin!$A$100)</f>
        <v>ACCORD DE FAISABILITE:</v>
      </c>
      <c r="AR12" s="13"/>
      <c r="AS12" s="4"/>
      <c r="AT12" s="4"/>
      <c r="AU12" s="4"/>
      <c r="AV12" s="4"/>
      <c r="AW12" s="4"/>
      <c r="AX12" s="4"/>
      <c r="AY12" s="4"/>
      <c r="AZ12" s="4"/>
      <c r="BA12" s="25" t="str">
        <f ca="1">OFFSET(admin!A194,,admin!$A$100)</f>
        <v>OUI</v>
      </c>
      <c r="BB12" s="4"/>
      <c r="BC12" s="4"/>
      <c r="BD12" s="117" t="str">
        <f ca="1">OFFSET(admin!A195,,admin!$A$100)</f>
        <v>NON</v>
      </c>
      <c r="BE12" s="4"/>
      <c r="BF12" s="13" t="str">
        <f ca="1">OFFSET(admin!A190,,admin!$A$100)</f>
        <v>NOM:</v>
      </c>
      <c r="BG12" s="4"/>
      <c r="BH12" s="746" t="str">
        <f>admin!C5</f>
        <v>christophe.blanc</v>
      </c>
      <c r="BI12" s="746"/>
      <c r="BJ12" s="746"/>
      <c r="BK12" s="746"/>
      <c r="BL12" s="746"/>
      <c r="BM12" s="746"/>
      <c r="BN12" s="746"/>
      <c r="BO12" s="746"/>
      <c r="BP12" s="746"/>
      <c r="BQ12" s="72"/>
      <c r="BR12" s="72" t="str">
        <f ca="1">OFFSET(admin!A189,,admin!$A$100)</f>
        <v>DATE:</v>
      </c>
      <c r="BS12" s="72"/>
      <c r="BT12" s="745">
        <f>admin!D5</f>
        <v>43958</v>
      </c>
      <c r="BU12" s="745"/>
      <c r="BV12" s="745"/>
      <c r="BW12" s="745"/>
      <c r="BX12" s="745"/>
      <c r="BY12" s="745"/>
      <c r="BZ12" s="73"/>
      <c r="CA12" s="73"/>
      <c r="CB12" s="73"/>
      <c r="CC12" s="74"/>
      <c r="CD12" s="74"/>
      <c r="CE12" s="75"/>
    </row>
    <row r="13" spans="1:89" ht="18" customHeight="1" thickTop="1" thickBot="1" x14ac:dyDescent="0.35">
      <c r="A13" s="65"/>
      <c r="B13" s="715"/>
      <c r="C13" s="716"/>
      <c r="D13" s="716"/>
      <c r="E13" s="716"/>
      <c r="F13" s="716"/>
      <c r="G13" s="716"/>
      <c r="H13" s="716"/>
      <c r="I13" s="716"/>
      <c r="J13" s="716"/>
      <c r="K13" s="716"/>
      <c r="L13" s="716"/>
      <c r="M13" s="716"/>
      <c r="N13" s="716"/>
      <c r="O13" s="716"/>
      <c r="P13" s="716"/>
      <c r="Q13" s="716"/>
      <c r="R13" s="716"/>
      <c r="S13" s="716"/>
      <c r="T13" s="716"/>
      <c r="U13" s="716"/>
      <c r="V13" s="716"/>
      <c r="W13" s="716"/>
      <c r="X13" s="716"/>
      <c r="Y13" s="716"/>
      <c r="Z13" s="716"/>
      <c r="AA13" s="716"/>
      <c r="AB13" s="716"/>
      <c r="AC13" s="716"/>
      <c r="AD13" s="716"/>
      <c r="AE13" s="716"/>
      <c r="AF13" s="372"/>
      <c r="AG13" s="709" t="s">
        <v>508</v>
      </c>
      <c r="AH13" s="710"/>
      <c r="AI13" s="710"/>
      <c r="AJ13" s="710"/>
      <c r="AK13" s="710"/>
      <c r="AL13" s="710"/>
      <c r="AM13" s="710"/>
      <c r="AN13" s="710"/>
      <c r="AO13" s="711"/>
      <c r="AQ13" s="33" t="str">
        <f ca="1">OFFSET(admin!A212,,admin!$A$100)</f>
        <v>3B: BE MOULE</v>
      </c>
      <c r="AR13" s="34"/>
      <c r="AS13" s="35"/>
      <c r="AT13" s="35"/>
      <c r="AU13" s="35"/>
      <c r="AV13" s="35"/>
      <c r="AW13" s="35"/>
      <c r="AX13" s="35"/>
      <c r="AY13" s="35"/>
      <c r="AZ13" s="35"/>
      <c r="BA13" s="35"/>
      <c r="BB13" s="35" t="str">
        <f>admin!L6</f>
        <v>stephane.couvrat/jean-philippe.moreau/</v>
      </c>
      <c r="BC13" s="35"/>
      <c r="BD13" s="35"/>
      <c r="BE13" s="35"/>
      <c r="BF13" s="35"/>
      <c r="BG13" s="35"/>
      <c r="BH13" s="35"/>
      <c r="BI13" s="79"/>
      <c r="BJ13" s="79"/>
      <c r="BK13" s="79"/>
      <c r="BL13" s="79"/>
      <c r="BM13" s="79"/>
      <c r="BN13" s="79"/>
      <c r="BO13" s="80"/>
      <c r="BP13" s="80"/>
      <c r="BQ13" s="81"/>
      <c r="BR13" s="81"/>
      <c r="BS13" s="81"/>
      <c r="BT13" s="81"/>
      <c r="BU13" s="79"/>
      <c r="BV13" s="79"/>
      <c r="BW13" s="79"/>
      <c r="BX13" s="79"/>
      <c r="BY13" s="79"/>
      <c r="BZ13" s="79"/>
      <c r="CA13" s="79"/>
      <c r="CB13" s="79"/>
      <c r="CC13" s="79"/>
      <c r="CD13" s="79"/>
      <c r="CE13" s="82"/>
      <c r="CF13" s="281"/>
    </row>
    <row r="14" spans="1:89" ht="20.25" customHeight="1" thickTop="1" thickBot="1" x14ac:dyDescent="0.35">
      <c r="A14" s="65"/>
      <c r="B14" s="707"/>
      <c r="C14" s="708"/>
      <c r="D14" s="708"/>
      <c r="E14" s="708"/>
      <c r="F14" s="708"/>
      <c r="G14" s="708"/>
      <c r="H14" s="708"/>
      <c r="I14" s="708"/>
      <c r="J14" s="708"/>
      <c r="K14" s="708"/>
      <c r="L14" s="708"/>
      <c r="M14" s="708"/>
      <c r="N14" s="708"/>
      <c r="O14" s="708"/>
      <c r="P14" s="708"/>
      <c r="Q14" s="708"/>
      <c r="R14" s="708"/>
      <c r="S14" s="708"/>
      <c r="T14" s="708"/>
      <c r="U14" s="708"/>
      <c r="V14" s="708"/>
      <c r="W14" s="708"/>
      <c r="X14" s="708"/>
      <c r="Y14" s="708"/>
      <c r="Z14" s="708"/>
      <c r="AA14" s="708"/>
      <c r="AB14" s="708"/>
      <c r="AC14" s="708"/>
      <c r="AD14" s="708"/>
      <c r="AE14" s="708"/>
      <c r="AF14" s="189"/>
      <c r="AG14" s="712"/>
      <c r="AH14" s="713"/>
      <c r="AI14" s="713"/>
      <c r="AJ14" s="713"/>
      <c r="AK14" s="713"/>
      <c r="AL14" s="713"/>
      <c r="AM14" s="713"/>
      <c r="AN14" s="713"/>
      <c r="AO14" s="714"/>
      <c r="AQ14" s="5" t="str">
        <f ca="1">OFFSET(admin!A228,,admin!$A$100)</f>
        <v>COMMENTAIRES :</v>
      </c>
      <c r="AR14" s="83"/>
      <c r="AS14" s="47"/>
      <c r="AT14" s="47"/>
      <c r="AU14" s="47"/>
      <c r="AV14" s="47"/>
      <c r="AW14" s="47"/>
      <c r="AX14" s="796"/>
      <c r="AY14" s="796"/>
      <c r="AZ14" s="796"/>
      <c r="BA14" s="796"/>
      <c r="BB14" s="796"/>
      <c r="BC14" s="796"/>
      <c r="BD14" s="796"/>
      <c r="BE14" s="796"/>
      <c r="BF14" s="796"/>
      <c r="BG14" s="796"/>
      <c r="BH14" s="796"/>
      <c r="BI14" s="796"/>
      <c r="BJ14" s="796"/>
      <c r="BK14" s="823"/>
      <c r="BL14" s="823"/>
      <c r="BM14" s="823"/>
      <c r="BN14" s="823"/>
      <c r="BO14" s="823"/>
      <c r="BP14" s="823"/>
      <c r="BQ14" s="823"/>
      <c r="BR14" s="823"/>
      <c r="BS14" s="823"/>
      <c r="BT14" s="823"/>
      <c r="BU14" s="823"/>
      <c r="BV14" s="823"/>
      <c r="BW14" s="823"/>
      <c r="BX14" s="823"/>
      <c r="BY14" s="823"/>
      <c r="BZ14" s="682" t="str">
        <f ca="1">OFFSET(admin!A161,,admin!$A$100)</f>
        <v>Ajout en annexe==&gt;</v>
      </c>
      <c r="CA14" s="682"/>
      <c r="CB14" s="682"/>
      <c r="CC14" s="682"/>
      <c r="CD14" s="682"/>
      <c r="CE14" s="393"/>
      <c r="CF14" s="281"/>
    </row>
    <row r="15" spans="1:89" ht="18" customHeight="1" thickTop="1" thickBot="1" x14ac:dyDescent="0.35">
      <c r="A15" s="692" t="str">
        <f ca="1">OFFSET(admin!A125,,admin!$A$100)</f>
        <v>IMPUTATION COUT EVOLUTION</v>
      </c>
      <c r="B15" s="693"/>
      <c r="C15" s="693"/>
      <c r="D15" s="693"/>
      <c r="E15" s="693"/>
      <c r="F15" s="693"/>
      <c r="G15" s="693"/>
      <c r="H15" s="693"/>
      <c r="I15" s="693"/>
      <c r="J15" s="693"/>
      <c r="K15" s="693"/>
      <c r="L15" s="693"/>
      <c r="M15" s="694"/>
      <c r="N15" s="261"/>
      <c r="O15" s="86" t="str">
        <f ca="1">OFFSET(admin!A144,,admin!$A$100)</f>
        <v>ORIGINE</v>
      </c>
      <c r="P15" s="262"/>
      <c r="Q15" s="262"/>
      <c r="R15" s="262"/>
      <c r="S15" s="262"/>
      <c r="T15" s="85" t="str">
        <f ca="1">OFFSET(admin!A158,,admin!$A$100)</f>
        <v>INTITULE DE LA MODIFICATION</v>
      </c>
      <c r="U15" s="263"/>
      <c r="V15" s="263"/>
      <c r="W15" s="263"/>
      <c r="X15" s="263"/>
      <c r="Y15" s="263"/>
      <c r="Z15" s="263"/>
      <c r="AA15" s="263"/>
      <c r="AB15" s="264"/>
      <c r="AC15" s="264"/>
      <c r="AD15" s="129"/>
      <c r="AE15" s="129"/>
      <c r="AF15" s="129"/>
      <c r="AG15" s="129"/>
      <c r="AH15" s="264"/>
      <c r="AI15" s="264"/>
      <c r="AJ15" s="264"/>
      <c r="AK15" s="264"/>
      <c r="AL15" s="264"/>
      <c r="AM15" s="264"/>
      <c r="AN15" s="264"/>
      <c r="AO15" s="265"/>
      <c r="AQ15" s="12" t="str">
        <f ca="1">OFFSET(admin!A215,,admin!$A$100)</f>
        <v xml:space="preserve">EVOLUTION MOULE : </v>
      </c>
      <c r="AR15" s="392"/>
      <c r="AS15" s="111"/>
      <c r="AT15" s="111"/>
      <c r="AU15" s="111"/>
      <c r="AV15" s="111"/>
      <c r="AW15" s="111"/>
      <c r="AX15" s="676"/>
      <c r="AY15" s="676"/>
      <c r="AZ15" s="676"/>
      <c r="BA15" s="676"/>
      <c r="BB15" s="676"/>
      <c r="BC15" s="676"/>
      <c r="BD15" s="676"/>
      <c r="BE15" s="676"/>
      <c r="BF15" s="676"/>
      <c r="BG15" s="676"/>
      <c r="BH15" s="676"/>
      <c r="BI15" s="676"/>
      <c r="BJ15" s="676"/>
      <c r="BK15" s="676"/>
      <c r="BL15" s="676"/>
      <c r="BM15" s="676"/>
      <c r="BN15" s="676"/>
      <c r="BO15" s="676"/>
      <c r="BP15" s="676"/>
      <c r="BQ15" s="676"/>
      <c r="BR15" s="676"/>
      <c r="BS15" s="676"/>
      <c r="BT15" s="676"/>
      <c r="BU15" s="676"/>
      <c r="BV15" s="676"/>
      <c r="BW15" s="676"/>
      <c r="BX15" s="676"/>
      <c r="BY15" s="676"/>
      <c r="BZ15" s="676"/>
      <c r="CA15" s="676"/>
      <c r="CB15" s="676"/>
      <c r="CC15" s="676"/>
      <c r="CD15" s="676"/>
      <c r="CE15" s="677"/>
    </row>
    <row r="16" spans="1:89" ht="18" customHeight="1" thickTop="1" x14ac:dyDescent="0.3">
      <c r="A16" s="88" t="str">
        <f ca="1">OFFSET(admin!A126,,admin!$A$100)</f>
        <v>CLIENT</v>
      </c>
      <c r="B16" s="9"/>
      <c r="C16" s="9"/>
      <c r="D16" s="697" t="str">
        <f>admin!E30</f>
        <v>CLIENT</v>
      </c>
      <c r="E16" s="698"/>
      <c r="F16" s="698"/>
      <c r="G16" s="699"/>
      <c r="H16" s="700"/>
      <c r="I16" s="701"/>
      <c r="J16" s="702"/>
      <c r="K16" s="266"/>
      <c r="L16" s="365"/>
      <c r="M16" s="366"/>
      <c r="N16" s="4"/>
      <c r="O16" s="4"/>
      <c r="P16" s="4"/>
      <c r="Q16" s="4"/>
      <c r="R16" s="4"/>
      <c r="S16" s="4"/>
      <c r="T16" s="660" t="s">
        <v>509</v>
      </c>
      <c r="U16" s="661"/>
      <c r="V16" s="661"/>
      <c r="W16" s="661"/>
      <c r="X16" s="661"/>
      <c r="Y16" s="661"/>
      <c r="Z16" s="661"/>
      <c r="AA16" s="661"/>
      <c r="AB16" s="661"/>
      <c r="AC16" s="661"/>
      <c r="AD16" s="661"/>
      <c r="AE16" s="661"/>
      <c r="AF16" s="661"/>
      <c r="AG16" s="661"/>
      <c r="AH16" s="661"/>
      <c r="AI16" s="661"/>
      <c r="AJ16" s="661"/>
      <c r="AK16" s="661"/>
      <c r="AL16" s="661"/>
      <c r="AM16" s="661"/>
      <c r="AN16" s="661"/>
      <c r="AO16" s="662"/>
      <c r="AQ16" s="674" t="str">
        <f ca="1">IF(CG63=1,OFFSET(admin!A276,,admin!$A$100),"")</f>
        <v/>
      </c>
      <c r="AR16" s="675"/>
      <c r="AS16" s="675"/>
      <c r="AT16" s="675"/>
      <c r="AU16" s="675"/>
      <c r="AV16" s="676"/>
      <c r="AW16" s="676"/>
      <c r="AX16" s="676"/>
      <c r="AY16" s="676"/>
      <c r="AZ16" s="676"/>
      <c r="BA16" s="676"/>
      <c r="BB16" s="676"/>
      <c r="BC16" s="676"/>
      <c r="BD16" s="676"/>
      <c r="BE16" s="676"/>
      <c r="BF16" s="676"/>
      <c r="BG16" s="676"/>
      <c r="BH16" s="676"/>
      <c r="BI16" s="676"/>
      <c r="BJ16" s="676"/>
      <c r="BK16" s="676"/>
      <c r="BL16" s="676"/>
      <c r="BM16" s="676"/>
      <c r="BN16" s="676"/>
      <c r="BO16" s="676"/>
      <c r="BP16" s="676"/>
      <c r="BQ16" s="676"/>
      <c r="BR16" s="676"/>
      <c r="BS16" s="676"/>
      <c r="BT16" s="676"/>
      <c r="BU16" s="676"/>
      <c r="BV16" s="676"/>
      <c r="BW16" s="676"/>
      <c r="BX16" s="676"/>
      <c r="BY16" s="676"/>
      <c r="BZ16" s="676"/>
      <c r="CA16" s="676"/>
      <c r="CB16" s="676"/>
      <c r="CC16" s="676"/>
      <c r="CD16" s="676"/>
      <c r="CE16" s="677"/>
    </row>
    <row r="17" spans="1:88" ht="18" customHeight="1" thickBot="1" x14ac:dyDescent="0.35">
      <c r="A17" s="89" t="str">
        <f ca="1">OFFSET(admin!A129,,admin!$A$100)</f>
        <v>BEP</v>
      </c>
      <c r="B17" s="90"/>
      <c r="C17" s="91"/>
      <c r="D17" s="683" t="str">
        <f>admin!E33</f>
        <v/>
      </c>
      <c r="E17" s="684"/>
      <c r="F17" s="684"/>
      <c r="G17" s="685"/>
      <c r="H17" s="669">
        <f>admin!D33</f>
        <v>0</v>
      </c>
      <c r="I17" s="670"/>
      <c r="J17" s="671"/>
      <c r="K17" s="267"/>
      <c r="L17" s="106" t="str">
        <f ca="1">OFFSET(admin!A198,,admin!$A$100)</f>
        <v>O</v>
      </c>
      <c r="M17" s="367" t="str">
        <f ca="1">OFFSET(admin!A199,,admin!$A$100)</f>
        <v>N</v>
      </c>
      <c r="N17" s="55" t="str">
        <f ca="1">OFFSET(admin!A145,,admin!$A$100)</f>
        <v>FAX / E  MAIL:</v>
      </c>
      <c r="O17" s="55"/>
      <c r="P17" s="55"/>
      <c r="Q17" s="55"/>
      <c r="R17" s="319"/>
      <c r="S17" s="92"/>
      <c r="T17" s="663"/>
      <c r="U17" s="664"/>
      <c r="V17" s="664"/>
      <c r="W17" s="664"/>
      <c r="X17" s="664"/>
      <c r="Y17" s="664"/>
      <c r="Z17" s="664"/>
      <c r="AA17" s="664"/>
      <c r="AB17" s="664"/>
      <c r="AC17" s="664"/>
      <c r="AD17" s="664"/>
      <c r="AE17" s="664"/>
      <c r="AF17" s="664"/>
      <c r="AG17" s="664"/>
      <c r="AH17" s="664"/>
      <c r="AI17" s="664"/>
      <c r="AJ17" s="664"/>
      <c r="AK17" s="664"/>
      <c r="AL17" s="664"/>
      <c r="AM17" s="664"/>
      <c r="AN17" s="664"/>
      <c r="AO17" s="665"/>
      <c r="AP17" s="78"/>
      <c r="AQ17" s="20" t="str">
        <f ca="1">OFFSET(admin!A193,,admin!$A$100)</f>
        <v>ACCORD DE FAISABILITE:</v>
      </c>
      <c r="AR17" s="94"/>
      <c r="AS17" s="94"/>
      <c r="AT17" s="94"/>
      <c r="AU17" s="94"/>
      <c r="AV17" s="95"/>
      <c r="AW17" s="4"/>
      <c r="AX17" s="257"/>
      <c r="AY17" s="13"/>
      <c r="AZ17" s="13"/>
      <c r="BA17" s="356" t="str">
        <f ca="1">OFFSET(admin!A194,,admin!$A$100)</f>
        <v>OUI</v>
      </c>
      <c r="BB17" s="352"/>
      <c r="BC17" s="352"/>
      <c r="BD17" s="377" t="str">
        <f ca="1">OFFSET(admin!A195,,admin!$A$100)</f>
        <v>NON</v>
      </c>
      <c r="BE17" s="352"/>
      <c r="BF17" s="13" t="str">
        <f ca="1">OFFSET(admin!A190,,admin!$A$100)</f>
        <v>NOM:</v>
      </c>
      <c r="BG17" s="13"/>
      <c r="BH17" s="703">
        <f>admin!C6</f>
        <v>0</v>
      </c>
      <c r="BI17" s="703"/>
      <c r="BJ17" s="703"/>
      <c r="BK17" s="703"/>
      <c r="BL17" s="703"/>
      <c r="BM17" s="703"/>
      <c r="BN17" s="703"/>
      <c r="BO17" s="703"/>
      <c r="BP17" s="703"/>
      <c r="BQ17" s="97"/>
      <c r="BR17" s="13" t="str">
        <f ca="1">OFFSET(admin!A189,,admin!$A$100)</f>
        <v>DATE:</v>
      </c>
      <c r="BS17" s="98"/>
      <c r="BT17" s="833">
        <f>admin!D6</f>
        <v>0</v>
      </c>
      <c r="BU17" s="833"/>
      <c r="BV17" s="833"/>
      <c r="BW17" s="833"/>
      <c r="BX17" s="833"/>
      <c r="BY17" s="833"/>
      <c r="BZ17" s="99"/>
      <c r="CA17" s="99"/>
      <c r="CB17" s="99"/>
      <c r="CC17" s="99"/>
      <c r="CD17" s="99"/>
      <c r="CE17" s="100"/>
    </row>
    <row r="18" spans="1:88" ht="18" customHeight="1" thickTop="1" thickBot="1" x14ac:dyDescent="0.35">
      <c r="A18" s="89" t="str">
        <f ca="1">OFFSET(admin!A130,,admin!$A$100)</f>
        <v>BEM</v>
      </c>
      <c r="B18" s="90"/>
      <c r="C18" s="91"/>
      <c r="D18" s="683" t="str">
        <f>admin!E34</f>
        <v/>
      </c>
      <c r="E18" s="684"/>
      <c r="F18" s="684"/>
      <c r="G18" s="685"/>
      <c r="H18" s="669">
        <f>admin!D34</f>
        <v>0</v>
      </c>
      <c r="I18" s="670"/>
      <c r="J18" s="671"/>
      <c r="K18" s="268"/>
      <c r="L18" s="106" t="str">
        <f ca="1">OFFSET(admin!A198,,admin!$A$100)</f>
        <v>O</v>
      </c>
      <c r="M18" s="367" t="str">
        <f ca="1">OFFSET(admin!A199,,admin!$A$100)</f>
        <v>N</v>
      </c>
      <c r="N18" s="55" t="str">
        <f ca="1">OFFSET(admin!A146,,admin!$A$100)</f>
        <v>TEL:</v>
      </c>
      <c r="O18" s="55"/>
      <c r="P18" s="55"/>
      <c r="Q18" s="55"/>
      <c r="R18" s="319"/>
      <c r="S18" s="55"/>
      <c r="T18" s="663"/>
      <c r="U18" s="664"/>
      <c r="V18" s="664"/>
      <c r="W18" s="664"/>
      <c r="X18" s="664"/>
      <c r="Y18" s="664"/>
      <c r="Z18" s="664"/>
      <c r="AA18" s="664"/>
      <c r="AB18" s="664"/>
      <c r="AC18" s="664"/>
      <c r="AD18" s="664"/>
      <c r="AE18" s="664"/>
      <c r="AF18" s="664"/>
      <c r="AG18" s="664"/>
      <c r="AH18" s="664"/>
      <c r="AI18" s="664"/>
      <c r="AJ18" s="664"/>
      <c r="AK18" s="664"/>
      <c r="AL18" s="664"/>
      <c r="AM18" s="664"/>
      <c r="AN18" s="664"/>
      <c r="AO18" s="665"/>
      <c r="AQ18" s="101" t="str">
        <f ca="1">OFFSET(admin!A217,,admin!$A$100)</f>
        <v>3C: MTC</v>
      </c>
      <c r="AR18" s="102"/>
      <c r="AS18" s="103"/>
      <c r="AT18" s="103"/>
      <c r="AU18" s="103"/>
      <c r="AV18" s="103"/>
      <c r="AW18" s="103"/>
      <c r="AX18" s="103"/>
      <c r="AY18" s="103"/>
      <c r="AZ18" s="103"/>
      <c r="BA18" s="103"/>
      <c r="BB18" s="103" t="str">
        <f>admin!L7</f>
        <v>dorian.monteiller/frantz.couillaud/ayoub.ouakkas/</v>
      </c>
      <c r="BC18" s="103"/>
      <c r="BD18" s="103"/>
      <c r="BE18" s="103"/>
      <c r="BF18" s="103"/>
      <c r="BG18" s="103"/>
      <c r="BH18" s="103"/>
      <c r="BI18" s="103"/>
      <c r="BJ18" s="103"/>
      <c r="BK18" s="103"/>
      <c r="BL18" s="103"/>
      <c r="BM18" s="103"/>
      <c r="BN18" s="103"/>
      <c r="BO18" s="103"/>
      <c r="BP18" s="103"/>
      <c r="BQ18" s="103"/>
      <c r="BR18" s="103"/>
      <c r="BS18" s="103"/>
      <c r="BT18" s="103"/>
      <c r="BU18" s="103"/>
      <c r="BV18" s="103"/>
      <c r="BW18" s="103"/>
      <c r="BX18" s="103"/>
      <c r="BY18" s="103"/>
      <c r="BZ18" s="103"/>
      <c r="CA18" s="103"/>
      <c r="CB18" s="103"/>
      <c r="CC18" s="103"/>
      <c r="CD18" s="103"/>
      <c r="CE18" s="104"/>
    </row>
    <row r="19" spans="1:88" ht="18" customHeight="1" thickTop="1" x14ac:dyDescent="0.3">
      <c r="A19" s="89" t="str">
        <f ca="1">OFFSET(admin!A131,,admin!$A$100)</f>
        <v>DT</v>
      </c>
      <c r="B19" s="90"/>
      <c r="C19" s="91"/>
      <c r="D19" s="683" t="str">
        <f>admin!E35</f>
        <v/>
      </c>
      <c r="E19" s="684"/>
      <c r="F19" s="684"/>
      <c r="G19" s="685"/>
      <c r="H19" s="669">
        <f>admin!D35</f>
        <v>0</v>
      </c>
      <c r="I19" s="670"/>
      <c r="J19" s="671"/>
      <c r="K19" s="268"/>
      <c r="L19" s="106" t="str">
        <f ca="1">OFFSET(admin!A198,,admin!$A$100)</f>
        <v>O</v>
      </c>
      <c r="M19" s="367" t="str">
        <f ca="1">OFFSET(admin!A199,,admin!$A$100)</f>
        <v>N</v>
      </c>
      <c r="N19" s="55" t="str">
        <f ca="1">OFFSET(admin!A147,,admin!$A$100)</f>
        <v>REUNION:</v>
      </c>
      <c r="O19" s="55"/>
      <c r="P19" s="55"/>
      <c r="Q19" s="55"/>
      <c r="R19" s="319"/>
      <c r="S19" s="55"/>
      <c r="T19" s="663"/>
      <c r="U19" s="664"/>
      <c r="V19" s="664"/>
      <c r="W19" s="664"/>
      <c r="X19" s="664"/>
      <c r="Y19" s="664"/>
      <c r="Z19" s="664"/>
      <c r="AA19" s="664"/>
      <c r="AB19" s="664"/>
      <c r="AC19" s="664"/>
      <c r="AD19" s="664"/>
      <c r="AE19" s="664"/>
      <c r="AF19" s="664"/>
      <c r="AG19" s="664"/>
      <c r="AH19" s="664"/>
      <c r="AI19" s="664"/>
      <c r="AJ19" s="664"/>
      <c r="AK19" s="664"/>
      <c r="AL19" s="664"/>
      <c r="AM19" s="664"/>
      <c r="AN19" s="664"/>
      <c r="AO19" s="665"/>
      <c r="AQ19" s="105" t="str">
        <f ca="1">OFFSET(admin!A218,,admin!$A$100)</f>
        <v>EVOLUTION OUTILLAGES PERIPHERIQUES:</v>
      </c>
      <c r="AR19" s="13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805"/>
      <c r="BF19" s="805"/>
      <c r="BG19" s="805"/>
      <c r="BH19" s="805"/>
      <c r="BI19" s="805"/>
      <c r="BJ19" s="805"/>
      <c r="BK19" s="805"/>
      <c r="BL19" s="805"/>
      <c r="BM19" s="805"/>
      <c r="BN19" s="805"/>
      <c r="BO19" s="805"/>
      <c r="BP19" s="805"/>
      <c r="BQ19" s="805"/>
      <c r="BR19" s="805"/>
      <c r="BS19" s="805"/>
      <c r="BT19" s="805"/>
      <c r="BU19" s="805"/>
      <c r="BV19" s="805"/>
      <c r="BW19" s="805"/>
      <c r="BX19" s="805"/>
      <c r="BY19" s="805"/>
      <c r="BZ19" s="682" t="str">
        <f ca="1">OFFSET(admin!A161,,admin!$A$100)</f>
        <v>Ajout en annexe==&gt;</v>
      </c>
      <c r="CA19" s="682"/>
      <c r="CB19" s="682"/>
      <c r="CC19" s="682"/>
      <c r="CD19" s="682"/>
      <c r="CE19" s="8"/>
    </row>
    <row r="20" spans="1:88" ht="18" customHeight="1" x14ac:dyDescent="0.3">
      <c r="A20" s="89" t="str">
        <f ca="1">OFFSET(admin!A135,,admin!$A$100)</f>
        <v>MTC</v>
      </c>
      <c r="B20" s="90"/>
      <c r="C20" s="91"/>
      <c r="D20" s="683" t="str">
        <f>admin!E39</f>
        <v/>
      </c>
      <c r="E20" s="684"/>
      <c r="F20" s="684"/>
      <c r="G20" s="685"/>
      <c r="H20" s="669">
        <f>admin!D39</f>
        <v>0</v>
      </c>
      <c r="I20" s="670"/>
      <c r="J20" s="671"/>
      <c r="K20" s="268"/>
      <c r="L20" s="106" t="str">
        <f ca="1">OFFSET(admin!A198,,admin!$A$100)</f>
        <v>O</v>
      </c>
      <c r="M20" s="368" t="str">
        <f ca="1">OFFSET(admin!A199,,admin!$A$100)</f>
        <v>N</v>
      </c>
      <c r="N20" s="55" t="str">
        <f ca="1">OFFSET(admin!A148,,admin!$A$100)</f>
        <v>Du</v>
      </c>
      <c r="O20" s="659">
        <v>43958</v>
      </c>
      <c r="P20" s="659"/>
      <c r="Q20" s="659"/>
      <c r="R20" s="659"/>
      <c r="S20" s="659"/>
      <c r="T20" s="663"/>
      <c r="U20" s="664"/>
      <c r="V20" s="664"/>
      <c r="W20" s="664"/>
      <c r="X20" s="664"/>
      <c r="Y20" s="664"/>
      <c r="Z20" s="664"/>
      <c r="AA20" s="664"/>
      <c r="AB20" s="664"/>
      <c r="AC20" s="664"/>
      <c r="AD20" s="664"/>
      <c r="AE20" s="664"/>
      <c r="AF20" s="664"/>
      <c r="AG20" s="664"/>
      <c r="AH20" s="664"/>
      <c r="AI20" s="664"/>
      <c r="AJ20" s="664"/>
      <c r="AK20" s="664"/>
      <c r="AL20" s="664"/>
      <c r="AM20" s="664"/>
      <c r="AN20" s="664"/>
      <c r="AO20" s="665"/>
      <c r="AQ20" s="678"/>
      <c r="AR20" s="679"/>
      <c r="AS20" s="679"/>
      <c r="AT20" s="679"/>
      <c r="AU20" s="679"/>
      <c r="AV20" s="679"/>
      <c r="AW20" s="679"/>
      <c r="AX20" s="679"/>
      <c r="AY20" s="679"/>
      <c r="AZ20" s="679"/>
      <c r="BA20" s="679"/>
      <c r="BB20" s="679"/>
      <c r="BC20" s="679"/>
      <c r="BD20" s="679"/>
      <c r="BE20" s="679"/>
      <c r="BF20" s="679"/>
      <c r="BG20" s="679"/>
      <c r="BH20" s="679"/>
      <c r="BI20" s="679"/>
      <c r="BJ20" s="679"/>
      <c r="BK20" s="679"/>
      <c r="BL20" s="679"/>
      <c r="BM20" s="679"/>
      <c r="BN20" s="679"/>
      <c r="BO20" s="679"/>
      <c r="BP20" s="679"/>
      <c r="BQ20" s="679"/>
      <c r="BR20" s="679"/>
      <c r="BS20" s="679"/>
      <c r="BT20" s="679"/>
      <c r="BU20" s="679"/>
      <c r="BV20" s="679"/>
      <c r="BW20" s="679"/>
      <c r="BX20" s="679"/>
      <c r="BY20" s="679"/>
      <c r="BZ20" s="679"/>
      <c r="CA20" s="679"/>
      <c r="CB20" s="679"/>
      <c r="CC20" s="679"/>
      <c r="CD20" s="679"/>
      <c r="CE20" s="680"/>
    </row>
    <row r="21" spans="1:88" ht="18" customHeight="1" x14ac:dyDescent="0.3">
      <c r="A21" s="89" t="str">
        <f ca="1">OFFSET(admin!A137,,admin!$A$100)</f>
        <v>QDP</v>
      </c>
      <c r="B21" s="90"/>
      <c r="C21" s="91"/>
      <c r="D21" s="683" t="str">
        <f>admin!E41</f>
        <v/>
      </c>
      <c r="E21" s="684"/>
      <c r="F21" s="684"/>
      <c r="G21" s="685"/>
      <c r="H21" s="669">
        <f>admin!D41</f>
        <v>0</v>
      </c>
      <c r="I21" s="670"/>
      <c r="J21" s="671"/>
      <c r="K21" s="269"/>
      <c r="L21" s="106" t="str">
        <f ca="1">OFFSET(admin!A198,,admin!$A$100)</f>
        <v>O</v>
      </c>
      <c r="M21" s="367" t="str">
        <f ca="1">OFFSET(admin!A199,,admin!$A$100)</f>
        <v>N</v>
      </c>
      <c r="N21" s="53" t="str">
        <f ca="1">OFFSET(admin!A149,,admin!$A$100)</f>
        <v>De:</v>
      </c>
      <c r="O21" s="625" t="s">
        <v>511</v>
      </c>
      <c r="P21" s="626"/>
      <c r="Q21" s="626"/>
      <c r="R21" s="626"/>
      <c r="S21" s="627"/>
      <c r="T21" s="663"/>
      <c r="U21" s="664"/>
      <c r="V21" s="664"/>
      <c r="W21" s="664"/>
      <c r="X21" s="664"/>
      <c r="Y21" s="664"/>
      <c r="Z21" s="664"/>
      <c r="AA21" s="664"/>
      <c r="AB21" s="664"/>
      <c r="AC21" s="664"/>
      <c r="AD21" s="664"/>
      <c r="AE21" s="664"/>
      <c r="AF21" s="664"/>
      <c r="AG21" s="664"/>
      <c r="AH21" s="664"/>
      <c r="AI21" s="664"/>
      <c r="AJ21" s="664"/>
      <c r="AK21" s="664"/>
      <c r="AL21" s="664"/>
      <c r="AM21" s="664"/>
      <c r="AN21" s="664"/>
      <c r="AO21" s="665"/>
      <c r="AQ21" s="59" t="str">
        <f ca="1">OFFSET(admin!A219,,admin!$A$100)</f>
        <v xml:space="preserve">EVOLUTION PROCESS : </v>
      </c>
      <c r="AR21" s="108"/>
      <c r="AS21" s="13"/>
      <c r="AT21" s="13"/>
      <c r="AU21" s="13"/>
      <c r="AV21" s="13"/>
      <c r="AW21" s="13"/>
      <c r="AX21" s="13"/>
      <c r="AY21" s="13" t="str">
        <f ca="1">OFFSET(admin!A220,,admin!$A$100)</f>
        <v xml:space="preserve">Temps : </v>
      </c>
      <c r="BA21" s="13"/>
      <c r="BB21" s="574"/>
      <c r="BC21" s="574"/>
      <c r="BD21" s="574"/>
      <c r="BE21" s="574"/>
      <c r="BF21" s="574"/>
      <c r="BG21" s="574"/>
      <c r="BH21" s="574"/>
      <c r="BI21" s="574"/>
      <c r="BJ21" s="574"/>
      <c r="BK21" s="13" t="str">
        <f ca="1">OFFSET(admin!A221,,admin!$A$100)</f>
        <v>Ressources :</v>
      </c>
      <c r="BL21" s="13"/>
      <c r="BM21" s="13"/>
      <c r="BN21" s="109"/>
      <c r="BO21" s="574"/>
      <c r="BP21" s="574"/>
      <c r="BQ21" s="574"/>
      <c r="BR21" s="574"/>
      <c r="BS21" s="574"/>
      <c r="BT21" s="574"/>
      <c r="BU21" s="574"/>
      <c r="BV21" s="574"/>
      <c r="BW21" s="574"/>
      <c r="BX21" s="574"/>
      <c r="BY21" s="574"/>
      <c r="BZ21" s="574"/>
      <c r="CA21" s="574"/>
      <c r="CB21" s="574"/>
      <c r="CC21" s="574"/>
      <c r="CD21" s="574"/>
      <c r="CE21" s="575"/>
    </row>
    <row r="22" spans="1:88" ht="18" customHeight="1" x14ac:dyDescent="0.3">
      <c r="A22" s="110" t="str">
        <f ca="1">OFFSET(admin!A138,,admin!$A$100)</f>
        <v>CPPP</v>
      </c>
      <c r="B22" s="90"/>
      <c r="C22" s="91"/>
      <c r="D22" s="683" t="str">
        <f>admin!E42</f>
        <v/>
      </c>
      <c r="E22" s="684"/>
      <c r="F22" s="684"/>
      <c r="G22" s="685"/>
      <c r="H22" s="669">
        <f>admin!D42</f>
        <v>0</v>
      </c>
      <c r="I22" s="670"/>
      <c r="J22" s="671"/>
      <c r="K22" s="269"/>
      <c r="L22" s="106" t="str">
        <f ca="1">OFFSET(admin!A198,,admin!$A$100)</f>
        <v>O</v>
      </c>
      <c r="M22" s="367" t="str">
        <f ca="1">OFFSET(admin!A199,,admin!$A$100)</f>
        <v>N</v>
      </c>
      <c r="N22" s="655"/>
      <c r="O22" s="656"/>
      <c r="P22" s="656"/>
      <c r="Q22" s="656"/>
      <c r="R22" s="656"/>
      <c r="S22" s="657"/>
      <c r="T22" s="663"/>
      <c r="U22" s="664"/>
      <c r="V22" s="664"/>
      <c r="W22" s="664"/>
      <c r="X22" s="664"/>
      <c r="Y22" s="664"/>
      <c r="Z22" s="664"/>
      <c r="AA22" s="664"/>
      <c r="AB22" s="664"/>
      <c r="AC22" s="664"/>
      <c r="AD22" s="664"/>
      <c r="AE22" s="664"/>
      <c r="AF22" s="664"/>
      <c r="AG22" s="664"/>
      <c r="AH22" s="664"/>
      <c r="AI22" s="664"/>
      <c r="AJ22" s="664"/>
      <c r="AK22" s="664"/>
      <c r="AL22" s="664"/>
      <c r="AM22" s="664"/>
      <c r="AN22" s="664"/>
      <c r="AO22" s="665"/>
      <c r="AQ22" s="93" t="str">
        <f ca="1">OFFSET(admin!A222,,admin!$A$100)</f>
        <v>PREVISIONNEL EN HEURE MTC:</v>
      </c>
      <c r="AR22" s="13"/>
      <c r="AS22" s="13"/>
      <c r="AT22" s="13"/>
      <c r="AU22" s="13"/>
      <c r="AV22" s="13"/>
      <c r="AW22" s="13"/>
      <c r="AX22" s="13"/>
      <c r="AY22" s="13"/>
      <c r="AZ22" s="25"/>
      <c r="BA22" s="111"/>
      <c r="BB22" s="835"/>
      <c r="BC22" s="835"/>
      <c r="BD22" s="835"/>
      <c r="BE22" s="835"/>
      <c r="BF22" s="835"/>
      <c r="BG22" s="835"/>
      <c r="BH22" s="835"/>
      <c r="BI22" s="835"/>
      <c r="BJ22" s="835"/>
      <c r="CD22" s="112"/>
      <c r="CE22" s="113"/>
      <c r="CG22" s="276" t="b">
        <v>0</v>
      </c>
      <c r="CH22" s="275" t="b">
        <v>0</v>
      </c>
      <c r="CI22" s="275" t="b">
        <v>0</v>
      </c>
      <c r="CJ22" s="275"/>
    </row>
    <row r="23" spans="1:88" ht="18" customHeight="1" thickBot="1" x14ac:dyDescent="0.35">
      <c r="A23" s="360" t="str">
        <f ca="1">OFFSET(admin!A142,,admin!$A$100)</f>
        <v>Autre</v>
      </c>
      <c r="B23" s="361"/>
      <c r="C23" s="361"/>
      <c r="D23" s="686"/>
      <c r="E23" s="687"/>
      <c r="F23" s="687"/>
      <c r="G23" s="688"/>
      <c r="H23" s="689" t="str">
        <f ca="1">OFFSET(admin!A143,,admin!$A$100)</f>
        <v>jj/mm/aa</v>
      </c>
      <c r="I23" s="690"/>
      <c r="J23" s="691"/>
      <c r="K23" s="704"/>
      <c r="L23" s="705"/>
      <c r="M23" s="706"/>
      <c r="N23" s="658"/>
      <c r="O23" s="628"/>
      <c r="P23" s="628"/>
      <c r="Q23" s="628"/>
      <c r="R23" s="628"/>
      <c r="S23" s="631"/>
      <c r="T23" s="666"/>
      <c r="U23" s="667"/>
      <c r="V23" s="667"/>
      <c r="W23" s="667"/>
      <c r="X23" s="667"/>
      <c r="Y23" s="667"/>
      <c r="Z23" s="667"/>
      <c r="AA23" s="667"/>
      <c r="AB23" s="667"/>
      <c r="AC23" s="667"/>
      <c r="AD23" s="667"/>
      <c r="AE23" s="667"/>
      <c r="AF23" s="667"/>
      <c r="AG23" s="667"/>
      <c r="AH23" s="667"/>
      <c r="AI23" s="667"/>
      <c r="AJ23" s="667"/>
      <c r="AK23" s="667"/>
      <c r="AL23" s="667"/>
      <c r="AM23" s="667"/>
      <c r="AN23" s="667"/>
      <c r="AO23" s="668"/>
      <c r="AQ23" s="389" t="str">
        <f ca="1">OFFSET(admin!A223,,admin!$A$100)</f>
        <v>Rebouclage AMDEC Process:</v>
      </c>
      <c r="AR23" s="60"/>
      <c r="AS23" s="61"/>
      <c r="AT23" s="61"/>
      <c r="AU23" s="61"/>
      <c r="AV23" s="61"/>
      <c r="AW23" s="13"/>
      <c r="AX23" s="13"/>
      <c r="AY23" s="164"/>
      <c r="AZ23" s="164" t="str">
        <f ca="1">OFFSET(admin!A194,,admin!$A$100)</f>
        <v>OUI</v>
      </c>
      <c r="BA23" s="250"/>
      <c r="BB23" s="383" t="str">
        <f ca="1">OFFSET(admin!A195,,admin!$A$100)</f>
        <v>NON</v>
      </c>
      <c r="BC23" s="114"/>
      <c r="BE23" s="62"/>
      <c r="BF23" s="62"/>
      <c r="BG23" s="477" t="str">
        <f ca="1">OFFSET(admin!A224,,admin!$A$100)</f>
        <v>Impact CS:</v>
      </c>
      <c r="BH23" s="248"/>
      <c r="BI23" s="248"/>
      <c r="BJ23" s="385" t="str">
        <f ca="1">OFFSET(admin!A194,,admin!$A$100)</f>
        <v>OUI</v>
      </c>
      <c r="BK23" s="61"/>
      <c r="BL23" s="61"/>
      <c r="BM23" s="136" t="str">
        <f ca="1">OFFSET(admin!A195,,admin!$A$100)</f>
        <v>NON</v>
      </c>
      <c r="BN23" s="61"/>
      <c r="BO23" s="395" t="str">
        <f ca="1">OFFSET(admin!A225,,admin!$A$100)</f>
        <v xml:space="preserve">      Impact cahier de préconisations process:</v>
      </c>
      <c r="BP23" s="61"/>
      <c r="BQ23" s="13"/>
      <c r="BR23" s="13"/>
      <c r="BS23" s="115"/>
      <c r="BT23" s="115"/>
      <c r="BU23" s="115"/>
      <c r="BV23" s="115"/>
      <c r="BW23" s="115"/>
      <c r="BX23" s="115"/>
      <c r="BY23" s="115"/>
      <c r="BZ23" s="115"/>
      <c r="CA23" s="115"/>
      <c r="CB23" s="115" t="str">
        <f ca="1">OFFSET(admin!A194,,admin!$A$100)</f>
        <v>OUI</v>
      </c>
      <c r="CC23" s="115"/>
      <c r="CD23" s="115" t="str">
        <f ca="1">OFFSET(admin!A195,,admin!$A$100)</f>
        <v>NON</v>
      </c>
      <c r="CE23" s="116"/>
      <c r="CG23" s="276" t="b">
        <v>0</v>
      </c>
      <c r="CH23" s="275" t="b">
        <v>0</v>
      </c>
      <c r="CI23" s="275" t="b">
        <v>0</v>
      </c>
      <c r="CJ23" s="275"/>
    </row>
    <row r="24" spans="1:88" ht="18" customHeight="1" thickTop="1" thickBot="1" x14ac:dyDescent="0.35">
      <c r="A24" s="362" t="str">
        <f ca="1">OFFSET(admin!A160,,admin!$A$100)</f>
        <v>CAUSE et DESCRIPTIF de la MODIFICATION :</v>
      </c>
      <c r="B24" s="363"/>
      <c r="C24" s="363"/>
      <c r="D24" s="363"/>
      <c r="E24" s="363"/>
      <c r="F24" s="363"/>
      <c r="G24" s="363"/>
      <c r="H24" s="363"/>
      <c r="I24" s="363"/>
      <c r="J24" s="363"/>
      <c r="K24" s="363"/>
      <c r="L24" s="363"/>
      <c r="M24" s="363"/>
      <c r="N24" s="363"/>
      <c r="O24" s="363"/>
      <c r="P24" s="363"/>
      <c r="Q24" s="363"/>
      <c r="R24" s="363"/>
      <c r="S24" s="363"/>
      <c r="T24" s="440"/>
      <c r="U24" s="363"/>
      <c r="V24" s="363"/>
      <c r="W24" s="363"/>
      <c r="X24" s="363"/>
      <c r="Y24" s="363"/>
      <c r="Z24" s="363"/>
      <c r="AA24" s="363"/>
      <c r="AB24" s="363"/>
      <c r="AC24" s="363"/>
      <c r="AD24" s="363"/>
      <c r="AE24" s="363"/>
      <c r="AF24" s="363"/>
      <c r="AG24" s="363"/>
      <c r="AH24" s="2" t="str">
        <f ca="1">OFFSET(admin!A161,,admin!$A$100)</f>
        <v>Ajout en annexe==&gt;</v>
      </c>
      <c r="AI24" s="363"/>
      <c r="AJ24" s="363"/>
      <c r="AK24" s="363"/>
      <c r="AL24" s="363"/>
      <c r="AM24" s="363"/>
      <c r="AN24" s="363"/>
      <c r="AO24" s="364"/>
      <c r="AQ24" s="256" t="str">
        <f ca="1">OFFSET(admin!A193,,admin!$A$100)</f>
        <v>ACCORD DE FAISABILITE:</v>
      </c>
      <c r="AR24" s="61"/>
      <c r="AS24" s="61"/>
      <c r="AT24" s="61"/>
      <c r="AU24" s="61"/>
      <c r="AV24" s="95"/>
      <c r="AW24" s="72"/>
      <c r="AX24" s="72"/>
      <c r="AY24" s="72"/>
      <c r="BA24" s="356" t="str">
        <f ca="1">OFFSET(admin!A194,,admin!$A$100)</f>
        <v>OUI</v>
      </c>
      <c r="BB24" s="111"/>
      <c r="BC24" s="117"/>
      <c r="BD24" s="117" t="str">
        <f ca="1">OFFSET(admin!A195,,admin!$A$100)</f>
        <v>NON</v>
      </c>
      <c r="BE24" s="111"/>
      <c r="BF24" s="13" t="str">
        <f ca="1">OFFSET(admin!A190,,admin!$A$100)</f>
        <v>NOM:</v>
      </c>
      <c r="BG24" s="111"/>
      <c r="BH24" s="746">
        <f>admin!C7</f>
        <v>0</v>
      </c>
      <c r="BI24" s="746"/>
      <c r="BJ24" s="746"/>
      <c r="BK24" s="746"/>
      <c r="BL24" s="746"/>
      <c r="BM24" s="746"/>
      <c r="BN24" s="746"/>
      <c r="BO24" s="746"/>
      <c r="BP24" s="746"/>
      <c r="BQ24" s="118"/>
      <c r="BR24" s="13" t="str">
        <f ca="1">OFFSET(admin!A189,,admin!$A$100)</f>
        <v>DATE:</v>
      </c>
      <c r="BS24" s="118"/>
      <c r="BT24" s="834">
        <f>admin!D7</f>
        <v>0</v>
      </c>
      <c r="BU24" s="834"/>
      <c r="BV24" s="834"/>
      <c r="BW24" s="834"/>
      <c r="BX24" s="834"/>
      <c r="BY24" s="834"/>
      <c r="BZ24" s="681"/>
      <c r="CA24" s="681"/>
      <c r="CB24" s="119"/>
      <c r="CC24" s="118"/>
      <c r="CD24" s="119"/>
      <c r="CE24" s="120"/>
    </row>
    <row r="25" spans="1:88" ht="18" customHeight="1" thickTop="1" thickBot="1" x14ac:dyDescent="0.35">
      <c r="A25" s="427"/>
      <c r="B25" s="428"/>
      <c r="C25" s="429"/>
      <c r="D25" s="430"/>
      <c r="E25" s="431"/>
      <c r="F25" s="431"/>
      <c r="G25" s="432"/>
      <c r="H25" s="672" t="str">
        <f ca="1">OFFSET(admin!A281,,admin!$A$100)</f>
        <v>AVANT</v>
      </c>
      <c r="I25" s="673"/>
      <c r="J25" s="673"/>
      <c r="K25" s="673"/>
      <c r="L25" s="673"/>
      <c r="M25" s="673"/>
      <c r="N25" s="428"/>
      <c r="O25" s="428"/>
      <c r="P25" s="428"/>
      <c r="Q25" s="428"/>
      <c r="R25" s="428"/>
      <c r="S25" s="428"/>
      <c r="T25" s="441"/>
      <c r="U25" s="433"/>
      <c r="V25" s="433"/>
      <c r="W25" s="433"/>
      <c r="X25" s="433"/>
      <c r="Y25" s="433"/>
      <c r="Z25" s="433"/>
      <c r="AA25" s="433"/>
      <c r="AB25" s="433"/>
      <c r="AC25" s="433"/>
      <c r="AD25" s="672" t="str">
        <f ca="1">OFFSET(admin!A282,,admin!$A$100)</f>
        <v>APRES</v>
      </c>
      <c r="AE25" s="673"/>
      <c r="AF25" s="673"/>
      <c r="AG25" s="673"/>
      <c r="AH25" s="673"/>
      <c r="AI25" s="673"/>
      <c r="AJ25" s="433"/>
      <c r="AK25" s="433"/>
      <c r="AL25" s="433"/>
      <c r="AM25" s="433"/>
      <c r="AN25" s="433"/>
      <c r="AO25" s="434"/>
      <c r="AQ25" s="122" t="str">
        <f ca="1">OFFSET(admin!A227,,admin!$A$100)</f>
        <v xml:space="preserve">3D: QP </v>
      </c>
      <c r="AR25" s="123"/>
      <c r="AS25" s="124"/>
      <c r="AT25" s="124"/>
      <c r="AU25" s="124"/>
      <c r="AV25" s="124"/>
      <c r="AW25" s="124"/>
      <c r="AX25" s="124"/>
      <c r="AY25" s="124"/>
      <c r="AZ25" s="124"/>
      <c r="BA25" s="124"/>
      <c r="BB25" s="124" t="str">
        <f>admin!L8</f>
        <v>cyrille.leclercq/</v>
      </c>
      <c r="BC25" s="124"/>
      <c r="BD25" s="124"/>
      <c r="BE25" s="124"/>
      <c r="BF25" s="124"/>
      <c r="BG25" s="124"/>
      <c r="BH25" s="124"/>
      <c r="BI25" s="124"/>
      <c r="BJ25" s="124"/>
      <c r="BK25" s="124"/>
      <c r="BL25" s="124"/>
      <c r="BM25" s="124"/>
      <c r="BN25" s="124"/>
      <c r="BO25" s="124"/>
      <c r="BP25" s="124"/>
      <c r="BQ25" s="124"/>
      <c r="BR25" s="124"/>
      <c r="BS25" s="124"/>
      <c r="BT25" s="124"/>
      <c r="BU25" s="124"/>
      <c r="BV25" s="124"/>
      <c r="BW25" s="124"/>
      <c r="BX25" s="124"/>
      <c r="BY25" s="124"/>
      <c r="BZ25" s="124"/>
      <c r="CA25" s="124"/>
      <c r="CB25" s="124"/>
      <c r="CC25" s="124"/>
      <c r="CD25" s="124"/>
      <c r="CE25" s="125"/>
    </row>
    <row r="26" spans="1:88" ht="17.25" customHeight="1" thickTop="1" x14ac:dyDescent="0.3">
      <c r="A26" s="493"/>
      <c r="B26" s="494"/>
      <c r="C26" s="494"/>
      <c r="D26" s="495"/>
      <c r="E26" s="494"/>
      <c r="F26" s="494"/>
      <c r="G26" s="494"/>
      <c r="H26" s="494"/>
      <c r="I26" s="494"/>
      <c r="J26" s="494"/>
      <c r="K26" s="494"/>
      <c r="L26" s="494"/>
      <c r="M26" s="494"/>
      <c r="N26" s="494"/>
      <c r="O26" s="494"/>
      <c r="P26" s="494"/>
      <c r="Q26" s="494"/>
      <c r="R26" s="495"/>
      <c r="S26" s="494"/>
      <c r="T26" s="493"/>
      <c r="U26" s="494"/>
      <c r="V26" s="494"/>
      <c r="W26" s="494"/>
      <c r="X26" s="494"/>
      <c r="Y26" s="494"/>
      <c r="Z26" s="494"/>
      <c r="AA26" s="494"/>
      <c r="AB26" s="494"/>
      <c r="AC26" s="494"/>
      <c r="AD26" s="494"/>
      <c r="AE26" s="494"/>
      <c r="AF26" s="494"/>
      <c r="AG26" s="494"/>
      <c r="AH26" s="494"/>
      <c r="AI26" s="494"/>
      <c r="AJ26" s="494"/>
      <c r="AK26" s="494"/>
      <c r="AL26" s="494"/>
      <c r="AM26" s="494"/>
      <c r="AN26" s="494"/>
      <c r="AO26" s="496"/>
      <c r="AQ26" s="12" t="str">
        <f ca="1">OFFSET(admin!A228,,admin!$A$100)</f>
        <v>COMMENTAIRES :</v>
      </c>
      <c r="AR26" s="126"/>
      <c r="AS26" s="126"/>
      <c r="AT26" s="126"/>
      <c r="AU26" s="126"/>
      <c r="AV26" s="95"/>
      <c r="AW26" s="805"/>
      <c r="AX26" s="805"/>
      <c r="AY26" s="805"/>
      <c r="AZ26" s="805"/>
      <c r="BA26" s="805"/>
      <c r="BB26" s="805"/>
      <c r="BC26" s="805"/>
      <c r="BD26" s="805"/>
      <c r="BE26" s="805"/>
      <c r="BF26" s="805"/>
      <c r="BG26" s="805"/>
      <c r="BH26" s="805"/>
      <c r="BI26" s="805"/>
      <c r="BJ26" s="805"/>
      <c r="BK26" s="805"/>
      <c r="BL26" s="805"/>
      <c r="BM26" s="805"/>
      <c r="BN26" s="805"/>
      <c r="BO26" s="805"/>
      <c r="BP26" s="805"/>
      <c r="BQ26" s="805"/>
      <c r="BR26" s="805"/>
      <c r="BS26" s="805"/>
      <c r="BT26" s="805"/>
      <c r="BU26" s="805"/>
      <c r="BV26" s="805"/>
      <c r="BW26" s="805"/>
      <c r="BX26" s="805"/>
      <c r="BY26" s="805"/>
      <c r="BZ26" s="682" t="str">
        <f ca="1">OFFSET(admin!A161,,admin!$A$100)</f>
        <v>Ajout en annexe==&gt;</v>
      </c>
      <c r="CA26" s="682"/>
      <c r="CB26" s="682"/>
      <c r="CC26" s="682"/>
      <c r="CD26" s="682"/>
      <c r="CE26" s="8"/>
    </row>
    <row r="27" spans="1:88" ht="18" customHeight="1" x14ac:dyDescent="0.3">
      <c r="A27" s="493"/>
      <c r="B27" s="494"/>
      <c r="C27" s="494"/>
      <c r="D27" s="495"/>
      <c r="E27" s="494"/>
      <c r="F27" s="494"/>
      <c r="G27" s="494"/>
      <c r="H27" s="494"/>
      <c r="I27" s="494"/>
      <c r="J27" s="494"/>
      <c r="K27" s="494"/>
      <c r="L27" s="494"/>
      <c r="M27" s="494"/>
      <c r="N27" s="494"/>
      <c r="O27" s="494"/>
      <c r="P27" s="495"/>
      <c r="Q27" s="495"/>
      <c r="R27" s="495"/>
      <c r="S27" s="495"/>
      <c r="T27" s="493"/>
      <c r="U27" s="494"/>
      <c r="V27" s="494"/>
      <c r="W27" s="494"/>
      <c r="X27" s="494"/>
      <c r="Y27" s="494"/>
      <c r="Z27" s="494"/>
      <c r="AA27" s="494"/>
      <c r="AB27" s="494"/>
      <c r="AC27" s="494"/>
      <c r="AD27" s="494"/>
      <c r="AE27" s="494"/>
      <c r="AF27" s="494"/>
      <c r="AG27" s="494"/>
      <c r="AH27" s="494"/>
      <c r="AI27" s="494"/>
      <c r="AJ27" s="494"/>
      <c r="AK27" s="494"/>
      <c r="AL27" s="494"/>
      <c r="AM27" s="494"/>
      <c r="AN27" s="494"/>
      <c r="AO27" s="496"/>
      <c r="AQ27" s="12" t="str">
        <f ca="1">OFFSET(admin!A229,,admin!$A$100)</f>
        <v>Evolution engagement qualité:</v>
      </c>
      <c r="AR27" s="13"/>
      <c r="AS27" s="4"/>
      <c r="AT27" s="4"/>
      <c r="AU27" s="4"/>
      <c r="AV27" s="4"/>
      <c r="AW27" s="4"/>
      <c r="AX27" s="4"/>
      <c r="AY27" s="4"/>
      <c r="AZ27" s="837"/>
      <c r="BA27" s="838"/>
      <c r="BB27" s="838"/>
      <c r="BC27" s="838"/>
      <c r="BD27" s="838"/>
      <c r="BE27" s="838"/>
      <c r="BF27" s="838"/>
      <c r="BG27" s="838"/>
      <c r="BH27" s="838"/>
      <c r="BI27" s="838"/>
      <c r="BJ27" s="838"/>
      <c r="BK27" s="838"/>
      <c r="BL27" s="838"/>
      <c r="BM27" s="838"/>
      <c r="BN27" s="838"/>
      <c r="BO27" s="838"/>
      <c r="BP27" s="838"/>
      <c r="BQ27" s="838"/>
      <c r="BR27" s="838"/>
      <c r="BS27" s="838"/>
      <c r="BT27" s="838"/>
      <c r="BU27" s="838"/>
      <c r="BV27" s="838"/>
      <c r="BW27" s="843" t="str">
        <f ca="1">IF(CG65=1,OFFSET(admin!A231,,admin!$A$100),"")</f>
        <v/>
      </c>
      <c r="BX27" s="844"/>
      <c r="BY27" s="844"/>
      <c r="BZ27" s="844"/>
      <c r="CA27" s="844"/>
      <c r="CB27" s="845"/>
      <c r="CC27" s="845"/>
      <c r="CD27" s="845"/>
      <c r="CE27" s="846"/>
    </row>
    <row r="28" spans="1:88" ht="18" customHeight="1" x14ac:dyDescent="0.3">
      <c r="A28" s="493"/>
      <c r="B28" s="494"/>
      <c r="C28" s="494"/>
      <c r="D28" s="495"/>
      <c r="E28" s="494"/>
      <c r="F28" s="494"/>
      <c r="G28" s="494"/>
      <c r="H28" s="494"/>
      <c r="I28" s="494"/>
      <c r="J28" s="494"/>
      <c r="K28" s="494"/>
      <c r="L28" s="494"/>
      <c r="M28" s="494"/>
      <c r="N28" s="494"/>
      <c r="O28" s="497"/>
      <c r="P28" s="495"/>
      <c r="Q28" s="495"/>
      <c r="R28" s="495"/>
      <c r="S28" s="495"/>
      <c r="T28" s="493"/>
      <c r="U28" s="494"/>
      <c r="V28" s="494"/>
      <c r="W28" s="494"/>
      <c r="X28" s="494"/>
      <c r="Y28" s="494"/>
      <c r="Z28" s="494"/>
      <c r="AA28" s="494"/>
      <c r="AB28" s="494"/>
      <c r="AC28" s="494"/>
      <c r="AD28" s="494"/>
      <c r="AE28" s="494"/>
      <c r="AF28" s="494"/>
      <c r="AG28" s="494"/>
      <c r="AH28" s="494"/>
      <c r="AI28" s="494"/>
      <c r="AJ28" s="494"/>
      <c r="AK28" s="494"/>
      <c r="AL28" s="494"/>
      <c r="AM28" s="494"/>
      <c r="AN28" s="494"/>
      <c r="AO28" s="496"/>
      <c r="AQ28" s="12" t="str">
        <f ca="1">OFFSET(admin!A230,,admin!$A$100)</f>
        <v>Evolution Plan de surveillance:</v>
      </c>
      <c r="AR28" s="13"/>
      <c r="AS28" s="4"/>
      <c r="AT28" s="4"/>
      <c r="AU28" s="4"/>
      <c r="AV28" s="4"/>
      <c r="AW28" s="4"/>
      <c r="AX28" s="4"/>
      <c r="AY28" s="4"/>
      <c r="AZ28" s="4"/>
      <c r="BA28" s="376" t="str">
        <f ca="1">OFFSET(admin!A194,,admin!$A$100)</f>
        <v>OUI</v>
      </c>
      <c r="BB28" s="250"/>
      <c r="BC28" s="136"/>
      <c r="BD28" s="272" t="str">
        <f ca="1">OFFSET(admin!A195,,admin!$A$100)</f>
        <v>NON</v>
      </c>
      <c r="BE28" s="574"/>
      <c r="BF28" s="574"/>
      <c r="BG28" s="574"/>
      <c r="BH28" s="574"/>
      <c r="BI28" s="574"/>
      <c r="BJ28" s="574"/>
      <c r="BK28" s="574"/>
      <c r="BL28" s="574"/>
      <c r="BM28" s="574"/>
      <c r="BN28" s="574"/>
      <c r="BO28" s="574"/>
      <c r="BP28" s="574"/>
      <c r="BQ28" s="574"/>
      <c r="BR28" s="574"/>
      <c r="BS28" s="574"/>
      <c r="BT28" s="574"/>
      <c r="BU28" s="574"/>
      <c r="BV28" s="574"/>
      <c r="BW28" s="574"/>
      <c r="BX28" s="574"/>
      <c r="BY28" s="574"/>
      <c r="BZ28" s="574"/>
      <c r="CA28" s="574"/>
      <c r="CB28" s="574"/>
      <c r="CC28" s="574"/>
      <c r="CD28" s="574"/>
      <c r="CE28" s="575"/>
      <c r="CF28" s="282"/>
      <c r="CG28" s="283"/>
      <c r="CH28" s="282"/>
    </row>
    <row r="29" spans="1:88" ht="18" customHeight="1" thickBot="1" x14ac:dyDescent="0.35">
      <c r="A29" s="493"/>
      <c r="B29" s="494"/>
      <c r="C29" s="494"/>
      <c r="D29" s="495"/>
      <c r="E29" s="494"/>
      <c r="F29" s="494"/>
      <c r="G29" s="494"/>
      <c r="H29" s="494"/>
      <c r="I29" s="494"/>
      <c r="J29" s="494"/>
      <c r="K29" s="494"/>
      <c r="L29" s="494"/>
      <c r="M29" s="494"/>
      <c r="N29" s="494"/>
      <c r="O29" s="494"/>
      <c r="P29" s="494"/>
      <c r="Q29" s="494"/>
      <c r="R29" s="495"/>
      <c r="S29" s="494"/>
      <c r="T29" s="498"/>
      <c r="U29" s="499"/>
      <c r="V29" s="499"/>
      <c r="W29" s="499"/>
      <c r="X29" s="499"/>
      <c r="Y29" s="499"/>
      <c r="Z29" s="499"/>
      <c r="AA29" s="499"/>
      <c r="AB29" s="499"/>
      <c r="AC29" s="499"/>
      <c r="AD29" s="499"/>
      <c r="AE29" s="499"/>
      <c r="AF29" s="499"/>
      <c r="AG29" s="499"/>
      <c r="AH29" s="499"/>
      <c r="AI29" s="499"/>
      <c r="AJ29" s="499"/>
      <c r="AK29" s="499"/>
      <c r="AL29" s="499"/>
      <c r="AM29" s="499"/>
      <c r="AN29" s="499"/>
      <c r="AO29" s="500"/>
      <c r="AQ29" s="256" t="str">
        <f ca="1">OFFSET(admin!A193,,admin!$A$100)</f>
        <v>ACCORD DE FAISABILITE:</v>
      </c>
      <c r="AR29" s="72"/>
      <c r="AS29" s="73"/>
      <c r="AT29" s="73"/>
      <c r="AU29" s="73"/>
      <c r="AV29" s="73"/>
      <c r="AW29" s="73"/>
      <c r="AX29" s="73"/>
      <c r="AY29" s="73"/>
      <c r="AZ29" s="73"/>
      <c r="BA29" s="356" t="str">
        <f ca="1">OFFSET(admin!A194,,admin!$A$100)</f>
        <v>OUI</v>
      </c>
      <c r="BB29" s="73"/>
      <c r="BC29" s="73"/>
      <c r="BD29" s="378" t="str">
        <f ca="1">OFFSET(admin!A195,,admin!$A$100)</f>
        <v>NON</v>
      </c>
      <c r="BE29" s="73"/>
      <c r="BF29" s="13" t="str">
        <f ca="1">OFFSET(admin!A190,,admin!$A$100)</f>
        <v>NOM:</v>
      </c>
      <c r="BG29" s="73"/>
      <c r="BH29" s="703">
        <f>admin!C8</f>
        <v>0</v>
      </c>
      <c r="BI29" s="703"/>
      <c r="BJ29" s="703"/>
      <c r="BK29" s="703"/>
      <c r="BL29" s="703"/>
      <c r="BM29" s="703"/>
      <c r="BN29" s="703"/>
      <c r="BO29" s="703"/>
      <c r="BP29" s="703"/>
      <c r="BQ29" s="72"/>
      <c r="BR29" s="13" t="str">
        <f ca="1">OFFSET(admin!A189,,admin!$A$100)</f>
        <v>DATE:</v>
      </c>
      <c r="BS29" s="72"/>
      <c r="BT29" s="632">
        <f>admin!D8</f>
        <v>0</v>
      </c>
      <c r="BU29" s="632"/>
      <c r="BV29" s="632"/>
      <c r="BW29" s="632"/>
      <c r="BX29" s="632"/>
      <c r="BY29" s="632"/>
      <c r="BZ29" s="73"/>
      <c r="CA29" s="73"/>
      <c r="CB29" s="73"/>
      <c r="CC29" s="74"/>
      <c r="CD29" s="74"/>
      <c r="CE29" s="75"/>
      <c r="CF29" s="284"/>
      <c r="CG29" s="274"/>
      <c r="CH29" s="285"/>
    </row>
    <row r="30" spans="1:88" ht="18" customHeight="1" thickTop="1" thickBot="1" x14ac:dyDescent="0.35">
      <c r="A30" s="493"/>
      <c r="B30" s="494"/>
      <c r="C30" s="494"/>
      <c r="D30" s="495"/>
      <c r="E30" s="494"/>
      <c r="F30" s="494"/>
      <c r="G30" s="494"/>
      <c r="H30" s="494"/>
      <c r="I30" s="494"/>
      <c r="J30" s="494"/>
      <c r="K30" s="494"/>
      <c r="L30" s="494"/>
      <c r="M30" s="494"/>
      <c r="N30" s="494"/>
      <c r="O30" s="435"/>
      <c r="P30" s="435"/>
      <c r="Q30" s="435"/>
      <c r="R30" s="435"/>
      <c r="S30" s="435"/>
      <c r="T30" s="498"/>
      <c r="U30" s="499"/>
      <c r="V30" s="499"/>
      <c r="W30" s="499"/>
      <c r="X30" s="499"/>
      <c r="Y30" s="499"/>
      <c r="Z30" s="499"/>
      <c r="AA30" s="499"/>
      <c r="AB30" s="499"/>
      <c r="AC30" s="499"/>
      <c r="AD30" s="499"/>
      <c r="AE30" s="499"/>
      <c r="AF30" s="499"/>
      <c r="AG30" s="499"/>
      <c r="AH30" s="499"/>
      <c r="AI30" s="499"/>
      <c r="AJ30" s="499"/>
      <c r="AK30" s="499"/>
      <c r="AL30" s="499"/>
      <c r="AM30" s="499"/>
      <c r="AN30" s="499"/>
      <c r="AO30" s="500"/>
      <c r="AQ30" s="122" t="str">
        <f ca="1">OFFSET(admin!A232,,admin!$A$100)</f>
        <v>3E: QDP</v>
      </c>
      <c r="AR30" s="123"/>
      <c r="AS30" s="124"/>
      <c r="AT30" s="124"/>
      <c r="AU30" s="124"/>
      <c r="AV30" s="124"/>
      <c r="AW30" s="124"/>
      <c r="AX30" s="124"/>
      <c r="AY30" s="124"/>
      <c r="AZ30" s="124"/>
      <c r="BA30" s="124"/>
      <c r="BB30" s="124" t="str">
        <f>admin!L9</f>
        <v>isabelle.franchaisse/</v>
      </c>
      <c r="BC30" s="124"/>
      <c r="BD30" s="124"/>
      <c r="BE30" s="124"/>
      <c r="BF30" s="124"/>
      <c r="BG30" s="124"/>
      <c r="BH30" s="124"/>
      <c r="BI30" s="124"/>
      <c r="BJ30" s="124"/>
      <c r="BK30" s="124"/>
      <c r="BL30" s="124"/>
      <c r="BM30" s="124"/>
      <c r="BN30" s="131"/>
      <c r="BO30" s="124"/>
      <c r="BP30" s="124"/>
      <c r="BQ30" s="124"/>
      <c r="BR30" s="124" t="str">
        <f>admin!L11</f>
        <v>sandro.deloup/damien.jasmin</v>
      </c>
      <c r="BS30" s="124"/>
      <c r="BT30" s="124"/>
      <c r="BU30" s="124"/>
      <c r="BV30" s="124"/>
      <c r="BW30" s="124"/>
      <c r="BX30" s="124"/>
      <c r="BY30" s="124"/>
      <c r="BZ30" s="124"/>
      <c r="CA30" s="124"/>
      <c r="CB30" s="124"/>
      <c r="CC30" s="124"/>
      <c r="CD30" s="124"/>
      <c r="CE30" s="125"/>
      <c r="CF30" s="286"/>
      <c r="CG30" s="287"/>
      <c r="CH30" s="288"/>
    </row>
    <row r="31" spans="1:88" ht="18" customHeight="1" thickTop="1" x14ac:dyDescent="0.3">
      <c r="A31" s="493"/>
      <c r="B31" s="494"/>
      <c r="C31" s="494"/>
      <c r="D31" s="495"/>
      <c r="E31" s="494"/>
      <c r="F31" s="494"/>
      <c r="G31" s="494"/>
      <c r="H31" s="494"/>
      <c r="I31" s="494"/>
      <c r="J31" s="494"/>
      <c r="K31" s="494"/>
      <c r="L31" s="494"/>
      <c r="M31" s="494"/>
      <c r="N31" s="435"/>
      <c r="O31" s="435"/>
      <c r="P31" s="435"/>
      <c r="Q31" s="435"/>
      <c r="R31" s="435"/>
      <c r="S31" s="435"/>
      <c r="T31" s="498"/>
      <c r="U31" s="499"/>
      <c r="V31" s="499"/>
      <c r="W31" s="499"/>
      <c r="X31" s="499"/>
      <c r="Y31" s="499"/>
      <c r="Z31" s="499"/>
      <c r="AA31" s="499"/>
      <c r="AB31" s="499"/>
      <c r="AC31" s="499"/>
      <c r="AD31" s="499"/>
      <c r="AE31" s="499"/>
      <c r="AF31" s="499"/>
      <c r="AG31" s="499"/>
      <c r="AH31" s="499"/>
      <c r="AI31" s="499"/>
      <c r="AJ31" s="499"/>
      <c r="AK31" s="499"/>
      <c r="AL31" s="499"/>
      <c r="AM31" s="499"/>
      <c r="AN31" s="499"/>
      <c r="AO31" s="500"/>
      <c r="AQ31" s="424" t="str">
        <f ca="1">OFFSET(admin!A234,,admin!$A$100)</f>
        <v>Analyste:</v>
      </c>
      <c r="AR31" s="422"/>
      <c r="AS31" s="422"/>
      <c r="AT31" s="47"/>
      <c r="AU31" s="633"/>
      <c r="AV31" s="634"/>
      <c r="AW31" s="634"/>
      <c r="AX31" s="634"/>
      <c r="AY31" s="634"/>
      <c r="AZ31" s="634"/>
      <c r="BA31" s="634"/>
      <c r="BB31" s="634"/>
      <c r="BC31" s="634"/>
      <c r="BD31" s="634"/>
      <c r="BE31" s="634"/>
      <c r="BF31" s="634"/>
      <c r="BG31" s="634"/>
      <c r="BH31" s="634"/>
      <c r="BI31" s="634"/>
      <c r="BJ31" s="634"/>
      <c r="BK31" s="634"/>
      <c r="BL31" s="634"/>
      <c r="BM31" s="635"/>
      <c r="BN31" s="61" t="str">
        <f ca="1">OFFSET(admin!A237,,admin!$A$100)</f>
        <v>Commentaire MDC:</v>
      </c>
      <c r="BO31" s="61"/>
      <c r="BP31" s="61"/>
      <c r="BQ31" s="475"/>
      <c r="BR31" s="475"/>
      <c r="BS31" s="847"/>
      <c r="BT31" s="847"/>
      <c r="BU31" s="847"/>
      <c r="BV31" s="847"/>
      <c r="BW31" s="847"/>
      <c r="BX31" s="847"/>
      <c r="BY31" s="847"/>
      <c r="BZ31" s="847"/>
      <c r="CA31" s="847"/>
      <c r="CB31" s="847"/>
      <c r="CC31" s="847"/>
      <c r="CD31" s="847"/>
      <c r="CE31" s="848"/>
      <c r="CF31" s="288"/>
      <c r="CG31" s="287"/>
      <c r="CH31" s="288"/>
    </row>
    <row r="32" spans="1:88" ht="17.25" customHeight="1" x14ac:dyDescent="0.3">
      <c r="A32" s="493"/>
      <c r="B32" s="494"/>
      <c r="C32" s="494"/>
      <c r="D32" s="495"/>
      <c r="E32" s="494"/>
      <c r="F32" s="494"/>
      <c r="G32" s="494"/>
      <c r="H32" s="494"/>
      <c r="I32" s="494"/>
      <c r="J32" s="494"/>
      <c r="K32" s="494"/>
      <c r="L32" s="499"/>
      <c r="M32" s="499"/>
      <c r="N32" s="435"/>
      <c r="O32" s="435"/>
      <c r="P32" s="435"/>
      <c r="Q32" s="435"/>
      <c r="R32" s="435"/>
      <c r="S32" s="435"/>
      <c r="T32" s="498"/>
      <c r="U32" s="499"/>
      <c r="V32" s="499"/>
      <c r="W32" s="499"/>
      <c r="X32" s="499"/>
      <c r="Y32" s="499"/>
      <c r="Z32" s="499"/>
      <c r="AA32" s="499"/>
      <c r="AB32" s="499"/>
      <c r="AC32" s="499"/>
      <c r="AD32" s="499"/>
      <c r="AE32" s="499"/>
      <c r="AF32" s="499"/>
      <c r="AG32" s="499"/>
      <c r="AH32" s="499"/>
      <c r="AI32" s="499"/>
      <c r="AJ32" s="499"/>
      <c r="AK32" s="499"/>
      <c r="AL32" s="499"/>
      <c r="AM32" s="499"/>
      <c r="AN32" s="499"/>
      <c r="AO32" s="500"/>
      <c r="AQ32" s="105" t="str">
        <f ca="1">OFFSET(admin!A235,,admin!$A$100)</f>
        <v>Fonctionnel:</v>
      </c>
      <c r="AR32" s="126"/>
      <c r="AS32" s="126"/>
      <c r="AT32" s="126"/>
      <c r="AU32" s="839"/>
      <c r="AV32" s="840"/>
      <c r="AW32" s="840"/>
      <c r="AX32" s="840"/>
      <c r="AY32" s="840"/>
      <c r="AZ32" s="840"/>
      <c r="BA32" s="840"/>
      <c r="BB32" s="840"/>
      <c r="BC32" s="840"/>
      <c r="BD32" s="840"/>
      <c r="BE32" s="840"/>
      <c r="BF32" s="840"/>
      <c r="BG32" s="840"/>
      <c r="BH32" s="840"/>
      <c r="BI32" s="840"/>
      <c r="BJ32" s="840"/>
      <c r="BK32" s="840"/>
      <c r="BL32" s="840"/>
      <c r="BM32" s="841"/>
      <c r="BN32" s="61" t="str">
        <f ca="1">OFFSET(admin!A238,,admin!$A$100)</f>
        <v>Heures prévues 3D:</v>
      </c>
      <c r="BO32" s="61"/>
      <c r="BP32" s="61"/>
      <c r="BQ32" s="13"/>
      <c r="BR32" s="13"/>
      <c r="BS32" s="644"/>
      <c r="BT32" s="644"/>
      <c r="BU32" s="644"/>
      <c r="BV32" s="644"/>
      <c r="BW32" s="644"/>
      <c r="BX32" s="644"/>
      <c r="BY32" s="644"/>
      <c r="BZ32" s="836" t="str">
        <f ca="1">OFFSET(admin!A161,,admin!$A$100)</f>
        <v>Ajout en annexe==&gt;</v>
      </c>
      <c r="CA32" s="836"/>
      <c r="CB32" s="836"/>
      <c r="CC32" s="836"/>
      <c r="CD32" s="836"/>
      <c r="CE32" s="132"/>
    </row>
    <row r="33" spans="1:85" ht="18" customHeight="1" x14ac:dyDescent="0.3">
      <c r="A33" s="493"/>
      <c r="B33" s="435"/>
      <c r="C33" s="435"/>
      <c r="D33" s="435"/>
      <c r="E33" s="435"/>
      <c r="F33" s="435"/>
      <c r="G33" s="435"/>
      <c r="H33" s="435"/>
      <c r="I33" s="435"/>
      <c r="J33" s="435"/>
      <c r="K33" s="435"/>
      <c r="L33" s="435"/>
      <c r="M33" s="435"/>
      <c r="N33" s="435"/>
      <c r="O33" s="435"/>
      <c r="P33" s="435"/>
      <c r="Q33" s="435"/>
      <c r="R33" s="435"/>
      <c r="S33" s="435"/>
      <c r="T33" s="487"/>
      <c r="U33" s="435"/>
      <c r="V33" s="435"/>
      <c r="W33" s="435"/>
      <c r="X33" s="435"/>
      <c r="Y33" s="435"/>
      <c r="Z33" s="435"/>
      <c r="AA33" s="435"/>
      <c r="AB33" s="435"/>
      <c r="AC33" s="435"/>
      <c r="AD33" s="435"/>
      <c r="AE33" s="435"/>
      <c r="AF33" s="435"/>
      <c r="AG33" s="435"/>
      <c r="AH33" s="494"/>
      <c r="AI33" s="435"/>
      <c r="AJ33" s="435"/>
      <c r="AK33" s="435"/>
      <c r="AL33" s="435"/>
      <c r="AM33" s="435"/>
      <c r="AN33" s="435"/>
      <c r="AO33" s="488"/>
      <c r="AQ33" s="105" t="str">
        <f ca="1">OFFSET(admin!A236,,admin!$A$100)</f>
        <v>Labo:</v>
      </c>
      <c r="AR33" s="421"/>
      <c r="AS33" s="421"/>
      <c r="AT33" s="421"/>
      <c r="AU33" s="842"/>
      <c r="AV33" s="840"/>
      <c r="AW33" s="840"/>
      <c r="AX33" s="840"/>
      <c r="AY33" s="840"/>
      <c r="AZ33" s="840"/>
      <c r="BA33" s="840"/>
      <c r="BB33" s="840"/>
      <c r="BC33" s="840"/>
      <c r="BD33" s="840"/>
      <c r="BE33" s="840"/>
      <c r="BF33" s="840"/>
      <c r="BG33" s="840"/>
      <c r="BH33" s="840"/>
      <c r="BI33" s="840"/>
      <c r="BJ33" s="840"/>
      <c r="BK33" s="840"/>
      <c r="BL33" s="840"/>
      <c r="BM33" s="841"/>
      <c r="BN33" s="61" t="str">
        <f ca="1">OFFSET(admin!A239,,admin!$A$100)</f>
        <v>Cout associé:</v>
      </c>
      <c r="BO33" s="61"/>
      <c r="BP33" s="61"/>
      <c r="BQ33" s="133"/>
      <c r="BR33" s="133"/>
      <c r="BS33" s="800"/>
      <c r="BT33" s="800"/>
      <c r="BU33" s="800"/>
      <c r="BV33" s="800"/>
      <c r="BW33" s="800"/>
      <c r="BX33" s="800"/>
      <c r="BY33" s="800"/>
      <c r="BZ33" s="134"/>
      <c r="CA33" s="134"/>
      <c r="CB33" s="134"/>
      <c r="CC33" s="134"/>
      <c r="CD33" s="134"/>
      <c r="CE33" s="135"/>
    </row>
    <row r="34" spans="1:85" ht="17.25" customHeight="1" x14ac:dyDescent="0.3">
      <c r="A34" s="487"/>
      <c r="B34" s="435"/>
      <c r="C34" s="435"/>
      <c r="D34" s="435"/>
      <c r="E34" s="435"/>
      <c r="F34" s="435"/>
      <c r="G34" s="435"/>
      <c r="H34" s="435"/>
      <c r="I34" s="435"/>
      <c r="J34" s="435"/>
      <c r="K34" s="435"/>
      <c r="L34" s="435"/>
      <c r="M34" s="435"/>
      <c r="N34" s="435"/>
      <c r="O34" s="435"/>
      <c r="P34" s="435"/>
      <c r="Q34" s="435"/>
      <c r="R34" s="435"/>
      <c r="S34" s="435"/>
      <c r="T34" s="487"/>
      <c r="U34" s="435"/>
      <c r="V34" s="435"/>
      <c r="W34" s="435"/>
      <c r="X34" s="435"/>
      <c r="Y34" s="435"/>
      <c r="Z34" s="435"/>
      <c r="AA34" s="435"/>
      <c r="AB34" s="435"/>
      <c r="AC34" s="435"/>
      <c r="AD34" s="435"/>
      <c r="AE34" s="435"/>
      <c r="AF34" s="435"/>
      <c r="AG34" s="435"/>
      <c r="AH34" s="435"/>
      <c r="AI34" s="435"/>
      <c r="AJ34" s="435"/>
      <c r="AK34" s="435"/>
      <c r="AL34" s="435"/>
      <c r="AM34" s="435"/>
      <c r="AN34" s="435"/>
      <c r="AO34" s="488"/>
      <c r="AQ34" s="478" t="str">
        <f ca="1">OFFSET(admin!A193,,admin!$A$100)</f>
        <v>ACCORD DE FAISABILITE:</v>
      </c>
      <c r="AR34" s="420"/>
      <c r="AS34" s="420"/>
      <c r="AT34" s="420"/>
      <c r="AU34" s="474"/>
      <c r="AV34" s="13"/>
      <c r="AW34" s="13"/>
      <c r="AX34" s="13"/>
      <c r="AY34" s="13"/>
      <c r="AZ34" s="814" t="str">
        <f ca="1">IF(CG66=1,OFFSET(admin!A165,,admin!$A$100),"")</f>
        <v/>
      </c>
      <c r="BA34" s="815"/>
      <c r="BB34" s="815"/>
      <c r="BC34" s="815"/>
      <c r="BD34" s="816" t="str">
        <f ca="1">IF(CG66=1,OFFSET(admin!A174,,admin!$A$100),"")</f>
        <v/>
      </c>
      <c r="BE34" s="817"/>
      <c r="BF34" s="817"/>
      <c r="BG34" s="817"/>
      <c r="BH34" s="817"/>
      <c r="BI34" s="817"/>
      <c r="BJ34" s="817"/>
      <c r="BK34" s="817"/>
      <c r="BL34" s="817"/>
      <c r="BM34" s="818"/>
      <c r="BN34" s="474" t="str">
        <f ca="1">OFFSET(admin!A193,,admin!$A$100)</f>
        <v>ACCORD DE FAISABILITE:</v>
      </c>
      <c r="BO34" s="61"/>
      <c r="BP34" s="13"/>
      <c r="BQ34" s="136"/>
      <c r="BR34" s="61"/>
      <c r="BS34" s="136"/>
      <c r="BT34" s="61"/>
      <c r="BU34" s="13"/>
      <c r="BV34" s="13"/>
      <c r="BW34" s="13"/>
      <c r="BX34" s="13"/>
      <c r="BY34" s="4"/>
      <c r="BZ34" s="13"/>
      <c r="CA34" s="13"/>
      <c r="CB34" s="13"/>
      <c r="CC34" s="109"/>
      <c r="CD34" s="109"/>
      <c r="CE34" s="137"/>
    </row>
    <row r="35" spans="1:85" ht="18" customHeight="1" thickBot="1" x14ac:dyDescent="0.35">
      <c r="A35" s="487"/>
      <c r="B35" s="435"/>
      <c r="C35" s="435"/>
      <c r="D35" s="435"/>
      <c r="E35" s="435"/>
      <c r="F35" s="435"/>
      <c r="G35" s="435"/>
      <c r="H35" s="435"/>
      <c r="I35" s="435"/>
      <c r="J35" s="435"/>
      <c r="K35" s="435"/>
      <c r="L35" s="435"/>
      <c r="M35" s="435"/>
      <c r="N35" s="435"/>
      <c r="O35" s="435"/>
      <c r="P35" s="435"/>
      <c r="Q35" s="435"/>
      <c r="R35" s="435"/>
      <c r="S35" s="435"/>
      <c r="T35" s="487"/>
      <c r="U35" s="435"/>
      <c r="V35" s="435"/>
      <c r="W35" s="435"/>
      <c r="X35" s="435"/>
      <c r="Y35" s="435"/>
      <c r="Z35" s="435"/>
      <c r="AA35" s="435"/>
      <c r="AB35" s="435"/>
      <c r="AC35" s="435"/>
      <c r="AD35" s="435"/>
      <c r="AE35" s="435"/>
      <c r="AF35" s="435"/>
      <c r="AG35" s="435"/>
      <c r="AH35" s="435"/>
      <c r="AI35" s="435"/>
      <c r="AJ35" s="435"/>
      <c r="AK35" s="435"/>
      <c r="AL35" s="435"/>
      <c r="AM35" s="435"/>
      <c r="AN35" s="435"/>
      <c r="AO35" s="488"/>
      <c r="AQ35" s="138"/>
      <c r="AR35" s="388" t="str">
        <f ca="1">OFFSET(admin!A194,,admin!$A$100)</f>
        <v>OUI</v>
      </c>
      <c r="AS35" s="139"/>
      <c r="AT35" s="423"/>
      <c r="AU35" s="139" t="str">
        <f ca="1">OFFSET(admin!A195,,admin!$A$100)</f>
        <v>NON</v>
      </c>
      <c r="AV35" s="95"/>
      <c r="AW35" s="61"/>
      <c r="AX35" s="96"/>
      <c r="AY35" s="13"/>
      <c r="AZ35" s="387"/>
      <c r="BA35" s="96"/>
      <c r="BB35" s="140" t="str">
        <f ca="1">OFFSET(admin!A190,,admin!$A$100)</f>
        <v>NOM:</v>
      </c>
      <c r="BC35" s="141"/>
      <c r="BD35" s="746">
        <f>admin!C9</f>
        <v>0</v>
      </c>
      <c r="BE35" s="746"/>
      <c r="BF35" s="746"/>
      <c r="BG35" s="746"/>
      <c r="BH35" s="746"/>
      <c r="BI35" s="72" t="str">
        <f ca="1">OFFSET(admin!A189,,admin!$A$100)</f>
        <v>DATE:</v>
      </c>
      <c r="BJ35" s="29"/>
      <c r="BK35" s="745">
        <f>admin!D9</f>
        <v>0</v>
      </c>
      <c r="BL35" s="745"/>
      <c r="BM35" s="803"/>
      <c r="BN35" s="142"/>
      <c r="BO35" s="142"/>
      <c r="BP35" s="374" t="str">
        <f ca="1">OFFSET(admin!A194,,admin!$A$100)</f>
        <v>OUI</v>
      </c>
      <c r="BQ35" s="97"/>
      <c r="BR35" s="61" t="str">
        <f ca="1">OFFSET(admin!A195,,admin!$A$100)</f>
        <v>NON</v>
      </c>
      <c r="BS35" s="143"/>
      <c r="BT35" s="111" t="str">
        <f ca="1">OFFSET(admin!A190,,admin!$A$100)</f>
        <v>NOM:</v>
      </c>
      <c r="BV35" s="824">
        <f>admin!C11</f>
        <v>0</v>
      </c>
      <c r="BW35" s="824"/>
      <c r="BX35" s="824"/>
      <c r="BY35" s="824"/>
      <c r="BZ35" s="824"/>
      <c r="CA35" s="13" t="str">
        <f ca="1">OFFSET(admin!A189,,admin!$A$100)</f>
        <v>DATE:</v>
      </c>
      <c r="CB35" s="143"/>
      <c r="CC35" s="825">
        <f>admin!D11</f>
        <v>0</v>
      </c>
      <c r="CD35" s="825"/>
      <c r="CE35" s="826"/>
    </row>
    <row r="36" spans="1:85" ht="18" customHeight="1" thickTop="1" thickBot="1" x14ac:dyDescent="0.35">
      <c r="A36" s="487"/>
      <c r="B36" s="435"/>
      <c r="C36" s="435"/>
      <c r="D36" s="435"/>
      <c r="E36" s="435"/>
      <c r="F36" s="435"/>
      <c r="G36" s="435"/>
      <c r="H36" s="435"/>
      <c r="I36" s="435"/>
      <c r="J36" s="435"/>
      <c r="K36" s="435"/>
      <c r="L36" s="435"/>
      <c r="M36" s="435"/>
      <c r="N36" s="435"/>
      <c r="O36" s="435"/>
      <c r="P36" s="435"/>
      <c r="Q36" s="435"/>
      <c r="R36" s="435"/>
      <c r="S36" s="435"/>
      <c r="T36" s="487"/>
      <c r="U36" s="435"/>
      <c r="V36" s="435"/>
      <c r="W36" s="435"/>
      <c r="X36" s="435"/>
      <c r="Y36" s="435"/>
      <c r="Z36" s="435"/>
      <c r="AA36" s="435"/>
      <c r="AB36" s="435"/>
      <c r="AC36" s="435"/>
      <c r="AD36" s="435"/>
      <c r="AE36" s="435"/>
      <c r="AF36" s="435"/>
      <c r="AG36" s="435"/>
      <c r="AH36" s="435"/>
      <c r="AI36" s="435"/>
      <c r="AJ36" s="435"/>
      <c r="AK36" s="435"/>
      <c r="AL36" s="435"/>
      <c r="AM36" s="435"/>
      <c r="AN36" s="435"/>
      <c r="AO36" s="496"/>
      <c r="AQ36" s="144" t="str">
        <f ca="1">OFFSET(admin!A240,,admin!$A$100)</f>
        <v>3F: LOP</v>
      </c>
      <c r="AR36" s="145"/>
      <c r="AS36" s="146"/>
      <c r="AT36" s="146"/>
      <c r="AU36" s="146"/>
      <c r="AV36" s="146"/>
      <c r="AW36" s="146"/>
      <c r="AX36" s="146"/>
      <c r="AY36" s="146"/>
      <c r="AZ36" s="146"/>
      <c r="BA36" s="146"/>
      <c r="BB36" s="146" t="str">
        <f>admin!L12</f>
        <v>aurelie.colas/brigitte.grenier/</v>
      </c>
      <c r="BC36" s="146"/>
      <c r="BD36" s="146"/>
      <c r="BE36" s="146"/>
      <c r="BF36" s="146"/>
      <c r="BG36" s="146"/>
      <c r="BH36" s="146"/>
      <c r="BI36" s="146"/>
      <c r="BJ36" s="146"/>
      <c r="BK36" s="146"/>
      <c r="BL36" s="146"/>
      <c r="BM36" s="146"/>
      <c r="BN36" s="146"/>
      <c r="BO36" s="146"/>
      <c r="BP36" s="146"/>
      <c r="BQ36" s="146"/>
      <c r="BR36" s="146"/>
      <c r="BS36" s="146"/>
      <c r="BT36" s="146"/>
      <c r="BU36" s="146"/>
      <c r="BV36" s="146"/>
      <c r="BW36" s="146"/>
      <c r="BX36" s="146"/>
      <c r="BY36" s="146"/>
      <c r="BZ36" s="146"/>
      <c r="CA36" s="146"/>
      <c r="CB36" s="146"/>
      <c r="CC36" s="146"/>
      <c r="CD36" s="146"/>
      <c r="CE36" s="147"/>
    </row>
    <row r="37" spans="1:85" ht="16.5" customHeight="1" thickTop="1" x14ac:dyDescent="0.3">
      <c r="A37" s="487"/>
      <c r="B37" s="435"/>
      <c r="C37" s="435"/>
      <c r="D37" s="435"/>
      <c r="E37" s="435"/>
      <c r="F37" s="435"/>
      <c r="G37" s="435"/>
      <c r="H37" s="435"/>
      <c r="I37" s="435"/>
      <c r="J37" s="435"/>
      <c r="K37" s="435"/>
      <c r="L37" s="435"/>
      <c r="M37" s="435"/>
      <c r="N37" s="435"/>
      <c r="O37" s="435"/>
      <c r="P37" s="435"/>
      <c r="Q37" s="435"/>
      <c r="R37" s="435"/>
      <c r="S37" s="435"/>
      <c r="T37" s="487"/>
      <c r="U37" s="435"/>
      <c r="V37" s="435"/>
      <c r="W37" s="435"/>
      <c r="X37" s="435"/>
      <c r="Y37" s="435"/>
      <c r="Z37" s="435"/>
      <c r="AA37" s="435"/>
      <c r="AB37" s="435"/>
      <c r="AC37" s="435"/>
      <c r="AD37" s="435"/>
      <c r="AE37" s="435"/>
      <c r="AF37" s="435"/>
      <c r="AG37" s="435"/>
      <c r="AH37" s="435"/>
      <c r="AI37" s="435"/>
      <c r="AJ37" s="435"/>
      <c r="AK37" s="435"/>
      <c r="AL37" s="435"/>
      <c r="AM37" s="435"/>
      <c r="AN37" s="435"/>
      <c r="AO37" s="488"/>
      <c r="AQ37" s="540" t="str">
        <f ca="1">OFFSET(admin!A241,,admin!$A$100)</f>
        <v>Etat des lieux et valorisation des stocks :</v>
      </c>
      <c r="AR37" s="541"/>
      <c r="AS37" s="541"/>
      <c r="AT37" s="541"/>
      <c r="AU37" s="541"/>
      <c r="AV37" s="541"/>
      <c r="AW37" s="541"/>
      <c r="AX37" s="541"/>
      <c r="AY37" s="541"/>
      <c r="AZ37" s="541"/>
      <c r="BA37" s="541"/>
      <c r="BB37" s="650"/>
      <c r="BC37" s="650"/>
      <c r="BD37" s="650"/>
      <c r="BE37" s="650"/>
      <c r="BF37" s="650"/>
      <c r="BG37" s="650"/>
      <c r="BH37" s="650"/>
      <c r="BI37" s="650"/>
      <c r="BJ37" s="650"/>
      <c r="BK37" s="650"/>
      <c r="BL37" s="650"/>
      <c r="BM37" s="650"/>
      <c r="BN37" s="650"/>
      <c r="BO37" s="650"/>
      <c r="BP37" s="650"/>
      <c r="BQ37" s="650"/>
      <c r="BR37" s="650"/>
      <c r="BS37" s="650"/>
      <c r="BT37" s="650"/>
      <c r="BU37" s="650"/>
      <c r="BV37" s="650"/>
      <c r="BW37" s="650"/>
      <c r="BX37" s="650"/>
      <c r="BY37" s="650"/>
      <c r="BZ37" s="587" t="str">
        <f ca="1">OFFSET(admin!A161,,admin!$A$100)</f>
        <v>Ajout en annexe==&gt;</v>
      </c>
      <c r="CA37" s="587"/>
      <c r="CB37" s="587"/>
      <c r="CC37" s="587"/>
      <c r="CD37" s="587"/>
      <c r="CE37" s="542"/>
    </row>
    <row r="38" spans="1:85" ht="18" customHeight="1" x14ac:dyDescent="0.3">
      <c r="A38" s="487"/>
      <c r="B38" s="435"/>
      <c r="C38" s="435"/>
      <c r="D38" s="435"/>
      <c r="E38" s="435"/>
      <c r="F38" s="435"/>
      <c r="G38" s="435"/>
      <c r="H38" s="435"/>
      <c r="I38" s="435"/>
      <c r="J38" s="435"/>
      <c r="K38" s="435"/>
      <c r="L38" s="435"/>
      <c r="M38" s="435"/>
      <c r="N38" s="435"/>
      <c r="O38" s="435"/>
      <c r="P38" s="435"/>
      <c r="Q38" s="435"/>
      <c r="R38" s="435"/>
      <c r="S38" s="435"/>
      <c r="T38" s="487"/>
      <c r="U38" s="435"/>
      <c r="V38" s="435"/>
      <c r="W38" s="435"/>
      <c r="X38" s="435"/>
      <c r="Y38" s="435"/>
      <c r="Z38" s="435"/>
      <c r="AA38" s="435"/>
      <c r="AB38" s="435"/>
      <c r="AC38" s="435"/>
      <c r="AD38" s="435"/>
      <c r="AE38" s="435"/>
      <c r="AF38" s="435"/>
      <c r="AG38" s="435"/>
      <c r="AH38" s="435"/>
      <c r="AI38" s="435"/>
      <c r="AJ38" s="435"/>
      <c r="AK38" s="435"/>
      <c r="AL38" s="435"/>
      <c r="AM38" s="435"/>
      <c r="AN38" s="435"/>
      <c r="AO38" s="488"/>
      <c r="AQ38" s="540" t="str">
        <f ca="1">OFFSET(admin!A242,,admin!$A$100)</f>
        <v>COMMENTAIRES :</v>
      </c>
      <c r="AR38" s="541"/>
      <c r="AS38" s="541"/>
      <c r="AT38" s="541"/>
      <c r="AU38" s="541"/>
      <c r="AV38" s="541"/>
      <c r="AW38" s="541"/>
      <c r="AX38" s="541"/>
      <c r="AY38" s="541"/>
      <c r="AZ38" s="541"/>
      <c r="BA38" s="579"/>
      <c r="BB38" s="579"/>
      <c r="BC38" s="579"/>
      <c r="BD38" s="579"/>
      <c r="BE38" s="579"/>
      <c r="BF38" s="579"/>
      <c r="BG38" s="579"/>
      <c r="BH38" s="579"/>
      <c r="BI38" s="579"/>
      <c r="BJ38" s="579"/>
      <c r="BK38" s="579"/>
      <c r="BL38" s="579"/>
      <c r="BM38" s="579"/>
      <c r="BN38" s="579"/>
      <c r="BO38" s="579"/>
      <c r="BP38" s="579"/>
      <c r="BQ38" s="579"/>
      <c r="BR38" s="579"/>
      <c r="BS38" s="579"/>
      <c r="BT38" s="579"/>
      <c r="BU38" s="579"/>
      <c r="BV38" s="579"/>
      <c r="BW38" s="579"/>
      <c r="BX38" s="579"/>
      <c r="BY38" s="579"/>
      <c r="BZ38" s="579"/>
      <c r="CA38" s="579"/>
      <c r="CB38" s="579"/>
      <c r="CC38" s="579"/>
      <c r="CD38" s="579"/>
      <c r="CE38" s="580"/>
    </row>
    <row r="39" spans="1:85" ht="18" customHeight="1" x14ac:dyDescent="0.3">
      <c r="A39" s="487"/>
      <c r="B39" s="435"/>
      <c r="C39" s="435"/>
      <c r="D39" s="435"/>
      <c r="E39" s="435"/>
      <c r="F39" s="435"/>
      <c r="G39" s="435"/>
      <c r="H39" s="435"/>
      <c r="I39" s="435"/>
      <c r="J39" s="435"/>
      <c r="K39" s="435"/>
      <c r="L39" s="435"/>
      <c r="M39" s="435"/>
      <c r="N39" s="435"/>
      <c r="O39" s="435"/>
      <c r="P39" s="435"/>
      <c r="Q39" s="435"/>
      <c r="R39" s="435"/>
      <c r="S39" s="435"/>
      <c r="T39" s="487"/>
      <c r="U39" s="435"/>
      <c r="V39" s="435"/>
      <c r="W39" s="435"/>
      <c r="X39" s="435"/>
      <c r="Y39" s="435"/>
      <c r="Z39" s="435"/>
      <c r="AA39" s="435"/>
      <c r="AB39" s="435"/>
      <c r="AC39" s="435"/>
      <c r="AD39" s="435"/>
      <c r="AE39" s="435"/>
      <c r="AF39" s="435"/>
      <c r="AG39" s="435"/>
      <c r="AH39" s="435"/>
      <c r="AI39" s="435"/>
      <c r="AJ39" s="435"/>
      <c r="AK39" s="435"/>
      <c r="AL39" s="501"/>
      <c r="AM39" s="435"/>
      <c r="AN39" s="435"/>
      <c r="AO39" s="488"/>
      <c r="AQ39" s="618" t="str">
        <f ca="1">IF(CG66=1,OFFSET(admin!A165,,admin!$A$100),"")</f>
        <v/>
      </c>
      <c r="AR39" s="619"/>
      <c r="AS39" s="619"/>
      <c r="AT39" s="619"/>
      <c r="AU39" s="619"/>
      <c r="AV39" s="543" t="str">
        <f ca="1">IF(CG66=1,OFFSET(admin!A166,,admin!$A$100),"")</f>
        <v/>
      </c>
      <c r="AW39" s="544"/>
      <c r="AX39" s="544"/>
      <c r="AY39" s="609"/>
      <c r="AZ39" s="610"/>
      <c r="BA39" s="610"/>
      <c r="BB39" s="610"/>
      <c r="BC39" s="610"/>
      <c r="BD39" s="545" t="str">
        <f ca="1">IF(CG66=1,OFFSET(admin!A167,,admin!$A$100),"")</f>
        <v/>
      </c>
      <c r="BE39" s="546"/>
      <c r="BF39" s="545"/>
      <c r="BG39" s="545"/>
      <c r="BH39" s="545"/>
      <c r="BI39" s="608"/>
      <c r="BJ39" s="608"/>
      <c r="BK39" s="608"/>
      <c r="BL39" s="608"/>
      <c r="BM39" s="608"/>
      <c r="BN39" s="608"/>
      <c r="BO39" s="608"/>
      <c r="BP39" s="608"/>
      <c r="BQ39" s="546" t="str">
        <f ca="1">IF(CG66=1,OFFSET(admin!A168,,admin!$A$100),"")</f>
        <v/>
      </c>
      <c r="BR39" s="545"/>
      <c r="BS39" s="545"/>
      <c r="BT39" s="545"/>
      <c r="BU39" s="545"/>
      <c r="BV39" s="608"/>
      <c r="BW39" s="608"/>
      <c r="BX39" s="608"/>
      <c r="BY39" s="608"/>
      <c r="BZ39" s="608"/>
      <c r="CA39" s="608"/>
      <c r="CB39" s="608"/>
      <c r="CC39" s="608"/>
      <c r="CD39" s="608"/>
      <c r="CE39" s="611"/>
      <c r="CG39" s="287"/>
    </row>
    <row r="40" spans="1:85" ht="18" customHeight="1" thickBot="1" x14ac:dyDescent="0.35">
      <c r="A40" s="487"/>
      <c r="B40" s="435"/>
      <c r="C40" s="435"/>
      <c r="D40" s="435"/>
      <c r="E40" s="435"/>
      <c r="F40" s="435"/>
      <c r="G40" s="435"/>
      <c r="H40" s="435"/>
      <c r="I40" s="435"/>
      <c r="J40" s="435"/>
      <c r="K40" s="435"/>
      <c r="L40" s="435"/>
      <c r="M40" s="435"/>
      <c r="N40" s="435"/>
      <c r="O40" s="435"/>
      <c r="P40" s="435"/>
      <c r="Q40" s="435"/>
      <c r="R40" s="435"/>
      <c r="S40" s="435"/>
      <c r="T40" s="487"/>
      <c r="U40" s="435"/>
      <c r="V40" s="435"/>
      <c r="W40" s="435"/>
      <c r="X40" s="435"/>
      <c r="Y40" s="435"/>
      <c r="Z40" s="435"/>
      <c r="AA40" s="435"/>
      <c r="AB40" s="435"/>
      <c r="AC40" s="435"/>
      <c r="AD40" s="435"/>
      <c r="AE40" s="435"/>
      <c r="AF40" s="435"/>
      <c r="AG40" s="435"/>
      <c r="AH40" s="435"/>
      <c r="AI40" s="435"/>
      <c r="AJ40" s="435"/>
      <c r="AK40" s="435"/>
      <c r="AL40" s="435"/>
      <c r="AM40" s="435"/>
      <c r="AN40" s="435"/>
      <c r="AO40" s="488"/>
      <c r="AQ40" s="547" t="str">
        <f ca="1">OFFSET(admin!A193,,admin!$A$100)</f>
        <v>ACCORD DE FAISABILITE:</v>
      </c>
      <c r="AR40" s="548"/>
      <c r="AS40" s="549"/>
      <c r="AT40" s="549"/>
      <c r="AU40" s="549"/>
      <c r="AV40" s="549"/>
      <c r="AW40" s="549"/>
      <c r="AX40" s="549"/>
      <c r="AY40" s="549"/>
      <c r="AZ40" s="549"/>
      <c r="BA40" s="550" t="str">
        <f ca="1">OFFSET(admin!A194,,admin!$A$100)</f>
        <v>OUI</v>
      </c>
      <c r="BB40" s="549"/>
      <c r="BC40" s="549"/>
      <c r="BD40" s="551" t="str">
        <f ca="1">OFFSET(admin!A195,,admin!$A$100)</f>
        <v>NON</v>
      </c>
      <c r="BE40" s="549"/>
      <c r="BF40" s="552" t="str">
        <f ca="1">OFFSET(admin!A190,,admin!$A$100)</f>
        <v>NOM:</v>
      </c>
      <c r="BG40" s="549"/>
      <c r="BH40" s="636">
        <f>admin!C12</f>
        <v>0</v>
      </c>
      <c r="BI40" s="636"/>
      <c r="BJ40" s="636"/>
      <c r="BK40" s="636"/>
      <c r="BL40" s="636"/>
      <c r="BM40" s="636"/>
      <c r="BN40" s="636"/>
      <c r="BO40" s="636"/>
      <c r="BP40" s="636"/>
      <c r="BQ40" s="548"/>
      <c r="BR40" s="552" t="str">
        <f ca="1">OFFSET(admin!A189,,admin!$A$100)</f>
        <v>DATE:</v>
      </c>
      <c r="BS40" s="548"/>
      <c r="BT40" s="588">
        <f>admin!D12</f>
        <v>0</v>
      </c>
      <c r="BU40" s="588"/>
      <c r="BV40" s="588"/>
      <c r="BW40" s="588"/>
      <c r="BX40" s="588"/>
      <c r="BY40" s="588"/>
      <c r="BZ40" s="549"/>
      <c r="CA40" s="549"/>
      <c r="CB40" s="549"/>
      <c r="CC40" s="553"/>
      <c r="CD40" s="553"/>
      <c r="CE40" s="554"/>
      <c r="CG40" s="289"/>
    </row>
    <row r="41" spans="1:85" ht="18" customHeight="1" thickTop="1" thickBot="1" x14ac:dyDescent="0.35">
      <c r="A41" s="487"/>
      <c r="B41" s="435"/>
      <c r="C41" s="435"/>
      <c r="D41" s="435"/>
      <c r="E41" s="435"/>
      <c r="F41" s="435"/>
      <c r="G41" s="435"/>
      <c r="H41" s="435"/>
      <c r="I41" s="435"/>
      <c r="J41" s="435"/>
      <c r="K41" s="435"/>
      <c r="L41" s="435"/>
      <c r="M41" s="435"/>
      <c r="N41" s="435"/>
      <c r="O41" s="435"/>
      <c r="P41" s="435"/>
      <c r="Q41" s="435"/>
      <c r="R41" s="435"/>
      <c r="S41" s="435"/>
      <c r="T41" s="487"/>
      <c r="U41" s="435"/>
      <c r="V41" s="435"/>
      <c r="W41" s="435"/>
      <c r="X41" s="435"/>
      <c r="Y41" s="435"/>
      <c r="Z41" s="435"/>
      <c r="AA41" s="435"/>
      <c r="AB41" s="435"/>
      <c r="AC41" s="435"/>
      <c r="AD41" s="435"/>
      <c r="AE41" s="435"/>
      <c r="AF41" s="435"/>
      <c r="AG41" s="435"/>
      <c r="AH41" s="435"/>
      <c r="AI41" s="435"/>
      <c r="AJ41" s="435"/>
      <c r="AK41" s="435"/>
      <c r="AL41" s="435"/>
      <c r="AM41" s="435"/>
      <c r="AN41" s="435"/>
      <c r="AO41" s="488"/>
      <c r="AQ41" s="148" t="str">
        <f ca="1">OFFSET(admin!A244,,admin!$A$100)</f>
        <v>3G: ACHATS</v>
      </c>
      <c r="AR41" s="149"/>
      <c r="AS41" s="150"/>
      <c r="AT41" s="150"/>
      <c r="AU41" s="150"/>
      <c r="AV41" s="150"/>
      <c r="AW41" s="150"/>
      <c r="AX41" s="150"/>
      <c r="AY41" s="150"/>
      <c r="AZ41" s="150"/>
      <c r="BA41" s="150"/>
      <c r="BB41" s="150" t="str">
        <f>admin!L13</f>
        <v>carole.pompon/</v>
      </c>
      <c r="BC41" s="150"/>
      <c r="BD41" s="150"/>
      <c r="BE41" s="150"/>
      <c r="BF41" s="150"/>
      <c r="BG41" s="150"/>
      <c r="BH41" s="150"/>
      <c r="BI41" s="150"/>
      <c r="BJ41" s="150"/>
      <c r="BK41" s="150"/>
      <c r="BL41" s="150"/>
      <c r="BM41" s="150"/>
      <c r="BN41" s="150"/>
      <c r="BO41" s="150"/>
      <c r="BP41" s="150"/>
      <c r="BQ41" s="150"/>
      <c r="BR41" s="150"/>
      <c r="BS41" s="150"/>
      <c r="BT41" s="150"/>
      <c r="BU41" s="150"/>
      <c r="BV41" s="150"/>
      <c r="BW41" s="150"/>
      <c r="BX41" s="150"/>
      <c r="BY41" s="150"/>
      <c r="BZ41" s="150"/>
      <c r="CA41" s="150"/>
      <c r="CB41" s="150"/>
      <c r="CC41" s="150"/>
      <c r="CD41" s="150"/>
      <c r="CE41" s="151"/>
      <c r="CG41" s="289"/>
    </row>
    <row r="42" spans="1:85" ht="18" customHeight="1" thickTop="1" x14ac:dyDescent="0.3">
      <c r="A42" s="487"/>
      <c r="B42" s="435"/>
      <c r="C42" s="435"/>
      <c r="D42" s="435"/>
      <c r="E42" s="435"/>
      <c r="F42" s="435"/>
      <c r="G42" s="435"/>
      <c r="H42" s="435"/>
      <c r="I42" s="435"/>
      <c r="J42" s="435"/>
      <c r="K42" s="435"/>
      <c r="L42" s="435"/>
      <c r="M42" s="435"/>
      <c r="N42" s="435"/>
      <c r="O42" s="435"/>
      <c r="P42" s="435"/>
      <c r="Q42" s="435"/>
      <c r="R42" s="435"/>
      <c r="S42" s="435"/>
      <c r="T42" s="487"/>
      <c r="U42" s="435"/>
      <c r="V42" s="435"/>
      <c r="W42" s="435"/>
      <c r="X42" s="435"/>
      <c r="Y42" s="435"/>
      <c r="Z42" s="435"/>
      <c r="AA42" s="435"/>
      <c r="AB42" s="435"/>
      <c r="AC42" s="435"/>
      <c r="AD42" s="435"/>
      <c r="AE42" s="435"/>
      <c r="AF42" s="435"/>
      <c r="AG42" s="435"/>
      <c r="AH42" s="435"/>
      <c r="AI42" s="435"/>
      <c r="AJ42" s="435"/>
      <c r="AK42" s="435"/>
      <c r="AL42" s="435"/>
      <c r="AM42" s="435"/>
      <c r="AN42" s="435"/>
      <c r="AO42" s="488"/>
      <c r="AQ42" s="615" t="str">
        <f ca="1">IF(CG63=1,OFFSET(admin!A249,,admin!$A$100),"")</f>
        <v/>
      </c>
      <c r="AR42" s="616"/>
      <c r="AS42" s="616"/>
      <c r="AT42" s="616"/>
      <c r="AU42" s="616"/>
      <c r="AV42" s="617"/>
      <c r="AW42" s="617"/>
      <c r="AX42" s="617"/>
      <c r="AY42" s="617"/>
      <c r="AZ42" s="617"/>
      <c r="BA42" s="650"/>
      <c r="BB42" s="650"/>
      <c r="BC42" s="650"/>
      <c r="BD42" s="650"/>
      <c r="BE42" s="650"/>
      <c r="BF42" s="650"/>
      <c r="BG42" s="650"/>
      <c r="BH42" s="650"/>
      <c r="BI42" s="650"/>
      <c r="BJ42" s="650"/>
      <c r="BK42" s="650"/>
      <c r="BL42" s="650"/>
      <c r="BM42" s="650"/>
      <c r="BN42" s="650"/>
      <c r="BO42" s="650"/>
      <c r="BP42" s="650"/>
      <c r="BQ42" s="650"/>
      <c r="BR42" s="650"/>
      <c r="BS42" s="650"/>
      <c r="BT42" s="650"/>
      <c r="BU42" s="650"/>
      <c r="BV42" s="650"/>
      <c r="BW42" s="650"/>
      <c r="BX42" s="650"/>
      <c r="BY42" s="650"/>
      <c r="BZ42" s="587" t="str">
        <f ca="1">OFFSET(admin!A161,,admin!$A$100)</f>
        <v>Ajout en annexe==&gt;</v>
      </c>
      <c r="CA42" s="587"/>
      <c r="CB42" s="587"/>
      <c r="CC42" s="587"/>
      <c r="CD42" s="587"/>
      <c r="CE42" s="555"/>
    </row>
    <row r="43" spans="1:85" ht="18.75" customHeight="1" x14ac:dyDescent="0.3">
      <c r="A43" s="487"/>
      <c r="B43" s="435"/>
      <c r="C43" s="435"/>
      <c r="D43" s="435"/>
      <c r="E43" s="435"/>
      <c r="F43" s="435"/>
      <c r="G43" s="435"/>
      <c r="H43" s="435"/>
      <c r="I43" s="435"/>
      <c r="J43" s="435"/>
      <c r="K43" s="435"/>
      <c r="L43" s="435"/>
      <c r="M43" s="435"/>
      <c r="N43" s="435"/>
      <c r="O43" s="435"/>
      <c r="P43" s="435"/>
      <c r="Q43" s="435"/>
      <c r="R43" s="435"/>
      <c r="S43" s="435"/>
      <c r="T43" s="487"/>
      <c r="U43" s="435"/>
      <c r="V43" s="435"/>
      <c r="W43" s="435"/>
      <c r="X43" s="435"/>
      <c r="Y43" s="435"/>
      <c r="Z43" s="435"/>
      <c r="AA43" s="435"/>
      <c r="AB43" s="435"/>
      <c r="AC43" s="435"/>
      <c r="AD43" s="435"/>
      <c r="AE43" s="435"/>
      <c r="AF43" s="435"/>
      <c r="AG43" s="435"/>
      <c r="AH43" s="435"/>
      <c r="AI43" s="435"/>
      <c r="AJ43" s="435"/>
      <c r="AK43" s="435"/>
      <c r="AL43" s="435"/>
      <c r="AM43" s="435"/>
      <c r="AN43" s="435"/>
      <c r="AO43" s="488"/>
      <c r="AQ43" s="612"/>
      <c r="AR43" s="613"/>
      <c r="AS43" s="613"/>
      <c r="AT43" s="613"/>
      <c r="AU43" s="613"/>
      <c r="AV43" s="613"/>
      <c r="AW43" s="613"/>
      <c r="AX43" s="613"/>
      <c r="AY43" s="613"/>
      <c r="AZ43" s="613"/>
      <c r="BA43" s="613"/>
      <c r="BB43" s="613"/>
      <c r="BC43" s="613"/>
      <c r="BD43" s="613"/>
      <c r="BE43" s="613"/>
      <c r="BF43" s="613"/>
      <c r="BG43" s="613"/>
      <c r="BH43" s="613"/>
      <c r="BI43" s="613"/>
      <c r="BJ43" s="613"/>
      <c r="BK43" s="613"/>
      <c r="BL43" s="613"/>
      <c r="BM43" s="613"/>
      <c r="BN43" s="613"/>
      <c r="BO43" s="613"/>
      <c r="BP43" s="613"/>
      <c r="BQ43" s="613"/>
      <c r="BR43" s="613"/>
      <c r="BS43" s="613"/>
      <c r="BT43" s="613"/>
      <c r="BU43" s="613"/>
      <c r="BV43" s="613"/>
      <c r="BW43" s="613"/>
      <c r="BX43" s="613"/>
      <c r="BY43" s="613"/>
      <c r="BZ43" s="613"/>
      <c r="CA43" s="613"/>
      <c r="CB43" s="613"/>
      <c r="CC43" s="613"/>
      <c r="CD43" s="613"/>
      <c r="CE43" s="614"/>
    </row>
    <row r="44" spans="1:85" ht="3" hidden="1" customHeight="1" x14ac:dyDescent="0.3">
      <c r="A44" s="487"/>
      <c r="B44" s="435"/>
      <c r="C44" s="435"/>
      <c r="D44" s="435"/>
      <c r="E44" s="435"/>
      <c r="F44" s="435"/>
      <c r="G44" s="435"/>
      <c r="H44" s="435"/>
      <c r="I44" s="435"/>
      <c r="J44" s="435"/>
      <c r="K44" s="435"/>
      <c r="L44" s="435"/>
      <c r="M44" s="435"/>
      <c r="N44" s="435"/>
      <c r="O44" s="435"/>
      <c r="P44" s="435"/>
      <c r="Q44" s="435"/>
      <c r="R44" s="435"/>
      <c r="S44" s="435"/>
      <c r="T44" s="487"/>
      <c r="U44" s="435"/>
      <c r="V44" s="435"/>
      <c r="W44" s="435"/>
      <c r="X44" s="435"/>
      <c r="Y44" s="435"/>
      <c r="Z44" s="435"/>
      <c r="AA44" s="435"/>
      <c r="AB44" s="435"/>
      <c r="AC44" s="435"/>
      <c r="AD44" s="435"/>
      <c r="AE44" s="435"/>
      <c r="AF44" s="435"/>
      <c r="AG44" s="435"/>
      <c r="AH44" s="435"/>
      <c r="AI44" s="435"/>
      <c r="AJ44" s="435"/>
      <c r="AK44" s="435"/>
      <c r="AL44" s="435"/>
      <c r="AM44" s="435"/>
      <c r="AN44" s="435"/>
      <c r="AO44" s="488"/>
      <c r="AQ44" s="576"/>
      <c r="AR44" s="577"/>
      <c r="AS44" s="577"/>
      <c r="AT44" s="577"/>
      <c r="AU44" s="577"/>
      <c r="AV44" s="577"/>
      <c r="AW44" s="577"/>
      <c r="AX44" s="577"/>
      <c r="AY44" s="577"/>
      <c r="AZ44" s="577"/>
      <c r="BA44" s="577"/>
      <c r="BB44" s="577"/>
      <c r="BC44" s="577"/>
      <c r="BD44" s="577"/>
      <c r="BE44" s="577"/>
      <c r="BF44" s="577"/>
      <c r="BG44" s="577"/>
      <c r="BH44" s="577"/>
      <c r="BI44" s="577"/>
      <c r="BJ44" s="577"/>
      <c r="BK44" s="577"/>
      <c r="BL44" s="577"/>
      <c r="BM44" s="577"/>
      <c r="BN44" s="577"/>
      <c r="BO44" s="577"/>
      <c r="BP44" s="577"/>
      <c r="BQ44" s="577"/>
      <c r="BR44" s="577"/>
      <c r="BS44" s="577"/>
      <c r="BT44" s="577"/>
      <c r="BU44" s="577"/>
      <c r="BV44" s="577"/>
      <c r="BW44" s="577"/>
      <c r="BX44" s="577"/>
      <c r="BY44" s="577"/>
      <c r="BZ44" s="577"/>
      <c r="CA44" s="577"/>
      <c r="CB44" s="577"/>
      <c r="CC44" s="577"/>
      <c r="CD44" s="577"/>
      <c r="CE44" s="578"/>
    </row>
    <row r="45" spans="1:85" ht="18" customHeight="1" x14ac:dyDescent="0.3">
      <c r="A45" s="487"/>
      <c r="B45" s="435"/>
      <c r="C45" s="435"/>
      <c r="D45" s="435"/>
      <c r="E45" s="435"/>
      <c r="F45" s="435"/>
      <c r="G45" s="435"/>
      <c r="H45" s="435"/>
      <c r="I45" s="435"/>
      <c r="J45" s="435"/>
      <c r="K45" s="435"/>
      <c r="L45" s="435"/>
      <c r="M45" s="435"/>
      <c r="N45" s="435"/>
      <c r="O45" s="435"/>
      <c r="P45" s="435"/>
      <c r="Q45" s="435"/>
      <c r="R45" s="435"/>
      <c r="S45" s="435"/>
      <c r="T45" s="487"/>
      <c r="U45" s="435"/>
      <c r="V45" s="435"/>
      <c r="W45" s="435"/>
      <c r="X45" s="435"/>
      <c r="Y45" s="435"/>
      <c r="Z45" s="435"/>
      <c r="AA45" s="435"/>
      <c r="AB45" s="435"/>
      <c r="AC45" s="435"/>
      <c r="AD45" s="435"/>
      <c r="AE45" s="435"/>
      <c r="AF45" s="435"/>
      <c r="AG45" s="435"/>
      <c r="AH45" s="435"/>
      <c r="AI45" s="435"/>
      <c r="AJ45" s="435"/>
      <c r="AK45" s="435"/>
      <c r="AL45" s="435"/>
      <c r="AM45" s="435"/>
      <c r="AN45" s="435"/>
      <c r="AO45" s="488"/>
      <c r="AQ45" s="556" t="str">
        <f ca="1">OFFSET(admin!A245,,admin!$A$100)</f>
        <v>REMARQUES FOURNISSEUR :</v>
      </c>
      <c r="AR45" s="557"/>
      <c r="AS45" s="557"/>
      <c r="AT45" s="557"/>
      <c r="AU45" s="557"/>
      <c r="AV45" s="557"/>
      <c r="AW45" s="557"/>
      <c r="AX45" s="557"/>
      <c r="AY45" s="557"/>
      <c r="AZ45" s="605"/>
      <c r="BA45" s="606"/>
      <c r="BB45" s="606"/>
      <c r="BC45" s="606"/>
      <c r="BD45" s="606"/>
      <c r="BE45" s="606"/>
      <c r="BF45" s="606"/>
      <c r="BG45" s="606"/>
      <c r="BH45" s="606"/>
      <c r="BI45" s="606"/>
      <c r="BJ45" s="606"/>
      <c r="BK45" s="606"/>
      <c r="BL45" s="606"/>
      <c r="BM45" s="606"/>
      <c r="BN45" s="606"/>
      <c r="BO45" s="606"/>
      <c r="BP45" s="606"/>
      <c r="BQ45" s="606"/>
      <c r="BR45" s="606"/>
      <c r="BS45" s="606"/>
      <c r="BT45" s="606"/>
      <c r="BU45" s="606"/>
      <c r="BV45" s="606"/>
      <c r="BW45" s="606"/>
      <c r="BX45" s="606"/>
      <c r="BY45" s="606"/>
      <c r="BZ45" s="606"/>
      <c r="CA45" s="606"/>
      <c r="CB45" s="606"/>
      <c r="CC45" s="606"/>
      <c r="CD45" s="606"/>
      <c r="CE45" s="607"/>
    </row>
    <row r="46" spans="1:85" ht="17.25" customHeight="1" x14ac:dyDescent="0.3">
      <c r="A46" s="487"/>
      <c r="B46" s="435"/>
      <c r="C46" s="435"/>
      <c r="D46" s="435"/>
      <c r="E46" s="435"/>
      <c r="F46" s="435"/>
      <c r="G46" s="435"/>
      <c r="H46" s="435"/>
      <c r="I46" s="435"/>
      <c r="J46" s="435"/>
      <c r="K46" s="435"/>
      <c r="L46" s="435"/>
      <c r="M46" s="435"/>
      <c r="N46" s="435"/>
      <c r="O46" s="435"/>
      <c r="P46" s="435"/>
      <c r="Q46" s="435"/>
      <c r="R46" s="435"/>
      <c r="S46" s="435"/>
      <c r="T46" s="487"/>
      <c r="U46" s="435"/>
      <c r="V46" s="435"/>
      <c r="W46" s="435"/>
      <c r="X46" s="435"/>
      <c r="Y46" s="435"/>
      <c r="Z46" s="435"/>
      <c r="AA46" s="435"/>
      <c r="AB46" s="435"/>
      <c r="AC46" s="435"/>
      <c r="AD46" s="435"/>
      <c r="AE46" s="435"/>
      <c r="AF46" s="435"/>
      <c r="AG46" s="435"/>
      <c r="AH46" s="435"/>
      <c r="AI46" s="435"/>
      <c r="AJ46" s="435"/>
      <c r="AK46" s="435"/>
      <c r="AL46" s="435"/>
      <c r="AM46" s="435"/>
      <c r="AN46" s="435"/>
      <c r="AO46" s="488"/>
      <c r="AQ46" s="255" t="str">
        <f ca="1">OFFSET(admin!A246,,admin!$A$100)</f>
        <v>IMPACT COUT:</v>
      </c>
      <c r="AR46" s="541"/>
      <c r="AS46" s="541"/>
      <c r="AT46" s="541"/>
      <c r="AU46" s="541"/>
      <c r="AV46" s="637"/>
      <c r="AW46" s="637"/>
      <c r="AX46" s="637"/>
      <c r="AY46" s="637"/>
      <c r="AZ46" s="638"/>
      <c r="BA46" s="638"/>
      <c r="BB46" s="638"/>
      <c r="BC46" s="638"/>
      <c r="BD46" s="638"/>
      <c r="BE46" s="552"/>
      <c r="BF46" s="558" t="str">
        <f ca="1">OFFSET(admin!A247,,admin!$A$100)</f>
        <v>IMPACT PLANNING:</v>
      </c>
      <c r="BG46" s="552"/>
      <c r="BH46" s="552"/>
      <c r="BI46" s="552"/>
      <c r="BJ46" s="552"/>
      <c r="BK46" s="552"/>
      <c r="BL46" s="651"/>
      <c r="BM46" s="651"/>
      <c r="BN46" s="651"/>
      <c r="BO46" s="651"/>
      <c r="BP46" s="651"/>
      <c r="BQ46" s="651"/>
      <c r="BR46" s="651"/>
      <c r="BS46" s="651"/>
      <c r="BT46" s="651"/>
      <c r="BU46" s="651"/>
      <c r="BV46" s="651"/>
      <c r="BW46" s="651"/>
      <c r="BX46" s="651"/>
      <c r="BY46" s="651"/>
      <c r="BZ46" s="552"/>
      <c r="CA46" s="552"/>
      <c r="CB46" s="559"/>
      <c r="CC46" s="552"/>
      <c r="CD46" s="552"/>
      <c r="CE46" s="560"/>
    </row>
    <row r="47" spans="1:85" ht="15" customHeight="1" x14ac:dyDescent="0.3">
      <c r="A47" s="487"/>
      <c r="B47" s="435"/>
      <c r="C47" s="435"/>
      <c r="D47" s="435"/>
      <c r="E47" s="435"/>
      <c r="F47" s="435"/>
      <c r="G47" s="435"/>
      <c r="H47" s="435"/>
      <c r="I47" s="435"/>
      <c r="J47" s="435"/>
      <c r="K47" s="435"/>
      <c r="L47" s="435"/>
      <c r="M47" s="435"/>
      <c r="N47" s="435"/>
      <c r="O47" s="435"/>
      <c r="P47" s="435"/>
      <c r="Q47" s="435"/>
      <c r="R47" s="435"/>
      <c r="S47" s="435"/>
      <c r="T47" s="487"/>
      <c r="U47" s="435"/>
      <c r="V47" s="435"/>
      <c r="W47" s="435"/>
      <c r="X47" s="435"/>
      <c r="Y47" s="435"/>
      <c r="Z47" s="435"/>
      <c r="AA47" s="435"/>
      <c r="AB47" s="435"/>
      <c r="AC47" s="435"/>
      <c r="AD47" s="435"/>
      <c r="AE47" s="435"/>
      <c r="AF47" s="435"/>
      <c r="AG47" s="435"/>
      <c r="AH47" s="435"/>
      <c r="AI47" s="435"/>
      <c r="AJ47" s="435"/>
      <c r="AK47" s="435"/>
      <c r="AL47" s="435"/>
      <c r="AM47" s="435"/>
      <c r="AN47" s="435"/>
      <c r="AO47" s="488"/>
      <c r="AQ47" s="540" t="str">
        <f ca="1">OFFSET(admin!A248,,admin!$A$100)</f>
        <v>Qualité achat concernée:</v>
      </c>
      <c r="AR47" s="541"/>
      <c r="AS47" s="541"/>
      <c r="AT47" s="541"/>
      <c r="AU47" s="541"/>
      <c r="AV47" s="561"/>
      <c r="AW47" s="552"/>
      <c r="AX47" s="552"/>
      <c r="AY47" s="552"/>
      <c r="AZ47" s="562"/>
      <c r="BA47" s="562"/>
      <c r="BB47" s="645"/>
      <c r="BC47" s="646"/>
      <c r="BD47" s="646"/>
      <c r="BE47" s="646"/>
      <c r="BF47" s="646"/>
      <c r="BG47" s="552"/>
      <c r="BH47" s="589" t="str">
        <f ca="1">IF(CG62=1,OFFSET(admin!A277,,admin!$A$100),"")</f>
        <v/>
      </c>
      <c r="BI47" s="589"/>
      <c r="BJ47" s="589"/>
      <c r="BK47" s="589"/>
      <c r="BL47" s="589"/>
      <c r="BM47" s="589" t="str">
        <f ca="1">IF(CG64=1,OFFSET(admin!A159,,admin!$A$100),"")</f>
        <v/>
      </c>
      <c r="BN47" s="589"/>
      <c r="BO47" s="589"/>
      <c r="BP47" s="589"/>
      <c r="BQ47" s="589"/>
      <c r="BR47" s="562"/>
      <c r="BS47" s="562"/>
      <c r="BT47" s="561"/>
      <c r="BU47" s="552"/>
      <c r="BV47" s="552"/>
      <c r="BW47" s="552"/>
      <c r="BX47" s="552"/>
      <c r="BY47" s="552"/>
      <c r="BZ47" s="552"/>
      <c r="CA47" s="552"/>
      <c r="CB47" s="552"/>
      <c r="CC47" s="552"/>
      <c r="CD47" s="552"/>
      <c r="CE47" s="560"/>
    </row>
    <row r="48" spans="1:85" ht="3.75" customHeight="1" x14ac:dyDescent="0.3">
      <c r="A48" s="487"/>
      <c r="B48" s="435"/>
      <c r="C48" s="435"/>
      <c r="D48" s="435"/>
      <c r="E48" s="435"/>
      <c r="F48" s="435"/>
      <c r="G48" s="435"/>
      <c r="H48" s="435"/>
      <c r="I48" s="435"/>
      <c r="J48" s="435"/>
      <c r="K48" s="435"/>
      <c r="L48" s="435"/>
      <c r="M48" s="435"/>
      <c r="N48" s="435"/>
      <c r="O48" s="435"/>
      <c r="P48" s="435"/>
      <c r="Q48" s="435"/>
      <c r="R48" s="435"/>
      <c r="S48" s="435"/>
      <c r="T48" s="487"/>
      <c r="U48" s="435"/>
      <c r="V48" s="435"/>
      <c r="W48" s="435"/>
      <c r="X48" s="435"/>
      <c r="Y48" s="435"/>
      <c r="Z48" s="435"/>
      <c r="AA48" s="435"/>
      <c r="AB48" s="435"/>
      <c r="AC48" s="435"/>
      <c r="AD48" s="435"/>
      <c r="AE48" s="435"/>
      <c r="AF48" s="435"/>
      <c r="AG48" s="435"/>
      <c r="AH48" s="435"/>
      <c r="AI48" s="435"/>
      <c r="AJ48" s="435"/>
      <c r="AK48" s="435"/>
      <c r="AL48" s="435"/>
      <c r="AM48" s="435"/>
      <c r="AN48" s="435"/>
      <c r="AO48" s="488"/>
      <c r="AQ48" s="540"/>
      <c r="AR48" s="541"/>
      <c r="AS48" s="541"/>
      <c r="AT48" s="541"/>
      <c r="AU48" s="541"/>
      <c r="AV48" s="561"/>
      <c r="AW48" s="552"/>
      <c r="AX48" s="552"/>
      <c r="AY48" s="552"/>
      <c r="AZ48" s="562"/>
      <c r="BA48" s="562"/>
      <c r="BB48" s="562"/>
      <c r="BC48" s="561"/>
      <c r="BD48" s="552"/>
      <c r="BE48" s="552"/>
      <c r="BF48" s="552"/>
      <c r="BG48" s="552"/>
      <c r="BH48" s="552"/>
      <c r="BI48" s="552"/>
      <c r="BJ48" s="552"/>
      <c r="BK48" s="552"/>
      <c r="BL48" s="559"/>
      <c r="BM48" s="552"/>
      <c r="BN48" s="552"/>
      <c r="BO48" s="552"/>
      <c r="BP48" s="562"/>
      <c r="BQ48" s="562"/>
      <c r="BR48" s="562"/>
      <c r="BS48" s="562"/>
      <c r="BT48" s="561"/>
      <c r="BU48" s="552"/>
      <c r="BV48" s="552"/>
      <c r="BW48" s="552"/>
      <c r="BX48" s="552"/>
      <c r="BY48" s="552"/>
      <c r="BZ48" s="552"/>
      <c r="CA48" s="552"/>
      <c r="CB48" s="559"/>
      <c r="CC48" s="552"/>
      <c r="CD48" s="552"/>
      <c r="CE48" s="560"/>
    </row>
    <row r="49" spans="1:86" ht="18.75" customHeight="1" thickBot="1" x14ac:dyDescent="0.35">
      <c r="A49" s="487"/>
      <c r="B49" s="435"/>
      <c r="C49" s="435"/>
      <c r="D49" s="435"/>
      <c r="E49" s="435"/>
      <c r="F49" s="435"/>
      <c r="G49" s="435"/>
      <c r="H49" s="435"/>
      <c r="I49" s="435"/>
      <c r="J49" s="435"/>
      <c r="K49" s="435"/>
      <c r="L49" s="435"/>
      <c r="M49" s="435"/>
      <c r="N49" s="435"/>
      <c r="O49" s="435"/>
      <c r="P49" s="435"/>
      <c r="Q49" s="435"/>
      <c r="R49" s="435"/>
      <c r="S49" s="435"/>
      <c r="T49" s="487"/>
      <c r="U49" s="435"/>
      <c r="V49" s="435"/>
      <c r="W49" s="435"/>
      <c r="X49" s="435"/>
      <c r="Y49" s="435"/>
      <c r="Z49" s="435"/>
      <c r="AA49" s="435"/>
      <c r="AB49" s="435"/>
      <c r="AC49" s="435"/>
      <c r="AD49" s="435"/>
      <c r="AE49" s="435"/>
      <c r="AF49" s="435"/>
      <c r="AG49" s="435"/>
      <c r="AH49" s="435"/>
      <c r="AI49" s="435"/>
      <c r="AJ49" s="435"/>
      <c r="AK49" s="435"/>
      <c r="AL49" s="435"/>
      <c r="AM49" s="435"/>
      <c r="AN49" s="435"/>
      <c r="AO49" s="488"/>
      <c r="AQ49" s="563" t="str">
        <f ca="1">OFFSET(admin!A193,,admin!$A$100)</f>
        <v>ACCORD DE FAISABILITE:</v>
      </c>
      <c r="AR49" s="548"/>
      <c r="AS49" s="549"/>
      <c r="AT49" s="549"/>
      <c r="AU49" s="549"/>
      <c r="AV49" s="549"/>
      <c r="AW49" s="549"/>
      <c r="AX49" s="549"/>
      <c r="AY49" s="549"/>
      <c r="AZ49" s="549"/>
      <c r="BA49" s="564" t="str">
        <f ca="1">OFFSET(admin!A194,,admin!$A$100)</f>
        <v>OUI</v>
      </c>
      <c r="BB49" s="549"/>
      <c r="BC49" s="549"/>
      <c r="BD49" s="565" t="str">
        <f ca="1">OFFSET(admin!A195,,admin!$A$100)</f>
        <v>NON</v>
      </c>
      <c r="BE49" s="549"/>
      <c r="BF49" s="548" t="str">
        <f ca="1">OFFSET(admin!A190,,admin!$A$100)</f>
        <v>NOM:</v>
      </c>
      <c r="BG49" s="549"/>
      <c r="BH49" s="636">
        <f>admin!C13</f>
        <v>0</v>
      </c>
      <c r="BI49" s="636"/>
      <c r="BJ49" s="636"/>
      <c r="BK49" s="636"/>
      <c r="BL49" s="636"/>
      <c r="BM49" s="636"/>
      <c r="BN49" s="636"/>
      <c r="BO49" s="636"/>
      <c r="BP49" s="636"/>
      <c r="BQ49" s="548"/>
      <c r="BR49" s="548" t="str">
        <f ca="1">OFFSET(admin!A189,,admin!$A$100)</f>
        <v>DATE:</v>
      </c>
      <c r="BS49" s="548"/>
      <c r="BT49" s="588">
        <f>admin!D13</f>
        <v>0</v>
      </c>
      <c r="BU49" s="588"/>
      <c r="BV49" s="588"/>
      <c r="BW49" s="588"/>
      <c r="BX49" s="588"/>
      <c r="BY49" s="588"/>
      <c r="BZ49" s="549"/>
      <c r="CA49" s="549"/>
      <c r="CB49" s="549"/>
      <c r="CC49" s="553"/>
      <c r="CD49" s="553"/>
      <c r="CE49" s="554"/>
    </row>
    <row r="50" spans="1:86" ht="18" customHeight="1" thickTop="1" thickBot="1" x14ac:dyDescent="0.35">
      <c r="A50" s="487"/>
      <c r="B50" s="435"/>
      <c r="C50" s="435"/>
      <c r="D50" s="435"/>
      <c r="E50" s="435"/>
      <c r="F50" s="435"/>
      <c r="G50" s="435"/>
      <c r="H50" s="435"/>
      <c r="I50" s="435"/>
      <c r="J50" s="435"/>
      <c r="K50" s="435"/>
      <c r="L50" s="435"/>
      <c r="M50" s="435"/>
      <c r="N50" s="435"/>
      <c r="O50" s="435"/>
      <c r="P50" s="435"/>
      <c r="Q50" s="435"/>
      <c r="R50" s="435"/>
      <c r="S50" s="435"/>
      <c r="T50" s="487"/>
      <c r="U50" s="435"/>
      <c r="V50" s="435"/>
      <c r="W50" s="435"/>
      <c r="X50" s="435"/>
      <c r="Y50" s="435"/>
      <c r="Z50" s="435"/>
      <c r="AA50" s="435"/>
      <c r="AB50" s="435"/>
      <c r="AC50" s="435"/>
      <c r="AD50" s="435"/>
      <c r="AE50" s="435"/>
      <c r="AF50" s="435"/>
      <c r="AG50" s="435"/>
      <c r="AH50" s="435"/>
      <c r="AI50" s="435"/>
      <c r="AJ50" s="435"/>
      <c r="AK50" s="435"/>
      <c r="AL50" s="435"/>
      <c r="AM50" s="435"/>
      <c r="AN50" s="435"/>
      <c r="AO50" s="488"/>
      <c r="AP50" s="61" t="str">
        <f>admin!G61</f>
        <v>ESS</v>
      </c>
      <c r="AQ50" s="122"/>
      <c r="AR50" s="123"/>
      <c r="AS50" s="254"/>
      <c r="AT50" s="254"/>
      <c r="AU50" s="254"/>
      <c r="AV50" s="124" t="str">
        <f ca="1">OFFSET(admin!A256,,admin!$A$100)</f>
        <v>3H: PILOTE USINE</v>
      </c>
      <c r="AW50" s="254"/>
      <c r="AX50" s="254"/>
      <c r="AY50" s="254"/>
      <c r="AZ50" s="254"/>
      <c r="BA50" s="254"/>
      <c r="BB50" s="318" t="str">
        <f>admin!L14</f>
        <v>/////</v>
      </c>
      <c r="BC50" s="254"/>
      <c r="BD50" s="254"/>
      <c r="BE50" s="254"/>
      <c r="BF50" s="254"/>
      <c r="BG50" s="254"/>
      <c r="BH50" s="254"/>
      <c r="BI50" s="254"/>
      <c r="BJ50" s="254"/>
      <c r="BK50" s="254"/>
      <c r="BL50" s="254"/>
      <c r="BM50" s="254"/>
      <c r="BN50" s="254"/>
      <c r="BO50" s="254"/>
      <c r="BP50" s="254"/>
      <c r="BQ50" s="254"/>
      <c r="BR50" s="254"/>
      <c r="BS50" s="254"/>
      <c r="BT50" s="254"/>
      <c r="BU50" s="254"/>
      <c r="BV50" s="254"/>
      <c r="BW50" s="254"/>
      <c r="BX50" s="254"/>
      <c r="BY50" s="254"/>
      <c r="BZ50" s="254"/>
      <c r="CA50" s="254"/>
      <c r="CB50" s="254"/>
      <c r="CC50" s="254"/>
      <c r="CD50" s="254"/>
      <c r="CE50" s="32"/>
    </row>
    <row r="51" spans="1:86" ht="15.75" customHeight="1" thickTop="1" x14ac:dyDescent="0.3">
      <c r="A51" s="487"/>
      <c r="B51" s="435"/>
      <c r="C51" s="435"/>
      <c r="D51" s="435"/>
      <c r="E51" s="435"/>
      <c r="F51" s="435"/>
      <c r="G51" s="435"/>
      <c r="H51" s="435"/>
      <c r="I51" s="435"/>
      <c r="J51" s="435"/>
      <c r="K51" s="435"/>
      <c r="L51" s="435"/>
      <c r="M51" s="435"/>
      <c r="N51" s="435"/>
      <c r="O51" s="435"/>
      <c r="P51" s="435"/>
      <c r="Q51" s="435"/>
      <c r="R51" s="435"/>
      <c r="S51" s="435"/>
      <c r="T51" s="487"/>
      <c r="U51" s="435"/>
      <c r="V51" s="435"/>
      <c r="W51" s="435"/>
      <c r="X51" s="435"/>
      <c r="Y51" s="435"/>
      <c r="Z51" s="435"/>
      <c r="AA51" s="435"/>
      <c r="AB51" s="435"/>
      <c r="AC51" s="435"/>
      <c r="AD51" s="435"/>
      <c r="AE51" s="435"/>
      <c r="AF51" s="435"/>
      <c r="AG51" s="435"/>
      <c r="AH51" s="435"/>
      <c r="AI51" s="435"/>
      <c r="AJ51" s="435"/>
      <c r="AK51" s="435"/>
      <c r="AL51" s="435"/>
      <c r="AM51" s="435"/>
      <c r="AN51" s="435"/>
      <c r="AO51" s="488"/>
      <c r="AP51" s="61" t="str">
        <f>admin!G62</f>
        <v>ESV</v>
      </c>
      <c r="AQ51" s="620"/>
      <c r="AR51" s="621"/>
      <c r="AS51" s="621"/>
      <c r="AT51" s="621"/>
      <c r="AU51" s="621"/>
      <c r="AV51" s="621"/>
      <c r="AW51" s="621"/>
      <c r="AX51" s="621"/>
      <c r="AY51" s="621"/>
      <c r="AZ51" s="621"/>
      <c r="BA51" s="621"/>
      <c r="BB51" s="621"/>
      <c r="BC51" s="621"/>
      <c r="BD51" s="621"/>
      <c r="BE51" s="621"/>
      <c r="BF51" s="621"/>
      <c r="BG51" s="621"/>
      <c r="BH51" s="621"/>
      <c r="BI51" s="621"/>
      <c r="BJ51" s="621"/>
      <c r="BK51" s="621"/>
      <c r="BL51" s="621"/>
      <c r="BM51" s="621"/>
      <c r="BN51" s="621"/>
      <c r="BO51" s="621"/>
      <c r="BP51" s="621"/>
      <c r="BQ51" s="621"/>
      <c r="BR51" s="621"/>
      <c r="BS51" s="621"/>
      <c r="BT51" s="621"/>
      <c r="BU51" s="621"/>
      <c r="BV51" s="621"/>
      <c r="BW51" s="621"/>
      <c r="BX51" s="621"/>
      <c r="BY51" s="621"/>
      <c r="BZ51" s="566"/>
      <c r="CA51" s="566"/>
      <c r="CB51" s="566"/>
      <c r="CC51" s="566"/>
      <c r="CD51" s="566"/>
      <c r="CE51" s="567"/>
    </row>
    <row r="52" spans="1:86" ht="17.25" customHeight="1" x14ac:dyDescent="0.3">
      <c r="A52" s="487"/>
      <c r="B52" s="435"/>
      <c r="C52" s="435"/>
      <c r="D52" s="435"/>
      <c r="E52" s="435"/>
      <c r="F52" s="435"/>
      <c r="G52" s="435"/>
      <c r="H52" s="435"/>
      <c r="I52" s="435"/>
      <c r="J52" s="435"/>
      <c r="K52" s="435"/>
      <c r="L52" s="435"/>
      <c r="M52" s="435"/>
      <c r="N52" s="435"/>
      <c r="O52" s="435"/>
      <c r="P52" s="435"/>
      <c r="Q52" s="435"/>
      <c r="R52" s="435"/>
      <c r="S52" s="435"/>
      <c r="T52" s="487"/>
      <c r="U52" s="435"/>
      <c r="V52" s="435"/>
      <c r="W52" s="435"/>
      <c r="X52" s="435"/>
      <c r="Y52" s="435"/>
      <c r="Z52" s="435"/>
      <c r="AA52" s="435"/>
      <c r="AB52" s="435"/>
      <c r="AC52" s="435"/>
      <c r="AD52" s="435"/>
      <c r="AE52" s="435"/>
      <c r="AF52" s="435"/>
      <c r="AG52" s="435"/>
      <c r="AH52" s="435"/>
      <c r="AI52" s="435"/>
      <c r="AJ52" s="435"/>
      <c r="AK52" s="435"/>
      <c r="AL52" s="435"/>
      <c r="AM52" s="435"/>
      <c r="AN52" s="435"/>
      <c r="AO52" s="488"/>
      <c r="AP52" s="61" t="str">
        <f>admin!G63</f>
        <v>ESM</v>
      </c>
      <c r="AQ52" s="641" t="str">
        <f ca="1">OFFSET(admin!A241,,admin!$A$100)</f>
        <v>Etat des lieux et valorisation des stocks :</v>
      </c>
      <c r="AR52" s="643"/>
      <c r="AS52" s="643"/>
      <c r="AT52" s="643"/>
      <c r="AU52" s="643"/>
      <c r="AV52" s="643"/>
      <c r="AW52" s="643"/>
      <c r="AX52" s="643"/>
      <c r="AY52" s="643"/>
      <c r="AZ52" s="643"/>
      <c r="BA52" s="643"/>
      <c r="BB52" s="813"/>
      <c r="BC52" s="813"/>
      <c r="BD52" s="813"/>
      <c r="BE52" s="813"/>
      <c r="BF52" s="813"/>
      <c r="BG52" s="813"/>
      <c r="BH52" s="813"/>
      <c r="BI52" s="813"/>
      <c r="BJ52" s="813"/>
      <c r="BK52" s="813"/>
      <c r="BL52" s="813"/>
      <c r="BM52" s="813"/>
      <c r="BN52" s="813"/>
      <c r="BO52" s="813"/>
      <c r="BP52" s="813"/>
      <c r="BQ52" s="813"/>
      <c r="BR52" s="813"/>
      <c r="BS52" s="813"/>
      <c r="BT52" s="813"/>
      <c r="BU52" s="813"/>
      <c r="BV52" s="813"/>
      <c r="BW52" s="813"/>
      <c r="BX52" s="813"/>
      <c r="BY52" s="813"/>
      <c r="BZ52" s="801" t="str">
        <f ca="1">OFFSET(admin!A161,,admin!$A$100)</f>
        <v>Ajout en annexe==&gt;</v>
      </c>
      <c r="CA52" s="801"/>
      <c r="CB52" s="801"/>
      <c r="CC52" s="801"/>
      <c r="CD52" s="801"/>
      <c r="CE52" s="568"/>
    </row>
    <row r="53" spans="1:86" ht="18" customHeight="1" x14ac:dyDescent="0.3">
      <c r="A53" s="487"/>
      <c r="B53" s="435"/>
      <c r="C53" s="435"/>
      <c r="D53" s="435"/>
      <c r="E53" s="435"/>
      <c r="F53" s="435"/>
      <c r="G53" s="435"/>
      <c r="H53" s="435"/>
      <c r="I53" s="435"/>
      <c r="J53" s="435"/>
      <c r="K53" s="435"/>
      <c r="L53" s="435"/>
      <c r="M53" s="435"/>
      <c r="N53" s="435"/>
      <c r="O53" s="435"/>
      <c r="P53" s="435"/>
      <c r="Q53" s="435"/>
      <c r="R53" s="435"/>
      <c r="S53" s="435"/>
      <c r="T53" s="487"/>
      <c r="U53" s="435"/>
      <c r="V53" s="435"/>
      <c r="W53" s="435"/>
      <c r="X53" s="435"/>
      <c r="Y53" s="435"/>
      <c r="Z53" s="435"/>
      <c r="AA53" s="435"/>
      <c r="AB53" s="435"/>
      <c r="AC53" s="435"/>
      <c r="AD53" s="435"/>
      <c r="AE53" s="435"/>
      <c r="AF53" s="435"/>
      <c r="AG53" s="435"/>
      <c r="AH53" s="435"/>
      <c r="AI53" s="435"/>
      <c r="AJ53" s="435"/>
      <c r="AK53" s="435"/>
      <c r="AL53" s="435"/>
      <c r="AM53" s="435"/>
      <c r="AN53" s="435"/>
      <c r="AO53" s="488"/>
      <c r="AP53" s="61" t="str">
        <f>admin!G64</f>
        <v>ESK</v>
      </c>
      <c r="AQ53" s="641" t="str">
        <f ca="1">OFFSET(admin!A257,,admin!$A$100)</f>
        <v>COMMENTAIRES :</v>
      </c>
      <c r="AR53" s="642"/>
      <c r="AS53" s="642"/>
      <c r="AT53" s="642"/>
      <c r="AU53" s="642"/>
      <c r="AV53" s="642"/>
      <c r="AW53" s="647"/>
      <c r="AX53" s="648"/>
      <c r="AY53" s="648"/>
      <c r="AZ53" s="648"/>
      <c r="BA53" s="648"/>
      <c r="BB53" s="648"/>
      <c r="BC53" s="648"/>
      <c r="BD53" s="648"/>
      <c r="BE53" s="648"/>
      <c r="BF53" s="648"/>
      <c r="BG53" s="648"/>
      <c r="BH53" s="648"/>
      <c r="BI53" s="648"/>
      <c r="BJ53" s="648"/>
      <c r="BK53" s="648"/>
      <c r="BL53" s="648"/>
      <c r="BM53" s="648"/>
      <c r="BN53" s="648"/>
      <c r="BO53" s="648"/>
      <c r="BP53" s="648"/>
      <c r="BQ53" s="648"/>
      <c r="BR53" s="648"/>
      <c r="BS53" s="648"/>
      <c r="BT53" s="648"/>
      <c r="BU53" s="648"/>
      <c r="BV53" s="648"/>
      <c r="BW53" s="648"/>
      <c r="BX53" s="648"/>
      <c r="BY53" s="648"/>
      <c r="BZ53" s="648"/>
      <c r="CA53" s="648"/>
      <c r="CB53" s="648"/>
      <c r="CC53" s="648"/>
      <c r="CD53" s="648"/>
      <c r="CE53" s="649"/>
    </row>
    <row r="54" spans="1:86" ht="18" customHeight="1" thickBot="1" x14ac:dyDescent="0.35">
      <c r="A54" s="487"/>
      <c r="B54" s="435"/>
      <c r="C54" s="435"/>
      <c r="D54" s="435"/>
      <c r="E54" s="435"/>
      <c r="F54" s="435"/>
      <c r="G54" s="435"/>
      <c r="H54" s="435"/>
      <c r="I54" s="435"/>
      <c r="J54" s="435"/>
      <c r="K54" s="435"/>
      <c r="L54" s="435"/>
      <c r="M54" s="435"/>
      <c r="N54" s="435"/>
      <c r="O54" s="435"/>
      <c r="P54" s="435"/>
      <c r="Q54" s="435"/>
      <c r="R54" s="435"/>
      <c r="S54" s="435"/>
      <c r="T54" s="487"/>
      <c r="U54" s="435"/>
      <c r="V54" s="435"/>
      <c r="W54" s="435"/>
      <c r="X54" s="435"/>
      <c r="Y54" s="435"/>
      <c r="Z54" s="435"/>
      <c r="AA54" s="435"/>
      <c r="AB54" s="435"/>
      <c r="AC54" s="435"/>
      <c r="AD54" s="435"/>
      <c r="AE54" s="435"/>
      <c r="AF54" s="435"/>
      <c r="AG54" s="435"/>
      <c r="AH54" s="435"/>
      <c r="AI54" s="435"/>
      <c r="AJ54" s="435"/>
      <c r="AK54" s="435"/>
      <c r="AL54" s="435"/>
      <c r="AM54" s="435"/>
      <c r="AN54" s="435"/>
      <c r="AO54" s="488"/>
      <c r="AP54" s="61">
        <f>admin!G65</f>
        <v>0</v>
      </c>
      <c r="AQ54" s="540" t="str">
        <f ca="1">OFFSET(admin!A193,,admin!$A$100)</f>
        <v>ACCORD DE FAISABILITE:</v>
      </c>
      <c r="AR54" s="552"/>
      <c r="AS54" s="566"/>
      <c r="AT54" s="566"/>
      <c r="AU54" s="566"/>
      <c r="AV54" s="566"/>
      <c r="AW54" s="566"/>
      <c r="AX54" s="566"/>
      <c r="AY54" s="566"/>
      <c r="AZ54" s="566"/>
      <c r="BA54" s="566" t="str">
        <f ca="1">OFFSET(admin!A194,,admin!$A$100)</f>
        <v>OUI</v>
      </c>
      <c r="BB54" s="566"/>
      <c r="BC54" s="566" t="str">
        <f ca="1">OFFSET(admin!A195,,admin!$A$100)</f>
        <v>NON</v>
      </c>
      <c r="BD54" s="566"/>
      <c r="BE54" s="566"/>
      <c r="BF54" s="552" t="str">
        <f ca="1">OFFSET(admin!A190,,admin!$A$100)</f>
        <v>NOM:</v>
      </c>
      <c r="BG54" s="566"/>
      <c r="BH54" s="640">
        <f>admin!C14</f>
        <v>0</v>
      </c>
      <c r="BI54" s="640"/>
      <c r="BJ54" s="640"/>
      <c r="BK54" s="640"/>
      <c r="BL54" s="640"/>
      <c r="BM54" s="640"/>
      <c r="BN54" s="640"/>
      <c r="BO54" s="640"/>
      <c r="BP54" s="640"/>
      <c r="BQ54" s="552"/>
      <c r="BR54" s="552" t="str">
        <f ca="1">OFFSET(admin!A189,,admin!$A$100)</f>
        <v>DATE:</v>
      </c>
      <c r="BS54" s="552"/>
      <c r="BT54" s="639">
        <f>admin!D14</f>
        <v>0</v>
      </c>
      <c r="BU54" s="639"/>
      <c r="BV54" s="639"/>
      <c r="BW54" s="639"/>
      <c r="BX54" s="639"/>
      <c r="BY54" s="639"/>
      <c r="BZ54" s="566"/>
      <c r="CA54" s="566"/>
      <c r="CB54" s="566"/>
      <c r="CC54" s="569"/>
      <c r="CD54" s="569"/>
      <c r="CE54" s="567"/>
    </row>
    <row r="55" spans="1:86" ht="18" customHeight="1" thickTop="1" thickBot="1" x14ac:dyDescent="0.35">
      <c r="A55" s="487"/>
      <c r="B55" s="435"/>
      <c r="C55" s="435"/>
      <c r="D55" s="435"/>
      <c r="E55" s="435"/>
      <c r="F55" s="435"/>
      <c r="G55" s="435"/>
      <c r="H55" s="435"/>
      <c r="I55" s="435"/>
      <c r="J55" s="435"/>
      <c r="K55" s="435"/>
      <c r="L55" s="435"/>
      <c r="M55" s="435"/>
      <c r="N55" s="435"/>
      <c r="O55" s="435"/>
      <c r="P55" s="435"/>
      <c r="Q55" s="435"/>
      <c r="R55" s="435"/>
      <c r="S55" s="435"/>
      <c r="T55" s="503"/>
      <c r="U55" s="435"/>
      <c r="V55" s="435"/>
      <c r="W55" s="435"/>
      <c r="X55" s="435"/>
      <c r="Y55" s="435"/>
      <c r="Z55" s="435"/>
      <c r="AA55" s="435"/>
      <c r="AB55" s="435"/>
      <c r="AC55" s="435"/>
      <c r="AD55" s="435"/>
      <c r="AE55" s="435"/>
      <c r="AF55" s="435"/>
      <c r="AG55" s="435"/>
      <c r="AH55" s="435"/>
      <c r="AI55" s="435"/>
      <c r="AJ55" s="435"/>
      <c r="AK55" s="435"/>
      <c r="AL55" s="435"/>
      <c r="AM55" s="435"/>
      <c r="AN55" s="435"/>
      <c r="AO55" s="488"/>
      <c r="AP55" s="61"/>
      <c r="AQ55" s="513" t="str">
        <f ca="1">OFFSET(admin!A250,,admin!$A$100)</f>
        <v>3I:INDUS</v>
      </c>
      <c r="AR55" s="514"/>
      <c r="AS55" s="515"/>
      <c r="AT55" s="515"/>
      <c r="AU55" s="515"/>
      <c r="AV55" s="515" t="str">
        <f>admin!H27</f>
        <v>;</v>
      </c>
      <c r="AW55" s="515"/>
      <c r="AX55" s="515"/>
      <c r="AY55" s="515"/>
      <c r="AZ55" s="515"/>
      <c r="BA55" s="515"/>
      <c r="BB55" s="515"/>
      <c r="BC55" s="515"/>
      <c r="BD55" s="515"/>
      <c r="BE55" s="515"/>
      <c r="BF55" s="515"/>
      <c r="BG55" s="515"/>
      <c r="BH55" s="516"/>
      <c r="BI55" s="527" t="str">
        <f ca="1">OFFSET(admin!A251,,admin!$A$100)</f>
        <v>3I:MANUFACTURING</v>
      </c>
      <c r="BJ55" s="515"/>
      <c r="BK55" s="515"/>
      <c r="BL55" s="515"/>
      <c r="BM55" s="515"/>
      <c r="BN55" s="515"/>
      <c r="BO55" s="515"/>
      <c r="BP55" s="515"/>
      <c r="BQ55" s="515"/>
      <c r="BR55" s="515"/>
      <c r="BS55" s="515" t="str">
        <f>admin!H10</f>
        <v>adrien.lys/</v>
      </c>
      <c r="BT55" s="515"/>
      <c r="BU55" s="515"/>
      <c r="BV55" s="515"/>
      <c r="BW55" s="515"/>
      <c r="BX55" s="515"/>
      <c r="BY55" s="515"/>
      <c r="BZ55" s="515"/>
      <c r="CA55" s="515"/>
      <c r="CB55" s="515"/>
      <c r="CC55" s="515"/>
      <c r="CD55" s="515"/>
      <c r="CE55" s="516"/>
    </row>
    <row r="56" spans="1:86" ht="18" customHeight="1" thickTop="1" x14ac:dyDescent="0.3">
      <c r="A56" s="487"/>
      <c r="B56" s="435"/>
      <c r="C56" s="435"/>
      <c r="D56" s="435"/>
      <c r="E56" s="435"/>
      <c r="F56" s="435"/>
      <c r="G56" s="435"/>
      <c r="H56" s="435"/>
      <c r="I56" s="435"/>
      <c r="J56" s="435"/>
      <c r="K56" s="435"/>
      <c r="L56" s="435"/>
      <c r="M56" s="435"/>
      <c r="N56" s="435"/>
      <c r="O56" s="435"/>
      <c r="P56" s="435"/>
      <c r="Q56" s="435"/>
      <c r="R56" s="435"/>
      <c r="S56" s="435"/>
      <c r="T56" s="506" t="str">
        <f ca="1">IF(CG67=1,OFFSET(admin!A164,,admin!$A$100),"")</f>
        <v/>
      </c>
      <c r="U56" s="435"/>
      <c r="V56" s="435"/>
      <c r="W56" s="435"/>
      <c r="X56" s="435"/>
      <c r="Y56" s="435"/>
      <c r="Z56" s="435"/>
      <c r="AA56" s="819"/>
      <c r="AB56" s="821"/>
      <c r="AC56" s="821"/>
      <c r="AD56" s="821"/>
      <c r="AE56" s="821"/>
      <c r="AF56" s="821"/>
      <c r="AG56" s="821"/>
      <c r="AH56" s="821"/>
      <c r="AI56" s="821"/>
      <c r="AJ56" s="821"/>
      <c r="AK56" s="821"/>
      <c r="AL56" s="821"/>
      <c r="AM56" s="821"/>
      <c r="AN56" s="821"/>
      <c r="AO56" s="822"/>
      <c r="AP56" s="61"/>
      <c r="AQ56" s="535" t="str">
        <f ca="1">OFFSET(admin!A253,,admin!$A$100)</f>
        <v>Capacitaire Injection:</v>
      </c>
      <c r="AR56" s="536"/>
      <c r="AS56" s="536"/>
      <c r="AT56" s="536"/>
      <c r="AU56" s="536"/>
      <c r="AV56" s="536"/>
      <c r="AW56" s="536"/>
      <c r="AX56" s="520"/>
      <c r="AY56" s="827"/>
      <c r="AZ56" s="827"/>
      <c r="BA56" s="827"/>
      <c r="BB56" s="827"/>
      <c r="BC56" s="827"/>
      <c r="BD56" s="827"/>
      <c r="BE56" s="827"/>
      <c r="BF56" s="827"/>
      <c r="BG56" s="827"/>
      <c r="BH56" s="828"/>
      <c r="BI56" s="524" t="str">
        <f ca="1">OFFSET(admin!A252,,admin!$A$100)</f>
        <v>Impact packaging:</v>
      </c>
      <c r="BJ56" s="525"/>
      <c r="BK56" s="525"/>
      <c r="BL56" s="525"/>
      <c r="BM56" s="525"/>
      <c r="BN56" s="827"/>
      <c r="BO56" s="827"/>
      <c r="BP56" s="827"/>
      <c r="BQ56" s="827"/>
      <c r="BR56" s="827"/>
      <c r="BS56" s="827"/>
      <c r="BT56" s="827"/>
      <c r="BU56" s="827"/>
      <c r="BV56" s="827"/>
      <c r="BW56" s="827"/>
      <c r="BX56" s="827"/>
      <c r="BY56" s="827"/>
      <c r="BZ56" s="622" t="str">
        <f ca="1">OFFSET(admin!A161,,admin!$A$100)</f>
        <v>Ajout en annexe==&gt;</v>
      </c>
      <c r="CA56" s="622"/>
      <c r="CB56" s="622"/>
      <c r="CC56" s="622"/>
      <c r="CD56" s="622"/>
      <c r="CE56" s="394"/>
    </row>
    <row r="57" spans="1:86" ht="18" customHeight="1" x14ac:dyDescent="0.3">
      <c r="A57" s="487"/>
      <c r="B57" s="435"/>
      <c r="C57" s="435"/>
      <c r="D57" s="435"/>
      <c r="E57" s="435"/>
      <c r="F57" s="435"/>
      <c r="G57" s="435"/>
      <c r="H57" s="435"/>
      <c r="I57" s="435"/>
      <c r="J57" s="435"/>
      <c r="K57" s="435"/>
      <c r="L57" s="435"/>
      <c r="M57" s="435"/>
      <c r="N57" s="435"/>
      <c r="O57" s="435"/>
      <c r="P57" s="435"/>
      <c r="Q57" s="435"/>
      <c r="R57" s="435"/>
      <c r="S57" s="435"/>
      <c r="T57" s="506" t="str">
        <f ca="1">IF(OR(CG66=1=1,CG67=1),OFFSET(admin!A170,,admin!$A$100),"")</f>
        <v/>
      </c>
      <c r="U57" s="435"/>
      <c r="V57" s="435"/>
      <c r="W57" s="435"/>
      <c r="X57" s="435"/>
      <c r="Y57" s="435"/>
      <c r="Z57" s="435"/>
      <c r="AA57" s="819"/>
      <c r="AB57" s="821"/>
      <c r="AC57" s="821"/>
      <c r="AD57" s="821"/>
      <c r="AE57" s="821"/>
      <c r="AF57" s="821"/>
      <c r="AG57" s="821"/>
      <c r="AH57" s="821"/>
      <c r="AI57" s="821"/>
      <c r="AJ57" s="821"/>
      <c r="AK57" s="821"/>
      <c r="AL57" s="821"/>
      <c r="AM57" s="821"/>
      <c r="AN57" s="821"/>
      <c r="AO57" s="822"/>
      <c r="AQ57" s="519" t="str">
        <f ca="1">OFFSET(admin!A193,,admin!$A$100)</f>
        <v>ACCORD DE FAISABILITE:</v>
      </c>
      <c r="AR57" s="348"/>
      <c r="AS57" s="348"/>
      <c r="AT57" s="348"/>
      <c r="AU57" s="348"/>
      <c r="AV57" s="521"/>
      <c r="AW57" s="521"/>
      <c r="AX57" s="829"/>
      <c r="AY57" s="829"/>
      <c r="AZ57" s="829"/>
      <c r="BA57" s="829"/>
      <c r="BB57" s="829"/>
      <c r="BC57" s="829"/>
      <c r="BD57" s="829"/>
      <c r="BE57" s="829"/>
      <c r="BF57" s="829"/>
      <c r="BG57" s="829"/>
      <c r="BH57" s="830"/>
      <c r="BI57" s="523" t="str">
        <f ca="1">OFFSET(admin!A254,,admin!$A$100)</f>
        <v>Impact flux:</v>
      </c>
      <c r="BJ57" s="521"/>
      <c r="BK57" s="521"/>
      <c r="BL57" s="521"/>
      <c r="BM57" s="831"/>
      <c r="BN57" s="832"/>
      <c r="BO57" s="832"/>
      <c r="BP57" s="832"/>
      <c r="BQ57" s="832"/>
      <c r="BR57" s="832"/>
      <c r="BS57" s="832"/>
      <c r="BT57" s="832"/>
      <c r="BU57" s="832"/>
      <c r="BV57" s="832"/>
      <c r="BW57" s="832"/>
      <c r="BX57" s="832"/>
      <c r="BY57" s="832"/>
      <c r="BZ57" s="510"/>
      <c r="CA57" s="510"/>
      <c r="CB57" s="510"/>
      <c r="CC57" s="510"/>
      <c r="CD57" s="510"/>
      <c r="CE57" s="511"/>
    </row>
    <row r="58" spans="1:86" ht="18" customHeight="1" thickBot="1" x14ac:dyDescent="0.35">
      <c r="A58" s="487"/>
      <c r="B58" s="435"/>
      <c r="C58" s="435"/>
      <c r="D58" s="435"/>
      <c r="E58" s="435"/>
      <c r="F58" s="435"/>
      <c r="G58" s="435"/>
      <c r="H58" s="435"/>
      <c r="I58" s="435"/>
      <c r="J58" s="435"/>
      <c r="K58" s="435"/>
      <c r="L58" s="435"/>
      <c r="M58" s="435"/>
      <c r="N58" s="435"/>
      <c r="O58" s="435"/>
      <c r="P58" s="435"/>
      <c r="Q58" s="435"/>
      <c r="R58" s="435"/>
      <c r="S58" s="435"/>
      <c r="T58" s="506" t="str">
        <f ca="1">IF(CG66=1,OFFSET(admin!A171,,admin!$A$100),"")</f>
        <v/>
      </c>
      <c r="U58" s="507"/>
      <c r="V58" s="507"/>
      <c r="W58" s="507"/>
      <c r="X58" s="507"/>
      <c r="Y58" s="507"/>
      <c r="Z58" s="507"/>
      <c r="AA58" s="507"/>
      <c r="AB58" s="508"/>
      <c r="AC58" s="508"/>
      <c r="AD58" s="508"/>
      <c r="AE58" s="508"/>
      <c r="AF58" s="508"/>
      <c r="AG58" s="508"/>
      <c r="AH58" s="508"/>
      <c r="AI58" s="508"/>
      <c r="AJ58" s="508"/>
      <c r="AK58" s="508"/>
      <c r="AL58" s="508"/>
      <c r="AM58" s="508"/>
      <c r="AN58" s="508"/>
      <c r="AO58" s="509"/>
      <c r="AQ58" s="258"/>
      <c r="AR58" s="72"/>
      <c r="AS58" s="378" t="str">
        <f ca="1">OFFSET(admin!A194,,admin!$A$100)</f>
        <v>OUI</v>
      </c>
      <c r="AT58" s="73"/>
      <c r="AU58" s="73" t="str">
        <f ca="1">OFFSET(admin!A195,,admin!$A$100)</f>
        <v>NON</v>
      </c>
      <c r="AV58" s="73"/>
      <c r="AW58" s="73" t="str">
        <f ca="1">OFFSET(admin!A190,,admin!$A$100)</f>
        <v>NOM:</v>
      </c>
      <c r="AX58" s="73"/>
      <c r="AY58" s="73">
        <f>admin!C27</f>
        <v>0</v>
      </c>
      <c r="AZ58" s="73"/>
      <c r="BA58" s="374"/>
      <c r="BB58" s="73"/>
      <c r="BC58" s="13" t="str">
        <f ca="1">OFFSET(admin!A189,,admin!$A$100)</f>
        <v>DATE:</v>
      </c>
      <c r="BD58" s="143"/>
      <c r="BE58" s="825">
        <f>admin!D27</f>
        <v>0</v>
      </c>
      <c r="BF58" s="825"/>
      <c r="BG58" s="825"/>
      <c r="BH58" s="522"/>
      <c r="BI58" s="526" t="str">
        <f ca="1">OFFSET(admin!A193,,admin!$A$100)</f>
        <v>ACCORD DE FAISABILITE:</v>
      </c>
      <c r="BJ58" s="518"/>
      <c r="BK58" s="537"/>
      <c r="BL58" s="537"/>
      <c r="BM58" s="537"/>
      <c r="BN58" s="537"/>
      <c r="BO58" s="537"/>
      <c r="BP58" s="537"/>
      <c r="BQ58" s="72" t="str">
        <f ca="1">OFFSET(admin!A194,,admin!$A$100)</f>
        <v>OUI</v>
      </c>
      <c r="BR58" s="378"/>
      <c r="BS58" s="72" t="str">
        <f ca="1">OFFSET(admin!A195,,admin!$A$100)</f>
        <v>NON</v>
      </c>
      <c r="BT58" s="538"/>
      <c r="BU58" s="383" t="str">
        <f ca="1">OFFSET(admin!A190,,admin!$A$100)</f>
        <v>NOM:</v>
      </c>
      <c r="BV58" s="824">
        <f>admin!C10</f>
        <v>0</v>
      </c>
      <c r="BW58" s="824"/>
      <c r="BX58" s="824"/>
      <c r="BY58" s="824"/>
      <c r="BZ58" s="824"/>
      <c r="CA58" s="13" t="str">
        <f ca="1">OFFSET(admin!A189,,admin!$A$100)</f>
        <v>DATE:</v>
      </c>
      <c r="CB58" s="143"/>
      <c r="CC58" s="825">
        <f>admin!D10</f>
        <v>0</v>
      </c>
      <c r="CD58" s="825"/>
      <c r="CE58" s="826"/>
    </row>
    <row r="59" spans="1:86" ht="18" customHeight="1" thickTop="1" thickBot="1" x14ac:dyDescent="0.35">
      <c r="A59" s="487"/>
      <c r="B59" s="435"/>
      <c r="C59" s="435"/>
      <c r="D59" s="435"/>
      <c r="E59" s="435"/>
      <c r="F59" s="435"/>
      <c r="G59" s="435"/>
      <c r="H59" s="435"/>
      <c r="I59" s="435"/>
      <c r="J59" s="435"/>
      <c r="K59" s="435"/>
      <c r="L59" s="435"/>
      <c r="M59" s="435"/>
      <c r="N59" s="435"/>
      <c r="O59" s="435"/>
      <c r="P59" s="435"/>
      <c r="Q59" s="435"/>
      <c r="R59" s="435"/>
      <c r="S59" s="435"/>
      <c r="T59" s="506" t="str">
        <f ca="1">IF(CG66=1,OFFSET(admin!A172,,admin!$A$100),"")</f>
        <v/>
      </c>
      <c r="U59" s="435"/>
      <c r="V59" s="435"/>
      <c r="W59" s="435"/>
      <c r="X59" s="435"/>
      <c r="Y59" s="435"/>
      <c r="Z59" s="435"/>
      <c r="AA59" s="819"/>
      <c r="AB59" s="819"/>
      <c r="AC59" s="819"/>
      <c r="AD59" s="819"/>
      <c r="AE59" s="819"/>
      <c r="AF59" s="819"/>
      <c r="AG59" s="819"/>
      <c r="AH59" s="819"/>
      <c r="AI59" s="819"/>
      <c r="AJ59" s="819"/>
      <c r="AK59" s="819"/>
      <c r="AL59" s="819"/>
      <c r="AM59" s="819"/>
      <c r="AN59" s="819"/>
      <c r="AO59" s="820"/>
      <c r="AQ59" s="155" t="str">
        <f ca="1">OFFSET(admin!A259,,admin!$A$100)</f>
        <v>4: POLE DEVIS / RENTABILITE</v>
      </c>
      <c r="AR59" s="156"/>
      <c r="AS59" s="156"/>
      <c r="AT59" s="156"/>
      <c r="AU59" s="157"/>
      <c r="AV59" s="158"/>
      <c r="AW59" s="158"/>
      <c r="AX59" s="158"/>
      <c r="AY59" s="158"/>
      <c r="AZ59" s="157"/>
      <c r="BA59" s="157"/>
      <c r="BB59" s="157"/>
      <c r="BC59" s="157"/>
      <c r="BD59" s="157" t="str">
        <f>admin!H15</f>
        <v>thierry.roesslinger/frederic.larcheveque/</v>
      </c>
      <c r="BE59" s="157"/>
      <c r="BF59" s="157"/>
      <c r="BG59" s="157"/>
      <c r="BH59" s="157"/>
      <c r="BI59" s="157"/>
      <c r="BJ59" s="157"/>
      <c r="BK59" s="157"/>
      <c r="BL59" s="157"/>
      <c r="BM59" s="157"/>
      <c r="BN59" s="157"/>
      <c r="BO59" s="157"/>
      <c r="BP59" s="157" t="str">
        <f ca="1">OFFSET(admin!A265,,admin!$A$100)</f>
        <v>(devis à transmettre au TCO) ---&gt;</v>
      </c>
      <c r="BQ59" s="157"/>
      <c r="BR59" s="157"/>
      <c r="BS59" s="157"/>
      <c r="BT59" s="157"/>
      <c r="BU59" s="157"/>
      <c r="BV59" s="157"/>
      <c r="BW59" s="157"/>
      <c r="BX59" s="157"/>
      <c r="BY59" s="157" t="str">
        <f>V71</f>
        <v>christelle.soyer/</v>
      </c>
      <c r="BZ59" s="157"/>
      <c r="CA59" s="157"/>
      <c r="CB59" s="157"/>
      <c r="CC59" s="157"/>
      <c r="CD59" s="157"/>
      <c r="CE59" s="159"/>
    </row>
    <row r="60" spans="1:86" ht="18" customHeight="1" thickTop="1" thickBot="1" x14ac:dyDescent="0.35">
      <c r="A60" s="487"/>
      <c r="B60" s="435"/>
      <c r="C60" s="435"/>
      <c r="D60" s="435"/>
      <c r="E60" s="435"/>
      <c r="F60" s="435"/>
      <c r="G60" s="435"/>
      <c r="H60" s="435"/>
      <c r="I60" s="435"/>
      <c r="J60" s="435"/>
      <c r="K60" s="435"/>
      <c r="L60" s="435"/>
      <c r="M60" s="435"/>
      <c r="N60" s="435"/>
      <c r="O60" s="435"/>
      <c r="P60" s="435"/>
      <c r="Q60" s="435"/>
      <c r="R60" s="435"/>
      <c r="S60" s="435"/>
      <c r="T60" s="506" t="str">
        <f ca="1">IF(CG66=1,OFFSET(admin!A173,,admin!$A$100),"")</f>
        <v/>
      </c>
      <c r="U60" s="435"/>
      <c r="V60" s="435"/>
      <c r="W60" s="435"/>
      <c r="X60" s="435"/>
      <c r="Y60" s="435"/>
      <c r="Z60" s="435"/>
      <c r="AA60" s="819"/>
      <c r="AB60" s="819"/>
      <c r="AC60" s="819"/>
      <c r="AD60" s="819"/>
      <c r="AE60" s="819"/>
      <c r="AF60" s="819"/>
      <c r="AG60" s="819"/>
      <c r="AH60" s="819"/>
      <c r="AI60" s="819"/>
      <c r="AJ60" s="819"/>
      <c r="AK60" s="819"/>
      <c r="AL60" s="819"/>
      <c r="AM60" s="819"/>
      <c r="AN60" s="819"/>
      <c r="AO60" s="820"/>
      <c r="AQ60" s="590" t="str">
        <f ca="1">OFFSET(admin!A260,,admin!$A$100)</f>
        <v>Tampon  de lancement</v>
      </c>
      <c r="AR60" s="591"/>
      <c r="AS60" s="591"/>
      <c r="AT60" s="591"/>
      <c r="AU60" s="592"/>
      <c r="AV60" s="4"/>
      <c r="AW60" s="4"/>
      <c r="AX60" s="4"/>
      <c r="AY60" s="4"/>
      <c r="AZ60" s="160"/>
      <c r="BA60" s="160"/>
      <c r="BB60" s="160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64"/>
      <c r="BO60" s="4"/>
      <c r="BP60" s="4"/>
      <c r="BQ60" s="329"/>
      <c r="BR60" s="329"/>
      <c r="BS60" s="329"/>
      <c r="BT60" s="329"/>
      <c r="BU60" s="329"/>
      <c r="BV60" s="329"/>
      <c r="BW60" s="329"/>
      <c r="BX60" s="599" t="str">
        <f ca="1">OFFSET(admin!A262,,admin!$A$100)</f>
        <v>Services Destinataires Supplémentaires</v>
      </c>
      <c r="BY60" s="600"/>
      <c r="BZ60" s="600"/>
      <c r="CA60" s="600"/>
      <c r="CB60" s="600"/>
      <c r="CC60" s="600"/>
      <c r="CD60" s="600"/>
      <c r="CE60" s="601"/>
    </row>
    <row r="61" spans="1:86" ht="18" customHeight="1" x14ac:dyDescent="0.3">
      <c r="A61" s="487"/>
      <c r="B61" s="435"/>
      <c r="C61" s="435"/>
      <c r="D61" s="435"/>
      <c r="E61" s="435"/>
      <c r="F61" s="435"/>
      <c r="G61" s="435"/>
      <c r="H61" s="435"/>
      <c r="I61" s="435"/>
      <c r="J61" s="435"/>
      <c r="K61" s="435"/>
      <c r="L61" s="435"/>
      <c r="M61" s="435"/>
      <c r="N61" s="435"/>
      <c r="O61" s="435"/>
      <c r="P61" s="435"/>
      <c r="Q61" s="435"/>
      <c r="R61" s="435"/>
      <c r="S61" s="435"/>
      <c r="T61" s="506" t="str">
        <f ca="1">IF(CG66=1,OFFSET(admin!A169,,admin!$A$100),"")</f>
        <v/>
      </c>
      <c r="U61" s="435"/>
      <c r="V61" s="435"/>
      <c r="W61" s="435"/>
      <c r="X61" s="435"/>
      <c r="Y61" s="435"/>
      <c r="Z61" s="435"/>
      <c r="AA61" s="819"/>
      <c r="AB61" s="819"/>
      <c r="AC61" s="819"/>
      <c r="AD61" s="819"/>
      <c r="AE61" s="819"/>
      <c r="AF61" s="819"/>
      <c r="AG61" s="819"/>
      <c r="AH61" s="819"/>
      <c r="AI61" s="819"/>
      <c r="AJ61" s="819"/>
      <c r="AK61" s="819"/>
      <c r="AL61" s="819"/>
      <c r="AM61" s="819"/>
      <c r="AN61" s="819"/>
      <c r="AO61" s="820"/>
      <c r="AQ61" s="593"/>
      <c r="AR61" s="594"/>
      <c r="AS61" s="594"/>
      <c r="AT61" s="594"/>
      <c r="AU61" s="595"/>
      <c r="AV61" s="161"/>
      <c r="AW61" s="162"/>
      <c r="AX61" s="581" t="str">
        <f ca="1">IF(admin!K15=0,"?????????",IF(admin!K15=1,OFFSET(admin!A278,,admin!$A$100),OFFSET(admin!A279,,admin!$A$100)))</f>
        <v>?????????</v>
      </c>
      <c r="AY61" s="582"/>
      <c r="AZ61" s="582"/>
      <c r="BA61" s="582"/>
      <c r="BB61" s="582"/>
      <c r="BC61" s="582"/>
      <c r="BD61" s="582"/>
      <c r="BE61" s="582"/>
      <c r="BF61" s="582"/>
      <c r="BG61" s="582"/>
      <c r="BH61" s="582"/>
      <c r="BI61" s="582"/>
      <c r="BJ61" s="583"/>
      <c r="BK61" s="64"/>
      <c r="BQ61" s="165"/>
      <c r="BR61" s="4"/>
      <c r="BS61" s="324"/>
      <c r="BT61" s="4"/>
      <c r="BU61" s="164"/>
      <c r="BV61" s="4"/>
      <c r="BW61" s="321"/>
      <c r="BX61" s="602"/>
      <c r="BY61" s="603"/>
      <c r="BZ61" s="603"/>
      <c r="CA61" s="603"/>
      <c r="CB61" s="603"/>
      <c r="CC61" s="603"/>
      <c r="CD61" s="603"/>
      <c r="CE61" s="604"/>
      <c r="CF61" s="290"/>
      <c r="CG61" s="291"/>
    </row>
    <row r="62" spans="1:86" ht="18" customHeight="1" thickBot="1" x14ac:dyDescent="0.35">
      <c r="A62" s="502" t="str">
        <f ca="1">OFFSET(admin!A162,,admin!$A$100)</f>
        <v>fichier CAO:</v>
      </c>
      <c r="B62" s="492"/>
      <c r="C62" s="492"/>
      <c r="D62" s="492"/>
      <c r="E62" s="809"/>
      <c r="F62" s="810"/>
      <c r="G62" s="810"/>
      <c r="H62" s="810"/>
      <c r="I62" s="810"/>
      <c r="J62" s="810"/>
      <c r="K62" s="810"/>
      <c r="L62" s="810"/>
      <c r="M62" s="810"/>
      <c r="N62" s="810"/>
      <c r="O62" s="810"/>
      <c r="P62" s="810"/>
      <c r="Q62" s="810"/>
      <c r="R62" s="810"/>
      <c r="S62" s="811"/>
      <c r="T62" s="502" t="str">
        <f ca="1">OFFSET(admin!A162,,admin!$A$100)</f>
        <v>fichier CAO:</v>
      </c>
      <c r="U62" s="491"/>
      <c r="V62" s="491"/>
      <c r="W62" s="491"/>
      <c r="X62" s="812"/>
      <c r="Y62" s="810"/>
      <c r="Z62" s="810"/>
      <c r="AA62" s="810"/>
      <c r="AB62" s="810"/>
      <c r="AC62" s="810"/>
      <c r="AD62" s="810"/>
      <c r="AE62" s="810"/>
      <c r="AF62" s="810"/>
      <c r="AG62" s="810"/>
      <c r="AH62" s="810"/>
      <c r="AI62" s="810"/>
      <c r="AJ62" s="810"/>
      <c r="AK62" s="810"/>
      <c r="AL62" s="810"/>
      <c r="AM62" s="810"/>
      <c r="AN62" s="810"/>
      <c r="AO62" s="811"/>
      <c r="AP62" s="802" t="s">
        <v>165</v>
      </c>
      <c r="AQ62" s="593"/>
      <c r="AR62" s="594"/>
      <c r="AS62" s="594"/>
      <c r="AT62" s="594"/>
      <c r="AU62" s="595"/>
      <c r="AV62" s="4"/>
      <c r="AW62" s="162"/>
      <c r="AX62" s="584"/>
      <c r="AY62" s="585"/>
      <c r="AZ62" s="585"/>
      <c r="BA62" s="585"/>
      <c r="BB62" s="585"/>
      <c r="BC62" s="585"/>
      <c r="BD62" s="585"/>
      <c r="BE62" s="585"/>
      <c r="BF62" s="585"/>
      <c r="BG62" s="585"/>
      <c r="BH62" s="585"/>
      <c r="BI62" s="585"/>
      <c r="BJ62" s="586"/>
      <c r="BK62" s="4"/>
      <c r="BQ62" s="136"/>
      <c r="BR62" s="4"/>
      <c r="BS62" s="324"/>
      <c r="BT62" s="13"/>
      <c r="BU62" s="115"/>
      <c r="BV62" s="61"/>
      <c r="BW62" s="325"/>
      <c r="BX62" s="330" t="str">
        <f ca="1">OFFSET(admin!A263,,admin!$A$100)</f>
        <v>Mécanique</v>
      </c>
      <c r="BY62" s="165"/>
      <c r="CA62" s="322"/>
      <c r="CB62" s="109"/>
      <c r="CD62" s="64"/>
      <c r="CE62" s="166"/>
      <c r="CF62" s="292"/>
      <c r="CG62" s="291">
        <v>2</v>
      </c>
      <c r="CH62" s="275" t="b">
        <v>1</v>
      </c>
    </row>
    <row r="63" spans="1:86" ht="18" customHeight="1" thickTop="1" thickBot="1" x14ac:dyDescent="0.35">
      <c r="A63" s="481" t="str">
        <f ca="1">OFFSET(admin!A163,,admin!$A$100)</f>
        <v>Imprimante 3D:</v>
      </c>
      <c r="B63" s="482"/>
      <c r="C63" s="482"/>
      <c r="D63" s="482"/>
      <c r="E63" s="483"/>
      <c r="F63" s="180"/>
      <c r="G63" s="180"/>
      <c r="H63" s="373" t="str">
        <f ca="1">OFFSET(admin!$A$194,,admin!$A$100)</f>
        <v>OUI</v>
      </c>
      <c r="I63" s="180"/>
      <c r="J63" s="180"/>
      <c r="K63" s="272" t="str">
        <f ca="1">OFFSET(admin!$A$195,,admin!$A$100)</f>
        <v>NON</v>
      </c>
      <c r="L63" s="315" t="s">
        <v>446</v>
      </c>
      <c r="M63" s="180"/>
      <c r="N63" s="504"/>
      <c r="O63" s="504"/>
      <c r="P63" s="504"/>
      <c r="Q63" s="504"/>
      <c r="R63" s="505"/>
      <c r="S63" s="356"/>
      <c r="T63" s="356"/>
      <c r="U63" s="356"/>
      <c r="V63" s="356"/>
      <c r="W63" s="356"/>
      <c r="X63" s="356"/>
      <c r="Y63" s="356"/>
      <c r="Z63" s="356"/>
      <c r="AA63" s="356"/>
      <c r="AB63" s="356"/>
      <c r="AC63" s="356"/>
      <c r="AD63" s="356"/>
      <c r="AE63" s="356"/>
      <c r="AF63" s="356"/>
      <c r="AG63" s="356"/>
      <c r="AH63" s="356"/>
      <c r="AI63" s="356"/>
      <c r="AJ63" s="356"/>
      <c r="AK63" s="356"/>
      <c r="AL63" s="375"/>
      <c r="AM63" s="489"/>
      <c r="AN63" s="489"/>
      <c r="AO63" s="490"/>
      <c r="AP63" s="802"/>
      <c r="AQ63" s="596"/>
      <c r="AR63" s="597"/>
      <c r="AS63" s="597"/>
      <c r="AT63" s="597"/>
      <c r="AU63" s="598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Q63" s="326"/>
      <c r="BR63" s="171"/>
      <c r="BS63" s="327"/>
      <c r="BT63" s="172"/>
      <c r="BU63" s="173"/>
      <c r="BV63" s="171"/>
      <c r="BW63" s="328"/>
      <c r="BX63" s="78" t="str">
        <f ca="1">OFFSET(admin!A264,,admin!$A$100)</f>
        <v>Achat Outillage</v>
      </c>
      <c r="BY63" s="165"/>
      <c r="BZ63" s="4"/>
      <c r="CA63" s="323"/>
      <c r="CB63" s="25"/>
      <c r="CC63" s="165"/>
      <c r="CD63" s="64"/>
      <c r="CE63" s="167"/>
      <c r="CF63" s="293"/>
      <c r="CG63" s="294">
        <v>2</v>
      </c>
      <c r="CH63" s="275" t="b">
        <v>0</v>
      </c>
    </row>
    <row r="64" spans="1:86" ht="18" customHeight="1" thickBot="1" x14ac:dyDescent="0.35">
      <c r="A64" s="481" t="str">
        <f ca="1">OFFSET(admin!A165,,admin!$A$100)</f>
        <v>Maquettage:</v>
      </c>
      <c r="B64" s="482"/>
      <c r="C64" s="482"/>
      <c r="D64" s="482"/>
      <c r="E64" s="483"/>
      <c r="F64" s="180"/>
      <c r="G64" s="180"/>
      <c r="H64" s="373" t="str">
        <f ca="1">OFFSET(admin!$A$194,,admin!$A$100)</f>
        <v>OUI</v>
      </c>
      <c r="I64" s="180"/>
      <c r="J64" s="180"/>
      <c r="K64" s="272" t="str">
        <f ca="1">OFFSET(admin!$A$195,,admin!$A$100)</f>
        <v>NON</v>
      </c>
      <c r="L64" s="315" t="s">
        <v>435</v>
      </c>
      <c r="M64" s="180"/>
      <c r="N64" s="180"/>
      <c r="O64" s="180"/>
      <c r="P64" s="180"/>
      <c r="Q64" s="180"/>
      <c r="R64" s="356"/>
      <c r="S64" s="356"/>
      <c r="T64" s="476"/>
      <c r="U64" s="180"/>
      <c r="V64" s="652" t="str">
        <f ca="1">OFFSET(admin!A159,,admin!$A$100)</f>
        <v>Impact Fiche POE</v>
      </c>
      <c r="W64" s="653"/>
      <c r="X64" s="653"/>
      <c r="Y64" s="653"/>
      <c r="Z64" s="653"/>
      <c r="AA64" s="653"/>
      <c r="AB64" s="653"/>
      <c r="AC64" s="653"/>
      <c r="AD64" s="653"/>
      <c r="AE64" s="654"/>
      <c r="AF64" s="130"/>
      <c r="AG64" s="130"/>
      <c r="AH64" s="356" t="str">
        <f ca="1">OFFSET(admin!$A$194,,admin!$A$100)</f>
        <v>OUI</v>
      </c>
      <c r="AI64" s="356"/>
      <c r="AJ64" s="130"/>
      <c r="AK64" s="130"/>
      <c r="AL64" s="375" t="str">
        <f ca="1">OFFSET(admin!$A$195,,admin!$A$100)</f>
        <v>NON</v>
      </c>
      <c r="AM64" s="315" t="s">
        <v>370</v>
      </c>
      <c r="AN64" s="315"/>
      <c r="AO64" s="315"/>
      <c r="AP64" s="272"/>
      <c r="AQ64" s="259" t="str">
        <f ca="1">OFFSET(admin!A261,,admin!$A$100)</f>
        <v>ACCORD LANCEMENT:</v>
      </c>
      <c r="AR64" s="87"/>
      <c r="AS64" s="87"/>
      <c r="AT64" s="87"/>
      <c r="AU64" s="87"/>
      <c r="AV64" s="87"/>
      <c r="AW64" s="87"/>
      <c r="AX64" s="297"/>
      <c r="AY64" s="168" t="str">
        <f ca="1">OFFSET(admin!A194,,admin!$A$100)</f>
        <v>OUI</v>
      </c>
      <c r="AZ64" s="87"/>
      <c r="BA64" s="87" t="str">
        <f ca="1">OFFSET(admin!A195,,admin!$A$100)</f>
        <v>NON</v>
      </c>
      <c r="BB64" s="87"/>
      <c r="BC64" s="169" t="str">
        <f ca="1">OFFSET(admin!A190,,admin!$A$100)</f>
        <v>NOM:</v>
      </c>
      <c r="BD64" s="170"/>
      <c r="BE64" s="771">
        <f>admin!C15</f>
        <v>0</v>
      </c>
      <c r="BF64" s="771"/>
      <c r="BG64" s="771"/>
      <c r="BH64" s="771"/>
      <c r="BI64" s="771"/>
      <c r="BJ64" s="771"/>
      <c r="BK64" s="772"/>
      <c r="BL64" s="169" t="str">
        <f ca="1">OFFSET(admin!A189,,admin!$A$100)</f>
        <v>DATE:</v>
      </c>
      <c r="BM64" s="87"/>
      <c r="BN64" s="773">
        <f>admin!D15</f>
        <v>0</v>
      </c>
      <c r="BO64" s="773"/>
      <c r="BP64" s="773"/>
      <c r="BQ64" s="331"/>
      <c r="BR64" s="87"/>
      <c r="BS64" s="168"/>
      <c r="BT64" s="332"/>
      <c r="BU64" s="333"/>
      <c r="BV64" s="87"/>
      <c r="BW64" s="334"/>
      <c r="BX64" s="171"/>
      <c r="BY64" s="173"/>
      <c r="BZ64" s="171"/>
      <c r="CA64" s="179"/>
      <c r="CB64" s="172"/>
      <c r="CC64" s="173"/>
      <c r="CD64" s="174"/>
      <c r="CE64" s="175"/>
      <c r="CF64" s="293"/>
      <c r="CG64" s="294">
        <v>2</v>
      </c>
    </row>
    <row r="65" spans="1:86" ht="18" customHeight="1" thickBot="1" x14ac:dyDescent="0.35">
      <c r="A65" s="481" t="str">
        <f ca="1">OFFSET(admin!A175,,admin!$A$100)</f>
        <v>Modif Tissu :</v>
      </c>
      <c r="B65" s="482"/>
      <c r="C65" s="482"/>
      <c r="D65" s="482"/>
      <c r="E65" s="483"/>
      <c r="F65" s="180"/>
      <c r="G65" s="180"/>
      <c r="H65" s="373" t="str">
        <f ca="1">OFFSET(admin!$A$194,,admin!$A$100)</f>
        <v>OUI</v>
      </c>
      <c r="I65" s="180"/>
      <c r="J65" s="180"/>
      <c r="K65" s="272" t="str">
        <f ca="1">OFFSET(admin!$A$195,,admin!$A$100)</f>
        <v>NON</v>
      </c>
      <c r="L65" s="315" t="s">
        <v>367</v>
      </c>
      <c r="M65" s="473"/>
      <c r="N65" s="473"/>
      <c r="O65" s="473"/>
      <c r="P65" s="473"/>
      <c r="Q65" s="473"/>
      <c r="R65" s="473"/>
      <c r="S65" s="473"/>
      <c r="T65" s="114"/>
      <c r="U65" s="349"/>
      <c r="V65" s="652" t="str">
        <f ca="1">OFFSET(admin!A177,,admin!$A$100)</f>
        <v>Impact cahier de préconisation :</v>
      </c>
      <c r="W65" s="653"/>
      <c r="X65" s="653"/>
      <c r="Y65" s="653"/>
      <c r="Z65" s="653"/>
      <c r="AA65" s="653"/>
      <c r="AB65" s="653"/>
      <c r="AC65" s="653"/>
      <c r="AD65" s="653"/>
      <c r="AE65" s="654"/>
      <c r="AF65" s="180"/>
      <c r="AG65" s="180"/>
      <c r="AH65" s="61" t="str">
        <f ca="1">OFFSET(admin!A194,,admin!$A$100)</f>
        <v>OUI</v>
      </c>
      <c r="AI65" s="373"/>
      <c r="AJ65" s="182"/>
      <c r="AK65" s="180"/>
      <c r="AL65" s="272" t="str">
        <f ca="1">OFFSET(admin!A195,,admin!$A$100)</f>
        <v>NON</v>
      </c>
      <c r="AM65" s="315" t="s">
        <v>445</v>
      </c>
      <c r="AN65" s="315"/>
      <c r="AO65" s="181"/>
      <c r="AQ65" s="183" t="str">
        <f ca="1">OFFSET(admin!A272,,admin!$A$100)</f>
        <v>OUTILLEUR:</v>
      </c>
      <c r="AR65" s="184"/>
      <c r="AS65" s="184"/>
      <c r="AT65" s="184"/>
      <c r="AU65" s="806"/>
      <c r="AV65" s="806"/>
      <c r="AW65" s="806"/>
      <c r="AX65" s="806"/>
      <c r="AY65" s="806"/>
      <c r="AZ65" s="806"/>
      <c r="BA65" s="806"/>
      <c r="BB65" s="806"/>
      <c r="BC65" s="806"/>
      <c r="BD65" s="806"/>
      <c r="BE65" s="806"/>
      <c r="BF65" s="806"/>
      <c r="BG65" s="807"/>
      <c r="BH65" s="178"/>
      <c r="BI65" s="185" t="str">
        <f ca="1">OFFSET(admin!A275,,admin!$A$100)</f>
        <v>Observation:</v>
      </c>
      <c r="BJ65" s="178"/>
      <c r="BK65" s="178"/>
      <c r="BL65" s="186"/>
      <c r="BM65" s="571"/>
      <c r="BN65" s="571"/>
      <c r="BO65" s="571"/>
      <c r="BP65" s="571"/>
      <c r="BQ65" s="571"/>
      <c r="BR65" s="571"/>
      <c r="BS65" s="571"/>
      <c r="BT65" s="571"/>
      <c r="BU65" s="571"/>
      <c r="BV65" s="571"/>
      <c r="BW65" s="571"/>
      <c r="BX65" s="571"/>
      <c r="BY65" s="571"/>
      <c r="BZ65" s="571"/>
      <c r="CA65" s="571"/>
      <c r="CB65" s="571"/>
      <c r="CC65" s="571"/>
      <c r="CD65" s="571"/>
      <c r="CE65" s="572"/>
      <c r="CG65" s="276">
        <v>2</v>
      </c>
    </row>
    <row r="66" spans="1:86" ht="19.5" customHeight="1" thickBot="1" x14ac:dyDescent="0.35">
      <c r="A66" s="484" t="str">
        <f ca="1">OFFSET(admin!A176,,admin!$A$100)</f>
        <v>Impact Matiere :</v>
      </c>
      <c r="B66" s="485"/>
      <c r="C66" s="485"/>
      <c r="D66" s="485"/>
      <c r="E66" s="486"/>
      <c r="F66" s="187"/>
      <c r="G66" s="187"/>
      <c r="H66" s="480" t="str">
        <f ca="1">OFFSET(admin!$A$194,,admin!$A$100)</f>
        <v>OUI</v>
      </c>
      <c r="I66" s="127"/>
      <c r="J66" s="127"/>
      <c r="K66" s="479" t="str">
        <f ca="1">OFFSET(admin!$A$195,,admin!$A$100)</f>
        <v>NON</v>
      </c>
      <c r="L66" s="315" t="s">
        <v>366</v>
      </c>
      <c r="M66" s="127"/>
      <c r="N66" s="127"/>
      <c r="O66" s="127"/>
      <c r="P66" s="188"/>
      <c r="Q66" s="188"/>
      <c r="R66" s="188"/>
      <c r="S66" s="188"/>
      <c r="T66" s="188"/>
      <c r="U66" s="188"/>
      <c r="V66" s="732" t="str">
        <f ca="1">OFFSET(admin!A231,,admin!$A$100)</f>
        <v>Evolution Réglementation</v>
      </c>
      <c r="W66" s="733"/>
      <c r="X66" s="733"/>
      <c r="Y66" s="733"/>
      <c r="Z66" s="733"/>
      <c r="AA66" s="733"/>
      <c r="AB66" s="733"/>
      <c r="AC66" s="733"/>
      <c r="AD66" s="733"/>
      <c r="AE66" s="734"/>
      <c r="AF66" s="188"/>
      <c r="AG66" s="188"/>
      <c r="AH66" s="188" t="str">
        <f ca="1">OFFSET(admin!A194,,admin!$A$100)</f>
        <v>OUI</v>
      </c>
      <c r="AI66" s="188"/>
      <c r="AJ66" s="191"/>
      <c r="AK66" s="191"/>
      <c r="AL66" s="272" t="str">
        <f ca="1">OFFSET(admin!A195,,admin!$A$100)</f>
        <v>NON</v>
      </c>
      <c r="AM66" s="315" t="s">
        <v>344</v>
      </c>
      <c r="AN66" s="191"/>
      <c r="AO66" s="192"/>
      <c r="AP66" s="193"/>
      <c r="AQ66" s="737" t="str">
        <f ca="1">OFFSET(admin!A273,,admin!$A$100)</f>
        <v xml:space="preserve"> DATE DISPO OUTILLAGE Début:</v>
      </c>
      <c r="AR66" s="738"/>
      <c r="AS66" s="738"/>
      <c r="AT66" s="738"/>
      <c r="AU66" s="738"/>
      <c r="AV66" s="738"/>
      <c r="AW66" s="738"/>
      <c r="AX66" s="738"/>
      <c r="AY66" s="738"/>
      <c r="AZ66" s="738"/>
      <c r="BA66" s="735"/>
      <c r="BB66" s="735"/>
      <c r="BC66" s="735"/>
      <c r="BD66" s="735"/>
      <c r="BE66" s="735"/>
      <c r="BF66" s="735"/>
      <c r="BG66" s="736"/>
      <c r="BH66" s="4"/>
      <c r="BI66" s="808"/>
      <c r="BJ66" s="679"/>
      <c r="BK66" s="679"/>
      <c r="BL66" s="679"/>
      <c r="BM66" s="679"/>
      <c r="BN66" s="679"/>
      <c r="BO66" s="679"/>
      <c r="BP66" s="679"/>
      <c r="BQ66" s="679"/>
      <c r="BR66" s="679"/>
      <c r="BS66" s="679"/>
      <c r="BT66" s="679"/>
      <c r="BU66" s="679"/>
      <c r="BV66" s="679"/>
      <c r="BW66" s="679"/>
      <c r="BX66" s="679"/>
      <c r="BY66" s="679"/>
      <c r="BZ66" s="679"/>
      <c r="CA66" s="679"/>
      <c r="CB66" s="679"/>
      <c r="CC66" s="679"/>
      <c r="CD66" s="679"/>
      <c r="CE66" s="680"/>
      <c r="CG66" s="276">
        <v>2</v>
      </c>
    </row>
    <row r="67" spans="1:86" ht="18" customHeight="1" thickTop="1" thickBot="1" x14ac:dyDescent="0.35">
      <c r="A67" s="193"/>
      <c r="B67" s="9"/>
      <c r="C67" s="9"/>
      <c r="D67" s="307"/>
      <c r="E67" s="9"/>
      <c r="F67" s="2"/>
      <c r="G67" s="2"/>
      <c r="H67" s="3"/>
      <c r="I67" s="194" t="str">
        <f ca="1">OFFSET(admin!A181,,admin!$A$100)</f>
        <v>2A: RESP. BE PRODUIT</v>
      </c>
      <c r="J67" s="195"/>
      <c r="K67" s="196"/>
      <c r="L67" s="196"/>
      <c r="M67" s="196"/>
      <c r="N67" s="195"/>
      <c r="O67" s="195"/>
      <c r="P67" s="195"/>
      <c r="Q67" s="195"/>
      <c r="R67" s="195" t="str">
        <f>admin!H3</f>
        <v>denis.chezelle/</v>
      </c>
      <c r="S67" s="197"/>
      <c r="T67" s="198" t="str">
        <f ca="1">OFFSET(admin!A184,,admin!$A$100)</f>
        <v>2B: CPPP</v>
      </c>
      <c r="U67" s="405"/>
      <c r="V67" s="405"/>
      <c r="W67" s="405"/>
      <c r="X67" s="405"/>
      <c r="Y67" s="405"/>
      <c r="Z67" s="405"/>
      <c r="AA67" s="405"/>
      <c r="AB67" s="405" t="str">
        <f>admin!H4</f>
        <v>pio.rodriguez/</v>
      </c>
      <c r="AC67" s="405"/>
      <c r="AD67" s="405"/>
      <c r="AE67" s="405"/>
      <c r="AF67" s="405"/>
      <c r="AG67" s="405"/>
      <c r="AH67" s="405"/>
      <c r="AI67" s="405"/>
      <c r="AJ67" s="153"/>
      <c r="AK67" s="153"/>
      <c r="AL67" s="153"/>
      <c r="AM67" s="153"/>
      <c r="AN67" s="152"/>
      <c r="AO67" s="154"/>
      <c r="AP67" s="199"/>
      <c r="AQ67" s="12"/>
      <c r="AR67" s="109"/>
      <c r="AS67" s="109"/>
      <c r="AT67" s="109"/>
      <c r="AU67" s="13"/>
      <c r="AV67" s="247"/>
      <c r="AW67" s="247"/>
      <c r="AX67" s="247"/>
      <c r="AY67" s="741" t="str">
        <f ca="1">OFFSET(admin!A274,,admin!$A$100)</f>
        <v>Fin:</v>
      </c>
      <c r="AZ67" s="741"/>
      <c r="BA67" s="739"/>
      <c r="BB67" s="739"/>
      <c r="BC67" s="739"/>
      <c r="BD67" s="739"/>
      <c r="BE67" s="739"/>
      <c r="BF67" s="739"/>
      <c r="BG67" s="740"/>
      <c r="BH67" s="4"/>
      <c r="BI67" s="573"/>
      <c r="BJ67" s="574"/>
      <c r="BK67" s="574"/>
      <c r="BL67" s="574"/>
      <c r="BM67" s="574"/>
      <c r="BN67" s="574"/>
      <c r="BO67" s="574"/>
      <c r="BP67" s="574"/>
      <c r="BQ67" s="574"/>
      <c r="BR67" s="574"/>
      <c r="BS67" s="574"/>
      <c r="BT67" s="574"/>
      <c r="BU67" s="574"/>
      <c r="BV67" s="574"/>
      <c r="BW67" s="574"/>
      <c r="BX67" s="574"/>
      <c r="BY67" s="574"/>
      <c r="BZ67" s="574"/>
      <c r="CA67" s="574"/>
      <c r="CB67" s="574"/>
      <c r="CC67" s="574"/>
      <c r="CD67" s="574"/>
      <c r="CE67" s="575"/>
      <c r="CG67" s="276">
        <v>2</v>
      </c>
    </row>
    <row r="68" spans="1:86" ht="19.5" customHeight="1" thickTop="1" x14ac:dyDescent="0.3">
      <c r="A68" s="193" t="str">
        <f ca="1">OFFSET(admin!A179,,admin!$A$100)</f>
        <v xml:space="preserve">Fait le : </v>
      </c>
      <c r="B68" s="9"/>
      <c r="C68" s="9"/>
      <c r="D68" s="718">
        <f>admin!D2</f>
        <v>43958</v>
      </c>
      <c r="E68" s="718"/>
      <c r="F68" s="718"/>
      <c r="G68" s="718"/>
      <c r="H68" s="719"/>
      <c r="I68" s="10" t="str">
        <f ca="1">OFFSET(admin!A189,,admin!$A$100)</f>
        <v>DATE:</v>
      </c>
      <c r="J68" s="9"/>
      <c r="K68" s="9"/>
      <c r="L68" s="9"/>
      <c r="M68" s="720">
        <f>admin!D3</f>
        <v>43958</v>
      </c>
      <c r="N68" s="720"/>
      <c r="O68" s="720"/>
      <c r="P68" s="720"/>
      <c r="Q68" s="720"/>
      <c r="R68" s="720"/>
      <c r="S68" s="721"/>
      <c r="T68" s="380" t="str">
        <f ca="1">OFFSET(admin!A186,,admin!$A$100)</f>
        <v>Délai livraison évolution:</v>
      </c>
      <c r="AA68" s="725" t="s">
        <v>515</v>
      </c>
      <c r="AB68" s="726"/>
      <c r="AC68" s="726"/>
      <c r="AD68" s="726"/>
      <c r="AE68" s="726"/>
      <c r="AF68" s="416" t="str">
        <f ca="1">OFFSET(admin!A189,,admin!$A$100)</f>
        <v>DATE:</v>
      </c>
      <c r="AG68" s="43"/>
      <c r="AH68" s="107"/>
      <c r="AI68" s="722">
        <f>admin!D4</f>
        <v>43958</v>
      </c>
      <c r="AJ68" s="723"/>
      <c r="AK68" s="723"/>
      <c r="AL68" s="723"/>
      <c r="AM68" s="723"/>
      <c r="AN68" s="723"/>
      <c r="AO68" s="724"/>
      <c r="AP68" s="199"/>
      <c r="AQ68" s="742"/>
      <c r="AR68" s="743"/>
      <c r="AS68" s="743"/>
      <c r="AT68" s="743"/>
      <c r="AU68" s="743"/>
      <c r="AV68" s="738"/>
      <c r="AW68" s="656"/>
      <c r="AX68" s="656"/>
      <c r="AY68" s="656"/>
      <c r="AZ68" s="656"/>
      <c r="BA68" s="656"/>
      <c r="BB68" s="656"/>
      <c r="BC68" s="656"/>
      <c r="BD68" s="656"/>
      <c r="BE68" s="656"/>
      <c r="BF68" s="656"/>
      <c r="BG68" s="717"/>
      <c r="BH68" s="4"/>
      <c r="BI68" s="573"/>
      <c r="BJ68" s="574"/>
      <c r="BK68" s="574"/>
      <c r="BL68" s="574"/>
      <c r="BM68" s="574"/>
      <c r="BN68" s="574"/>
      <c r="BO68" s="574"/>
      <c r="BP68" s="574"/>
      <c r="BQ68" s="574"/>
      <c r="BR68" s="574"/>
      <c r="BS68" s="574"/>
      <c r="BT68" s="574"/>
      <c r="BU68" s="574"/>
      <c r="BV68" s="574"/>
      <c r="BW68" s="574"/>
      <c r="BX68" s="574"/>
      <c r="BY68" s="574"/>
      <c r="BZ68" s="574"/>
      <c r="CA68" s="574"/>
      <c r="CB68" s="574"/>
      <c r="CC68" s="574"/>
      <c r="CD68" s="574"/>
      <c r="CE68" s="575"/>
    </row>
    <row r="69" spans="1:86" ht="18" customHeight="1" x14ac:dyDescent="0.3">
      <c r="A69" s="193"/>
      <c r="B69" s="9"/>
      <c r="C69" s="57"/>
      <c r="D69" s="57"/>
      <c r="E69" s="57"/>
      <c r="F69" s="57"/>
      <c r="G69" s="57"/>
      <c r="H69" s="201"/>
      <c r="I69" s="193" t="str">
        <f ca="1">OFFSET(admin!A190,,admin!$A$100)</f>
        <v>NOM:</v>
      </c>
      <c r="J69" s="4"/>
      <c r="K69" s="729" t="str">
        <f>admin!C3</f>
        <v>denis.chezelle</v>
      </c>
      <c r="L69" s="729"/>
      <c r="M69" s="729"/>
      <c r="N69" s="729"/>
      <c r="O69" s="729"/>
      <c r="P69" s="729"/>
      <c r="Q69" s="729"/>
      <c r="R69" s="729"/>
      <c r="S69" s="730"/>
      <c r="T69" s="53" t="str">
        <f ca="1">OFFSET(admin!A187,,admin!$A$100)</f>
        <v>Commentaire:</v>
      </c>
      <c r="U69" s="9"/>
      <c r="V69" s="9"/>
      <c r="W69" s="9"/>
      <c r="X69" s="9"/>
      <c r="Y69" s="731"/>
      <c r="Z69" s="656"/>
      <c r="AA69" s="656"/>
      <c r="AB69" s="656"/>
      <c r="AC69" s="656"/>
      <c r="AD69" s="656"/>
      <c r="AE69" s="656"/>
      <c r="AF69" s="417" t="str">
        <f ca="1">OFFSET(admin!A190,,admin!$A$100)</f>
        <v>NOM:</v>
      </c>
      <c r="AG69" s="9"/>
      <c r="AH69" s="55"/>
      <c r="AI69" s="727" t="str">
        <f>admin!C4</f>
        <v>pio.rodriguez</v>
      </c>
      <c r="AJ69" s="727"/>
      <c r="AK69" s="727"/>
      <c r="AL69" s="727"/>
      <c r="AM69" s="727"/>
      <c r="AN69" s="727"/>
      <c r="AO69" s="728"/>
      <c r="AP69" s="202"/>
      <c r="AQ69" s="12"/>
      <c r="AR69" s="247"/>
      <c r="AS69" s="245"/>
      <c r="AT69" s="245"/>
      <c r="AU69" s="245"/>
      <c r="AV69" s="245"/>
      <c r="AW69" s="656"/>
      <c r="AX69" s="656"/>
      <c r="AY69" s="656"/>
      <c r="AZ69" s="656"/>
      <c r="BA69" s="656"/>
      <c r="BB69" s="656"/>
      <c r="BC69" s="656"/>
      <c r="BD69" s="656"/>
      <c r="BE69" s="656"/>
      <c r="BF69" s="656"/>
      <c r="BG69" s="717"/>
      <c r="BH69" s="4"/>
      <c r="BI69" s="573"/>
      <c r="BJ69" s="574"/>
      <c r="BK69" s="574"/>
      <c r="BL69" s="574"/>
      <c r="BM69" s="574"/>
      <c r="BN69" s="574"/>
      <c r="BO69" s="574"/>
      <c r="BP69" s="574"/>
      <c r="BQ69" s="574"/>
      <c r="BR69" s="574"/>
      <c r="BS69" s="574"/>
      <c r="BT69" s="574"/>
      <c r="BU69" s="574"/>
      <c r="BV69" s="574"/>
      <c r="BW69" s="574"/>
      <c r="BX69" s="574"/>
      <c r="BY69" s="574"/>
      <c r="BZ69" s="574"/>
      <c r="CA69" s="574"/>
      <c r="CB69" s="574"/>
      <c r="CC69" s="574"/>
      <c r="CD69" s="574"/>
      <c r="CE69" s="575"/>
    </row>
    <row r="70" spans="1:86" ht="18" customHeight="1" x14ac:dyDescent="0.3">
      <c r="A70" s="88"/>
      <c r="B70" s="9"/>
      <c r="C70" s="57"/>
      <c r="D70" s="57"/>
      <c r="E70" s="57"/>
      <c r="F70" s="96"/>
      <c r="G70" s="57"/>
      <c r="H70" s="201"/>
      <c r="I70" s="379" t="str">
        <f ca="1">OFFSET(admin!A191,,admin!$A$100)</f>
        <v>ACCORD</v>
      </c>
      <c r="J70" s="203"/>
      <c r="K70" s="77"/>
      <c r="L70" s="77"/>
      <c r="M70" s="77"/>
      <c r="N70" s="374" t="str">
        <f ca="1">OFFSET(admin!A194,,admin!$A$100)</f>
        <v>OUI</v>
      </c>
      <c r="O70" s="77"/>
      <c r="P70" s="77"/>
      <c r="Q70" s="77" t="str">
        <f ca="1">OFFSET(admin!A195,,admin!$A$100)</f>
        <v>NON</v>
      </c>
      <c r="R70" s="77"/>
      <c r="S70" s="77"/>
      <c r="T70" s="437" t="str">
        <f ca="1">OFFSET(admin!A178,,admin!$A$100)</f>
        <v>Impact Capacitaire :</v>
      </c>
      <c r="U70" s="436"/>
      <c r="V70" s="436"/>
      <c r="W70" s="436"/>
      <c r="X70" s="436"/>
      <c r="Y70" s="436"/>
      <c r="Z70" s="436"/>
      <c r="AA70" s="436"/>
      <c r="AB70" s="438" t="str">
        <f ca="1">IF(admin!$F27,OFFSET(admin!$A$194,,admin!$A$100),OFFSET(admin!$A$195,,admin!$A$100))</f>
        <v>NON</v>
      </c>
      <c r="AC70" s="436"/>
      <c r="AD70" s="436"/>
      <c r="AE70" s="436"/>
      <c r="AF70" s="418" t="str">
        <f ca="1">OFFSET(admin!A191,,admin!$A$100)</f>
        <v>ACCORD</v>
      </c>
      <c r="AG70" s="354"/>
      <c r="AH70" s="205"/>
      <c r="AI70" s="205"/>
      <c r="AJ70" s="206"/>
      <c r="AK70" s="206"/>
      <c r="AL70" s="206" t="str">
        <f ca="1">OFFSET(admin!A194,,admin!$A$100)</f>
        <v>OUI</v>
      </c>
      <c r="AM70" s="206"/>
      <c r="AN70" s="96"/>
      <c r="AO70" s="201" t="str">
        <f ca="1">OFFSET(admin!A195,,admin!$A$100)</f>
        <v>NON</v>
      </c>
      <c r="AP70" s="105"/>
      <c r="AQ70" s="12"/>
      <c r="AR70" s="13"/>
      <c r="AS70" s="247"/>
      <c r="AT70" s="247"/>
      <c r="AU70" s="247"/>
      <c r="AV70" s="247"/>
      <c r="AW70" s="656"/>
      <c r="AX70" s="656"/>
      <c r="AY70" s="656"/>
      <c r="AZ70" s="656"/>
      <c r="BA70" s="656"/>
      <c r="BB70" s="656"/>
      <c r="BC70" s="656"/>
      <c r="BD70" s="656"/>
      <c r="BE70" s="656"/>
      <c r="BF70" s="656"/>
      <c r="BG70" s="717"/>
      <c r="BH70" s="200"/>
      <c r="BI70" s="573"/>
      <c r="BJ70" s="574"/>
      <c r="BK70" s="574"/>
      <c r="BL70" s="574"/>
      <c r="BM70" s="574"/>
      <c r="BN70" s="574"/>
      <c r="BO70" s="574"/>
      <c r="BP70" s="574"/>
      <c r="BQ70" s="574"/>
      <c r="BR70" s="574"/>
      <c r="BS70" s="574"/>
      <c r="BT70" s="574"/>
      <c r="BU70" s="574"/>
      <c r="BV70" s="574"/>
      <c r="BW70" s="574"/>
      <c r="BX70" s="574"/>
      <c r="BY70" s="574"/>
      <c r="BZ70" s="574"/>
      <c r="CA70" s="574"/>
      <c r="CB70" s="574"/>
      <c r="CC70" s="574"/>
      <c r="CD70" s="574"/>
      <c r="CE70" s="575"/>
      <c r="CF70" s="275">
        <v>0</v>
      </c>
    </row>
    <row r="71" spans="1:86" ht="18" customHeight="1" thickBot="1" x14ac:dyDescent="0.35">
      <c r="A71" s="207"/>
      <c r="B71" s="127"/>
      <c r="C71" s="188"/>
      <c r="D71" s="188"/>
      <c r="E71" s="188"/>
      <c r="F71" s="188"/>
      <c r="G71" s="188"/>
      <c r="H71" s="208"/>
      <c r="I71" s="207"/>
      <c r="J71" s="127"/>
      <c r="K71" s="190"/>
      <c r="L71" s="190"/>
      <c r="M71" s="190"/>
      <c r="N71" s="190"/>
      <c r="O71" s="190"/>
      <c r="P71" s="190"/>
      <c r="Q71" s="190"/>
      <c r="R71" s="190"/>
      <c r="S71" s="209"/>
      <c r="T71" s="210" t="str">
        <f ca="1">OFFSET(admin!A188,,admin!$A$100)</f>
        <v>TCO:</v>
      </c>
      <c r="U71" s="127"/>
      <c r="V71" s="211" t="str">
        <f>admin!H18</f>
        <v>christelle.soyer/</v>
      </c>
      <c r="W71" s="127"/>
      <c r="X71" s="127"/>
      <c r="Y71" s="127"/>
      <c r="Z71" s="127"/>
      <c r="AA71" s="127"/>
      <c r="AB71" s="127"/>
      <c r="AC71" s="127"/>
      <c r="AD71" s="127"/>
      <c r="AE71" s="127"/>
      <c r="AF71" s="419"/>
      <c r="AG71" s="129"/>
      <c r="AH71" s="129"/>
      <c r="AI71" s="129"/>
      <c r="AJ71" s="212"/>
      <c r="AK71" s="212"/>
      <c r="AL71" s="212"/>
      <c r="AM71" s="212"/>
      <c r="AN71" s="128"/>
      <c r="AO71" s="213"/>
      <c r="AP71" s="12"/>
      <c r="AQ71" s="345">
        <v>0</v>
      </c>
      <c r="AR71" s="72"/>
      <c r="AS71" s="72"/>
      <c r="AT71" s="72"/>
      <c r="AU71" s="72"/>
      <c r="AV71" s="72"/>
      <c r="AW71" s="628"/>
      <c r="AX71" s="628"/>
      <c r="AY71" s="628"/>
      <c r="AZ71" s="628"/>
      <c r="BA71" s="628"/>
      <c r="BB71" s="628"/>
      <c r="BC71" s="628"/>
      <c r="BD71" s="628"/>
      <c r="BE71" s="628"/>
      <c r="BF71" s="628"/>
      <c r="BG71" s="629"/>
      <c r="BH71" s="214"/>
      <c r="BI71" s="630"/>
      <c r="BJ71" s="628"/>
      <c r="BK71" s="628"/>
      <c r="BL71" s="628"/>
      <c r="BM71" s="628"/>
      <c r="BN71" s="628"/>
      <c r="BO71" s="628"/>
      <c r="BP71" s="628"/>
      <c r="BQ71" s="628"/>
      <c r="BR71" s="628"/>
      <c r="BS71" s="628"/>
      <c r="BT71" s="628"/>
      <c r="BU71" s="628"/>
      <c r="BV71" s="628"/>
      <c r="BW71" s="628"/>
      <c r="BX71" s="628"/>
      <c r="BY71" s="628"/>
      <c r="BZ71" s="628"/>
      <c r="CA71" s="628"/>
      <c r="CB71" s="628"/>
      <c r="CC71" s="628"/>
      <c r="CD71" s="628"/>
      <c r="CE71" s="631"/>
    </row>
    <row r="72" spans="1:86" ht="18" customHeight="1" thickTop="1" x14ac:dyDescent="0.3">
      <c r="A72" s="215" t="s">
        <v>57</v>
      </c>
      <c r="E72" s="9"/>
      <c r="F72" s="9"/>
      <c r="G72" s="215" t="s">
        <v>28</v>
      </c>
      <c r="K72" s="216" t="s">
        <v>111</v>
      </c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J72" s="217"/>
      <c r="AN72" s="623" t="str">
        <f>HYPERLINK("..\acces tableau fep " &amp; admin!B29 &amp; " " &amp; admin!A29 &amp; ".xlsm","Acces_tableau_suivi")</f>
        <v>Acces_tableau_suivi</v>
      </c>
      <c r="AO72" s="624"/>
      <c r="AP72" s="9"/>
      <c r="AQ72" s="218"/>
      <c r="AR72" s="570" t="s">
        <v>517</v>
      </c>
      <c r="AS72" s="4"/>
      <c r="AT72" s="4"/>
      <c r="AU72" s="4"/>
      <c r="AV72" s="4"/>
      <c r="AW72" s="4"/>
      <c r="AX72" s="4"/>
      <c r="AY72" s="218"/>
      <c r="AZ72" s="4"/>
      <c r="BB72" s="4"/>
      <c r="BC72" s="136"/>
      <c r="BD72" s="136"/>
      <c r="BE72" s="136"/>
      <c r="BF72" s="136"/>
      <c r="BG72" s="136"/>
      <c r="BH72" s="136"/>
      <c r="BI72" s="4"/>
      <c r="BJ72" s="4"/>
      <c r="BK72" s="4"/>
      <c r="BL72" s="4"/>
      <c r="BM72" s="4"/>
      <c r="BO72" s="4"/>
      <c r="BP72" s="4"/>
      <c r="BQ72" s="13"/>
      <c r="BR72" s="13"/>
      <c r="BS72" s="13"/>
      <c r="BT72" s="13"/>
      <c r="BU72" s="219"/>
      <c r="BV72" s="219"/>
      <c r="BW72" s="219"/>
      <c r="BX72" s="219"/>
      <c r="BY72" s="220"/>
      <c r="BZ72" s="221"/>
      <c r="CA72" s="4"/>
      <c r="CE72" s="4"/>
      <c r="CF72" s="275">
        <v>0</v>
      </c>
    </row>
    <row r="73" spans="1:86" ht="12" customHeight="1" x14ac:dyDescent="0.3">
      <c r="A73" s="215"/>
      <c r="E73" s="9"/>
      <c r="F73" s="9"/>
      <c r="G73" s="215"/>
      <c r="M73" s="39"/>
      <c r="N73" s="222" t="s">
        <v>112</v>
      </c>
      <c r="R73" s="9"/>
      <c r="S73" s="9"/>
      <c r="T73" s="9"/>
      <c r="U73" s="9"/>
      <c r="V73" s="9"/>
      <c r="X73" s="9"/>
      <c r="Y73" s="223" t="s">
        <v>110</v>
      </c>
      <c r="Z73" s="9"/>
      <c r="AA73" s="9"/>
      <c r="AB73" s="9"/>
      <c r="AC73" s="9"/>
      <c r="AE73" s="9"/>
      <c r="AF73" s="9"/>
      <c r="AJ73" s="217"/>
      <c r="AO73" s="9"/>
      <c r="AP73" s="9"/>
      <c r="AQ73" s="218"/>
      <c r="AR73" s="13"/>
      <c r="AS73" s="4"/>
      <c r="AT73" s="4"/>
      <c r="AU73" s="4"/>
      <c r="AV73" s="4"/>
      <c r="AW73" s="4"/>
      <c r="AX73" s="4"/>
      <c r="AY73" s="218"/>
      <c r="AZ73" s="4"/>
      <c r="BB73" s="4"/>
      <c r="BC73" s="136"/>
      <c r="BD73" s="136"/>
      <c r="BE73" s="136"/>
      <c r="BF73" s="136"/>
      <c r="BG73" s="136"/>
      <c r="BH73" s="136"/>
      <c r="BI73" s="4"/>
      <c r="BJ73" s="4"/>
      <c r="BK73" s="4"/>
      <c r="BL73" s="4"/>
      <c r="BM73" s="4"/>
      <c r="BO73" s="4"/>
      <c r="BP73" s="4"/>
      <c r="BQ73" s="13"/>
      <c r="BR73" s="13"/>
      <c r="BS73" s="13"/>
      <c r="BT73" s="13"/>
      <c r="BU73" s="224"/>
      <c r="BV73" s="224"/>
      <c r="BW73" s="224"/>
      <c r="BX73" s="224"/>
      <c r="BY73" s="220"/>
      <c r="BZ73" s="221"/>
      <c r="CA73" s="4"/>
      <c r="CE73" s="4"/>
    </row>
    <row r="74" spans="1:86" ht="13.5" customHeight="1" x14ac:dyDescent="0.3">
      <c r="A74" s="203">
        <f ca="1">TODAY()</f>
        <v>43958</v>
      </c>
      <c r="B74" s="39" t="s">
        <v>469</v>
      </c>
      <c r="E74" s="225"/>
      <c r="F74" s="225"/>
      <c r="G74" s="226"/>
      <c r="AQ74" s="227"/>
      <c r="AY74" s="228"/>
      <c r="BJ74" s="4"/>
      <c r="BK74" s="4"/>
      <c r="BL74" s="4"/>
      <c r="BM74" s="4"/>
      <c r="BN74" s="64"/>
      <c r="BO74" s="4"/>
      <c r="BP74" s="4"/>
      <c r="BQ74" s="13"/>
      <c r="BR74" s="13"/>
      <c r="BS74" s="13"/>
      <c r="BT74" s="13"/>
      <c r="BU74" s="224"/>
      <c r="BV74" s="224"/>
      <c r="BW74" s="224"/>
      <c r="BX74" s="224"/>
      <c r="BY74" s="4"/>
      <c r="BZ74" s="221"/>
      <c r="CA74" s="4"/>
      <c r="CE74" s="4"/>
    </row>
    <row r="75" spans="1:86" ht="11.25" customHeight="1" x14ac:dyDescent="0.3">
      <c r="A75" s="229"/>
      <c r="B75" s="229"/>
      <c r="C75" s="229"/>
      <c r="D75" s="229"/>
      <c r="E75" s="229"/>
      <c r="F75" s="229"/>
      <c r="G75" s="226"/>
      <c r="H75" s="229"/>
      <c r="I75" s="229"/>
      <c r="J75" s="229"/>
      <c r="K75" s="229"/>
      <c r="L75" s="229"/>
      <c r="M75" s="229"/>
      <c r="N75" s="229"/>
      <c r="O75" s="229"/>
      <c r="P75" s="229"/>
      <c r="Q75" s="229"/>
      <c r="R75" s="229"/>
      <c r="S75" s="229"/>
      <c r="T75" s="229"/>
      <c r="U75" s="229"/>
      <c r="V75" s="229"/>
      <c r="W75" s="229"/>
      <c r="X75" s="229"/>
      <c r="Y75" s="229"/>
      <c r="Z75" s="229"/>
      <c r="AA75" s="229"/>
      <c r="AB75" s="229"/>
      <c r="AC75" s="229"/>
      <c r="AD75" s="229"/>
      <c r="AE75" s="229"/>
      <c r="AF75" s="229"/>
      <c r="AG75" s="229"/>
      <c r="AH75" s="229"/>
      <c r="AI75" s="229"/>
      <c r="AJ75" s="229"/>
      <c r="AK75" s="229"/>
      <c r="AL75" s="229"/>
      <c r="AM75" s="229"/>
      <c r="AN75" s="229"/>
      <c r="AO75" s="229"/>
      <c r="AP75" s="229"/>
      <c r="AQ75" s="230"/>
      <c r="AR75" s="230"/>
      <c r="AS75" s="230"/>
      <c r="AT75" s="230"/>
      <c r="AU75" s="230"/>
      <c r="AV75" s="230"/>
      <c r="AW75" s="230"/>
      <c r="AX75" s="230"/>
      <c r="AY75" s="228"/>
      <c r="AZ75" s="230"/>
      <c r="BA75" s="230"/>
      <c r="BB75" s="230"/>
      <c r="BC75" s="230"/>
      <c r="BD75" s="230"/>
      <c r="BE75" s="230"/>
      <c r="BF75" s="230"/>
      <c r="BG75" s="230"/>
      <c r="BH75" s="230"/>
      <c r="BI75" s="230"/>
      <c r="BJ75" s="228"/>
      <c r="BK75" s="228"/>
      <c r="BL75" s="4"/>
      <c r="BM75" s="228"/>
      <c r="BN75" s="228"/>
      <c r="BO75" s="230"/>
      <c r="BP75" s="230"/>
      <c r="BQ75" s="230"/>
      <c r="BR75" s="230"/>
      <c r="BS75" s="230"/>
      <c r="BT75" s="230"/>
      <c r="BU75" s="230"/>
      <c r="BV75" s="230"/>
      <c r="BW75" s="230"/>
      <c r="BX75" s="230"/>
      <c r="BY75" s="230"/>
      <c r="BZ75" s="230"/>
      <c r="CA75" s="230"/>
      <c r="CB75" s="230"/>
      <c r="CC75" s="230"/>
      <c r="CD75" s="230"/>
      <c r="CE75" s="230"/>
    </row>
    <row r="76" spans="1:86" ht="9" customHeight="1" x14ac:dyDescent="0.3">
      <c r="A76" s="229"/>
      <c r="B76" s="229"/>
      <c r="C76" s="229"/>
      <c r="D76" s="229"/>
      <c r="E76" s="229"/>
      <c r="F76" s="229"/>
      <c r="G76" s="229"/>
      <c r="H76" s="217"/>
      <c r="I76" s="229"/>
      <c r="J76" s="229"/>
      <c r="K76" s="229"/>
      <c r="L76" s="229"/>
      <c r="M76" s="229"/>
      <c r="N76" s="229"/>
      <c r="O76" s="229"/>
      <c r="P76" s="229"/>
      <c r="Q76" s="229"/>
      <c r="R76" s="229"/>
      <c r="S76" s="229"/>
      <c r="T76" s="229"/>
      <c r="U76" s="229"/>
      <c r="V76" s="229"/>
      <c r="W76" s="229"/>
      <c r="X76" s="229"/>
      <c r="Y76" s="229"/>
      <c r="Z76" s="229"/>
      <c r="AA76" s="229"/>
      <c r="AB76" s="229"/>
      <c r="AC76" s="229"/>
      <c r="AD76" s="229"/>
      <c r="AE76" s="229"/>
      <c r="AF76" s="229"/>
      <c r="AG76" s="229"/>
      <c r="AH76" s="229"/>
      <c r="AI76" s="229"/>
      <c r="AJ76" s="229"/>
      <c r="AK76" s="229"/>
      <c r="AL76" s="229"/>
      <c r="AM76" s="229"/>
      <c r="AN76" s="229"/>
      <c r="AO76" s="229"/>
      <c r="AP76" s="229"/>
      <c r="AQ76" s="230"/>
      <c r="AR76" s="230"/>
      <c r="AS76" s="230"/>
      <c r="AT76" s="230"/>
      <c r="AU76" s="230"/>
      <c r="AV76" s="230"/>
      <c r="AW76" s="230"/>
      <c r="AX76" s="230"/>
      <c r="AY76" s="230"/>
      <c r="AZ76" s="230"/>
      <c r="BA76" s="230"/>
      <c r="BB76" s="230"/>
      <c r="BC76" s="230"/>
      <c r="BD76" s="230"/>
      <c r="BE76" s="230"/>
      <c r="BF76" s="230"/>
      <c r="BG76" s="230"/>
      <c r="BH76" s="230"/>
      <c r="BI76" s="230"/>
      <c r="BJ76" s="228"/>
      <c r="BK76" s="228"/>
      <c r="BL76" s="4"/>
      <c r="BM76" s="228"/>
      <c r="BN76" s="228"/>
      <c r="BO76" s="230"/>
      <c r="BP76" s="230"/>
      <c r="BQ76" s="230"/>
      <c r="BR76" s="230"/>
      <c r="BS76" s="230"/>
      <c r="BT76" s="230"/>
      <c r="BU76" s="230"/>
      <c r="BV76" s="230"/>
      <c r="BW76" s="230"/>
      <c r="BX76" s="230"/>
      <c r="BY76" s="230"/>
      <c r="BZ76" s="230"/>
      <c r="CA76" s="230"/>
      <c r="CB76" s="230"/>
      <c r="CC76" s="230"/>
      <c r="CD76" s="230"/>
      <c r="CE76" s="230"/>
    </row>
    <row r="77" spans="1:86" s="229" customFormat="1" ht="9" customHeight="1" x14ac:dyDescent="0.3">
      <c r="A77" s="39"/>
      <c r="B77" s="39"/>
      <c r="C77" s="39"/>
      <c r="D77" s="38"/>
      <c r="E77" s="39"/>
      <c r="F77" s="39"/>
      <c r="G77" s="39"/>
      <c r="H77" s="39"/>
      <c r="I77" s="39"/>
      <c r="J77" s="39"/>
      <c r="K77" s="39"/>
      <c r="L77" s="39"/>
      <c r="M77" s="38"/>
      <c r="N77" s="9"/>
      <c r="O77" s="9"/>
      <c r="P77" s="9"/>
      <c r="Q77" s="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39"/>
      <c r="AG77" s="39"/>
      <c r="AH77" s="39"/>
      <c r="AI77" s="39"/>
      <c r="AJ77" s="39"/>
      <c r="AK77" s="39"/>
      <c r="AL77" s="39"/>
      <c r="AM77" s="39"/>
      <c r="AN77" s="39"/>
      <c r="AO77" s="39"/>
      <c r="AQ77" s="176"/>
      <c r="AR77" s="176"/>
      <c r="AS77" s="60"/>
      <c r="AT77" s="60"/>
      <c r="AU77" s="60"/>
      <c r="AV77" s="60"/>
      <c r="AW77" s="60"/>
      <c r="AX77" s="60"/>
      <c r="AY77" s="60"/>
      <c r="AZ77" s="60"/>
      <c r="BA77" s="60"/>
      <c r="BB77" s="60"/>
      <c r="BC77" s="60"/>
      <c r="BD77" s="60"/>
      <c r="BE77" s="60"/>
      <c r="BF77" s="60"/>
      <c r="BG77" s="60"/>
      <c r="BH77" s="60"/>
      <c r="BI77" s="60"/>
      <c r="BJ77" s="4"/>
      <c r="BK77" s="4"/>
      <c r="BL77" s="4"/>
      <c r="BM77" s="4"/>
      <c r="BN77" s="64"/>
      <c r="BO77" s="60"/>
      <c r="BP77" s="60"/>
      <c r="BQ77" s="176"/>
      <c r="BR77" s="176"/>
      <c r="BS77" s="176"/>
      <c r="BT77" s="176"/>
      <c r="BU77" s="60"/>
      <c r="BV77" s="60"/>
      <c r="BW77" s="60"/>
      <c r="BX77" s="60"/>
      <c r="BY77" s="60"/>
      <c r="BZ77" s="60"/>
      <c r="CA77" s="60"/>
      <c r="CB77" s="60"/>
      <c r="CC77" s="163"/>
      <c r="CD77" s="163"/>
      <c r="CE77" s="60"/>
      <c r="CF77" s="295"/>
      <c r="CG77" s="296"/>
      <c r="CH77" s="295"/>
    </row>
    <row r="78" spans="1:86" s="229" customFormat="1" ht="9" customHeight="1" x14ac:dyDescent="0.3">
      <c r="A78" s="39"/>
      <c r="B78" s="39"/>
      <c r="C78" s="39"/>
      <c r="D78" s="38"/>
      <c r="E78" s="39"/>
      <c r="F78" s="39"/>
      <c r="G78" s="39"/>
      <c r="H78" s="39"/>
      <c r="I78" s="39"/>
      <c r="J78" s="39"/>
      <c r="K78" s="39"/>
      <c r="L78" s="39"/>
      <c r="M78" s="38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39"/>
      <c r="AG78" s="39"/>
      <c r="AH78" s="39"/>
      <c r="AI78" s="39"/>
      <c r="AJ78" s="39"/>
      <c r="AK78" s="39"/>
      <c r="AL78" s="39"/>
      <c r="AM78" s="39"/>
      <c r="AN78" s="39"/>
      <c r="AO78" s="39"/>
      <c r="AP78" s="539">
        <f>+IF(admin!$F$5=1,1,0)</f>
        <v>1</v>
      </c>
      <c r="AQ78" s="176"/>
      <c r="AR78" s="176"/>
      <c r="AS78" s="60"/>
      <c r="AT78" s="60"/>
      <c r="AU78" s="60"/>
      <c r="AV78" s="60"/>
      <c r="AW78" s="60"/>
      <c r="AX78" s="60"/>
      <c r="AY78" s="60"/>
      <c r="AZ78" s="60"/>
      <c r="BA78" s="60"/>
      <c r="BB78" s="60"/>
      <c r="BC78" s="60"/>
      <c r="BD78" s="60"/>
      <c r="BE78" s="60"/>
      <c r="BF78" s="60"/>
      <c r="BG78" s="60"/>
      <c r="BH78" s="60"/>
      <c r="BI78" s="60"/>
      <c r="BJ78" s="4"/>
      <c r="BK78" s="4"/>
      <c r="BL78" s="4"/>
      <c r="BM78" s="4"/>
      <c r="BN78" s="64"/>
      <c r="BO78" s="60"/>
      <c r="BP78" s="60"/>
      <c r="BQ78" s="176"/>
      <c r="BR78" s="176"/>
      <c r="BS78" s="176"/>
      <c r="BT78" s="176"/>
      <c r="BU78" s="60"/>
      <c r="BV78" s="60"/>
      <c r="BW78" s="60"/>
      <c r="BX78" s="60"/>
      <c r="BY78" s="60"/>
      <c r="BZ78" s="60"/>
      <c r="CA78" s="60"/>
      <c r="CB78" s="60"/>
      <c r="CC78" s="163"/>
      <c r="CD78" s="163"/>
      <c r="CE78" s="60"/>
      <c r="CF78" s="295"/>
      <c r="CG78" s="296"/>
      <c r="CH78" s="295"/>
    </row>
    <row r="79" spans="1:86" x14ac:dyDescent="0.3">
      <c r="AP79" s="539">
        <f>+IF(admin!$F$6=1,1,0)</f>
        <v>1</v>
      </c>
      <c r="BJ79" s="4"/>
      <c r="BK79" s="4"/>
      <c r="BL79" s="4"/>
      <c r="BM79" s="4"/>
      <c r="BN79" s="64"/>
    </row>
    <row r="80" spans="1:86" x14ac:dyDescent="0.3">
      <c r="AP80" s="539">
        <f>+IF(admin!$F$7=1,1,0)</f>
        <v>1</v>
      </c>
    </row>
    <row r="81" spans="11:43" x14ac:dyDescent="0.3">
      <c r="AP81" s="539">
        <f>+IF(admin!$F$8=1,1,0)</f>
        <v>1</v>
      </c>
    </row>
    <row r="82" spans="11:43" x14ac:dyDescent="0.3">
      <c r="AP82" s="539">
        <f>+IF(admin!$F$9=1,1,0)</f>
        <v>1</v>
      </c>
    </row>
    <row r="83" spans="11:43" x14ac:dyDescent="0.3">
      <c r="AP83" s="539">
        <f>+IF(admin!$F$12=1,1,0)</f>
        <v>0</v>
      </c>
    </row>
    <row r="84" spans="11:43" x14ac:dyDescent="0.3">
      <c r="AP84" s="539">
        <f>+IF(admin!$F$13=1,1,0)</f>
        <v>0</v>
      </c>
    </row>
    <row r="85" spans="11:43" x14ac:dyDescent="0.3">
      <c r="AP85" s="539">
        <f>+IF(admin!$F$14=1,1,0)</f>
        <v>0</v>
      </c>
    </row>
    <row r="86" spans="11:43" x14ac:dyDescent="0.3">
      <c r="AP86" s="539">
        <f>+IF(admin!$F$27=1,1,0)</f>
        <v>0</v>
      </c>
    </row>
    <row r="89" spans="11:43" x14ac:dyDescent="0.3">
      <c r="K89" s="226"/>
      <c r="M89" s="39"/>
      <c r="N89" s="38"/>
      <c r="O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K89" s="217"/>
      <c r="AP89" s="9"/>
      <c r="AQ89" s="231"/>
    </row>
    <row r="90" spans="11:43" x14ac:dyDescent="0.3">
      <c r="K90" s="226"/>
      <c r="L90" s="229"/>
      <c r="M90" s="229"/>
      <c r="N90" s="229"/>
      <c r="O90" s="229"/>
      <c r="P90" s="229"/>
      <c r="Q90" s="229"/>
      <c r="R90" s="229"/>
      <c r="S90" s="229"/>
      <c r="T90" s="229"/>
      <c r="U90" s="229"/>
      <c r="V90" s="229"/>
      <c r="W90" s="229"/>
      <c r="X90" s="229"/>
      <c r="Y90" s="229"/>
      <c r="Z90" s="229"/>
      <c r="AA90" s="229"/>
      <c r="AB90" s="229"/>
      <c r="AC90" s="229"/>
      <c r="AD90" s="229"/>
      <c r="AE90" s="229"/>
      <c r="AF90" s="229"/>
      <c r="AG90" s="229"/>
      <c r="AH90" s="229"/>
      <c r="AI90" s="229"/>
      <c r="AJ90" s="229"/>
      <c r="AK90" s="229"/>
      <c r="AL90" s="229"/>
      <c r="AM90" s="229"/>
      <c r="AN90" s="229"/>
      <c r="AO90" s="229"/>
      <c r="AP90" s="229"/>
      <c r="AQ90" s="228"/>
    </row>
    <row r="91" spans="11:43" x14ac:dyDescent="0.3">
      <c r="K91" s="229"/>
      <c r="L91" s="229"/>
      <c r="M91" s="229"/>
      <c r="N91" s="229"/>
      <c r="O91" s="229"/>
      <c r="P91" s="229"/>
      <c r="Q91" s="229"/>
      <c r="R91" s="229"/>
      <c r="S91" s="229"/>
      <c r="T91" s="229"/>
      <c r="U91" s="229"/>
      <c r="V91" s="229"/>
      <c r="W91" s="229"/>
      <c r="X91" s="229"/>
      <c r="Y91" s="229"/>
      <c r="Z91" s="229"/>
      <c r="AA91" s="229"/>
      <c r="AB91" s="229"/>
      <c r="AC91" s="229"/>
      <c r="AD91" s="229"/>
      <c r="AE91" s="229"/>
      <c r="AF91" s="229"/>
      <c r="AG91" s="229"/>
      <c r="AH91" s="229"/>
      <c r="AI91" s="229"/>
      <c r="AJ91" s="229"/>
      <c r="AK91" s="229"/>
      <c r="AL91" s="229"/>
      <c r="AM91" s="229"/>
      <c r="AN91" s="229"/>
      <c r="AO91" s="229"/>
      <c r="AP91" s="229"/>
      <c r="AQ91" s="228"/>
    </row>
  </sheetData>
  <mergeCells count="174">
    <mergeCell ref="AX14:BY14"/>
    <mergeCell ref="BV58:BZ58"/>
    <mergeCell ref="CC58:CE58"/>
    <mergeCell ref="BE58:BG58"/>
    <mergeCell ref="AY56:BH56"/>
    <mergeCell ref="AX57:BH57"/>
    <mergeCell ref="BN56:BY56"/>
    <mergeCell ref="BM57:BY57"/>
    <mergeCell ref="BT17:BY17"/>
    <mergeCell ref="BE19:BY19"/>
    <mergeCell ref="BT24:BY24"/>
    <mergeCell ref="BB22:BJ22"/>
    <mergeCell ref="BZ32:CD32"/>
    <mergeCell ref="BZ37:CD37"/>
    <mergeCell ref="BV35:BZ35"/>
    <mergeCell ref="AZ27:BV27"/>
    <mergeCell ref="BH40:BP40"/>
    <mergeCell ref="CC35:CE35"/>
    <mergeCell ref="AU32:BM32"/>
    <mergeCell ref="AU33:BM33"/>
    <mergeCell ref="BW27:CE27"/>
    <mergeCell ref="BS31:CE31"/>
    <mergeCell ref="BH29:BP29"/>
    <mergeCell ref="E62:S62"/>
    <mergeCell ref="X62:AO62"/>
    <mergeCell ref="BB52:BY52"/>
    <mergeCell ref="AZ34:BC34"/>
    <mergeCell ref="BD34:BM34"/>
    <mergeCell ref="AA59:AO59"/>
    <mergeCell ref="AA60:AO60"/>
    <mergeCell ref="AA61:AO61"/>
    <mergeCell ref="AA57:AO57"/>
    <mergeCell ref="AA56:AO56"/>
    <mergeCell ref="BI69:CE69"/>
    <mergeCell ref="BE64:BK64"/>
    <mergeCell ref="BN64:BP64"/>
    <mergeCell ref="AY2:BU4"/>
    <mergeCell ref="AG9:AH11"/>
    <mergeCell ref="BJ5:BQ6"/>
    <mergeCell ref="AI9:AO11"/>
    <mergeCell ref="AV4:AX4"/>
    <mergeCell ref="AY9:BI9"/>
    <mergeCell ref="BO9:BP9"/>
    <mergeCell ref="BO10:BP10"/>
    <mergeCell ref="AQ11:AU11"/>
    <mergeCell ref="BO21:CE21"/>
    <mergeCell ref="BH24:BP24"/>
    <mergeCell ref="BS33:BY33"/>
    <mergeCell ref="BZ52:CD52"/>
    <mergeCell ref="AP62:AP63"/>
    <mergeCell ref="BD35:BH35"/>
    <mergeCell ref="BK35:BM35"/>
    <mergeCell ref="CE5:CE6"/>
    <mergeCell ref="AW26:BY26"/>
    <mergeCell ref="BZ26:CD26"/>
    <mergeCell ref="AU65:BG65"/>
    <mergeCell ref="BI66:CE66"/>
    <mergeCell ref="K11:N11"/>
    <mergeCell ref="BT12:BY12"/>
    <mergeCell ref="BH12:BP12"/>
    <mergeCell ref="BX11:CA11"/>
    <mergeCell ref="F4:H4"/>
    <mergeCell ref="AC8:AD8"/>
    <mergeCell ref="C9:G9"/>
    <mergeCell ref="K9:N9"/>
    <mergeCell ref="Q9:U9"/>
    <mergeCell ref="V9:AB9"/>
    <mergeCell ref="AC9:AF9"/>
    <mergeCell ref="J2:AE4"/>
    <mergeCell ref="F10:AE10"/>
    <mergeCell ref="R11:V11"/>
    <mergeCell ref="CA5:CC6"/>
    <mergeCell ref="BY5:BZ6"/>
    <mergeCell ref="BR5:BT6"/>
    <mergeCell ref="BZ9:CD9"/>
    <mergeCell ref="AB11:AE11"/>
    <mergeCell ref="C11:G11"/>
    <mergeCell ref="AW70:BG70"/>
    <mergeCell ref="D68:H68"/>
    <mergeCell ref="M68:S68"/>
    <mergeCell ref="AI68:AO68"/>
    <mergeCell ref="AA68:AE68"/>
    <mergeCell ref="AI69:AO69"/>
    <mergeCell ref="K69:S69"/>
    <mergeCell ref="Y69:AE69"/>
    <mergeCell ref="V66:AE66"/>
    <mergeCell ref="BA66:BG66"/>
    <mergeCell ref="AW69:BG69"/>
    <mergeCell ref="AQ66:AZ66"/>
    <mergeCell ref="AW68:BG68"/>
    <mergeCell ref="BA67:BG67"/>
    <mergeCell ref="AY67:AZ67"/>
    <mergeCell ref="AQ68:AV68"/>
    <mergeCell ref="D21:G21"/>
    <mergeCell ref="D22:G22"/>
    <mergeCell ref="H22:J22"/>
    <mergeCell ref="H21:J21"/>
    <mergeCell ref="D23:G23"/>
    <mergeCell ref="H23:J23"/>
    <mergeCell ref="A15:M15"/>
    <mergeCell ref="BZ14:CD14"/>
    <mergeCell ref="U12:AE12"/>
    <mergeCell ref="D16:G16"/>
    <mergeCell ref="H16:J16"/>
    <mergeCell ref="BH17:BP17"/>
    <mergeCell ref="H20:J20"/>
    <mergeCell ref="K23:M23"/>
    <mergeCell ref="H19:J19"/>
    <mergeCell ref="D19:G19"/>
    <mergeCell ref="AX15:CE15"/>
    <mergeCell ref="B14:AE14"/>
    <mergeCell ref="AG13:AO14"/>
    <mergeCell ref="B13:AE13"/>
    <mergeCell ref="D18:G18"/>
    <mergeCell ref="D17:G17"/>
    <mergeCell ref="H18:J18"/>
    <mergeCell ref="D20:G20"/>
    <mergeCell ref="N22:S22"/>
    <mergeCell ref="N23:S23"/>
    <mergeCell ref="O20:S20"/>
    <mergeCell ref="T16:AO23"/>
    <mergeCell ref="H17:J17"/>
    <mergeCell ref="AD25:AI25"/>
    <mergeCell ref="H25:M25"/>
    <mergeCell ref="AQ16:AU16"/>
    <mergeCell ref="AV16:CE16"/>
    <mergeCell ref="AQ20:CE20"/>
    <mergeCell ref="BB21:BJ21"/>
    <mergeCell ref="BZ24:CA24"/>
    <mergeCell ref="BZ19:CD19"/>
    <mergeCell ref="AN72:AO72"/>
    <mergeCell ref="O21:S21"/>
    <mergeCell ref="AW71:BG71"/>
    <mergeCell ref="BI71:CE71"/>
    <mergeCell ref="BT29:BY29"/>
    <mergeCell ref="BE28:CE28"/>
    <mergeCell ref="AU31:BM31"/>
    <mergeCell ref="BH47:BL47"/>
    <mergeCell ref="BH49:BP49"/>
    <mergeCell ref="BI70:CE70"/>
    <mergeCell ref="AV46:BD46"/>
    <mergeCell ref="BT54:BY54"/>
    <mergeCell ref="BT49:BY49"/>
    <mergeCell ref="BH54:BP54"/>
    <mergeCell ref="AQ53:AV53"/>
    <mergeCell ref="AQ52:BA52"/>
    <mergeCell ref="BS32:BY32"/>
    <mergeCell ref="BB47:BF47"/>
    <mergeCell ref="AW53:CE53"/>
    <mergeCell ref="BA42:BY42"/>
    <mergeCell ref="BL46:BY46"/>
    <mergeCell ref="BB37:BY37"/>
    <mergeCell ref="V65:AE65"/>
    <mergeCell ref="V64:AE64"/>
    <mergeCell ref="BM65:CE65"/>
    <mergeCell ref="BI67:CE67"/>
    <mergeCell ref="BI68:CE68"/>
    <mergeCell ref="AQ44:CE44"/>
    <mergeCell ref="BA38:CE38"/>
    <mergeCell ref="AX61:BJ62"/>
    <mergeCell ref="BZ42:CD42"/>
    <mergeCell ref="BT40:BY40"/>
    <mergeCell ref="BM47:BQ47"/>
    <mergeCell ref="AQ60:AU63"/>
    <mergeCell ref="BX60:CE61"/>
    <mergeCell ref="AZ45:CE45"/>
    <mergeCell ref="BI39:BP39"/>
    <mergeCell ref="AY39:BC39"/>
    <mergeCell ref="BV39:CE39"/>
    <mergeCell ref="AQ43:CE43"/>
    <mergeCell ref="AQ42:AZ42"/>
    <mergeCell ref="AQ39:AU39"/>
    <mergeCell ref="AQ51:BY51"/>
    <mergeCell ref="BZ56:CD56"/>
  </mergeCells>
  <phoneticPr fontId="0" type="noConversion"/>
  <conditionalFormatting sqref="BH47:BL47">
    <cfRule type="cellIs" dxfId="17" priority="16" operator="equal">
      <formula>"FABRIC MODIF"</formula>
    </cfRule>
    <cfRule type="cellIs" dxfId="16" priority="26" stopIfTrue="1" operator="equal">
      <formula>"MODIF TISSU"</formula>
    </cfRule>
  </conditionalFormatting>
  <conditionalFormatting sqref="BB47:BF47 AQ11:AU11 AQ42:AU42 BW27:CA27">
    <cfRule type="cellIs" dxfId="15" priority="28" stopIfTrue="1" operator="notEqual">
      <formula>""</formula>
    </cfRule>
  </conditionalFormatting>
  <conditionalFormatting sqref="AQ16:AU16">
    <cfRule type="cellIs" dxfId="14" priority="24" stopIfTrue="1" operator="notEqual">
      <formula>""</formula>
    </cfRule>
  </conditionalFormatting>
  <conditionalFormatting sqref="AC9:AF9">
    <cfRule type="cellIs" dxfId="13" priority="19" operator="equal">
      <formula>"dd/mm/yy"</formula>
    </cfRule>
    <cfRule type="cellIs" dxfId="12" priority="20" operator="equal">
      <formula>"jj/mm/aa"</formula>
    </cfRule>
  </conditionalFormatting>
  <conditionalFormatting sqref="BM47:BQ47">
    <cfRule type="cellIs" dxfId="11" priority="17" operator="equal">
      <formula>"POE Sheet Impact"</formula>
    </cfRule>
    <cfRule type="cellIs" dxfId="10" priority="18" stopIfTrue="1" operator="equal">
      <formula>"Impact Fiche POE"</formula>
    </cfRule>
  </conditionalFormatting>
  <conditionalFormatting sqref="AA57:AO61">
    <cfRule type="expression" dxfId="9" priority="8">
      <formula>OR($CG$66=1,$CG$67=1)</formula>
    </cfRule>
  </conditionalFormatting>
  <conditionalFormatting sqref="AA56:AO56">
    <cfRule type="expression" dxfId="8" priority="5">
      <formula>AND($CG$67=1,AA56="")</formula>
    </cfRule>
    <cfRule type="expression" dxfId="7" priority="6">
      <formula>$CG$67=1</formula>
    </cfRule>
  </conditionalFormatting>
  <conditionalFormatting sqref="AQ39:AU39">
    <cfRule type="expression" dxfId="6" priority="4">
      <formula>CG66=1</formula>
    </cfRule>
  </conditionalFormatting>
  <conditionalFormatting sqref="AZ34:BC34">
    <cfRule type="expression" dxfId="5" priority="3">
      <formula>CG66=1</formula>
    </cfRule>
  </conditionalFormatting>
  <conditionalFormatting sqref="AA57:AO57">
    <cfRule type="expression" dxfId="4" priority="2">
      <formula>AND($CG$67=1,AA57="")</formula>
    </cfRule>
  </conditionalFormatting>
  <conditionalFormatting sqref="AA57 AA59:AA61">
    <cfRule type="expression" dxfId="3" priority="7">
      <formula>AND($CG$66=1,AA57="")</formula>
    </cfRule>
  </conditionalFormatting>
  <dataValidations count="2">
    <dataValidation type="custom" allowBlank="1" showInputMessage="1" showErrorMessage="1" errorTitle="adresse email" error="adresse email obligatoire/email adress" sqref="D23:G23">
      <formula1>IFERROR(AND(SEARCH("@",D23)&gt;0,SEARCH(".",D23,SEARCH("@",D23)+1)),FALSE)</formula1>
    </dataValidation>
    <dataValidation type="date" allowBlank="1" showInputMessage="1" showErrorMessage="1" promptTitle="date format" prompt="JJ/MM/AA_x000a_DD/MM/YY" sqref="O20:S20">
      <formula1>43466</formula1>
      <formula2>55134</formula2>
    </dataValidation>
  </dataValidations>
  <hyperlinks>
    <hyperlink ref="AR72" r:id="rId1" display="http://intranet/sites/cu/psa/dpe/dpe_psa_eben/DEVELOPPEMENT/Projet/FEP/FEP/FEP_DPE_EBEN_277_tco.xlsm"/>
  </hyperlinks>
  <printOptions gridLinesSet="0"/>
  <pageMargins left="0" right="0" top="0" bottom="0" header="0.51181102362204722" footer="0.51181102362204722"/>
  <pageSetup paperSize="8" scale="69" orientation="landscape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84" r:id="rId5" name="boutanex3b">
              <controlPr defaultSize="0" autoFill="0" autoLine="0" autoPict="0" macro="[0]!boutonanex_3b">
                <anchor moveWithCells="1">
                  <from>
                    <xdr:col>82</xdr:col>
                    <xdr:colOff>7620</xdr:colOff>
                    <xdr:row>13</xdr:row>
                    <xdr:rowOff>7620</xdr:rowOff>
                  </from>
                  <to>
                    <xdr:col>83</xdr:col>
                    <xdr:colOff>45720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1" r:id="rId6" name="Button 697">
              <controlPr defaultSize="0" print="0" autoFill="0" autoPict="0" macro="[0]!ENVOYERDEM">
                <anchor moveWithCells="1" sizeWithCells="1">
                  <from>
                    <xdr:col>0</xdr:col>
                    <xdr:colOff>99060</xdr:colOff>
                    <xdr:row>69</xdr:row>
                    <xdr:rowOff>190500</xdr:rowOff>
                  </from>
                  <to>
                    <xdr:col>7</xdr:col>
                    <xdr:colOff>182880</xdr:colOff>
                    <xdr:row>70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2" r:id="rId7" name="Button 698">
              <controlPr defaultSize="0" print="0" autoFill="0" autoPict="0" macro="[0]!ENVOYER2B">
                <anchor moveWithCells="1" sizeWithCells="1">
                  <from>
                    <xdr:col>36</xdr:col>
                    <xdr:colOff>0</xdr:colOff>
                    <xdr:row>69</xdr:row>
                    <xdr:rowOff>198120</xdr:rowOff>
                  </from>
                  <to>
                    <xdr:col>40</xdr:col>
                    <xdr:colOff>487680</xdr:colOff>
                    <xdr:row>70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3" r:id="rId8" name="Button 699">
              <controlPr defaultSize="0" print="0" autoFill="0" autoPict="0" macro="[0]!ENVOYER4">
                <anchor moveWithCells="1" sizeWithCells="1">
                  <from>
                    <xdr:col>63</xdr:col>
                    <xdr:colOff>160020</xdr:colOff>
                    <xdr:row>60</xdr:row>
                    <xdr:rowOff>190500</xdr:rowOff>
                  </from>
                  <to>
                    <xdr:col>68</xdr:col>
                    <xdr:colOff>0</xdr:colOff>
                    <xdr:row>62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4" r:id="rId9" name="boutanex3c">
              <controlPr defaultSize="0" autoFill="0" autoLine="0" autoPict="0" macro="[0]!boutonanex_3c">
                <anchor moveWithCells="1">
                  <from>
                    <xdr:col>81</xdr:col>
                    <xdr:colOff>190500</xdr:colOff>
                    <xdr:row>18</xdr:row>
                    <xdr:rowOff>7620</xdr:rowOff>
                  </from>
                  <to>
                    <xdr:col>83</xdr:col>
                    <xdr:colOff>22860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6" r:id="rId10" name="boutanex3e">
              <controlPr defaultSize="0" autoFill="0" autoLine="0" autoPict="0" macro="[0]!boutonanex_3e">
                <anchor moveWithCells="1">
                  <from>
                    <xdr:col>82</xdr:col>
                    <xdr:colOff>30480</xdr:colOff>
                    <xdr:row>31</xdr:row>
                    <xdr:rowOff>30480</xdr:rowOff>
                  </from>
                  <to>
                    <xdr:col>83</xdr:col>
                    <xdr:colOff>83820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28" r:id="rId11" name="boutanex3f">
              <controlPr defaultSize="0" autoFill="0" autoLine="0" autoPict="0" macro="[0]!boutonanex_3f">
                <anchor moveWithCells="1">
                  <from>
                    <xdr:col>82</xdr:col>
                    <xdr:colOff>30480</xdr:colOff>
                    <xdr:row>36</xdr:row>
                    <xdr:rowOff>30480</xdr:rowOff>
                  </from>
                  <to>
                    <xdr:col>83</xdr:col>
                    <xdr:colOff>83820</xdr:colOff>
                    <xdr:row>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0" r:id="rId12" name="boutanex3g">
              <controlPr defaultSize="0" autoFill="0" autoLine="0" autoPict="0" macro="[0]!boutonanex_3g">
                <anchor moveWithCells="1">
                  <from>
                    <xdr:col>82</xdr:col>
                    <xdr:colOff>30480</xdr:colOff>
                    <xdr:row>41</xdr:row>
                    <xdr:rowOff>30480</xdr:rowOff>
                  </from>
                  <to>
                    <xdr:col>83</xdr:col>
                    <xdr:colOff>83820</xdr:colOff>
                    <xdr:row>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32" r:id="rId13" name="boutanex3a">
              <controlPr defaultSize="0" autoFill="0" autoLine="0" autoPict="0" macro="[0]!boutonanex_3A">
                <anchor moveWithCells="1">
                  <from>
                    <xdr:col>82</xdr:col>
                    <xdr:colOff>7620</xdr:colOff>
                    <xdr:row>8</xdr:row>
                    <xdr:rowOff>45720</xdr:rowOff>
                  </from>
                  <to>
                    <xdr:col>83</xdr:col>
                    <xdr:colOff>45720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" r:id="rId14" name="f3a">
              <controlPr defaultSize="0" autoFill="0" autoLine="0" autoPict="0" macro="[0]!filtre_3a">
                <anchor moveWithCells="1">
                  <from>
                    <xdr:col>41</xdr:col>
                    <xdr:colOff>106680</xdr:colOff>
                    <xdr:row>7</xdr:row>
                    <xdr:rowOff>30480</xdr:rowOff>
                  </from>
                  <to>
                    <xdr:col>42</xdr:col>
                    <xdr:colOff>0</xdr:colOff>
                    <xdr:row>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3" r:id="rId15" name="f3b">
              <controlPr defaultSize="0" autoFill="0" autoLine="0" autoPict="0" macro="[0]!filtre_3b">
                <anchor moveWithCells="1">
                  <from>
                    <xdr:col>41</xdr:col>
                    <xdr:colOff>76200</xdr:colOff>
                    <xdr:row>11</xdr:row>
                    <xdr:rowOff>220980</xdr:rowOff>
                  </from>
                  <to>
                    <xdr:col>42</xdr:col>
                    <xdr:colOff>60960</xdr:colOff>
                    <xdr:row>12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" r:id="rId16" name="f3c">
              <controlPr defaultSize="0" autoFill="0" autoLine="0" autoPict="0" macro="[0]!filtre_3c">
                <anchor moveWithCells="1">
                  <from>
                    <xdr:col>41</xdr:col>
                    <xdr:colOff>83820</xdr:colOff>
                    <xdr:row>16</xdr:row>
                    <xdr:rowOff>220980</xdr:rowOff>
                  </from>
                  <to>
                    <xdr:col>42</xdr:col>
                    <xdr:colOff>45720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" r:id="rId17" name="f3d">
              <controlPr locked="0" defaultSize="0" autoFill="0" autoLine="0" autoPict="0" macro="[0]!filtre_3d">
                <anchor moveWithCells="1">
                  <from>
                    <xdr:col>41</xdr:col>
                    <xdr:colOff>76200</xdr:colOff>
                    <xdr:row>23</xdr:row>
                    <xdr:rowOff>220980</xdr:rowOff>
                  </from>
                  <to>
                    <xdr:col>42</xdr:col>
                    <xdr:colOff>83820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" r:id="rId18" name="f3e">
              <controlPr defaultSize="0" autoFill="0" autoLine="0" autoPict="0" macro="[0]!filtre_3e">
                <anchor moveWithCells="1">
                  <from>
                    <xdr:col>41</xdr:col>
                    <xdr:colOff>83820</xdr:colOff>
                    <xdr:row>28</xdr:row>
                    <xdr:rowOff>220980</xdr:rowOff>
                  </from>
                  <to>
                    <xdr:col>42</xdr:col>
                    <xdr:colOff>121920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" r:id="rId19" name="f3f">
              <controlPr defaultSize="0" autoFill="0" autoLine="0" autoPict="0" macro="[0]!filtre_3f">
                <anchor moveWithCells="1">
                  <from>
                    <xdr:col>41</xdr:col>
                    <xdr:colOff>106680</xdr:colOff>
                    <xdr:row>34</xdr:row>
                    <xdr:rowOff>220980</xdr:rowOff>
                  </from>
                  <to>
                    <xdr:col>42</xdr:col>
                    <xdr:colOff>152400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8" r:id="rId20" name="f3g">
              <controlPr defaultSize="0" autoFill="0" autoLine="0" autoPict="0" macro="[0]!filtre_3g">
                <anchor moveWithCells="1">
                  <from>
                    <xdr:col>41</xdr:col>
                    <xdr:colOff>106680</xdr:colOff>
                    <xdr:row>39</xdr:row>
                    <xdr:rowOff>220980</xdr:rowOff>
                  </from>
                  <to>
                    <xdr:col>42</xdr:col>
                    <xdr:colOff>83820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0" r:id="rId21" name="boutanex3d">
              <controlPr defaultSize="0" autoFill="0" autoLine="0" autoPict="0" macro="[0]!boutonanex_3d">
                <anchor moveWithCells="1">
                  <from>
                    <xdr:col>81</xdr:col>
                    <xdr:colOff>190500</xdr:colOff>
                    <xdr:row>25</xdr:row>
                    <xdr:rowOff>7620</xdr:rowOff>
                  </from>
                  <to>
                    <xdr:col>83</xdr:col>
                    <xdr:colOff>22860</xdr:colOff>
                    <xdr:row>26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" r:id="rId22" name="oui4mec">
              <controlPr defaultSize="0" autoFill="0" autoLine="0" autoPict="0" macro="[0]!oui_5mec">
                <anchor moveWithCells="1">
                  <from>
                    <xdr:col>81</xdr:col>
                    <xdr:colOff>160020</xdr:colOff>
                    <xdr:row>61</xdr:row>
                    <xdr:rowOff>45720</xdr:rowOff>
                  </from>
                  <to>
                    <xdr:col>82</xdr:col>
                    <xdr:colOff>236220</xdr:colOff>
                    <xdr:row>62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2" r:id="rId23" name="Check Box 748">
              <controlPr defaultSize="0" autoFill="0" autoLine="0" autoPict="0">
                <anchor moveWithCells="1">
                  <from>
                    <xdr:col>2</xdr:col>
                    <xdr:colOff>30480</xdr:colOff>
                    <xdr:row>15</xdr:row>
                    <xdr:rowOff>0</xdr:rowOff>
                  </from>
                  <to>
                    <xdr:col>3</xdr:col>
                    <xdr:colOff>106680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5" r:id="rId24" name="Check Box 751">
              <controlPr defaultSize="0" autoFill="0" autoLine="0" autoPict="0" macro="[0]!filtre_33">
                <anchor moveWithCells="1">
                  <from>
                    <xdr:col>2</xdr:col>
                    <xdr:colOff>30480</xdr:colOff>
                    <xdr:row>16</xdr:row>
                    <xdr:rowOff>0</xdr:rowOff>
                  </from>
                  <to>
                    <xdr:col>3</xdr:col>
                    <xdr:colOff>106680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6" r:id="rId25" name="Check Box 752">
              <controlPr defaultSize="0" autoFill="0" autoLine="0" autoPict="0" macro="[0]!filtre_34">
                <anchor moveWithCells="1">
                  <from>
                    <xdr:col>2</xdr:col>
                    <xdr:colOff>30480</xdr:colOff>
                    <xdr:row>16</xdr:row>
                    <xdr:rowOff>220980</xdr:rowOff>
                  </from>
                  <to>
                    <xdr:col>3</xdr:col>
                    <xdr:colOff>106680</xdr:colOff>
                    <xdr:row>17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7" r:id="rId26" name="Check Box 753">
              <controlPr defaultSize="0" autoFill="0" autoLine="0" autoPict="0" macro="[0]!filtre_35">
                <anchor moveWithCells="1">
                  <from>
                    <xdr:col>2</xdr:col>
                    <xdr:colOff>30480</xdr:colOff>
                    <xdr:row>18</xdr:row>
                    <xdr:rowOff>0</xdr:rowOff>
                  </from>
                  <to>
                    <xdr:col>3</xdr:col>
                    <xdr:colOff>106680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1" r:id="rId27" name="Check Box 757">
              <controlPr defaultSize="0" autoFill="0" autoLine="0" autoPict="0" macro="[0]!filtre_39">
                <anchor moveWithCells="1">
                  <from>
                    <xdr:col>2</xdr:col>
                    <xdr:colOff>30480</xdr:colOff>
                    <xdr:row>18</xdr:row>
                    <xdr:rowOff>220980</xdr:rowOff>
                  </from>
                  <to>
                    <xdr:col>3</xdr:col>
                    <xdr:colOff>106680</xdr:colOff>
                    <xdr:row>19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3" r:id="rId28" name="Check Box 759">
              <controlPr defaultSize="0" autoFill="0" autoLine="0" autoPict="0" macro="[0]!filtre_41">
                <anchor moveWithCells="1">
                  <from>
                    <xdr:col>2</xdr:col>
                    <xdr:colOff>30480</xdr:colOff>
                    <xdr:row>19</xdr:row>
                    <xdr:rowOff>220980</xdr:rowOff>
                  </from>
                  <to>
                    <xdr:col>3</xdr:col>
                    <xdr:colOff>106680</xdr:colOff>
                    <xdr:row>20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5" r:id="rId29" name="Check Box 761">
              <controlPr defaultSize="0" autoFill="0" autoLine="0" autoPict="0" macro="[0]!filtre_42">
                <anchor moveWithCells="1">
                  <from>
                    <xdr:col>2</xdr:col>
                    <xdr:colOff>30480</xdr:colOff>
                    <xdr:row>21</xdr:row>
                    <xdr:rowOff>0</xdr:rowOff>
                  </from>
                  <to>
                    <xdr:col>3</xdr:col>
                    <xdr:colOff>106680</xdr:colOff>
                    <xdr:row>21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7" r:id="rId30" name="oui33">
              <controlPr defaultSize="0" autoFill="0" autoLine="0" autoPict="0" macro="[0]!oui_33">
                <anchor moveWithCells="1">
                  <from>
                    <xdr:col>10</xdr:col>
                    <xdr:colOff>30480</xdr:colOff>
                    <xdr:row>15</xdr:row>
                    <xdr:rowOff>198120</xdr:rowOff>
                  </from>
                  <to>
                    <xdr:col>11</xdr:col>
                    <xdr:colOff>121920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8" r:id="rId31" name="oui34">
              <controlPr defaultSize="0" autoFill="0" autoLine="0" autoPict="0" macro="[0]!oui_34">
                <anchor moveWithCells="1">
                  <from>
                    <xdr:col>10</xdr:col>
                    <xdr:colOff>30480</xdr:colOff>
                    <xdr:row>16</xdr:row>
                    <xdr:rowOff>220980</xdr:rowOff>
                  </from>
                  <to>
                    <xdr:col>11</xdr:col>
                    <xdr:colOff>121920</xdr:colOff>
                    <xdr:row>18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9" r:id="rId32" name="oui35">
              <controlPr defaultSize="0" autoFill="0" autoLine="0" autoPict="0" macro="[0]!oui_35">
                <anchor moveWithCells="1">
                  <from>
                    <xdr:col>10</xdr:col>
                    <xdr:colOff>7620</xdr:colOff>
                    <xdr:row>17</xdr:row>
                    <xdr:rowOff>198120</xdr:rowOff>
                  </from>
                  <to>
                    <xdr:col>11</xdr:col>
                    <xdr:colOff>137160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3" r:id="rId33" name="oui39">
              <controlPr defaultSize="0" autoFill="0" autoLine="0" autoPict="0" macro="[0]!oui_39">
                <anchor moveWithCells="1">
                  <from>
                    <xdr:col>10</xdr:col>
                    <xdr:colOff>7620</xdr:colOff>
                    <xdr:row>18</xdr:row>
                    <xdr:rowOff>182880</xdr:rowOff>
                  </from>
                  <to>
                    <xdr:col>11</xdr:col>
                    <xdr:colOff>106680</xdr:colOff>
                    <xdr:row>19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5" r:id="rId34" name="oui41">
              <controlPr defaultSize="0" autoFill="0" autoLine="0" autoPict="0" macro="[0]!oui_41">
                <anchor moveWithCells="1">
                  <from>
                    <xdr:col>10</xdr:col>
                    <xdr:colOff>30480</xdr:colOff>
                    <xdr:row>19</xdr:row>
                    <xdr:rowOff>198120</xdr:rowOff>
                  </from>
                  <to>
                    <xdr:col>11</xdr:col>
                    <xdr:colOff>121920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6" r:id="rId35" name="oui42">
              <controlPr defaultSize="0" autoFill="0" autoLine="0" autoPict="0" macro="[0]!oui_42">
                <anchor moveWithCells="1">
                  <from>
                    <xdr:col>10</xdr:col>
                    <xdr:colOff>30480</xdr:colOff>
                    <xdr:row>21</xdr:row>
                    <xdr:rowOff>0</xdr:rowOff>
                  </from>
                  <to>
                    <xdr:col>11</xdr:col>
                    <xdr:colOff>121920</xdr:colOff>
                    <xdr:row>22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8" r:id="rId36" name="non33">
              <controlPr defaultSize="0" autoFill="0" autoLine="0" autoPict="0" macro="[0]!non_33">
                <anchor moveWithCells="1">
                  <from>
                    <xdr:col>11</xdr:col>
                    <xdr:colOff>144780</xdr:colOff>
                    <xdr:row>16</xdr:row>
                    <xdr:rowOff>0</xdr:rowOff>
                  </from>
                  <to>
                    <xdr:col>13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9" r:id="rId37" name="non34">
              <controlPr defaultSize="0" autoFill="0" autoLine="0" autoPict="0" macro="[0]!non_34">
                <anchor moveWithCells="1">
                  <from>
                    <xdr:col>11</xdr:col>
                    <xdr:colOff>121920</xdr:colOff>
                    <xdr:row>16</xdr:row>
                    <xdr:rowOff>220980</xdr:rowOff>
                  </from>
                  <to>
                    <xdr:col>13</xdr:col>
                    <xdr:colOff>7620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0" r:id="rId38" name="non35">
              <controlPr defaultSize="0" autoFill="0" autoLine="0" autoPict="0" macro="[0]!non_35">
                <anchor moveWithCells="1">
                  <from>
                    <xdr:col>11</xdr:col>
                    <xdr:colOff>121920</xdr:colOff>
                    <xdr:row>18</xdr:row>
                    <xdr:rowOff>0</xdr:rowOff>
                  </from>
                  <to>
                    <xdr:col>13</xdr:col>
                    <xdr:colOff>60960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4" r:id="rId39" name="non39">
              <controlPr defaultSize="0" autoFill="0" autoLine="0" autoPict="0" macro="[0]!non_39">
                <anchor moveWithCells="1">
                  <from>
                    <xdr:col>11</xdr:col>
                    <xdr:colOff>144780</xdr:colOff>
                    <xdr:row>18</xdr:row>
                    <xdr:rowOff>220980</xdr:rowOff>
                  </from>
                  <to>
                    <xdr:col>13</xdr:col>
                    <xdr:colOff>38100</xdr:colOff>
                    <xdr:row>19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6" r:id="rId40" name="non41">
              <controlPr defaultSize="0" autoFill="0" autoLine="0" autoPict="0" macro="[0]!non_41">
                <anchor moveWithCells="1">
                  <from>
                    <xdr:col>11</xdr:col>
                    <xdr:colOff>144780</xdr:colOff>
                    <xdr:row>20</xdr:row>
                    <xdr:rowOff>0</xdr:rowOff>
                  </from>
                  <to>
                    <xdr:col>13</xdr:col>
                    <xdr:colOff>38100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7" r:id="rId41" name="non42">
              <controlPr defaultSize="0" autoFill="0" autoLine="0" autoPict="0" macro="[0]!non_42">
                <anchor moveWithCells="1">
                  <from>
                    <xdr:col>11</xdr:col>
                    <xdr:colOff>121920</xdr:colOff>
                    <xdr:row>21</xdr:row>
                    <xdr:rowOff>7620</xdr:rowOff>
                  </from>
                  <to>
                    <xdr:col>13</xdr:col>
                    <xdr:colOff>7620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5" r:id="rId42" name="Button 811">
              <controlPr defaultSize="0" print="0" autoFill="0" autoPict="0" macro="[0]!ENVOYERRESPBE">
                <anchor moveWithCells="1" sizeWithCells="1">
                  <from>
                    <xdr:col>11</xdr:col>
                    <xdr:colOff>30480</xdr:colOff>
                    <xdr:row>69</xdr:row>
                    <xdr:rowOff>190500</xdr:rowOff>
                  </from>
                  <to>
                    <xdr:col>18</xdr:col>
                    <xdr:colOff>213360</xdr:colOff>
                    <xdr:row>71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8" r:id="rId43" name="oui3qha">
              <controlPr defaultSize="0" autoFill="0" autoLine="0" autoPict="0">
                <anchor moveWithCells="1">
                  <from>
                    <xdr:col>50</xdr:col>
                    <xdr:colOff>7620</xdr:colOff>
                    <xdr:row>46</xdr:row>
                    <xdr:rowOff>7620</xdr:rowOff>
                  </from>
                  <to>
                    <xdr:col>51</xdr:col>
                    <xdr:colOff>68580</xdr:colOff>
                    <xdr:row>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9" r:id="rId44" name="oui3aa">
              <controlPr defaultSize="0" autoFill="0" autoLine="0" autoPict="0" macro="[0]!oui_amdec">
                <anchor moveWithCells="1">
                  <from>
                    <xdr:col>50</xdr:col>
                    <xdr:colOff>114300</xdr:colOff>
                    <xdr:row>9</xdr:row>
                    <xdr:rowOff>0</xdr:rowOff>
                  </from>
                  <to>
                    <xdr:col>52</xdr:col>
                    <xdr:colOff>45720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0" r:id="rId45" name="non3aa">
              <controlPr defaultSize="0" autoFill="0" autoLine="0" autoPict="0" macro="[0]!non_amdec">
                <anchor moveWithCells="1">
                  <from>
                    <xdr:col>52</xdr:col>
                    <xdr:colOff>30480</xdr:colOff>
                    <xdr:row>9</xdr:row>
                    <xdr:rowOff>7620</xdr:rowOff>
                  </from>
                  <to>
                    <xdr:col>54</xdr:col>
                    <xdr:colOff>106680</xdr:colOff>
                    <xdr:row>10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1" r:id="rId46" name="oui3ac">
              <controlPr defaultSize="0" autoFill="0" autoLine="0" autoPict="0">
                <anchor moveWithCells="1">
                  <from>
                    <xdr:col>57</xdr:col>
                    <xdr:colOff>114300</xdr:colOff>
                    <xdr:row>9</xdr:row>
                    <xdr:rowOff>0</xdr:rowOff>
                  </from>
                  <to>
                    <xdr:col>59</xdr:col>
                    <xdr:colOff>76200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2" r:id="rId47" name="non3ac">
              <controlPr defaultSize="0" autoFill="0" autoLine="0" autoPict="0">
                <anchor moveWithCells="1">
                  <from>
                    <xdr:col>59</xdr:col>
                    <xdr:colOff>144780</xdr:colOff>
                    <xdr:row>9</xdr:row>
                    <xdr:rowOff>7620</xdr:rowOff>
                  </from>
                  <to>
                    <xdr:col>62</xdr:col>
                    <xdr:colOff>7620</xdr:colOff>
                    <xdr:row>10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" r:id="rId48" name="oui3ca">
              <controlPr defaultSize="0" autoFill="0" autoLine="0" autoPict="0">
                <anchor moveWithCells="1">
                  <from>
                    <xdr:col>50</xdr:col>
                    <xdr:colOff>76200</xdr:colOff>
                    <xdr:row>22</xdr:row>
                    <xdr:rowOff>0</xdr:rowOff>
                  </from>
                  <to>
                    <xdr:col>51</xdr:col>
                    <xdr:colOff>144780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" r:id="rId49" name="non3ca">
              <controlPr defaultSize="0" autoFill="0" autoLine="0" autoPict="0">
                <anchor moveWithCells="1">
                  <from>
                    <xdr:col>51</xdr:col>
                    <xdr:colOff>228600</xdr:colOff>
                    <xdr:row>22</xdr:row>
                    <xdr:rowOff>7620</xdr:rowOff>
                  </from>
                  <to>
                    <xdr:col>53</xdr:col>
                    <xdr:colOff>22860</xdr:colOff>
                    <xdr:row>23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3" r:id="rId50" name="oui3cc">
              <controlPr defaultSize="0" autoFill="0" autoLine="0" autoPict="0">
                <anchor moveWithCells="1">
                  <from>
                    <xdr:col>59</xdr:col>
                    <xdr:colOff>144780</xdr:colOff>
                    <xdr:row>22</xdr:row>
                    <xdr:rowOff>0</xdr:rowOff>
                  </from>
                  <to>
                    <xdr:col>61</xdr:col>
                    <xdr:colOff>45720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4" r:id="rId51" name="non3cc">
              <controlPr defaultSize="0" autoFill="0" autoLine="0" autoPict="0">
                <anchor moveWithCells="1">
                  <from>
                    <xdr:col>62</xdr:col>
                    <xdr:colOff>106680</xdr:colOff>
                    <xdr:row>22</xdr:row>
                    <xdr:rowOff>7620</xdr:rowOff>
                  </from>
                  <to>
                    <xdr:col>63</xdr:col>
                    <xdr:colOff>182880</xdr:colOff>
                    <xdr:row>23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5" r:id="rId52" name="f3h">
              <controlPr defaultSize="0" autoFill="0" autoLine="0" autoPict="0" macro="[0]!filtre_3H">
                <anchor moveWithCells="1">
                  <from>
                    <xdr:col>41</xdr:col>
                    <xdr:colOff>7620</xdr:colOff>
                    <xdr:row>48</xdr:row>
                    <xdr:rowOff>68580</xdr:rowOff>
                  </from>
                  <to>
                    <xdr:col>41</xdr:col>
                    <xdr:colOff>746760</xdr:colOff>
                    <xdr:row>49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3" r:id="rId53" name="Check Box 849">
              <controlPr defaultSize="0" autoFill="0" autoLine="0" autoPict="0">
                <anchor moveWithCells="1">
                  <from>
                    <xdr:col>2</xdr:col>
                    <xdr:colOff>30480</xdr:colOff>
                    <xdr:row>22</xdr:row>
                    <xdr:rowOff>7620</xdr:rowOff>
                  </from>
                  <to>
                    <xdr:col>3</xdr:col>
                    <xdr:colOff>106680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8" r:id="rId54" name="boutanex3h">
              <controlPr defaultSize="0" autoFill="0" autoLine="0" autoPict="0" macro="[0]!boutonanex_3h">
                <anchor moveWithCells="1">
                  <from>
                    <xdr:col>82</xdr:col>
                    <xdr:colOff>7620</xdr:colOff>
                    <xdr:row>50</xdr:row>
                    <xdr:rowOff>76200</xdr:rowOff>
                  </from>
                  <to>
                    <xdr:col>83</xdr:col>
                    <xdr:colOff>76200</xdr:colOff>
                    <xdr:row>51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0" r:id="rId55" name="listepc">
              <controlPr defaultSize="0" autoLine="0" autoPict="0">
                <anchor moveWithCells="1">
                  <from>
                    <xdr:col>79</xdr:col>
                    <xdr:colOff>0</xdr:colOff>
                    <xdr:row>6</xdr:row>
                    <xdr:rowOff>7620</xdr:rowOff>
                  </from>
                  <to>
                    <xdr:col>82</xdr:col>
                    <xdr:colOff>198120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8" r:id="rId56" name="oui3cp">
              <controlPr defaultSize="0" autoFill="0" autoLine="0" autoPict="0">
                <anchor moveWithCells="1">
                  <from>
                    <xdr:col>77</xdr:col>
                    <xdr:colOff>198120</xdr:colOff>
                    <xdr:row>22</xdr:row>
                    <xdr:rowOff>30480</xdr:rowOff>
                  </from>
                  <to>
                    <xdr:col>79</xdr:col>
                    <xdr:colOff>45720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9" r:id="rId57" name="non3cp">
              <controlPr defaultSize="0" autoFill="0" autoLine="0" autoPict="0">
                <anchor moveWithCells="1">
                  <from>
                    <xdr:col>80</xdr:col>
                    <xdr:colOff>106680</xdr:colOff>
                    <xdr:row>22</xdr:row>
                    <xdr:rowOff>38100</xdr:rowOff>
                  </from>
                  <to>
                    <xdr:col>81</xdr:col>
                    <xdr:colOff>106680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0" r:id="rId58" name="Check Box 896">
              <controlPr defaultSize="0" autoFill="0" autoLine="0" autoPict="0">
                <anchor moveWithCells="1">
                  <from>
                    <xdr:col>17</xdr:col>
                    <xdr:colOff>106680</xdr:colOff>
                    <xdr:row>15</xdr:row>
                    <xdr:rowOff>198120</xdr:rowOff>
                  </from>
                  <to>
                    <xdr:col>18</xdr:col>
                    <xdr:colOff>182880</xdr:colOff>
                    <xdr:row>16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1" r:id="rId59" name="Check Box 897">
              <controlPr defaultSize="0" autoFill="0" autoLine="0" autoPict="0">
                <anchor moveWithCells="1">
                  <from>
                    <xdr:col>17</xdr:col>
                    <xdr:colOff>106680</xdr:colOff>
                    <xdr:row>17</xdr:row>
                    <xdr:rowOff>30480</xdr:rowOff>
                  </from>
                  <to>
                    <xdr:col>18</xdr:col>
                    <xdr:colOff>182880</xdr:colOff>
                    <xdr:row>18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2" r:id="rId60" name="Check Box 898">
              <controlPr defaultSize="0" autoFill="0" autoLine="0" autoPict="0">
                <anchor moveWithCells="1">
                  <from>
                    <xdr:col>17</xdr:col>
                    <xdr:colOff>106680</xdr:colOff>
                    <xdr:row>18</xdr:row>
                    <xdr:rowOff>83820</xdr:rowOff>
                  </from>
                  <to>
                    <xdr:col>18</xdr:col>
                    <xdr:colOff>182880</xdr:colOff>
                    <xdr:row>19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4" r:id="rId61" name="Check Box 900">
              <controlPr defaultSize="0" autoFill="0" autoLine="0" autoPict="0">
                <anchor moveWithCells="1">
                  <from>
                    <xdr:col>1</xdr:col>
                    <xdr:colOff>114300</xdr:colOff>
                    <xdr:row>11</xdr:row>
                    <xdr:rowOff>7620</xdr:rowOff>
                  </from>
                  <to>
                    <xdr:col>2</xdr:col>
                    <xdr:colOff>190500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" r:id="rId62" name="Check Box 901">
              <controlPr defaultSize="0" autoFill="0" autoLine="0" autoPict="0">
                <anchor moveWithCells="1">
                  <from>
                    <xdr:col>5</xdr:col>
                    <xdr:colOff>121920</xdr:colOff>
                    <xdr:row>11</xdr:row>
                    <xdr:rowOff>7620</xdr:rowOff>
                  </from>
                  <to>
                    <xdr:col>6</xdr:col>
                    <xdr:colOff>198120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6" r:id="rId63" name="Check Box 902">
              <controlPr defaultSize="0" autoFill="0" autoLine="0" autoPict="0">
                <anchor moveWithCells="1">
                  <from>
                    <xdr:col>12</xdr:col>
                    <xdr:colOff>0</xdr:colOff>
                    <xdr:row>11</xdr:row>
                    <xdr:rowOff>7620</xdr:rowOff>
                  </from>
                  <to>
                    <xdr:col>13</xdr:col>
                    <xdr:colOff>76200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7" r:id="rId64" name="Check Box 903">
              <controlPr defaultSize="0" autoFill="0" autoLine="0" autoPict="0">
                <anchor moveWithCells="1">
                  <from>
                    <xdr:col>17</xdr:col>
                    <xdr:colOff>76200</xdr:colOff>
                    <xdr:row>11</xdr:row>
                    <xdr:rowOff>0</xdr:rowOff>
                  </from>
                  <to>
                    <xdr:col>18</xdr:col>
                    <xdr:colOff>152400</xdr:colOff>
                    <xdr:row>11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6" r:id="rId65" name="z3an">
              <controlPr defaultSize="0" autoFill="0" autoPict="0">
                <anchor moveWithCells="1">
                  <from>
                    <xdr:col>72</xdr:col>
                    <xdr:colOff>121920</xdr:colOff>
                    <xdr:row>7</xdr:row>
                    <xdr:rowOff>198120</xdr:rowOff>
                  </from>
                  <to>
                    <xdr:col>77</xdr:col>
                    <xdr:colOff>83820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7" r:id="rId66" name="oui3an">
              <controlPr defaultSize="0" autoFill="0" autoLine="0" autoPict="0">
                <anchor moveWithCells="1">
                  <from>
                    <xdr:col>72</xdr:col>
                    <xdr:colOff>182880</xdr:colOff>
                    <xdr:row>7</xdr:row>
                    <xdr:rowOff>198120</xdr:rowOff>
                  </from>
                  <to>
                    <xdr:col>74</xdr:col>
                    <xdr:colOff>182880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8" r:id="rId67" name="non3an">
              <controlPr defaultSize="0" autoFill="0" autoLine="0" autoPict="0">
                <anchor moveWithCells="1">
                  <from>
                    <xdr:col>74</xdr:col>
                    <xdr:colOff>220980</xdr:colOff>
                    <xdr:row>7</xdr:row>
                    <xdr:rowOff>220980</xdr:rowOff>
                  </from>
                  <to>
                    <xdr:col>77</xdr:col>
                    <xdr:colOff>0</xdr:colOff>
                    <xdr:row>8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9" r:id="rId68" name="z3ap">
              <controlPr defaultSize="0" autoFill="0" autoPict="0">
                <anchor moveWithCells="1">
                  <from>
                    <xdr:col>72</xdr:col>
                    <xdr:colOff>121920</xdr:colOff>
                    <xdr:row>9</xdr:row>
                    <xdr:rowOff>30480</xdr:rowOff>
                  </from>
                  <to>
                    <xdr:col>77</xdr:col>
                    <xdr:colOff>83820</xdr:colOff>
                    <xdr:row>10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0" r:id="rId69" name="oui3ap">
              <controlPr defaultSize="0" autoFill="0" autoLine="0" autoPict="0">
                <anchor moveWithCells="1">
                  <from>
                    <xdr:col>72</xdr:col>
                    <xdr:colOff>182880</xdr:colOff>
                    <xdr:row>9</xdr:row>
                    <xdr:rowOff>30480</xdr:rowOff>
                  </from>
                  <to>
                    <xdr:col>74</xdr:col>
                    <xdr:colOff>182880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1" r:id="rId70" name="non3ap">
              <controlPr defaultSize="0" autoFill="0" autoLine="0" autoPict="0">
                <anchor moveWithCells="1">
                  <from>
                    <xdr:col>74</xdr:col>
                    <xdr:colOff>220980</xdr:colOff>
                    <xdr:row>9</xdr:row>
                    <xdr:rowOff>45720</xdr:rowOff>
                  </from>
                  <to>
                    <xdr:col>77</xdr:col>
                    <xdr:colOff>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2" r:id="rId71" name="z3d_ps">
              <controlPr defaultSize="0" autoFill="0" autoPict="0">
                <anchor moveWithCells="1">
                  <from>
                    <xdr:col>51</xdr:col>
                    <xdr:colOff>68580</xdr:colOff>
                    <xdr:row>27</xdr:row>
                    <xdr:rowOff>0</xdr:rowOff>
                  </from>
                  <to>
                    <xdr:col>56</xdr:col>
                    <xdr:colOff>83820</xdr:colOff>
                    <xdr:row>28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3" r:id="rId72" name="oui3d_ps">
              <controlPr defaultSize="0" autoFill="0" autoLine="0" autoPict="0">
                <anchor moveWithCells="1">
                  <from>
                    <xdr:col>51</xdr:col>
                    <xdr:colOff>121920</xdr:colOff>
                    <xdr:row>27</xdr:row>
                    <xdr:rowOff>0</xdr:rowOff>
                  </from>
                  <to>
                    <xdr:col>53</xdr:col>
                    <xdr:colOff>175260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4" r:id="rId73" name="non3d_ps">
              <controlPr defaultSize="0" autoFill="0" autoLine="0" autoPict="0">
                <anchor moveWithCells="1">
                  <from>
                    <xdr:col>53</xdr:col>
                    <xdr:colOff>182880</xdr:colOff>
                    <xdr:row>27</xdr:row>
                    <xdr:rowOff>7620</xdr:rowOff>
                  </from>
                  <to>
                    <xdr:col>55</xdr:col>
                    <xdr:colOff>190500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" r:id="rId74" name="Group Box 921">
              <controlPr defaultSize="0" autoFill="0" autoPict="0">
                <anchor moveWithCells="1">
                  <from>
                    <xdr:col>5</xdr:col>
                    <xdr:colOff>106680</xdr:colOff>
                    <xdr:row>63</xdr:row>
                    <xdr:rowOff>213360</xdr:rowOff>
                  </from>
                  <to>
                    <xdr:col>11</xdr:col>
                    <xdr:colOff>45720</xdr:colOff>
                    <xdr:row>65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" r:id="rId75" name="Option Button 922">
              <controlPr defaultSize="0" autoFill="0" autoLine="0" autoPict="0" macro="[0]!oui_tissus">
                <anchor moveWithCells="1">
                  <from>
                    <xdr:col>5</xdr:col>
                    <xdr:colOff>160020</xdr:colOff>
                    <xdr:row>64</xdr:row>
                    <xdr:rowOff>0</xdr:rowOff>
                  </from>
                  <to>
                    <xdr:col>8</xdr:col>
                    <xdr:colOff>38100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" r:id="rId76" name="Option Button 923">
              <controlPr defaultSize="0" autoFill="0" autoLine="0" autoPict="0" macro="[0]!oui_tissus">
                <anchor moveWithCells="1">
                  <from>
                    <xdr:col>8</xdr:col>
                    <xdr:colOff>99060</xdr:colOff>
                    <xdr:row>64</xdr:row>
                    <xdr:rowOff>7620</xdr:rowOff>
                  </from>
                  <to>
                    <xdr:col>10</xdr:col>
                    <xdr:colOff>198120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8" r:id="rId77" name="Group Box 924">
              <controlPr defaultSize="0" autoFill="0" autoPict="0">
                <anchor moveWithCells="1">
                  <from>
                    <xdr:col>5</xdr:col>
                    <xdr:colOff>106680</xdr:colOff>
                    <xdr:row>65</xdr:row>
                    <xdr:rowOff>22860</xdr:rowOff>
                  </from>
                  <to>
                    <xdr:col>11</xdr:col>
                    <xdr:colOff>45720</xdr:colOff>
                    <xdr:row>66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9" r:id="rId78" name="ouimat">
              <controlPr defaultSize="0" autoFill="0" autoLine="0" autoPict="0" macro="[0]!oui_matiere">
                <anchor moveWithCells="1">
                  <from>
                    <xdr:col>5</xdr:col>
                    <xdr:colOff>160020</xdr:colOff>
                    <xdr:row>65</xdr:row>
                    <xdr:rowOff>60960</xdr:rowOff>
                  </from>
                  <to>
                    <xdr:col>8</xdr:col>
                    <xdr:colOff>38100</xdr:colOff>
                    <xdr:row>65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0" r:id="rId79" name="Option Button 926">
              <controlPr defaultSize="0" autoFill="0" autoLine="0" autoPict="0" macro="[0]!oui_matiere">
                <anchor moveWithCells="1">
                  <from>
                    <xdr:col>8</xdr:col>
                    <xdr:colOff>99060</xdr:colOff>
                    <xdr:row>65</xdr:row>
                    <xdr:rowOff>68580</xdr:rowOff>
                  </from>
                  <to>
                    <xdr:col>10</xdr:col>
                    <xdr:colOff>198120</xdr:colOff>
                    <xdr:row>65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2" r:id="rId80" name="z3d">
              <controlPr defaultSize="0" autoFill="0" autoPict="0">
                <anchor moveWithCells="1">
                  <from>
                    <xdr:col>51</xdr:col>
                    <xdr:colOff>68580</xdr:colOff>
                    <xdr:row>28</xdr:row>
                    <xdr:rowOff>7620</xdr:rowOff>
                  </from>
                  <to>
                    <xdr:col>56</xdr:col>
                    <xdr:colOff>83820</xdr:colOff>
                    <xdr:row>29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3" r:id="rId81" name="oui3d">
              <controlPr defaultSize="0" autoFill="0" autoLine="0" autoPict="0" macro="[0]!oui_3d">
                <anchor moveWithCells="1">
                  <from>
                    <xdr:col>51</xdr:col>
                    <xdr:colOff>144780</xdr:colOff>
                    <xdr:row>28</xdr:row>
                    <xdr:rowOff>7620</xdr:rowOff>
                  </from>
                  <to>
                    <xdr:col>53</xdr:col>
                    <xdr:colOff>190500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4" r:id="rId82" name="non3d">
              <controlPr defaultSize="0" autoFill="0" autoLine="0" autoPict="0" macro="[0]!non_3d">
                <anchor moveWithCells="1">
                  <from>
                    <xdr:col>53</xdr:col>
                    <xdr:colOff>160020</xdr:colOff>
                    <xdr:row>27</xdr:row>
                    <xdr:rowOff>220980</xdr:rowOff>
                  </from>
                  <to>
                    <xdr:col>55</xdr:col>
                    <xdr:colOff>175260</xdr:colOff>
                    <xdr:row>28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" r:id="rId83" name="z3c">
              <controlPr defaultSize="0" autoFill="0" autoPict="0">
                <anchor moveWithCells="1">
                  <from>
                    <xdr:col>51</xdr:col>
                    <xdr:colOff>68580</xdr:colOff>
                    <xdr:row>22</xdr:row>
                    <xdr:rowOff>220980</xdr:rowOff>
                  </from>
                  <to>
                    <xdr:col>56</xdr:col>
                    <xdr:colOff>83820</xdr:colOff>
                    <xdr:row>24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" r:id="rId84" name="oui3c">
              <controlPr defaultSize="0" autoFill="0" autoLine="0" autoPict="0" macro="[0]!oui_3c">
                <anchor moveWithCells="1">
                  <from>
                    <xdr:col>51</xdr:col>
                    <xdr:colOff>144780</xdr:colOff>
                    <xdr:row>22</xdr:row>
                    <xdr:rowOff>220980</xdr:rowOff>
                  </from>
                  <to>
                    <xdr:col>53</xdr:col>
                    <xdr:colOff>190500</xdr:colOff>
                    <xdr:row>23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7" r:id="rId85" name="non3c">
              <controlPr defaultSize="0" autoFill="0" autoLine="0" autoPict="0" macro="[0]!non_3c">
                <anchor moveWithCells="1">
                  <from>
                    <xdr:col>53</xdr:col>
                    <xdr:colOff>190500</xdr:colOff>
                    <xdr:row>23</xdr:row>
                    <xdr:rowOff>7620</xdr:rowOff>
                  </from>
                  <to>
                    <xdr:col>55</xdr:col>
                    <xdr:colOff>198120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8" r:id="rId86" name="z3b">
              <controlPr defaultSize="0" autoFill="0" autoPict="0">
                <anchor moveWithCells="1">
                  <from>
                    <xdr:col>51</xdr:col>
                    <xdr:colOff>83820</xdr:colOff>
                    <xdr:row>15</xdr:row>
                    <xdr:rowOff>198120</xdr:rowOff>
                  </from>
                  <to>
                    <xdr:col>56</xdr:col>
                    <xdr:colOff>106680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9" r:id="rId87" name="oui3b">
              <controlPr defaultSize="0" autoFill="0" autoLine="0" autoPict="0" macro="[0]!oui_3b">
                <anchor moveWithCells="1">
                  <from>
                    <xdr:col>51</xdr:col>
                    <xdr:colOff>144780</xdr:colOff>
                    <xdr:row>15</xdr:row>
                    <xdr:rowOff>198120</xdr:rowOff>
                  </from>
                  <to>
                    <xdr:col>53</xdr:col>
                    <xdr:colOff>190500</xdr:colOff>
                    <xdr:row>16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" r:id="rId88" name="non3b">
              <controlPr defaultSize="0" autoFill="0" autoLine="0" autoPict="0" macro="[0]!non_3b">
                <anchor moveWithCells="1">
                  <from>
                    <xdr:col>53</xdr:col>
                    <xdr:colOff>198120</xdr:colOff>
                    <xdr:row>16</xdr:row>
                    <xdr:rowOff>0</xdr:rowOff>
                  </from>
                  <to>
                    <xdr:col>55</xdr:col>
                    <xdr:colOff>213360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1" r:id="rId89" name="z3a">
              <controlPr defaultSize="0" autoFill="0" autoPict="0">
                <anchor moveWithCells="1">
                  <from>
                    <xdr:col>51</xdr:col>
                    <xdr:colOff>83820</xdr:colOff>
                    <xdr:row>11</xdr:row>
                    <xdr:rowOff>0</xdr:rowOff>
                  </from>
                  <to>
                    <xdr:col>56</xdr:col>
                    <xdr:colOff>106680</xdr:colOff>
                    <xdr:row>12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2" r:id="rId90" name="oui3a">
              <controlPr defaultSize="0" autoFill="0" autoLine="0" autoPict="0" macro="[0]!oui_3a">
                <anchor moveWithCells="1">
                  <from>
                    <xdr:col>51</xdr:col>
                    <xdr:colOff>144780</xdr:colOff>
                    <xdr:row>11</xdr:row>
                    <xdr:rowOff>0</xdr:rowOff>
                  </from>
                  <to>
                    <xdr:col>53</xdr:col>
                    <xdr:colOff>190500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3" r:id="rId91" name="non3a">
              <controlPr defaultSize="0" autoFill="0" autoLine="0" autoPict="0" macro="[0]!non_3a">
                <anchor moveWithCells="1">
                  <from>
                    <xdr:col>53</xdr:col>
                    <xdr:colOff>198120</xdr:colOff>
                    <xdr:row>10</xdr:row>
                    <xdr:rowOff>220980</xdr:rowOff>
                  </from>
                  <to>
                    <xdr:col>55</xdr:col>
                    <xdr:colOff>213360</xdr:colOff>
                    <xdr:row>11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" r:id="rId92" name="z3e">
              <controlPr defaultSize="0" autoFill="0" autoPict="0">
                <anchor moveWithCells="1">
                  <from>
                    <xdr:col>42</xdr:col>
                    <xdr:colOff>0</xdr:colOff>
                    <xdr:row>33</xdr:row>
                    <xdr:rowOff>213360</xdr:rowOff>
                  </from>
                  <to>
                    <xdr:col>47</xdr:col>
                    <xdr:colOff>121920</xdr:colOff>
                    <xdr:row>35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" r:id="rId93" name="oui3e">
              <controlPr defaultSize="0" autoFill="0" autoLine="0" autoPict="0" macro="[0]!oui_3e">
                <anchor moveWithCells="1">
                  <from>
                    <xdr:col>42</xdr:col>
                    <xdr:colOff>68580</xdr:colOff>
                    <xdr:row>33</xdr:row>
                    <xdr:rowOff>213360</xdr:rowOff>
                  </from>
                  <to>
                    <xdr:col>44</xdr:col>
                    <xdr:colOff>175260</xdr:colOff>
                    <xdr:row>34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" r:id="rId94" name="non3e">
              <controlPr defaultSize="0" autoFill="0" autoLine="0" autoPict="0" macro="[0]!non_3e">
                <anchor moveWithCells="1">
                  <from>
                    <xdr:col>44</xdr:col>
                    <xdr:colOff>182880</xdr:colOff>
                    <xdr:row>33</xdr:row>
                    <xdr:rowOff>213360</xdr:rowOff>
                  </from>
                  <to>
                    <xdr:col>47</xdr:col>
                    <xdr:colOff>22860</xdr:colOff>
                    <xdr:row>34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7" r:id="rId95" name="z3e_d">
              <controlPr defaultSize="0" autoFill="0" autoPict="0">
                <anchor moveWithCells="1">
                  <from>
                    <xdr:col>66</xdr:col>
                    <xdr:colOff>38100</xdr:colOff>
                    <xdr:row>33</xdr:row>
                    <xdr:rowOff>182880</xdr:rowOff>
                  </from>
                  <to>
                    <xdr:col>70</xdr:col>
                    <xdr:colOff>144780</xdr:colOff>
                    <xdr:row>34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8" r:id="rId96" name="oui3e_d">
              <controlPr defaultSize="0" autoFill="0" autoLine="0" autoPict="0" macro="[0]!oui_3e_d">
                <anchor moveWithCells="1">
                  <from>
                    <xdr:col>66</xdr:col>
                    <xdr:colOff>106680</xdr:colOff>
                    <xdr:row>33</xdr:row>
                    <xdr:rowOff>182880</xdr:rowOff>
                  </from>
                  <to>
                    <xdr:col>67</xdr:col>
                    <xdr:colOff>274320</xdr:colOff>
                    <xdr:row>34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9" r:id="rId97" name="non3e_d">
              <controlPr defaultSize="0" autoFill="0" autoLine="0" autoPict="0" macro="[0]!non_3e_d">
                <anchor moveWithCells="1">
                  <from>
                    <xdr:col>67</xdr:col>
                    <xdr:colOff>297180</xdr:colOff>
                    <xdr:row>33</xdr:row>
                    <xdr:rowOff>182880</xdr:rowOff>
                  </from>
                  <to>
                    <xdr:col>70</xdr:col>
                    <xdr:colOff>38100</xdr:colOff>
                    <xdr:row>34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3" r:id="rId98" name="z3f">
              <controlPr defaultSize="0" autoFill="0" autoPict="0">
                <anchor moveWithCells="1">
                  <from>
                    <xdr:col>51</xdr:col>
                    <xdr:colOff>83820</xdr:colOff>
                    <xdr:row>38</xdr:row>
                    <xdr:rowOff>220980</xdr:rowOff>
                  </from>
                  <to>
                    <xdr:col>56</xdr:col>
                    <xdr:colOff>106680</xdr:colOff>
                    <xdr:row>40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4" r:id="rId99" name="oui3f">
              <controlPr defaultSize="0" autoFill="0" autoLine="0" autoPict="0" macro="[0]!oui_3f">
                <anchor moveWithCells="1">
                  <from>
                    <xdr:col>51</xdr:col>
                    <xdr:colOff>152400</xdr:colOff>
                    <xdr:row>38</xdr:row>
                    <xdr:rowOff>220980</xdr:rowOff>
                  </from>
                  <to>
                    <xdr:col>53</xdr:col>
                    <xdr:colOff>198120</xdr:colOff>
                    <xdr:row>39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5" r:id="rId100" name="non3f">
              <controlPr defaultSize="0" autoFill="0" autoLine="0" autoPict="0" macro="[0]!non_3f">
                <anchor moveWithCells="1">
                  <from>
                    <xdr:col>53</xdr:col>
                    <xdr:colOff>228600</xdr:colOff>
                    <xdr:row>38</xdr:row>
                    <xdr:rowOff>220980</xdr:rowOff>
                  </from>
                  <to>
                    <xdr:col>56</xdr:col>
                    <xdr:colOff>7620</xdr:colOff>
                    <xdr:row>39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" r:id="rId101" name="z3g">
              <controlPr defaultSize="0" autoFill="0" autoPict="0">
                <anchor moveWithCells="1">
                  <from>
                    <xdr:col>51</xdr:col>
                    <xdr:colOff>38100</xdr:colOff>
                    <xdr:row>47</xdr:row>
                    <xdr:rowOff>30480</xdr:rowOff>
                  </from>
                  <to>
                    <xdr:col>56</xdr:col>
                    <xdr:colOff>60960</xdr:colOff>
                    <xdr:row>48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7" r:id="rId102" name="oui3g">
              <controlPr defaultSize="0" autoFill="0" autoLine="0" autoPict="0" macro="[0]!oui_3g">
                <anchor moveWithCells="1">
                  <from>
                    <xdr:col>51</xdr:col>
                    <xdr:colOff>106680</xdr:colOff>
                    <xdr:row>47</xdr:row>
                    <xdr:rowOff>30480</xdr:rowOff>
                  </from>
                  <to>
                    <xdr:col>53</xdr:col>
                    <xdr:colOff>152400</xdr:colOff>
                    <xdr:row>48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8" r:id="rId103" name="non3g">
              <controlPr defaultSize="0" autoFill="0" autoLine="0" autoPict="0" macro="[0]!non_3g">
                <anchor moveWithCells="1">
                  <from>
                    <xdr:col>53</xdr:col>
                    <xdr:colOff>182880</xdr:colOff>
                    <xdr:row>47</xdr:row>
                    <xdr:rowOff>30480</xdr:rowOff>
                  </from>
                  <to>
                    <xdr:col>55</xdr:col>
                    <xdr:colOff>190500</xdr:colOff>
                    <xdr:row>48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9" r:id="rId104" name="z3h">
              <controlPr defaultSize="0" autoFill="0" autoPict="0">
                <anchor moveWithCells="1">
                  <from>
                    <xdr:col>50</xdr:col>
                    <xdr:colOff>152400</xdr:colOff>
                    <xdr:row>52</xdr:row>
                    <xdr:rowOff>190500</xdr:rowOff>
                  </from>
                  <to>
                    <xdr:col>55</xdr:col>
                    <xdr:colOff>152400</xdr:colOff>
                    <xdr:row>53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0" r:id="rId105" name="oui3h">
              <controlPr defaultSize="0" autoFill="0" autoLine="0" autoPict="0" macro="[0]!oui_3h">
                <anchor moveWithCells="1">
                  <from>
                    <xdr:col>50</xdr:col>
                    <xdr:colOff>220980</xdr:colOff>
                    <xdr:row>52</xdr:row>
                    <xdr:rowOff>190500</xdr:rowOff>
                  </from>
                  <to>
                    <xdr:col>52</xdr:col>
                    <xdr:colOff>38100</xdr:colOff>
                    <xdr:row>53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1" r:id="rId106" name="non3h">
              <controlPr defaultSize="0" autoFill="0" autoLine="0" autoPict="0" macro="[0]!non_3h">
                <anchor moveWithCells="1">
                  <from>
                    <xdr:col>53</xdr:col>
                    <xdr:colOff>68580</xdr:colOff>
                    <xdr:row>52</xdr:row>
                    <xdr:rowOff>190500</xdr:rowOff>
                  </from>
                  <to>
                    <xdr:col>54</xdr:col>
                    <xdr:colOff>76200</xdr:colOff>
                    <xdr:row>53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2" r:id="rId107" name="z4dom">
              <controlPr defaultSize="0" autoFill="0" autoPict="0">
                <anchor moveWithCells="1">
                  <from>
                    <xdr:col>48</xdr:col>
                    <xdr:colOff>160020</xdr:colOff>
                    <xdr:row>63</xdr:row>
                    <xdr:rowOff>0</xdr:rowOff>
                  </from>
                  <to>
                    <xdr:col>54</xdr:col>
                    <xdr:colOff>38100</xdr:colOff>
                    <xdr:row>64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3" r:id="rId108" name="oui4">
              <controlPr defaultSize="0" autoFill="0" autoLine="0" autoPict="0" macro="[0]!oui_5dom">
                <anchor moveWithCells="1">
                  <from>
                    <xdr:col>49</xdr:col>
                    <xdr:colOff>0</xdr:colOff>
                    <xdr:row>63</xdr:row>
                    <xdr:rowOff>0</xdr:rowOff>
                  </from>
                  <to>
                    <xdr:col>51</xdr:col>
                    <xdr:colOff>106680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4" r:id="rId109" name="non4">
              <controlPr defaultSize="0" autoFill="0" autoLine="0" autoPict="0" macro="[0]!non_5dom">
                <anchor moveWithCells="1">
                  <from>
                    <xdr:col>51</xdr:col>
                    <xdr:colOff>144780</xdr:colOff>
                    <xdr:row>63</xdr:row>
                    <xdr:rowOff>0</xdr:rowOff>
                  </from>
                  <to>
                    <xdr:col>53</xdr:col>
                    <xdr:colOff>190500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8" r:id="rId110" name="Group Box 964">
              <controlPr defaultSize="0" autoFill="0" autoPict="0">
                <anchor moveWithCells="1">
                  <from>
                    <xdr:col>31</xdr:col>
                    <xdr:colOff>0</xdr:colOff>
                    <xdr:row>64</xdr:row>
                    <xdr:rowOff>0</xdr:rowOff>
                  </from>
                  <to>
                    <xdr:col>38</xdr:col>
                    <xdr:colOff>114300</xdr:colOff>
                    <xdr:row>65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9" r:id="rId111" name="ouipreco">
              <controlPr defaultSize="0" autoFill="0" autoLine="0" autoPict="0" macro="[0]!oui_preco">
                <anchor moveWithCells="1">
                  <from>
                    <xdr:col>31</xdr:col>
                    <xdr:colOff>68580</xdr:colOff>
                    <xdr:row>64</xdr:row>
                    <xdr:rowOff>0</xdr:rowOff>
                  </from>
                  <to>
                    <xdr:col>35</xdr:col>
                    <xdr:colOff>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0" r:id="rId112" name="nonpreco">
              <controlPr defaultSize="0" autoFill="0" autoLine="0" autoPict="0" macro="[0]!non_preco">
                <anchor moveWithCells="1">
                  <from>
                    <xdr:col>35</xdr:col>
                    <xdr:colOff>30480</xdr:colOff>
                    <xdr:row>64</xdr:row>
                    <xdr:rowOff>0</xdr:rowOff>
                  </from>
                  <to>
                    <xdr:col>38</xdr:col>
                    <xdr:colOff>22860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1" r:id="rId113" name="Group Box 967">
              <controlPr defaultSize="0" autoFill="0" autoPict="0">
                <anchor moveWithCells="1">
                  <from>
                    <xdr:col>35</xdr:col>
                    <xdr:colOff>76200</xdr:colOff>
                    <xdr:row>68</xdr:row>
                    <xdr:rowOff>182880</xdr:rowOff>
                  </from>
                  <to>
                    <xdr:col>40</xdr:col>
                    <xdr:colOff>365760</xdr:colOff>
                    <xdr:row>69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2" r:id="rId114" name="oui2b">
              <controlPr defaultSize="0" autoFill="0" autoLine="0" autoPict="0" macro="[0]!oui_2b">
                <anchor moveWithCells="1">
                  <from>
                    <xdr:col>36</xdr:col>
                    <xdr:colOff>30480</xdr:colOff>
                    <xdr:row>68</xdr:row>
                    <xdr:rowOff>182880</xdr:rowOff>
                  </from>
                  <to>
                    <xdr:col>38</xdr:col>
                    <xdr:colOff>137160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3" r:id="rId115" name="non2b">
              <controlPr defaultSize="0" autoFill="0" autoLine="0" autoPict="0" macro="[0]!non_2b">
                <anchor moveWithCells="1">
                  <from>
                    <xdr:col>38</xdr:col>
                    <xdr:colOff>160020</xdr:colOff>
                    <xdr:row>68</xdr:row>
                    <xdr:rowOff>182880</xdr:rowOff>
                  </from>
                  <to>
                    <xdr:col>40</xdr:col>
                    <xdr:colOff>266700</xdr:colOff>
                    <xdr:row>69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4" r:id="rId116" name="Group Box 970">
              <controlPr defaultSize="0" autoFill="0" autoPict="0">
                <anchor moveWithCells="1">
                  <from>
                    <xdr:col>12</xdr:col>
                    <xdr:colOff>7620</xdr:colOff>
                    <xdr:row>68</xdr:row>
                    <xdr:rowOff>190500</xdr:rowOff>
                  </from>
                  <to>
                    <xdr:col>17</xdr:col>
                    <xdr:colOff>137160</xdr:colOff>
                    <xdr:row>69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5" r:id="rId117" name="oui2a">
              <controlPr defaultSize="0" autoFill="0" autoLine="0" autoPict="0" macro="[0]!oui_2a">
                <anchor moveWithCells="1">
                  <from>
                    <xdr:col>12</xdr:col>
                    <xdr:colOff>76200</xdr:colOff>
                    <xdr:row>68</xdr:row>
                    <xdr:rowOff>190500</xdr:rowOff>
                  </from>
                  <to>
                    <xdr:col>14</xdr:col>
                    <xdr:colOff>182880</xdr:colOff>
                    <xdr:row>69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6" r:id="rId118" name="non2a">
              <controlPr defaultSize="0" autoFill="0" autoLine="0" autoPict="0" macro="[0]!non_2a">
                <anchor moveWithCells="1">
                  <from>
                    <xdr:col>15</xdr:col>
                    <xdr:colOff>7620</xdr:colOff>
                    <xdr:row>68</xdr:row>
                    <xdr:rowOff>190500</xdr:rowOff>
                  </from>
                  <to>
                    <xdr:col>17</xdr:col>
                    <xdr:colOff>45720</xdr:colOff>
                    <xdr:row>69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2" r:id="rId119" name="oui4ham">
              <controlPr defaultSize="0" autoFill="0" autoLine="0" autoPict="0" macro="[0]!oui_5mec">
                <anchor moveWithCells="1">
                  <from>
                    <xdr:col>81</xdr:col>
                    <xdr:colOff>160020</xdr:colOff>
                    <xdr:row>62</xdr:row>
                    <xdr:rowOff>68580</xdr:rowOff>
                  </from>
                  <to>
                    <xdr:col>82</xdr:col>
                    <xdr:colOff>236220</xdr:colOff>
                    <xdr:row>63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9" r:id="rId120" name="oui3ac">
              <controlPr defaultSize="0" autoFill="0" autoLine="0" autoPict="0">
                <anchor moveWithCells="1">
                  <from>
                    <xdr:col>52</xdr:col>
                    <xdr:colOff>106680</xdr:colOff>
                    <xdr:row>9</xdr:row>
                    <xdr:rowOff>198120</xdr:rowOff>
                  </from>
                  <to>
                    <xdr:col>54</xdr:col>
                    <xdr:colOff>76200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0" r:id="rId121" name="non3ac">
              <controlPr defaultSize="0" autoFill="0" autoLine="0" autoPict="0">
                <anchor moveWithCells="1">
                  <from>
                    <xdr:col>54</xdr:col>
                    <xdr:colOff>68580</xdr:colOff>
                    <xdr:row>9</xdr:row>
                    <xdr:rowOff>220980</xdr:rowOff>
                  </from>
                  <to>
                    <xdr:col>55</xdr:col>
                    <xdr:colOff>106680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1" r:id="rId122" name="oui3ac">
              <controlPr defaultSize="0" autoFill="0" autoLine="0" autoPict="0">
                <anchor moveWithCells="1">
                  <from>
                    <xdr:col>62</xdr:col>
                    <xdr:colOff>83820</xdr:colOff>
                    <xdr:row>10</xdr:row>
                    <xdr:rowOff>7620</xdr:rowOff>
                  </from>
                  <to>
                    <xdr:col>64</xdr:col>
                    <xdr:colOff>83820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2" r:id="rId123" name="non3ac">
              <controlPr defaultSize="0" autoFill="0" autoLine="0" autoPict="0">
                <anchor moveWithCells="1">
                  <from>
                    <xdr:col>64</xdr:col>
                    <xdr:colOff>76200</xdr:colOff>
                    <xdr:row>10</xdr:row>
                    <xdr:rowOff>7620</xdr:rowOff>
                  </from>
                  <to>
                    <xdr:col>66</xdr:col>
                    <xdr:colOff>106680</xdr:colOff>
                    <xdr:row>11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5" r:id="rId124" name="Group Box 1057">
              <controlPr defaultSize="0" autoFill="0" autoPict="0">
                <anchor moveWithCells="1">
                  <from>
                    <xdr:col>39</xdr:col>
                    <xdr:colOff>144780</xdr:colOff>
                    <xdr:row>1</xdr:row>
                    <xdr:rowOff>144780</xdr:rowOff>
                  </from>
                  <to>
                    <xdr:col>40</xdr:col>
                    <xdr:colOff>1097280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6" r:id="rId125" name="Option Button 1058">
              <controlPr defaultSize="0" autoFill="0" autoLine="0" autoPict="0">
                <anchor moveWithCells="1">
                  <from>
                    <xdr:col>40</xdr:col>
                    <xdr:colOff>106680</xdr:colOff>
                    <xdr:row>3</xdr:row>
                    <xdr:rowOff>152400</xdr:rowOff>
                  </from>
                  <to>
                    <xdr:col>40</xdr:col>
                    <xdr:colOff>419100</xdr:colOff>
                    <xdr:row>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7" r:id="rId126" name="Option Button 1059">
              <controlPr defaultSize="0" autoFill="0" autoLine="0" autoPict="0">
                <anchor moveWithCells="1">
                  <from>
                    <xdr:col>40</xdr:col>
                    <xdr:colOff>685800</xdr:colOff>
                    <xdr:row>3</xdr:row>
                    <xdr:rowOff>152400</xdr:rowOff>
                  </from>
                  <to>
                    <xdr:col>40</xdr:col>
                    <xdr:colOff>990600</xdr:colOff>
                    <xdr:row>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1" r:id="rId127" name="boutanex1a">
              <controlPr defaultSize="0" autoFill="0" autoLine="0" autoPict="0" macro="[0]!boutonanex_1A">
                <anchor moveWithCells="1">
                  <from>
                    <xdr:col>40</xdr:col>
                    <xdr:colOff>0</xdr:colOff>
                    <xdr:row>23</xdr:row>
                    <xdr:rowOff>30480</xdr:rowOff>
                  </from>
                  <to>
                    <xdr:col>40</xdr:col>
                    <xdr:colOff>388620</xdr:colOff>
                    <xdr:row>24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45" r:id="rId128" name="Group Box 1217">
              <controlPr defaultSize="0" autoFill="0" autoPict="0">
                <anchor moveWithCells="1">
                  <from>
                    <xdr:col>31</xdr:col>
                    <xdr:colOff>0</xdr:colOff>
                    <xdr:row>65</xdr:row>
                    <xdr:rowOff>0</xdr:rowOff>
                  </from>
                  <to>
                    <xdr:col>38</xdr:col>
                    <xdr:colOff>114300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46" r:id="rId129" name="ouiregl">
              <controlPr defaultSize="0" autoFill="0" autoLine="0" autoPict="0" macro="[0]!oui_regl">
                <anchor moveWithCells="1">
                  <from>
                    <xdr:col>31</xdr:col>
                    <xdr:colOff>60960</xdr:colOff>
                    <xdr:row>65</xdr:row>
                    <xdr:rowOff>0</xdr:rowOff>
                  </from>
                  <to>
                    <xdr:col>35</xdr:col>
                    <xdr:colOff>0</xdr:colOff>
                    <xdr:row>65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47" r:id="rId130" name="Option Button 1219">
              <controlPr defaultSize="0" autoFill="0" autoLine="0" autoPict="0">
                <anchor moveWithCells="1">
                  <from>
                    <xdr:col>35</xdr:col>
                    <xdr:colOff>60960</xdr:colOff>
                    <xdr:row>65</xdr:row>
                    <xdr:rowOff>7620</xdr:rowOff>
                  </from>
                  <to>
                    <xdr:col>38</xdr:col>
                    <xdr:colOff>45720</xdr:colOff>
                    <xdr:row>65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5" r:id="rId131" name="f3h1">
              <controlPr defaultSize="0" autoFill="0" autoLine="0" autoPict="0">
                <anchor moveWithCells="1">
                  <from>
                    <xdr:col>41</xdr:col>
                    <xdr:colOff>426720</xdr:colOff>
                    <xdr:row>49</xdr:row>
                    <xdr:rowOff>7620</xdr:rowOff>
                  </from>
                  <to>
                    <xdr:col>41</xdr:col>
                    <xdr:colOff>746760</xdr:colOff>
                    <xdr:row>50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7" r:id="rId132" name="f3h2">
              <controlPr defaultSize="0" autoFill="0" autoLine="0" autoPict="0">
                <anchor moveWithCells="1">
                  <from>
                    <xdr:col>41</xdr:col>
                    <xdr:colOff>449580</xdr:colOff>
                    <xdr:row>49</xdr:row>
                    <xdr:rowOff>213360</xdr:rowOff>
                  </from>
                  <to>
                    <xdr:col>41</xdr:col>
                    <xdr:colOff>754380</xdr:colOff>
                    <xdr:row>51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8" r:id="rId133" name="f3h3">
              <controlPr defaultSize="0" autoFill="0" autoLine="0" autoPict="0">
                <anchor moveWithCells="1">
                  <from>
                    <xdr:col>41</xdr:col>
                    <xdr:colOff>449580</xdr:colOff>
                    <xdr:row>51</xdr:row>
                    <xdr:rowOff>60960</xdr:rowOff>
                  </from>
                  <to>
                    <xdr:col>41</xdr:col>
                    <xdr:colOff>754380</xdr:colOff>
                    <xdr:row>52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9" r:id="rId134" name="f3h4">
              <controlPr defaultSize="0" autoFill="0" autoLine="0" autoPict="0">
                <anchor moveWithCells="1">
                  <from>
                    <xdr:col>41</xdr:col>
                    <xdr:colOff>419100</xdr:colOff>
                    <xdr:row>52</xdr:row>
                    <xdr:rowOff>68580</xdr:rowOff>
                  </from>
                  <to>
                    <xdr:col>41</xdr:col>
                    <xdr:colOff>731520</xdr:colOff>
                    <xdr:row>53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62" r:id="rId135" name="oui3aa">
              <controlPr defaultSize="0" autoFill="0" autoLine="0" autoPict="0" macro="[0]!oui_capa">
                <anchor moveWithCells="1">
                  <from>
                    <xdr:col>25</xdr:col>
                    <xdr:colOff>114300</xdr:colOff>
                    <xdr:row>69</xdr:row>
                    <xdr:rowOff>22860</xdr:rowOff>
                  </from>
                  <to>
                    <xdr:col>26</xdr:col>
                    <xdr:colOff>137160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66" r:id="rId136" name="Group Box 2938">
              <controlPr defaultSize="0" autoFill="0" autoPict="0">
                <anchor moveWithCells="1">
                  <from>
                    <xdr:col>31</xdr:col>
                    <xdr:colOff>7620</xdr:colOff>
                    <xdr:row>63</xdr:row>
                    <xdr:rowOff>0</xdr:rowOff>
                  </from>
                  <to>
                    <xdr:col>38</xdr:col>
                    <xdr:colOff>106680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67" r:id="rId137" name="Option Button 2939">
              <controlPr defaultSize="0" autoFill="0" autoLine="0" autoPict="0" macro="[0]!oui_poe">
                <anchor moveWithCells="1">
                  <from>
                    <xdr:col>31</xdr:col>
                    <xdr:colOff>45720</xdr:colOff>
                    <xdr:row>63</xdr:row>
                    <xdr:rowOff>45720</xdr:rowOff>
                  </from>
                  <to>
                    <xdr:col>34</xdr:col>
                    <xdr:colOff>213360</xdr:colOff>
                    <xdr:row>63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68" r:id="rId138" name="Option Button 2940">
              <controlPr defaultSize="0" autoFill="0" autoLine="0" autoPict="0" macro="[0]!oui_poe">
                <anchor moveWithCells="1">
                  <from>
                    <xdr:col>35</xdr:col>
                    <xdr:colOff>38100</xdr:colOff>
                    <xdr:row>63</xdr:row>
                    <xdr:rowOff>60960</xdr:rowOff>
                  </from>
                  <to>
                    <xdr:col>38</xdr:col>
                    <xdr:colOff>38100</xdr:colOff>
                    <xdr:row>63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69" r:id="rId139" name="f3h5">
              <controlPr defaultSize="0" autoFill="0" autoLine="0" autoPict="0">
                <anchor moveWithCells="1">
                  <from>
                    <xdr:col>41</xdr:col>
                    <xdr:colOff>426720</xdr:colOff>
                    <xdr:row>53</xdr:row>
                    <xdr:rowOff>68580</xdr:rowOff>
                  </from>
                  <to>
                    <xdr:col>41</xdr:col>
                    <xdr:colOff>746760</xdr:colOff>
                    <xdr:row>54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76" r:id="rId140" name="Group Box 2948">
              <controlPr defaultSize="0" autoFill="0" autoPict="0">
                <anchor moveWithCells="1">
                  <from>
                    <xdr:col>5</xdr:col>
                    <xdr:colOff>99060</xdr:colOff>
                    <xdr:row>62</xdr:row>
                    <xdr:rowOff>182880</xdr:rowOff>
                  </from>
                  <to>
                    <xdr:col>11</xdr:col>
                    <xdr:colOff>38100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77" r:id="rId141" name="Option Button 2949">
              <controlPr defaultSize="0" autoFill="0" autoLine="0" autoPict="0" macro="[0]!oui_maquet">
                <anchor moveWithCells="1">
                  <from>
                    <xdr:col>5</xdr:col>
                    <xdr:colOff>152400</xdr:colOff>
                    <xdr:row>62</xdr:row>
                    <xdr:rowOff>198120</xdr:rowOff>
                  </from>
                  <to>
                    <xdr:col>8</xdr:col>
                    <xdr:colOff>38100</xdr:colOff>
                    <xdr:row>63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78" r:id="rId142" name="Option Button 2950">
              <controlPr defaultSize="0" autoFill="0" autoLine="0" autoPict="0" macro="[0]!oui_maquet">
                <anchor moveWithCells="1">
                  <from>
                    <xdr:col>8</xdr:col>
                    <xdr:colOff>83820</xdr:colOff>
                    <xdr:row>62</xdr:row>
                    <xdr:rowOff>213360</xdr:rowOff>
                  </from>
                  <to>
                    <xdr:col>10</xdr:col>
                    <xdr:colOff>190500</xdr:colOff>
                    <xdr:row>63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79" r:id="rId143" name="Group Box 2951">
              <controlPr defaultSize="0" autoFill="0" autoPict="0">
                <anchor moveWithCells="1">
                  <from>
                    <xdr:col>5</xdr:col>
                    <xdr:colOff>99060</xdr:colOff>
                    <xdr:row>61</xdr:row>
                    <xdr:rowOff>182880</xdr:rowOff>
                  </from>
                  <to>
                    <xdr:col>11</xdr:col>
                    <xdr:colOff>38100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80" r:id="rId144" name="Option Button 2952">
              <controlPr defaultSize="0" autoFill="0" autoLine="0" autoPict="0" macro="[0]!oui_imprim">
                <anchor moveWithCells="1">
                  <from>
                    <xdr:col>5</xdr:col>
                    <xdr:colOff>152400</xdr:colOff>
                    <xdr:row>61</xdr:row>
                    <xdr:rowOff>198120</xdr:rowOff>
                  </from>
                  <to>
                    <xdr:col>8</xdr:col>
                    <xdr:colOff>38100</xdr:colOff>
                    <xdr:row>62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81" r:id="rId145" name="Option Button 2953">
              <controlPr defaultSize="0" autoFill="0" autoLine="0" autoPict="0" macro="[0]!oui_imprim">
                <anchor moveWithCells="1">
                  <from>
                    <xdr:col>8</xdr:col>
                    <xdr:colOff>83820</xdr:colOff>
                    <xdr:row>61</xdr:row>
                    <xdr:rowOff>213360</xdr:rowOff>
                  </from>
                  <to>
                    <xdr:col>10</xdr:col>
                    <xdr:colOff>190500</xdr:colOff>
                    <xdr:row>62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82" r:id="rId146" name="f3i">
              <controlPr defaultSize="0" autoFill="0" autoLine="0" autoPict="0" macro="[0]!filtre_3I">
                <anchor moveWithCells="1">
                  <from>
                    <xdr:col>40</xdr:col>
                    <xdr:colOff>1242060</xdr:colOff>
                    <xdr:row>54</xdr:row>
                    <xdr:rowOff>45720</xdr:rowOff>
                  </from>
                  <to>
                    <xdr:col>41</xdr:col>
                    <xdr:colOff>723900</xdr:colOff>
                    <xdr:row>55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83" r:id="rId147" name="boutanex3i">
              <controlPr defaultSize="0" autoFill="0" autoLine="0" autoPict="0" macro="[0]!boutonanex_3i">
                <anchor moveWithCells="1">
                  <from>
                    <xdr:col>82</xdr:col>
                    <xdr:colOff>30480</xdr:colOff>
                    <xdr:row>55</xdr:row>
                    <xdr:rowOff>30480</xdr:rowOff>
                  </from>
                  <to>
                    <xdr:col>83</xdr:col>
                    <xdr:colOff>83820</xdr:colOff>
                    <xdr:row>56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84" r:id="rId148" name="z3m">
              <controlPr defaultSize="0" autoFill="0" autoPict="0">
                <anchor moveWithCells="1">
                  <from>
                    <xdr:col>67</xdr:col>
                    <xdr:colOff>137160</xdr:colOff>
                    <xdr:row>56</xdr:row>
                    <xdr:rowOff>220980</xdr:rowOff>
                  </from>
                  <to>
                    <xdr:col>71</xdr:col>
                    <xdr:colOff>114300</xdr:colOff>
                    <xdr:row>58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86" r:id="rId149" name="non3m">
              <controlPr defaultSize="0" autoFill="0" autoLine="0" autoPict="0" macro="[0]!non_3m">
                <anchor moveWithCells="1">
                  <from>
                    <xdr:col>69</xdr:col>
                    <xdr:colOff>68580</xdr:colOff>
                    <xdr:row>56</xdr:row>
                    <xdr:rowOff>220980</xdr:rowOff>
                  </from>
                  <to>
                    <xdr:col>70</xdr:col>
                    <xdr:colOff>60960</xdr:colOff>
                    <xdr:row>57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87" r:id="rId150" name="oui3m">
              <controlPr defaultSize="0" autoFill="0" autoLine="0" autoPict="0" macro="[0]!oui_3m">
                <anchor moveWithCells="1">
                  <from>
                    <xdr:col>67</xdr:col>
                    <xdr:colOff>198120</xdr:colOff>
                    <xdr:row>56</xdr:row>
                    <xdr:rowOff>220980</xdr:rowOff>
                  </from>
                  <to>
                    <xdr:col>68</xdr:col>
                    <xdr:colOff>22860</xdr:colOff>
                    <xdr:row>57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98" r:id="rId151" name="z3i">
              <controlPr defaultSize="0" autoFill="0" autoPict="0">
                <anchor moveWithCells="1">
                  <from>
                    <xdr:col>42</xdr:col>
                    <xdr:colOff>45720</xdr:colOff>
                    <xdr:row>56</xdr:row>
                    <xdr:rowOff>213360</xdr:rowOff>
                  </from>
                  <to>
                    <xdr:col>47</xdr:col>
                    <xdr:colOff>190500</xdr:colOff>
                    <xdr:row>58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00" r:id="rId152" name="non3i">
              <controlPr defaultSize="0" autoFill="0" autoLine="0" autoPict="0" macro="[0]!non_3i">
                <anchor moveWithCells="1">
                  <from>
                    <xdr:col>45</xdr:col>
                    <xdr:colOff>30480</xdr:colOff>
                    <xdr:row>57</xdr:row>
                    <xdr:rowOff>0</xdr:rowOff>
                  </from>
                  <to>
                    <xdr:col>46</xdr:col>
                    <xdr:colOff>68580</xdr:colOff>
                    <xdr:row>57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01" r:id="rId153" name="oui3i">
              <controlPr defaultSize="0" autoFill="0" autoLine="0" autoPict="0" macro="[0]!oui_3i">
                <anchor moveWithCells="1">
                  <from>
                    <xdr:col>42</xdr:col>
                    <xdr:colOff>83820</xdr:colOff>
                    <xdr:row>57</xdr:row>
                    <xdr:rowOff>0</xdr:rowOff>
                  </from>
                  <to>
                    <xdr:col>43</xdr:col>
                    <xdr:colOff>160020</xdr:colOff>
                    <xdr:row>57</xdr:row>
                    <xdr:rowOff>213360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65168A64-B3EB-460E-9EE6-7CF803E0C6BC}">
            <xm:f>AND(admin!E30="CLIENT",$O$20="")</xm:f>
            <x14:dxf>
              <fill>
                <patternFill>
                  <bgColor theme="9"/>
                </patternFill>
              </fill>
              <border>
                <vertical/>
                <horizontal/>
              </border>
            </x14:dxf>
          </x14:cfRule>
          <xm:sqref>O20</xm:sqref>
        </x14:conditionalFormatting>
        <x14:conditionalFormatting xmlns:xm="http://schemas.microsoft.com/office/excel/2006/main">
          <x14:cfRule type="expression" priority="21" id="{AD8B2B59-114E-4D52-A087-832BEEF509DC}">
            <xm:f>AND(admin!E30="CLIENT",$O$21="")</xm:f>
            <x14:dxf>
              <fill>
                <patternFill>
                  <bgColor theme="9"/>
                </patternFill>
              </fill>
            </x14:dxf>
          </x14:cfRule>
          <xm:sqref>O21:S21</xm:sqref>
        </x14:conditionalFormatting>
        <x14:conditionalFormatting xmlns:xm="http://schemas.microsoft.com/office/excel/2006/main">
          <x14:cfRule type="expression" priority="1" id="{1138B575-48B3-4F6A-9B45-85F2B66A549E}">
            <xm:f>admin!$H$27=";"</xm:f>
            <x14:dxf>
              <fill>
                <patternFill patternType="lightUp"/>
              </fill>
            </x14:dxf>
          </x14:cfRule>
          <xm:sqref>AQ58:BH58 AQ56:AY56 AQ57:AX57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D3"/>
  <sheetViews>
    <sheetView workbookViewId="0"/>
  </sheetViews>
  <sheetFormatPr baseColWidth="10" defaultRowHeight="15.6" x14ac:dyDescent="0.3"/>
  <cols>
    <col min="1" max="1" width="17" customWidth="1"/>
  </cols>
  <sheetData>
    <row r="1" spans="2:4" ht="16.2" thickBot="1" x14ac:dyDescent="0.35"/>
    <row r="2" spans="2:4" ht="16.8" thickTop="1" thickBot="1" x14ac:dyDescent="0.35">
      <c r="B2" s="849" t="s">
        <v>104</v>
      </c>
      <c r="C2" s="850"/>
      <c r="D2" s="851"/>
    </row>
    <row r="3" spans="2:4" ht="16.2" thickTop="1" x14ac:dyDescent="0.3"/>
  </sheetData>
  <mergeCells count="1">
    <mergeCell ref="B2:D2"/>
  </mergeCells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D3"/>
  <sheetViews>
    <sheetView workbookViewId="0"/>
  </sheetViews>
  <sheetFormatPr baseColWidth="10" defaultRowHeight="15.6" x14ac:dyDescent="0.3"/>
  <cols>
    <col min="1" max="1" width="17" customWidth="1"/>
  </cols>
  <sheetData>
    <row r="1" spans="2:4" ht="16.2" thickBot="1" x14ac:dyDescent="0.35"/>
    <row r="2" spans="2:4" ht="16.8" thickTop="1" thickBot="1" x14ac:dyDescent="0.35">
      <c r="B2" s="849" t="s">
        <v>174</v>
      </c>
      <c r="C2" s="850"/>
      <c r="D2" s="851"/>
    </row>
    <row r="3" spans="2:4" ht="16.2" thickTop="1" x14ac:dyDescent="0.3"/>
  </sheetData>
  <sheetProtection sheet="1" objects="1" scenarios="1"/>
  <mergeCells count="1">
    <mergeCell ref="B2:D2"/>
  </mergeCells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3"/>
  <sheetViews>
    <sheetView workbookViewId="0"/>
  </sheetViews>
  <sheetFormatPr baseColWidth="10" defaultRowHeight="15.6" x14ac:dyDescent="0.3"/>
  <cols>
    <col min="1" max="1" width="17" customWidth="1"/>
  </cols>
  <sheetData>
    <row r="1" spans="2:4" ht="16.2" thickBot="1" x14ac:dyDescent="0.35"/>
    <row r="2" spans="2:4" ht="16.8" thickTop="1" thickBot="1" x14ac:dyDescent="0.35">
      <c r="B2" s="849" t="s">
        <v>58</v>
      </c>
      <c r="C2" s="850"/>
      <c r="D2" s="851"/>
    </row>
    <row r="3" spans="2:4" ht="16.2" thickTop="1" x14ac:dyDescent="0.3"/>
  </sheetData>
  <sheetProtection sheet="1" objects="1" scenarios="1"/>
  <mergeCells count="1">
    <mergeCell ref="B2:D2"/>
  </mergeCells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D3"/>
  <sheetViews>
    <sheetView workbookViewId="0"/>
  </sheetViews>
  <sheetFormatPr baseColWidth="10" defaultRowHeight="15.6" x14ac:dyDescent="0.3"/>
  <cols>
    <col min="1" max="1" width="17" customWidth="1"/>
  </cols>
  <sheetData>
    <row r="1" spans="2:4" ht="16.2" thickBot="1" x14ac:dyDescent="0.35"/>
    <row r="2" spans="2:4" ht="16.8" thickTop="1" thickBot="1" x14ac:dyDescent="0.35">
      <c r="B2" s="849" t="s">
        <v>59</v>
      </c>
      <c r="C2" s="852"/>
      <c r="D2" s="853"/>
    </row>
    <row r="3" spans="2:4" ht="16.2" thickTop="1" x14ac:dyDescent="0.3"/>
  </sheetData>
  <sheetProtection sheet="1" objects="1" scenarios="1"/>
  <mergeCells count="1">
    <mergeCell ref="B2:D2"/>
  </mergeCells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D3"/>
  <sheetViews>
    <sheetView workbookViewId="0"/>
  </sheetViews>
  <sheetFormatPr baseColWidth="10" defaultRowHeight="15.6" x14ac:dyDescent="0.3"/>
  <cols>
    <col min="1" max="1" width="17" customWidth="1"/>
  </cols>
  <sheetData>
    <row r="1" spans="2:4" ht="16.2" thickBot="1" x14ac:dyDescent="0.35"/>
    <row r="2" spans="2:4" ht="16.8" thickTop="1" thickBot="1" x14ac:dyDescent="0.35">
      <c r="B2" s="849" t="s">
        <v>99</v>
      </c>
      <c r="C2" s="852"/>
      <c r="D2" s="853"/>
    </row>
    <row r="3" spans="2:4" ht="16.2" thickTop="1" x14ac:dyDescent="0.3"/>
  </sheetData>
  <sheetProtection sheet="1" objects="1" scenarios="1"/>
  <mergeCells count="1">
    <mergeCell ref="B2:D2"/>
  </mergeCells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3"/>
  <sheetViews>
    <sheetView workbookViewId="0"/>
  </sheetViews>
  <sheetFormatPr baseColWidth="10" defaultRowHeight="15.6" x14ac:dyDescent="0.3"/>
  <cols>
    <col min="1" max="1" width="17" customWidth="1"/>
  </cols>
  <sheetData>
    <row r="1" spans="2:4" ht="16.2" thickBot="1" x14ac:dyDescent="0.35"/>
    <row r="2" spans="2:4" ht="16.8" thickTop="1" thickBot="1" x14ac:dyDescent="0.35">
      <c r="B2" s="849" t="s">
        <v>80</v>
      </c>
      <c r="C2" s="852"/>
      <c r="D2" s="853"/>
    </row>
    <row r="3" spans="2:4" ht="16.2" thickTop="1" x14ac:dyDescent="0.3"/>
  </sheetData>
  <sheetProtection sheet="1" objects="1" scenarios="1"/>
  <mergeCells count="1">
    <mergeCell ref="B2:D2"/>
  </mergeCells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D3"/>
  <sheetViews>
    <sheetView workbookViewId="0"/>
  </sheetViews>
  <sheetFormatPr baseColWidth="10" defaultRowHeight="15.6" x14ac:dyDescent="0.3"/>
  <cols>
    <col min="1" max="1" width="17" customWidth="1"/>
  </cols>
  <sheetData>
    <row r="1" spans="2:4" ht="16.2" thickBot="1" x14ac:dyDescent="0.35"/>
    <row r="2" spans="2:4" ht="16.8" thickTop="1" thickBot="1" x14ac:dyDescent="0.35">
      <c r="B2" s="849" t="s">
        <v>81</v>
      </c>
      <c r="C2" s="852"/>
      <c r="D2" s="853"/>
    </row>
    <row r="3" spans="2:4" ht="16.2" thickTop="1" x14ac:dyDescent="0.3"/>
  </sheetData>
  <sheetProtection sheet="1" objects="1" scenarios="1"/>
  <mergeCells count="1">
    <mergeCell ref="B2:D2"/>
  </mergeCells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18"/>
  <sheetViews>
    <sheetView workbookViewId="0"/>
  </sheetViews>
  <sheetFormatPr baseColWidth="10" defaultRowHeight="15.6" x14ac:dyDescent="0.3"/>
  <cols>
    <col min="1" max="1" width="17" customWidth="1"/>
  </cols>
  <sheetData>
    <row r="1" spans="1:8" ht="16.2" thickBot="1" x14ac:dyDescent="0.35"/>
    <row r="2" spans="1:8" ht="16.8" thickTop="1" thickBot="1" x14ac:dyDescent="0.35">
      <c r="B2" s="849" t="s">
        <v>82</v>
      </c>
      <c r="C2" s="852"/>
      <c r="D2" s="853"/>
    </row>
    <row r="3" spans="1:8" ht="16.8" thickTop="1" thickBot="1" x14ac:dyDescent="0.35"/>
    <row r="4" spans="1:8" x14ac:dyDescent="0.3">
      <c r="A4" s="404" t="s">
        <v>341</v>
      </c>
      <c r="B4" s="403"/>
      <c r="C4" s="403"/>
      <c r="D4" s="403"/>
      <c r="E4" s="403"/>
      <c r="F4" s="403"/>
      <c r="G4" s="403"/>
      <c r="H4" s="403"/>
    </row>
    <row r="17" spans="1:8" ht="16.2" thickBot="1" x14ac:dyDescent="0.35"/>
    <row r="18" spans="1:8" x14ac:dyDescent="0.3">
      <c r="A18" s="404" t="s">
        <v>342</v>
      </c>
      <c r="B18" s="403"/>
      <c r="C18" s="403"/>
      <c r="D18" s="403"/>
      <c r="E18" s="403"/>
      <c r="F18" s="403"/>
      <c r="G18" s="403"/>
      <c r="H18" s="403"/>
    </row>
  </sheetData>
  <sheetProtection sheet="1" objects="1" scenarios="1"/>
  <mergeCells count="1">
    <mergeCell ref="B2:D2"/>
  </mergeCells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40"/>
  <sheetViews>
    <sheetView workbookViewId="0">
      <selection activeCell="B12" sqref="B12"/>
    </sheetView>
  </sheetViews>
  <sheetFormatPr baseColWidth="10" defaultRowHeight="15.6" x14ac:dyDescent="0.3"/>
  <cols>
    <col min="1" max="1" width="14.81640625" customWidth="1"/>
    <col min="2" max="16" width="10.1796875" customWidth="1"/>
  </cols>
  <sheetData>
    <row r="1" spans="1:17" ht="16.2" thickBot="1" x14ac:dyDescent="0.35">
      <c r="B1" s="299"/>
      <c r="C1" s="299"/>
      <c r="D1" s="531"/>
      <c r="H1" s="531"/>
      <c r="L1" s="531"/>
      <c r="P1" s="531"/>
    </row>
    <row r="2" spans="1:17" ht="16.8" thickTop="1" thickBot="1" x14ac:dyDescent="0.35">
      <c r="B2" s="849" t="s">
        <v>132</v>
      </c>
      <c r="C2" s="852"/>
      <c r="D2" s="853"/>
      <c r="H2" s="531"/>
      <c r="L2" s="531"/>
      <c r="P2" s="531"/>
    </row>
    <row r="3" spans="1:17" s="532" customFormat="1" ht="16.2" thickTop="1" x14ac:dyDescent="0.3">
      <c r="A3" s="532" t="str">
        <f>FEPP!$AP$50</f>
        <v>ESS</v>
      </c>
      <c r="B3" s="533"/>
      <c r="C3" s="533"/>
      <c r="D3" s="534"/>
      <c r="E3" s="532" t="str">
        <f>FEPP!$AP$51</f>
        <v>ESV</v>
      </c>
      <c r="H3" s="534"/>
      <c r="I3" s="532" t="str">
        <f>FEPP!$AP$52</f>
        <v>ESM</v>
      </c>
      <c r="L3" s="534"/>
      <c r="M3" s="532" t="str">
        <f>FEPP!$AP$53</f>
        <v>ESK</v>
      </c>
      <c r="P3" s="534"/>
      <c r="Q3" s="532">
        <f>FEPP!$AP$54</f>
        <v>0</v>
      </c>
    </row>
    <row r="4" spans="1:17" x14ac:dyDescent="0.3">
      <c r="B4" s="299"/>
      <c r="C4" s="299"/>
      <c r="D4" s="531"/>
      <c r="H4" s="531"/>
      <c r="L4" s="531"/>
      <c r="P4" s="531"/>
    </row>
    <row r="5" spans="1:17" x14ac:dyDescent="0.3">
      <c r="B5" s="299"/>
      <c r="C5" s="299"/>
      <c r="D5" s="531"/>
      <c r="H5" s="531"/>
      <c r="L5" s="531"/>
      <c r="P5" s="531"/>
    </row>
    <row r="6" spans="1:17" x14ac:dyDescent="0.3">
      <c r="B6" s="299"/>
      <c r="C6" s="299"/>
      <c r="D6" s="531"/>
      <c r="H6" s="531"/>
      <c r="L6" s="531"/>
      <c r="P6" s="531"/>
    </row>
    <row r="7" spans="1:17" x14ac:dyDescent="0.3">
      <c r="B7" s="299"/>
      <c r="C7" s="299"/>
      <c r="D7" s="531"/>
      <c r="H7" s="531"/>
      <c r="L7" s="531"/>
      <c r="P7" s="531"/>
    </row>
    <row r="8" spans="1:17" x14ac:dyDescent="0.3">
      <c r="B8" s="299"/>
      <c r="C8" s="299"/>
      <c r="D8" s="531"/>
      <c r="H8" s="531"/>
      <c r="L8" s="531"/>
      <c r="P8" s="531"/>
    </row>
    <row r="9" spans="1:17" x14ac:dyDescent="0.3">
      <c r="B9" s="299"/>
      <c r="C9" s="299"/>
      <c r="D9" s="531"/>
      <c r="H9" s="531"/>
      <c r="L9" s="531"/>
      <c r="P9" s="531"/>
    </row>
    <row r="10" spans="1:17" x14ac:dyDescent="0.3">
      <c r="B10" s="299"/>
      <c r="C10" s="299"/>
      <c r="D10" s="531"/>
      <c r="H10" s="531"/>
      <c r="L10" s="531"/>
      <c r="P10" s="531"/>
    </row>
    <row r="11" spans="1:17" x14ac:dyDescent="0.3">
      <c r="B11" s="299"/>
      <c r="C11" s="299"/>
      <c r="D11" s="531"/>
      <c r="H11" s="531"/>
      <c r="L11" s="531"/>
      <c r="P11" s="531"/>
    </row>
    <row r="12" spans="1:17" x14ac:dyDescent="0.3">
      <c r="B12" s="299"/>
      <c r="C12" s="299"/>
      <c r="D12" s="531"/>
      <c r="H12" s="531"/>
      <c r="L12" s="531"/>
      <c r="P12" s="531"/>
    </row>
    <row r="13" spans="1:17" x14ac:dyDescent="0.3">
      <c r="B13" s="299"/>
      <c r="C13" s="299"/>
      <c r="D13" s="531"/>
      <c r="H13" s="531"/>
      <c r="L13" s="531"/>
      <c r="P13" s="531"/>
    </row>
    <row r="14" spans="1:17" x14ac:dyDescent="0.3">
      <c r="B14" s="299"/>
      <c r="C14" s="299"/>
      <c r="D14" s="531"/>
      <c r="H14" s="531"/>
      <c r="L14" s="531"/>
      <c r="P14" s="531"/>
    </row>
    <row r="15" spans="1:17" x14ac:dyDescent="0.3">
      <c r="B15" s="299"/>
      <c r="C15" s="299"/>
      <c r="D15" s="531"/>
      <c r="H15" s="531"/>
      <c r="L15" s="531"/>
      <c r="P15" s="531"/>
    </row>
    <row r="16" spans="1:17" x14ac:dyDescent="0.3">
      <c r="B16" s="299"/>
      <c r="C16" s="299"/>
      <c r="D16" s="531"/>
      <c r="H16" s="531"/>
      <c r="L16" s="531"/>
      <c r="P16" s="531"/>
    </row>
    <row r="17" spans="2:16" x14ac:dyDescent="0.3">
      <c r="B17" s="299"/>
      <c r="C17" s="299"/>
      <c r="D17" s="531"/>
      <c r="H17" s="531"/>
      <c r="L17" s="531"/>
      <c r="P17" s="531"/>
    </row>
    <row r="18" spans="2:16" x14ac:dyDescent="0.3">
      <c r="B18" s="299"/>
      <c r="C18" s="299"/>
      <c r="D18" s="531"/>
      <c r="H18" s="531"/>
      <c r="L18" s="531"/>
      <c r="P18" s="531"/>
    </row>
    <row r="19" spans="2:16" x14ac:dyDescent="0.3">
      <c r="B19" s="299"/>
      <c r="C19" s="299"/>
      <c r="D19" s="531"/>
      <c r="H19" s="531"/>
      <c r="L19" s="531"/>
      <c r="P19" s="531"/>
    </row>
    <row r="20" spans="2:16" x14ac:dyDescent="0.3">
      <c r="B20" s="299"/>
      <c r="C20" s="299"/>
      <c r="D20" s="531"/>
      <c r="H20" s="531"/>
      <c r="L20" s="531"/>
      <c r="P20" s="531"/>
    </row>
    <row r="21" spans="2:16" x14ac:dyDescent="0.3">
      <c r="B21" s="299"/>
      <c r="C21" s="299"/>
      <c r="D21" s="531"/>
      <c r="H21" s="531"/>
      <c r="L21" s="531"/>
      <c r="P21" s="531"/>
    </row>
    <row r="22" spans="2:16" x14ac:dyDescent="0.3">
      <c r="B22" s="299"/>
      <c r="C22" s="299"/>
      <c r="D22" s="531"/>
      <c r="H22" s="531"/>
      <c r="L22" s="531"/>
      <c r="P22" s="531"/>
    </row>
    <row r="23" spans="2:16" x14ac:dyDescent="0.3">
      <c r="B23" s="299"/>
      <c r="C23" s="299"/>
      <c r="D23" s="531"/>
      <c r="H23" s="531"/>
      <c r="L23" s="531"/>
      <c r="P23" s="531"/>
    </row>
    <row r="24" spans="2:16" x14ac:dyDescent="0.3">
      <c r="B24" s="299"/>
      <c r="C24" s="299"/>
      <c r="D24" s="531"/>
      <c r="H24" s="531"/>
      <c r="L24" s="531"/>
      <c r="P24" s="531"/>
    </row>
    <row r="25" spans="2:16" x14ac:dyDescent="0.3">
      <c r="B25" s="299"/>
      <c r="C25" s="299"/>
      <c r="D25" s="531"/>
      <c r="H25" s="531"/>
      <c r="L25" s="531"/>
      <c r="P25" s="531"/>
    </row>
    <row r="26" spans="2:16" x14ac:dyDescent="0.3">
      <c r="B26" s="299"/>
      <c r="C26" s="299"/>
      <c r="D26" s="531"/>
      <c r="H26" s="531"/>
      <c r="L26" s="531"/>
      <c r="P26" s="531"/>
    </row>
    <row r="27" spans="2:16" x14ac:dyDescent="0.3">
      <c r="B27" s="299"/>
      <c r="C27" s="299"/>
      <c r="D27" s="531"/>
      <c r="H27" s="531"/>
      <c r="L27" s="531"/>
      <c r="P27" s="531"/>
    </row>
    <row r="28" spans="2:16" x14ac:dyDescent="0.3">
      <c r="B28" s="299"/>
      <c r="C28" s="299"/>
      <c r="D28" s="531"/>
      <c r="H28" s="531"/>
      <c r="L28" s="531"/>
      <c r="P28" s="531"/>
    </row>
    <row r="29" spans="2:16" x14ac:dyDescent="0.3">
      <c r="B29" s="299"/>
      <c r="C29" s="299"/>
      <c r="D29" s="531"/>
      <c r="H29" s="531"/>
      <c r="L29" s="531"/>
      <c r="P29" s="531"/>
    </row>
    <row r="30" spans="2:16" x14ac:dyDescent="0.3">
      <c r="B30" s="299"/>
      <c r="C30" s="299"/>
      <c r="D30" s="531"/>
      <c r="H30" s="531"/>
      <c r="L30" s="531"/>
      <c r="P30" s="531"/>
    </row>
    <row r="31" spans="2:16" x14ac:dyDescent="0.3">
      <c r="B31" s="299"/>
      <c r="C31" s="299"/>
      <c r="D31" s="531"/>
      <c r="H31" s="531"/>
      <c r="L31" s="531"/>
      <c r="P31" s="531"/>
    </row>
    <row r="32" spans="2:16" x14ac:dyDescent="0.3">
      <c r="B32" s="299"/>
      <c r="C32" s="299"/>
      <c r="D32" s="531"/>
      <c r="H32" s="531"/>
      <c r="L32" s="531"/>
      <c r="P32" s="531"/>
    </row>
    <row r="33" spans="2:16" x14ac:dyDescent="0.3">
      <c r="B33" s="299"/>
      <c r="C33" s="299"/>
      <c r="D33" s="531"/>
      <c r="H33" s="531"/>
      <c r="L33" s="531"/>
      <c r="P33" s="531"/>
    </row>
    <row r="34" spans="2:16" x14ac:dyDescent="0.3">
      <c r="B34" s="299"/>
      <c r="C34" s="299"/>
      <c r="D34" s="531"/>
      <c r="H34" s="531"/>
      <c r="L34" s="531"/>
      <c r="P34" s="531"/>
    </row>
    <row r="35" spans="2:16" x14ac:dyDescent="0.3">
      <c r="B35" s="299"/>
      <c r="C35" s="299"/>
      <c r="D35" s="531"/>
      <c r="H35" s="531"/>
      <c r="L35" s="531"/>
      <c r="P35" s="531"/>
    </row>
    <row r="36" spans="2:16" x14ac:dyDescent="0.3">
      <c r="B36" s="299"/>
      <c r="C36" s="299"/>
      <c r="D36" s="531"/>
      <c r="H36" s="531"/>
      <c r="L36" s="531"/>
      <c r="P36" s="531"/>
    </row>
    <row r="37" spans="2:16" x14ac:dyDescent="0.3">
      <c r="B37" s="299"/>
      <c r="C37" s="299"/>
      <c r="D37" s="531"/>
      <c r="H37" s="531"/>
      <c r="L37" s="531"/>
      <c r="P37" s="531"/>
    </row>
    <row r="38" spans="2:16" x14ac:dyDescent="0.3">
      <c r="B38" s="299"/>
      <c r="C38" s="299"/>
      <c r="D38" s="531"/>
      <c r="H38" s="531"/>
      <c r="L38" s="531"/>
      <c r="P38" s="531"/>
    </row>
    <row r="39" spans="2:16" x14ac:dyDescent="0.3">
      <c r="B39" s="299"/>
      <c r="C39" s="299"/>
      <c r="D39" s="531"/>
      <c r="H39" s="531"/>
      <c r="L39" s="531"/>
      <c r="P39" s="531"/>
    </row>
    <row r="40" spans="2:16" x14ac:dyDescent="0.3">
      <c r="B40" s="299"/>
      <c r="C40" s="299"/>
      <c r="D40" s="531"/>
      <c r="H40" s="531"/>
      <c r="L40" s="531"/>
      <c r="P40" s="531"/>
    </row>
  </sheetData>
  <sheetProtection sheet="1" objects="1" scenarios="1"/>
  <mergeCells count="1">
    <mergeCell ref="B2:D2"/>
  </mergeCells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I282"/>
  <sheetViews>
    <sheetView zoomScale="85" zoomScaleNormal="85" workbookViewId="0">
      <selection activeCell="R21" sqref="R21"/>
    </sheetView>
  </sheetViews>
  <sheetFormatPr baseColWidth="10" defaultColWidth="11.54296875" defaultRowHeight="15.6" x14ac:dyDescent="0.3"/>
  <cols>
    <col min="1" max="1" width="11.54296875" style="38"/>
    <col min="2" max="2" width="36.453125" style="38" customWidth="1"/>
    <col min="3" max="3" width="28.90625" style="38" customWidth="1"/>
    <col min="4" max="4" width="22.54296875" style="38" customWidth="1"/>
    <col min="5" max="5" width="16.08984375" style="234" customWidth="1"/>
    <col min="6" max="6" width="10.54296875" style="38" customWidth="1"/>
    <col min="7" max="7" width="4.54296875" style="38" customWidth="1"/>
    <col min="8" max="8" width="20.6328125" style="38" customWidth="1"/>
    <col min="9" max="9" width="19.54296875" style="38" customWidth="1"/>
    <col min="10" max="10" width="106.54296875" style="38" customWidth="1"/>
    <col min="11" max="11" width="35.90625" style="38" customWidth="1"/>
    <col min="12" max="12" width="44.1796875" style="38" customWidth="1"/>
    <col min="13" max="13" width="11.54296875" style="38"/>
    <col min="14" max="14" width="91.453125" style="38" customWidth="1"/>
    <col min="15" max="15" width="26.54296875" style="38" customWidth="1"/>
    <col min="16" max="16384" width="11.54296875" style="38"/>
  </cols>
  <sheetData>
    <row r="1" spans="1:87" x14ac:dyDescent="0.3">
      <c r="A1" s="38">
        <f ca="1">TODAY()</f>
        <v>43958</v>
      </c>
      <c r="B1" s="38">
        <v>289</v>
      </c>
      <c r="C1" s="38" t="s">
        <v>95</v>
      </c>
      <c r="D1" s="38" t="s">
        <v>96</v>
      </c>
      <c r="E1" s="234" t="s">
        <v>91</v>
      </c>
      <c r="F1" s="38" t="s">
        <v>90</v>
      </c>
      <c r="H1" s="38" t="s">
        <v>93</v>
      </c>
      <c r="I1" s="38" t="s">
        <v>92</v>
      </c>
      <c r="J1" s="38" t="s">
        <v>94</v>
      </c>
    </row>
    <row r="2" spans="1:87" x14ac:dyDescent="0.3">
      <c r="A2" s="38" t="s">
        <v>105</v>
      </c>
      <c r="B2" s="38">
        <v>0</v>
      </c>
      <c r="C2" s="38" t="s">
        <v>470</v>
      </c>
      <c r="D2" s="38">
        <v>43958</v>
      </c>
      <c r="E2" s="234" t="b">
        <v>0</v>
      </c>
      <c r="H2" s="38" t="str">
        <f t="shared" ref="H2:J4" si="0">L2</f>
        <v>christophe.blanc/</v>
      </c>
      <c r="I2" s="38">
        <f t="shared" si="0"/>
        <v>0</v>
      </c>
      <c r="J2" s="38" t="str">
        <f t="shared" si="0"/>
        <v>christophe.blanc@eurostyle-systems.com</v>
      </c>
      <c r="K2" s="232"/>
      <c r="L2" s="335" t="s">
        <v>470</v>
      </c>
      <c r="M2" s="335"/>
      <c r="N2" s="335" t="s">
        <v>303</v>
      </c>
      <c r="O2" s="336"/>
    </row>
    <row r="3" spans="1:87" x14ac:dyDescent="0.3">
      <c r="A3" s="38" t="s">
        <v>62</v>
      </c>
      <c r="B3" s="38">
        <v>1</v>
      </c>
      <c r="C3" s="38" t="s">
        <v>103</v>
      </c>
      <c r="D3" s="38">
        <v>43958</v>
      </c>
      <c r="H3" s="38" t="str">
        <f t="shared" si="0"/>
        <v>denis.chezelle/</v>
      </c>
      <c r="I3" s="38">
        <f t="shared" si="0"/>
        <v>0</v>
      </c>
      <c r="J3" s="38" t="str">
        <f t="shared" si="0"/>
        <v>denis.chezelle@eurostyle-systems.com;</v>
      </c>
      <c r="K3" s="232"/>
      <c r="L3" s="335" t="s">
        <v>466</v>
      </c>
      <c r="M3" s="335"/>
      <c r="N3" s="336" t="s">
        <v>170</v>
      </c>
      <c r="O3" s="336"/>
      <c r="CI3" s="38">
        <v>0</v>
      </c>
    </row>
    <row r="4" spans="1:87" x14ac:dyDescent="0.3">
      <c r="A4" s="38" t="s">
        <v>64</v>
      </c>
      <c r="B4" s="38">
        <v>1</v>
      </c>
      <c r="C4" s="38" t="s">
        <v>516</v>
      </c>
      <c r="D4" s="38">
        <v>43958</v>
      </c>
      <c r="H4" s="38" t="str">
        <f t="shared" si="0"/>
        <v>pio.rodriguez/</v>
      </c>
      <c r="I4" s="38">
        <f t="shared" si="0"/>
        <v>0</v>
      </c>
      <c r="J4" s="38" t="str">
        <f t="shared" si="0"/>
        <v>pio.rodriguez@eurostyle-systems.com;</v>
      </c>
      <c r="K4" s="38" t="s">
        <v>138</v>
      </c>
      <c r="L4" s="335" t="s">
        <v>471</v>
      </c>
      <c r="M4" s="335"/>
      <c r="N4" s="335" t="s">
        <v>483</v>
      </c>
      <c r="O4" s="335" t="s">
        <v>138</v>
      </c>
    </row>
    <row r="5" spans="1:87" x14ac:dyDescent="0.3">
      <c r="A5" s="38" t="s">
        <v>65</v>
      </c>
      <c r="B5" s="38">
        <v>1</v>
      </c>
      <c r="C5" s="38" t="s">
        <v>302</v>
      </c>
      <c r="D5" s="38">
        <v>43958</v>
      </c>
      <c r="E5" s="234" t="b">
        <v>0</v>
      </c>
      <c r="F5" s="38" t="b">
        <v>1</v>
      </c>
      <c r="G5" s="163"/>
      <c r="H5" s="163" t="str">
        <f t="shared" ref="H5:K13" si="1">IF($F5,L5,";")</f>
        <v>christophe.blanc/abdellah.kichouh/</v>
      </c>
      <c r="I5" s="163">
        <f t="shared" si="1"/>
        <v>0</v>
      </c>
      <c r="J5" s="163" t="str">
        <f t="shared" si="1"/>
        <v>christophe.blanc@eurostyle-systems.com;abdellah.kichouh@eurostyle-systems.com;</v>
      </c>
      <c r="K5" s="163" t="str">
        <f t="shared" si="1"/>
        <v>;</v>
      </c>
      <c r="L5" s="335" t="s">
        <v>472</v>
      </c>
      <c r="M5" s="335"/>
      <c r="N5" s="335" t="s">
        <v>484</v>
      </c>
      <c r="O5" s="335" t="s">
        <v>87</v>
      </c>
    </row>
    <row r="6" spans="1:87" x14ac:dyDescent="0.3">
      <c r="A6" s="38" t="s">
        <v>63</v>
      </c>
      <c r="B6" s="38">
        <v>0</v>
      </c>
      <c r="E6" s="234" t="b">
        <v>0</v>
      </c>
      <c r="F6" s="38" t="b">
        <v>1</v>
      </c>
      <c r="H6" s="163" t="str">
        <f t="shared" si="1"/>
        <v>stephane.couvrat/jean-philippe.moreau/</v>
      </c>
      <c r="I6" s="163">
        <f t="shared" si="1"/>
        <v>0</v>
      </c>
      <c r="J6" s="163" t="str">
        <f t="shared" si="1"/>
        <v>stephane.couvrat@eurostyle-systems.com;jean-philippe.moreau@eurostyle-systems.com;</v>
      </c>
      <c r="K6" s="163" t="str">
        <f t="shared" si="1"/>
        <v>lionel.corancy@eurostyle-systems.com</v>
      </c>
      <c r="L6" s="335" t="s">
        <v>474</v>
      </c>
      <c r="M6" s="335"/>
      <c r="N6" s="335" t="s">
        <v>486</v>
      </c>
      <c r="O6" s="336" t="s">
        <v>357</v>
      </c>
    </row>
    <row r="7" spans="1:87" x14ac:dyDescent="0.3">
      <c r="A7" s="38" t="s">
        <v>66</v>
      </c>
      <c r="B7" s="38">
        <v>0</v>
      </c>
      <c r="E7" s="234" t="b">
        <v>0</v>
      </c>
      <c r="F7" s="38" t="b">
        <v>1</v>
      </c>
      <c r="H7" s="163" t="str">
        <f t="shared" si="1"/>
        <v>dorian.monteiller/frantz.couillaud/ayoub.ouakkas/</v>
      </c>
      <c r="I7" s="163">
        <f t="shared" si="1"/>
        <v>0</v>
      </c>
      <c r="J7" s="163" t="str">
        <f t="shared" si="1"/>
        <v>dorian.monteiller-ext@eurostyle-systems.com;frantz.couillaud-ext@eurostyle-systems.com;ayoub.ouakkas-ext@eurostyle-systems.com;</v>
      </c>
      <c r="K7" s="163" t="str">
        <f t="shared" si="1"/>
        <v>christophe.tirlemont@eurostyle-systems.com;lilian.joseph@eurostyle-systems.com</v>
      </c>
      <c r="L7" s="335" t="s">
        <v>475</v>
      </c>
      <c r="M7" s="335"/>
      <c r="N7" s="336" t="s">
        <v>487</v>
      </c>
      <c r="O7" s="336" t="s">
        <v>359</v>
      </c>
    </row>
    <row r="8" spans="1:87" x14ac:dyDescent="0.3">
      <c r="A8" s="38" t="s">
        <v>67</v>
      </c>
      <c r="B8" s="38">
        <v>0</v>
      </c>
      <c r="E8" s="234" t="b">
        <v>0</v>
      </c>
      <c r="F8" s="38" t="b">
        <v>1</v>
      </c>
      <c r="H8" s="163" t="str">
        <f t="shared" si="1"/>
        <v>cyrille.leclercq/</v>
      </c>
      <c r="I8" s="163">
        <f t="shared" si="1"/>
        <v>0</v>
      </c>
      <c r="J8" s="163" t="str">
        <f t="shared" si="1"/>
        <v>cyrille.leclercq@eurostyle-systems.com;</v>
      </c>
      <c r="K8" s="163" t="str">
        <f t="shared" si="1"/>
        <v>aline.tu-du@eurostyle-systems.com</v>
      </c>
      <c r="L8" s="335" t="s">
        <v>476</v>
      </c>
      <c r="M8" s="335"/>
      <c r="N8" s="335" t="s">
        <v>488</v>
      </c>
      <c r="O8" s="336" t="s">
        <v>141</v>
      </c>
    </row>
    <row r="9" spans="1:87" x14ac:dyDescent="0.3">
      <c r="A9" s="38" t="s">
        <v>68</v>
      </c>
      <c r="B9" s="38">
        <v>0</v>
      </c>
      <c r="E9" s="234" t="b">
        <v>0</v>
      </c>
      <c r="F9" s="38" t="b">
        <v>1</v>
      </c>
      <c r="H9" s="163" t="str">
        <f t="shared" si="1"/>
        <v>isabelle.franchaisse/</v>
      </c>
      <c r="I9" s="163">
        <f t="shared" si="1"/>
        <v>0</v>
      </c>
      <c r="J9" s="163" t="str">
        <f t="shared" si="1"/>
        <v>isabelle.franchaisse@eurostyle-systems.com;</v>
      </c>
      <c r="K9" s="163" t="str">
        <f t="shared" si="1"/>
        <v>aurelie.pentscheff@eurostyle-systems.com</v>
      </c>
      <c r="L9" s="335" t="s">
        <v>477</v>
      </c>
      <c r="M9" s="335"/>
      <c r="N9" s="336" t="s">
        <v>489</v>
      </c>
      <c r="O9" s="336" t="str">
        <f>IF($L$33="denis.chezelle/","aurelie.pentscheff@eurostyle-systems.com",";")</f>
        <v>aurelie.pentscheff@eurostyle-systems.com</v>
      </c>
    </row>
    <row r="10" spans="1:87" x14ac:dyDescent="0.3">
      <c r="A10" s="38" t="s">
        <v>461</v>
      </c>
      <c r="B10" s="38">
        <v>0</v>
      </c>
      <c r="E10" s="234" t="b">
        <v>1</v>
      </c>
      <c r="F10" s="38" t="b">
        <v>1</v>
      </c>
      <c r="H10" s="163" t="str">
        <f t="shared" si="1"/>
        <v>adrien.lys/</v>
      </c>
      <c r="I10" s="38">
        <f t="shared" ref="I10" si="2">M10</f>
        <v>0</v>
      </c>
      <c r="J10" s="163" t="str">
        <f>IF($F10,N10,";")</f>
        <v>adrien.lys@eurostyle-systems.com;</v>
      </c>
      <c r="K10" s="163" t="str">
        <f t="shared" si="1"/>
        <v>jean-francois.reminiac@eurostyle-systems.com;</v>
      </c>
      <c r="L10" s="335" t="s">
        <v>478</v>
      </c>
      <c r="M10" s="335"/>
      <c r="N10" s="336" t="s">
        <v>490</v>
      </c>
      <c r="O10" s="336" t="s">
        <v>452</v>
      </c>
    </row>
    <row r="11" spans="1:87" x14ac:dyDescent="0.3">
      <c r="A11" s="38" t="s">
        <v>77</v>
      </c>
      <c r="B11" s="38">
        <v>3</v>
      </c>
      <c r="F11" s="38" t="b">
        <f>F9</f>
        <v>1</v>
      </c>
      <c r="H11" s="163" t="str">
        <f t="shared" si="1"/>
        <v>sandro.deloup/damien.jasmin</v>
      </c>
      <c r="I11" s="163" t="str">
        <f t="shared" si="1"/>
        <v>denis.chezelle</v>
      </c>
      <c r="J11" s="163" t="str">
        <f t="shared" si="1"/>
        <v>sandro.deloup@eurostyle-systems.com;damien.jasmin@eurostyle-systems.com</v>
      </c>
      <c r="K11" s="163" t="str">
        <f t="shared" si="1"/>
        <v>;</v>
      </c>
      <c r="L11" s="335" t="s">
        <v>354</v>
      </c>
      <c r="M11" s="335" t="s">
        <v>103</v>
      </c>
      <c r="N11" s="336" t="s">
        <v>355</v>
      </c>
      <c r="O11" s="335" t="s">
        <v>87</v>
      </c>
    </row>
    <row r="12" spans="1:87" x14ac:dyDescent="0.3">
      <c r="A12" s="38" t="s">
        <v>69</v>
      </c>
      <c r="B12" s="38">
        <v>3</v>
      </c>
      <c r="E12" s="234" t="b">
        <v>0</v>
      </c>
      <c r="F12" s="38" t="b">
        <v>0</v>
      </c>
      <c r="H12" s="163" t="str">
        <f t="shared" ref="H12:J14" si="3">IF($F12,L12,";")</f>
        <v>;</v>
      </c>
      <c r="I12" s="163" t="str">
        <f t="shared" si="3"/>
        <v>;</v>
      </c>
      <c r="J12" s="163" t="str">
        <f t="shared" si="3"/>
        <v>;</v>
      </c>
      <c r="K12" s="38" t="s">
        <v>87</v>
      </c>
      <c r="L12" s="338" t="s">
        <v>479</v>
      </c>
      <c r="M12" s="338"/>
      <c r="N12" s="338" t="s">
        <v>491</v>
      </c>
      <c r="O12" s="338" t="s">
        <v>87</v>
      </c>
    </row>
    <row r="13" spans="1:87" x14ac:dyDescent="0.3">
      <c r="A13" s="38" t="s">
        <v>70</v>
      </c>
      <c r="B13" s="38">
        <v>3</v>
      </c>
      <c r="E13" s="234" t="b">
        <v>0</v>
      </c>
      <c r="F13" s="38" t="b">
        <v>0</v>
      </c>
      <c r="H13" s="163" t="str">
        <f t="shared" si="3"/>
        <v>;</v>
      </c>
      <c r="I13" s="163" t="str">
        <f t="shared" si="3"/>
        <v>;</v>
      </c>
      <c r="J13" s="163" t="str">
        <f t="shared" si="1"/>
        <v>;</v>
      </c>
      <c r="K13" s="163" t="str">
        <f>IF($F13,O13,";")</f>
        <v>;</v>
      </c>
      <c r="L13" s="335" t="s">
        <v>480</v>
      </c>
      <c r="M13" s="335"/>
      <c r="N13" s="336" t="s">
        <v>492</v>
      </c>
      <c r="O13" s="337" t="s">
        <v>87</v>
      </c>
    </row>
    <row r="14" spans="1:87" x14ac:dyDescent="0.3">
      <c r="A14" s="234" t="s">
        <v>121</v>
      </c>
      <c r="B14" s="38">
        <v>3</v>
      </c>
      <c r="E14" s="234" t="b">
        <v>0</v>
      </c>
      <c r="F14" s="38" t="b">
        <v>0</v>
      </c>
      <c r="H14" s="163" t="str">
        <f t="shared" si="3"/>
        <v>;</v>
      </c>
      <c r="I14" s="163" t="str">
        <f t="shared" si="3"/>
        <v>;</v>
      </c>
      <c r="J14" s="163" t="str">
        <f t="shared" si="3"/>
        <v>;</v>
      </c>
      <c r="K14" s="163" t="str">
        <f>IF($F14,O14,";")</f>
        <v>;</v>
      </c>
      <c r="L14" s="335" t="str">
        <f>H66</f>
        <v>/////</v>
      </c>
      <c r="M14" s="335"/>
      <c r="N14" s="335" t="str">
        <f>J66</f>
        <v>;;;;;</v>
      </c>
      <c r="O14" s="335" t="s">
        <v>87</v>
      </c>
    </row>
    <row r="15" spans="1:87" x14ac:dyDescent="0.3">
      <c r="A15" s="234">
        <v>4</v>
      </c>
      <c r="B15" s="38">
        <v>0</v>
      </c>
      <c r="H15" s="38" t="str">
        <f t="shared" ref="H15:H20" si="4">L15</f>
        <v>thierry.roesslinger/frederic.larcheveque/</v>
      </c>
      <c r="I15" s="38">
        <f t="shared" ref="I15:I20" si="5">M15</f>
        <v>0</v>
      </c>
      <c r="J15" s="38" t="str">
        <f>N15</f>
        <v>thierry.roesslinger@eurostyle-systems.com;frederic.larcheveque@eurostyle-systems.com;</v>
      </c>
      <c r="K15" s="38" t="s">
        <v>87</v>
      </c>
      <c r="L15" s="335" t="s">
        <v>481</v>
      </c>
      <c r="M15" s="335"/>
      <c r="N15" s="336" t="s">
        <v>493</v>
      </c>
      <c r="O15" s="335" t="s">
        <v>87</v>
      </c>
    </row>
    <row r="16" spans="1:87" x14ac:dyDescent="0.3">
      <c r="A16" s="38" t="s">
        <v>128</v>
      </c>
      <c r="B16" s="38">
        <v>0</v>
      </c>
      <c r="H16" s="38" t="str">
        <f t="shared" si="4"/>
        <v>regis.duplessy</v>
      </c>
      <c r="I16" s="38">
        <f t="shared" si="5"/>
        <v>0</v>
      </c>
      <c r="J16" s="38" t="str">
        <f>N16</f>
        <v>regis.duplessy@eurostyle-systems.com</v>
      </c>
      <c r="K16" s="38" t="s">
        <v>87</v>
      </c>
      <c r="L16" s="335" t="s">
        <v>101</v>
      </c>
      <c r="M16" s="335"/>
      <c r="N16" s="336" t="s">
        <v>140</v>
      </c>
      <c r="O16" s="335"/>
    </row>
    <row r="17" spans="1:79" x14ac:dyDescent="0.3">
      <c r="A17" s="38" t="s">
        <v>129</v>
      </c>
      <c r="B17" s="38">
        <v>0</v>
      </c>
      <c r="E17" s="234" t="b">
        <v>1</v>
      </c>
      <c r="F17" s="38" t="b">
        <v>1</v>
      </c>
      <c r="H17" s="38" t="str">
        <f>L17&amp;H27</f>
        <v>jean-francois.reminiac/;</v>
      </c>
      <c r="I17" s="38">
        <f t="shared" si="5"/>
        <v>0</v>
      </c>
      <c r="J17" s="38" t="str">
        <f>N17&amp;J27</f>
        <v>jean-francois.reminiac@eurostyle-systems.com;</v>
      </c>
      <c r="K17" s="38" t="s">
        <v>87</v>
      </c>
      <c r="L17" s="335" t="s">
        <v>455</v>
      </c>
      <c r="M17" s="335"/>
      <c r="N17" s="336" t="s">
        <v>451</v>
      </c>
      <c r="O17" s="336" t="s">
        <v>452</v>
      </c>
    </row>
    <row r="18" spans="1:79" x14ac:dyDescent="0.3">
      <c r="A18" s="38" t="s">
        <v>86</v>
      </c>
      <c r="B18" s="38">
        <v>0</v>
      </c>
      <c r="H18" s="38" t="str">
        <f t="shared" si="4"/>
        <v>christelle.soyer/</v>
      </c>
      <c r="I18" s="38">
        <f t="shared" si="5"/>
        <v>0</v>
      </c>
      <c r="J18" s="38" t="str">
        <f>N18</f>
        <v>christelle.soyer@eurostyle-systems.com;</v>
      </c>
      <c r="K18" s="38" t="s">
        <v>87</v>
      </c>
      <c r="L18" s="335" t="s">
        <v>482</v>
      </c>
      <c r="M18" s="335"/>
      <c r="N18" s="335" t="s">
        <v>494</v>
      </c>
      <c r="O18" s="336" t="s">
        <v>87</v>
      </c>
    </row>
    <row r="19" spans="1:79" x14ac:dyDescent="0.3">
      <c r="A19" s="38" t="s">
        <v>135</v>
      </c>
      <c r="B19" s="38">
        <v>0</v>
      </c>
      <c r="H19" s="38">
        <f t="shared" si="4"/>
        <v>0</v>
      </c>
      <c r="I19" s="38">
        <f t="shared" si="5"/>
        <v>0</v>
      </c>
      <c r="J19" s="38" t="s">
        <v>87</v>
      </c>
      <c r="K19" s="38" t="s">
        <v>87</v>
      </c>
      <c r="L19" s="335"/>
      <c r="M19" s="335"/>
      <c r="N19" s="336" t="s">
        <v>87</v>
      </c>
      <c r="O19" s="335" t="s">
        <v>87</v>
      </c>
    </row>
    <row r="20" spans="1:79" ht="16.2" thickBot="1" x14ac:dyDescent="0.35">
      <c r="A20" s="38" t="s">
        <v>136</v>
      </c>
      <c r="B20" s="38">
        <v>1</v>
      </c>
      <c r="C20" s="38" t="s">
        <v>302</v>
      </c>
      <c r="D20" s="38">
        <v>43958</v>
      </c>
      <c r="H20" s="38">
        <f t="shared" si="4"/>
        <v>0</v>
      </c>
      <c r="I20" s="38">
        <f t="shared" si="5"/>
        <v>0</v>
      </c>
      <c r="J20" s="38" t="s">
        <v>514</v>
      </c>
      <c r="L20" s="335"/>
      <c r="M20" s="335"/>
      <c r="N20" s="335" t="s">
        <v>139</v>
      </c>
      <c r="O20" s="335"/>
    </row>
    <row r="21" spans="1:79" ht="16.8" thickTop="1" thickBot="1" x14ac:dyDescent="0.35">
      <c r="A21" s="38" t="s">
        <v>88</v>
      </c>
      <c r="B21" s="38" t="str">
        <f>IF(OR(B5=0,B6=0,B7=0,B8=0,B9=0),"1","0")</f>
        <v>1</v>
      </c>
      <c r="C21" s="512" t="str">
        <f>IF(OR(B5=2,B6=2,B7=2,B8=2,B9=2,B10=2,B11=2,B12=2,B13=2,B14=2,B27=2),"1","0")</f>
        <v>0</v>
      </c>
      <c r="L21" s="339"/>
      <c r="M21" s="339"/>
      <c r="N21" s="339"/>
      <c r="O21" s="339"/>
    </row>
    <row r="22" spans="1:79" ht="16.2" thickTop="1" x14ac:dyDescent="0.3">
      <c r="A22" s="38" t="s">
        <v>89</v>
      </c>
      <c r="B22" s="38" t="str">
        <f>IF(OR(B10=0,B11=0,B12=0,B13=0,B14=0,B27=0),"1","0")</f>
        <v>1</v>
      </c>
    </row>
    <row r="23" spans="1:79" x14ac:dyDescent="0.3">
      <c r="A23" s="38" t="s">
        <v>160</v>
      </c>
      <c r="J23" s="38" t="s">
        <v>87</v>
      </c>
    </row>
    <row r="24" spans="1:79" x14ac:dyDescent="0.3">
      <c r="A24" s="38" t="s">
        <v>130</v>
      </c>
      <c r="B24" s="38" t="b">
        <v>1</v>
      </c>
    </row>
    <row r="25" spans="1:79" x14ac:dyDescent="0.3">
      <c r="A25" s="38" t="s">
        <v>113</v>
      </c>
      <c r="B25" s="38" t="b">
        <v>1</v>
      </c>
    </row>
    <row r="26" spans="1:79" x14ac:dyDescent="0.3">
      <c r="A26" s="38" t="s">
        <v>169</v>
      </c>
      <c r="B26" s="38" t="b">
        <v>1</v>
      </c>
    </row>
    <row r="27" spans="1:79" x14ac:dyDescent="0.3">
      <c r="A27" s="38" t="s">
        <v>450</v>
      </c>
      <c r="B27" s="38">
        <v>3</v>
      </c>
      <c r="E27" s="234" t="b">
        <v>0</v>
      </c>
      <c r="F27" s="38" t="b">
        <v>0</v>
      </c>
      <c r="H27" s="163" t="str">
        <f>IF($F27,L27,";")</f>
        <v>;</v>
      </c>
      <c r="J27" s="163" t="str">
        <f>IF($F27,N27,";")</f>
        <v>;</v>
      </c>
      <c r="K27" s="163" t="str">
        <f>IF($F27,O27,";")</f>
        <v>;</v>
      </c>
      <c r="L27" s="335" t="s">
        <v>454</v>
      </c>
      <c r="M27" s="335"/>
      <c r="N27" s="336" t="s">
        <v>453</v>
      </c>
      <c r="O27" s="336" t="s">
        <v>87</v>
      </c>
    </row>
    <row r="29" spans="1:79" x14ac:dyDescent="0.3">
      <c r="A29" s="38" t="s">
        <v>504</v>
      </c>
      <c r="B29" s="38" t="s">
        <v>171</v>
      </c>
    </row>
    <row r="30" spans="1:79" x14ac:dyDescent="0.3">
      <c r="A30" s="55">
        <v>30</v>
      </c>
      <c r="B30" s="38">
        <v>0</v>
      </c>
      <c r="C30" s="38" t="e">
        <f>IF(F30=TRUE,#REF!,"")</f>
        <v>#REF!</v>
      </c>
      <c r="D30" s="235"/>
      <c r="E30" s="234" t="str">
        <f>IF(F30=TRUE,"CLIENT","")</f>
        <v>CLIENT</v>
      </c>
      <c r="F30" s="260" t="b">
        <v>1</v>
      </c>
      <c r="G30" s="236">
        <f>IF(F30=TRUE,1,"0")</f>
        <v>1</v>
      </c>
      <c r="H30" s="55" t="s">
        <v>87</v>
      </c>
      <c r="I30" s="55" t="s">
        <v>87</v>
      </c>
      <c r="J30" s="55" t="s">
        <v>87</v>
      </c>
      <c r="K30" s="55" t="s">
        <v>87</v>
      </c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5"/>
      <c r="AE30" s="55"/>
      <c r="AF30" s="55"/>
      <c r="AG30" s="55"/>
      <c r="AH30" s="55"/>
      <c r="AI30" s="55"/>
      <c r="AJ30" s="55"/>
      <c r="AK30" s="55"/>
      <c r="AL30" s="55"/>
      <c r="AM30" s="55"/>
      <c r="AN30" s="55"/>
      <c r="AO30" s="55"/>
      <c r="AP30" s="55"/>
      <c r="AQ30" s="55"/>
      <c r="AR30" s="55"/>
      <c r="AS30" s="55"/>
      <c r="AT30" s="55"/>
      <c r="AU30" s="55"/>
      <c r="AV30" s="55"/>
      <c r="AW30" s="55"/>
      <c r="AX30" s="55"/>
      <c r="AY30" s="55"/>
      <c r="AZ30" s="55"/>
      <c r="BA30" s="55"/>
      <c r="BB30" s="55"/>
      <c r="BC30" s="55"/>
      <c r="BD30" s="55"/>
      <c r="BE30" s="55"/>
      <c r="BF30" s="55"/>
      <c r="BG30" s="55"/>
      <c r="BH30" s="55"/>
      <c r="BI30" s="55"/>
      <c r="BJ30" s="55"/>
      <c r="BK30" s="55"/>
      <c r="BL30" s="55"/>
      <c r="BM30" s="55"/>
      <c r="BN30" s="55"/>
      <c r="BO30" s="55"/>
      <c r="BP30" s="55"/>
      <c r="BQ30" s="55"/>
      <c r="BR30" s="55"/>
      <c r="BS30" s="55"/>
      <c r="BT30" s="55"/>
      <c r="BU30" s="55"/>
      <c r="BV30" s="55"/>
      <c r="BW30" s="55"/>
      <c r="BX30" s="55"/>
      <c r="BY30" s="55"/>
      <c r="BZ30" s="55"/>
      <c r="CA30" s="55"/>
    </row>
    <row r="31" spans="1:79" x14ac:dyDescent="0.3">
      <c r="A31" s="237">
        <v>31</v>
      </c>
      <c r="B31" s="38">
        <v>3</v>
      </c>
      <c r="E31" s="234" t="str">
        <f t="shared" ref="E31:E45" si="6">IF(F31=TRUE,L31,"")</f>
        <v/>
      </c>
      <c r="F31" s="38" t="b">
        <v>0</v>
      </c>
      <c r="G31" s="236" t="str">
        <f>IF(F31=TRUE,1,"0")</f>
        <v>0</v>
      </c>
      <c r="H31" s="163" t="str">
        <f t="shared" ref="H31:H45" si="7">IF($F31,L31,";")</f>
        <v>;</v>
      </c>
      <c r="I31" s="163" t="str">
        <f t="shared" ref="I31:I45" si="8">IF($F31,M31,";")</f>
        <v>;</v>
      </c>
      <c r="J31" s="163" t="str">
        <f t="shared" ref="J31:J45" si="9">IF($F31,N31,";")</f>
        <v>;</v>
      </c>
      <c r="K31" s="163" t="str">
        <f t="shared" ref="K31:K45" si="10">IF($F31,O31,";")</f>
        <v>;</v>
      </c>
      <c r="L31" s="38" t="str">
        <f>L13</f>
        <v>carole.pompon/</v>
      </c>
      <c r="M31" s="164"/>
      <c r="N31" s="38" t="str">
        <f>N13</f>
        <v>carole.pompon@eurostyle-systems.com;</v>
      </c>
      <c r="O31" s="237"/>
    </row>
    <row r="32" spans="1:79" x14ac:dyDescent="0.3">
      <c r="A32" s="238">
        <v>32</v>
      </c>
      <c r="B32" s="38">
        <v>3</v>
      </c>
      <c r="E32" s="234" t="str">
        <f t="shared" si="6"/>
        <v/>
      </c>
      <c r="F32" s="38" t="b">
        <v>0</v>
      </c>
      <c r="G32" s="236" t="str">
        <f>IF(F32=TRUE,1,"0")</f>
        <v>0</v>
      </c>
      <c r="H32" s="163" t="str">
        <f t="shared" si="7"/>
        <v>;</v>
      </c>
      <c r="I32" s="163" t="str">
        <f t="shared" si="8"/>
        <v>;</v>
      </c>
      <c r="J32" s="163" t="str">
        <f t="shared" si="9"/>
        <v>;</v>
      </c>
      <c r="K32" s="163" t="str">
        <f t="shared" si="10"/>
        <v>;</v>
      </c>
      <c r="N32" s="232"/>
    </row>
    <row r="33" spans="1:17" x14ac:dyDescent="0.3">
      <c r="A33" s="55">
        <v>33</v>
      </c>
      <c r="B33" s="38">
        <v>3</v>
      </c>
      <c r="D33" s="232"/>
      <c r="E33" s="234" t="str">
        <f t="shared" si="6"/>
        <v/>
      </c>
      <c r="F33" s="38" t="b">
        <v>0</v>
      </c>
      <c r="G33" s="236" t="str">
        <f t="shared" ref="G33:G46" si="11">IF(F33=TRUE,1,"0")</f>
        <v>0</v>
      </c>
      <c r="H33" s="163" t="str">
        <f t="shared" si="7"/>
        <v>;</v>
      </c>
      <c r="I33" s="163" t="str">
        <f t="shared" si="8"/>
        <v>;</v>
      </c>
      <c r="J33" s="163" t="str">
        <f t="shared" si="9"/>
        <v>;</v>
      </c>
      <c r="K33" s="163" t="str">
        <f t="shared" si="10"/>
        <v>;</v>
      </c>
      <c r="L33" s="232" t="str">
        <f>H3</f>
        <v>denis.chezelle/</v>
      </c>
      <c r="M33" s="13"/>
      <c r="N33" s="232" t="str">
        <f>J3</f>
        <v>denis.chezelle@eurostyle-systems.com;</v>
      </c>
    </row>
    <row r="34" spans="1:17" x14ac:dyDescent="0.3">
      <c r="A34" s="55">
        <v>34</v>
      </c>
      <c r="B34" s="38">
        <v>3</v>
      </c>
      <c r="D34" s="233"/>
      <c r="E34" s="234" t="str">
        <f t="shared" si="6"/>
        <v/>
      </c>
      <c r="F34" s="38" t="b">
        <v>0</v>
      </c>
      <c r="G34" s="236" t="str">
        <f t="shared" si="11"/>
        <v>0</v>
      </c>
      <c r="H34" s="163" t="str">
        <f t="shared" si="7"/>
        <v>;</v>
      </c>
      <c r="I34" s="163" t="str">
        <f t="shared" si="8"/>
        <v>;</v>
      </c>
      <c r="J34" s="163" t="str">
        <f t="shared" si="9"/>
        <v>;</v>
      </c>
      <c r="K34" s="163" t="str">
        <f t="shared" si="10"/>
        <v>;</v>
      </c>
      <c r="L34" s="233" t="str">
        <f>IF($L$33="denis.chezelle/",O34,L$33)</f>
        <v>lionel.corancy</v>
      </c>
      <c r="M34" s="13"/>
      <c r="N34" s="233" t="str">
        <f t="shared" ref="N34:N35" si="12">IF($L$33="denis.chezelle/",Q34,N$33)</f>
        <v>lionel.corancy@eurostyle-systems.com</v>
      </c>
      <c r="O34" s="233" t="s">
        <v>356</v>
      </c>
      <c r="P34" s="13"/>
      <c r="Q34" s="232" t="s">
        <v>357</v>
      </c>
    </row>
    <row r="35" spans="1:17" x14ac:dyDescent="0.3">
      <c r="A35" s="238">
        <v>35</v>
      </c>
      <c r="B35" s="38">
        <v>3</v>
      </c>
      <c r="E35" s="234" t="str">
        <f t="shared" si="6"/>
        <v/>
      </c>
      <c r="F35" s="38" t="b">
        <v>0</v>
      </c>
      <c r="G35" s="236" t="str">
        <f t="shared" si="11"/>
        <v>0</v>
      </c>
      <c r="H35" s="163" t="str">
        <f t="shared" si="7"/>
        <v>;</v>
      </c>
      <c r="I35" s="163" t="str">
        <f t="shared" si="8"/>
        <v>;</v>
      </c>
      <c r="J35" s="163" t="str">
        <f t="shared" si="9"/>
        <v>;</v>
      </c>
      <c r="K35" s="163" t="str">
        <f t="shared" si="10"/>
        <v>;</v>
      </c>
      <c r="L35" s="233" t="str">
        <f>IF($L$33="denis.chezelle/",O35,L$33)</f>
        <v>regis.duplessy</v>
      </c>
      <c r="N35" s="233" t="str">
        <f t="shared" si="12"/>
        <v>regis.duplessy@eurostyle-systems.com</v>
      </c>
      <c r="O35" s="38" t="str">
        <f>$H$16</f>
        <v>regis.duplessy</v>
      </c>
      <c r="Q35" s="38" t="str">
        <f>$J$16</f>
        <v>regis.duplessy@eurostyle-systems.com</v>
      </c>
    </row>
    <row r="36" spans="1:17" x14ac:dyDescent="0.3">
      <c r="A36" s="55">
        <v>36</v>
      </c>
      <c r="B36" s="38">
        <v>3</v>
      </c>
      <c r="E36" s="234" t="str">
        <f t="shared" si="6"/>
        <v/>
      </c>
      <c r="F36" s="38" t="b">
        <v>0</v>
      </c>
      <c r="G36" s="236" t="str">
        <f t="shared" si="11"/>
        <v>0</v>
      </c>
      <c r="H36" s="163" t="str">
        <f t="shared" si="7"/>
        <v>;</v>
      </c>
      <c r="I36" s="163" t="str">
        <f t="shared" si="8"/>
        <v>;</v>
      </c>
      <c r="J36" s="163" t="str">
        <f t="shared" si="9"/>
        <v>;</v>
      </c>
      <c r="K36" s="163" t="str">
        <f t="shared" si="10"/>
        <v>;</v>
      </c>
      <c r="L36" s="317"/>
      <c r="M36" s="317"/>
      <c r="N36" s="336"/>
      <c r="O36" s="317"/>
      <c r="P36" s="317"/>
      <c r="Q36" s="336"/>
    </row>
    <row r="37" spans="1:17" x14ac:dyDescent="0.3">
      <c r="A37" s="13">
        <v>37</v>
      </c>
      <c r="B37" s="38">
        <v>3</v>
      </c>
      <c r="E37" s="234" t="str">
        <f t="shared" si="6"/>
        <v/>
      </c>
      <c r="F37" s="38" t="b">
        <v>0</v>
      </c>
      <c r="G37" s="236" t="str">
        <f t="shared" si="11"/>
        <v>0</v>
      </c>
      <c r="H37" s="163" t="str">
        <f t="shared" si="7"/>
        <v>;</v>
      </c>
      <c r="I37" s="163" t="str">
        <f t="shared" si="8"/>
        <v>;</v>
      </c>
      <c r="J37" s="163" t="str">
        <f t="shared" si="9"/>
        <v>;</v>
      </c>
      <c r="K37" s="163" t="str">
        <f t="shared" si="10"/>
        <v>;</v>
      </c>
    </row>
    <row r="38" spans="1:17" x14ac:dyDescent="0.3">
      <c r="A38" s="55">
        <v>38</v>
      </c>
      <c r="B38" s="38">
        <v>3</v>
      </c>
      <c r="D38" s="233"/>
      <c r="E38" s="234" t="str">
        <f t="shared" si="6"/>
        <v/>
      </c>
      <c r="F38" s="38" t="b">
        <v>0</v>
      </c>
      <c r="G38" s="236" t="str">
        <f t="shared" si="11"/>
        <v>0</v>
      </c>
      <c r="H38" s="163" t="str">
        <f t="shared" si="7"/>
        <v>;</v>
      </c>
      <c r="I38" s="163" t="str">
        <f t="shared" si="8"/>
        <v>;</v>
      </c>
      <c r="J38" s="163" t="str">
        <f t="shared" si="9"/>
        <v>;</v>
      </c>
      <c r="K38" s="163" t="str">
        <f t="shared" si="10"/>
        <v>;</v>
      </c>
      <c r="L38" s="233"/>
      <c r="N38" s="232"/>
      <c r="O38" s="233"/>
      <c r="Q38" s="232"/>
    </row>
    <row r="39" spans="1:17" x14ac:dyDescent="0.3">
      <c r="A39" s="55">
        <v>39</v>
      </c>
      <c r="B39" s="38">
        <v>3</v>
      </c>
      <c r="D39" s="233"/>
      <c r="E39" s="234" t="str">
        <f t="shared" si="6"/>
        <v/>
      </c>
      <c r="F39" s="38" t="b">
        <v>0</v>
      </c>
      <c r="G39" s="236" t="str">
        <f t="shared" si="11"/>
        <v>0</v>
      </c>
      <c r="H39" s="163" t="str">
        <f t="shared" si="7"/>
        <v>;</v>
      </c>
      <c r="I39" s="163" t="str">
        <f t="shared" si="8"/>
        <v>;</v>
      </c>
      <c r="J39" s="163" t="str">
        <f t="shared" si="9"/>
        <v>;</v>
      </c>
      <c r="K39" s="163" t="str">
        <f t="shared" si="10"/>
        <v>;</v>
      </c>
      <c r="L39" s="233" t="str">
        <f>O39</f>
        <v>lilian.joseph</v>
      </c>
      <c r="N39" s="233" t="str">
        <f>Q39</f>
        <v>lilian.joseph@eurostyle-systems.com</v>
      </c>
      <c r="O39" s="233" t="s">
        <v>364</v>
      </c>
      <c r="Q39" s="232" t="s">
        <v>365</v>
      </c>
    </row>
    <row r="40" spans="1:17" x14ac:dyDescent="0.3">
      <c r="A40" s="55">
        <v>40</v>
      </c>
      <c r="B40" s="38">
        <v>3</v>
      </c>
      <c r="D40" s="239"/>
      <c r="E40" s="234" t="str">
        <f t="shared" si="6"/>
        <v/>
      </c>
      <c r="F40" s="38" t="b">
        <v>0</v>
      </c>
      <c r="G40" s="236" t="str">
        <f t="shared" si="11"/>
        <v>0</v>
      </c>
      <c r="H40" s="163" t="str">
        <f t="shared" si="7"/>
        <v>;</v>
      </c>
      <c r="I40" s="163" t="str">
        <f t="shared" si="8"/>
        <v>;</v>
      </c>
      <c r="J40" s="163" t="str">
        <f t="shared" si="9"/>
        <v>;</v>
      </c>
      <c r="K40" s="163" t="str">
        <f t="shared" si="10"/>
        <v>;</v>
      </c>
      <c r="L40" s="239"/>
      <c r="N40" s="240"/>
      <c r="O40" s="239"/>
      <c r="Q40" s="240"/>
    </row>
    <row r="41" spans="1:17" x14ac:dyDescent="0.3">
      <c r="A41" s="55">
        <v>41</v>
      </c>
      <c r="B41" s="38">
        <v>3</v>
      </c>
      <c r="D41" s="233"/>
      <c r="E41" s="234" t="str">
        <f t="shared" si="6"/>
        <v/>
      </c>
      <c r="F41" s="38" t="b">
        <v>0</v>
      </c>
      <c r="G41" s="236" t="str">
        <f t="shared" si="11"/>
        <v>0</v>
      </c>
      <c r="H41" s="163" t="str">
        <f t="shared" si="7"/>
        <v>;</v>
      </c>
      <c r="I41" s="163" t="str">
        <f t="shared" si="8"/>
        <v>;</v>
      </c>
      <c r="J41" s="163" t="str">
        <f t="shared" si="9"/>
        <v>;</v>
      </c>
      <c r="K41" s="163" t="str">
        <f t="shared" si="10"/>
        <v>;</v>
      </c>
      <c r="L41" s="233" t="str">
        <f t="shared" ref="L41" si="13">IF($L$33="denis.chezelle/",O41,L$33)</f>
        <v>aurelie.sachet</v>
      </c>
      <c r="N41" s="233" t="str">
        <f t="shared" ref="N41" si="14">IF($L$33="denis.chezelle/",Q41,N$33)</f>
        <v>aurelie.sachet@eurostyle-systems.com</v>
      </c>
      <c r="O41" s="233" t="s">
        <v>360</v>
      </c>
      <c r="Q41" s="232" t="s">
        <v>349</v>
      </c>
    </row>
    <row r="42" spans="1:17" x14ac:dyDescent="0.3">
      <c r="A42" s="241">
        <v>42</v>
      </c>
      <c r="B42" s="38">
        <v>3</v>
      </c>
      <c r="D42" s="233"/>
      <c r="E42" s="234" t="str">
        <f t="shared" si="6"/>
        <v/>
      </c>
      <c r="F42" s="38" t="b">
        <v>0</v>
      </c>
      <c r="G42" s="236" t="str">
        <f t="shared" si="11"/>
        <v>0</v>
      </c>
      <c r="H42" s="163" t="str">
        <f t="shared" si="7"/>
        <v>;</v>
      </c>
      <c r="I42" s="163" t="str">
        <f t="shared" si="8"/>
        <v>;</v>
      </c>
      <c r="J42" s="163" t="str">
        <f t="shared" si="9"/>
        <v>;</v>
      </c>
      <c r="K42" s="163" t="str">
        <f t="shared" si="10"/>
        <v>;</v>
      </c>
      <c r="L42" s="233" t="str">
        <f>O42</f>
        <v>frederic.broquier</v>
      </c>
      <c r="N42" s="233" t="str">
        <f>Q42</f>
        <v>frederic.broquier@eurostyle-systems.com</v>
      </c>
      <c r="O42" s="233" t="s">
        <v>137</v>
      </c>
      <c r="Q42" s="232" t="s">
        <v>138</v>
      </c>
    </row>
    <row r="43" spans="1:17" x14ac:dyDescent="0.3">
      <c r="A43" s="13">
        <v>43</v>
      </c>
      <c r="B43" s="38">
        <v>3</v>
      </c>
      <c r="E43" s="234" t="str">
        <f t="shared" si="6"/>
        <v/>
      </c>
      <c r="F43" s="38" t="b">
        <v>0</v>
      </c>
      <c r="G43" s="236" t="str">
        <f t="shared" si="11"/>
        <v>0</v>
      </c>
      <c r="H43" s="163" t="str">
        <f t="shared" si="7"/>
        <v>;</v>
      </c>
      <c r="I43" s="163" t="str">
        <f t="shared" si="8"/>
        <v>;</v>
      </c>
      <c r="J43" s="163" t="str">
        <f t="shared" si="9"/>
        <v>;</v>
      </c>
      <c r="K43" s="163" t="str">
        <f t="shared" si="10"/>
        <v>;</v>
      </c>
      <c r="N43" s="232"/>
    </row>
    <row r="44" spans="1:17" x14ac:dyDescent="0.3">
      <c r="A44" s="13">
        <v>44</v>
      </c>
      <c r="B44" s="38">
        <v>3</v>
      </c>
      <c r="E44" s="234" t="str">
        <f t="shared" si="6"/>
        <v/>
      </c>
      <c r="F44" s="38" t="b">
        <v>0</v>
      </c>
      <c r="G44" s="236" t="str">
        <f t="shared" si="11"/>
        <v>0</v>
      </c>
      <c r="H44" s="163" t="str">
        <f t="shared" si="7"/>
        <v>;</v>
      </c>
      <c r="I44" s="163" t="str">
        <f t="shared" si="8"/>
        <v>;</v>
      </c>
      <c r="J44" s="163" t="str">
        <f t="shared" si="9"/>
        <v>;</v>
      </c>
      <c r="K44" s="163" t="str">
        <f t="shared" si="10"/>
        <v>;</v>
      </c>
      <c r="N44" s="270"/>
    </row>
    <row r="45" spans="1:17" x14ac:dyDescent="0.3">
      <c r="A45" s="13">
        <v>45</v>
      </c>
      <c r="B45" s="38">
        <v>3</v>
      </c>
      <c r="E45" s="234" t="str">
        <f t="shared" si="6"/>
        <v/>
      </c>
      <c r="F45" s="38" t="b">
        <v>0</v>
      </c>
      <c r="G45" s="236" t="str">
        <f t="shared" si="11"/>
        <v>0</v>
      </c>
      <c r="H45" s="163" t="str">
        <f t="shared" si="7"/>
        <v>;</v>
      </c>
      <c r="I45" s="163" t="str">
        <f t="shared" si="8"/>
        <v>;</v>
      </c>
      <c r="J45" s="163" t="str">
        <f t="shared" si="9"/>
        <v>;</v>
      </c>
      <c r="K45" s="163" t="str">
        <f t="shared" si="10"/>
        <v>;</v>
      </c>
      <c r="N45" s="232"/>
    </row>
    <row r="46" spans="1:17" x14ac:dyDescent="0.3">
      <c r="A46" s="13">
        <v>46</v>
      </c>
      <c r="F46" s="38" t="b">
        <v>0</v>
      </c>
      <c r="G46" s="236" t="str">
        <f t="shared" si="11"/>
        <v>0</v>
      </c>
      <c r="H46" s="163" t="str">
        <f>IF(FEPP!D23&lt;&gt;"",FEPP!D23,";")</f>
        <v>;</v>
      </c>
      <c r="J46" s="163" t="str">
        <f>IF($F46,H46,";")</f>
        <v>;</v>
      </c>
    </row>
    <row r="50" spans="1:13" x14ac:dyDescent="0.3">
      <c r="B50" s="38">
        <f>SUM(B30:B46)</f>
        <v>45</v>
      </c>
      <c r="C50" s="38">
        <f>COUNTA(C31:C45)</f>
        <v>0</v>
      </c>
      <c r="F50" s="38" t="s">
        <v>124</v>
      </c>
      <c r="G50" s="38">
        <f>SUM(G31:G46)</f>
        <v>0</v>
      </c>
    </row>
    <row r="51" spans="1:13" x14ac:dyDescent="0.3">
      <c r="F51" s="38" t="s">
        <v>125</v>
      </c>
      <c r="G51" s="38">
        <f>SUM(G30:G46)</f>
        <v>1</v>
      </c>
    </row>
    <row r="56" spans="1:13" x14ac:dyDescent="0.3">
      <c r="H56" s="38" t="s">
        <v>126</v>
      </c>
    </row>
    <row r="57" spans="1:13" ht="16.2" thickBot="1" x14ac:dyDescent="0.35">
      <c r="K57" s="38" t="s">
        <v>473</v>
      </c>
      <c r="M57" s="38" t="s">
        <v>485</v>
      </c>
    </row>
    <row r="58" spans="1:13" ht="16.2" thickBot="1" x14ac:dyDescent="0.35">
      <c r="A58" s="38" t="s">
        <v>167</v>
      </c>
      <c r="H58" s="38">
        <v>1</v>
      </c>
      <c r="K58" s="38">
        <v>5</v>
      </c>
      <c r="L58" s="298" t="str">
        <f>IF(K58=1,";",INDEX(K59:K140,K58))</f>
        <v>alexandre.lepers</v>
      </c>
      <c r="M58" s="298" t="str">
        <f>IF(K58=1,";",INDEX(M59:M140,K58))</f>
        <v>alexandre.lepers@eurostyle-systems.com</v>
      </c>
    </row>
    <row r="59" spans="1:13" x14ac:dyDescent="0.3">
      <c r="A59" s="38" t="s">
        <v>168</v>
      </c>
      <c r="H59" s="38" t="str">
        <f ca="1">OFFSET(admin!$A258,,admin!$A$100)</f>
        <v>&lt;=== Si pilote usine concerné :selectionner le nom dans la liste et cocher le filtre 3H</v>
      </c>
      <c r="J59" s="38" t="s">
        <v>87</v>
      </c>
      <c r="K59" s="38" t="s">
        <v>142</v>
      </c>
      <c r="M59" s="38" t="s">
        <v>87</v>
      </c>
    </row>
    <row r="60" spans="1:13" ht="16.2" thickBot="1" x14ac:dyDescent="0.35">
      <c r="H60" s="299"/>
      <c r="I60" s="299"/>
      <c r="J60" s="306"/>
      <c r="K60" s="399"/>
      <c r="L60" s="317"/>
      <c r="M60" s="400"/>
    </row>
    <row r="61" spans="1:13" ht="16.2" thickTop="1" x14ac:dyDescent="0.3">
      <c r="F61" s="407" t="b">
        <v>0</v>
      </c>
      <c r="G61" s="408" t="s">
        <v>220</v>
      </c>
      <c r="H61" s="406" t="s">
        <v>495</v>
      </c>
      <c r="I61" s="409"/>
      <c r="J61" s="400" t="s">
        <v>500</v>
      </c>
      <c r="K61" s="439" t="s">
        <v>143</v>
      </c>
      <c r="L61" s="317"/>
      <c r="M61" s="400" t="s">
        <v>144</v>
      </c>
    </row>
    <row r="62" spans="1:13" x14ac:dyDescent="0.3">
      <c r="F62" s="410" t="b">
        <v>0</v>
      </c>
      <c r="G62" s="307" t="s">
        <v>221</v>
      </c>
      <c r="H62" s="307" t="s">
        <v>496</v>
      </c>
      <c r="I62" s="307"/>
      <c r="J62" s="411" t="s">
        <v>501</v>
      </c>
      <c r="K62" s="401" t="s">
        <v>376</v>
      </c>
      <c r="L62" s="450"/>
      <c r="M62" s="451" t="s">
        <v>377</v>
      </c>
    </row>
    <row r="63" spans="1:13" x14ac:dyDescent="0.3">
      <c r="F63" s="410" t="b">
        <v>0</v>
      </c>
      <c r="G63" s="307" t="s">
        <v>497</v>
      </c>
      <c r="H63" s="240" t="s">
        <v>498</v>
      </c>
      <c r="I63" s="240"/>
      <c r="J63" s="412" t="s">
        <v>502</v>
      </c>
      <c r="K63" s="452" t="s">
        <v>378</v>
      </c>
      <c r="L63" s="453"/>
      <c r="M63" s="401" t="s">
        <v>379</v>
      </c>
    </row>
    <row r="64" spans="1:13" x14ac:dyDescent="0.3">
      <c r="F64" s="443" t="b">
        <v>0</v>
      </c>
      <c r="G64" s="444" t="s">
        <v>348</v>
      </c>
      <c r="H64" s="445" t="s">
        <v>499</v>
      </c>
      <c r="I64" s="240"/>
      <c r="J64" s="412" t="s">
        <v>503</v>
      </c>
      <c r="K64" s="439" t="s">
        <v>380</v>
      </c>
      <c r="L64" s="454"/>
      <c r="M64" s="400" t="s">
        <v>381</v>
      </c>
    </row>
    <row r="65" spans="6:13" ht="16.2" thickBot="1" x14ac:dyDescent="0.35">
      <c r="F65" s="446" t="b">
        <v>0</v>
      </c>
      <c r="G65" s="447"/>
      <c r="H65" s="448"/>
      <c r="I65" s="449"/>
      <c r="J65" s="415"/>
      <c r="K65" s="452" t="s">
        <v>382</v>
      </c>
      <c r="L65" s="455"/>
      <c r="M65" s="402" t="s">
        <v>383</v>
      </c>
    </row>
    <row r="66" spans="6:13" ht="16.8" thickTop="1" thickBot="1" x14ac:dyDescent="0.35">
      <c r="H66" s="413" t="str">
        <f>IF(F61,H61,"/") &amp; IF(F62,H62,"/") &amp; IF(F63,H63,"/") &amp; IF(F64,H64,"/")&amp; IF(F65,H65,"/")</f>
        <v>/////</v>
      </c>
      <c r="I66" s="414"/>
      <c r="J66" s="442" t="str">
        <f>IF(F61,J61,";") &amp; IF(F62,J62,";") &amp; IF(F63,J63,";") &amp; IF(F64,J64,";")&amp; IF(F65,J65,";")</f>
        <v>;;;;;</v>
      </c>
      <c r="K66" s="439" t="s">
        <v>327</v>
      </c>
      <c r="L66" s="454"/>
      <c r="M66" s="240" t="s">
        <v>328</v>
      </c>
    </row>
    <row r="67" spans="6:13" ht="16.2" thickTop="1" x14ac:dyDescent="0.3">
      <c r="J67" s="232"/>
      <c r="K67" s="439" t="s">
        <v>302</v>
      </c>
      <c r="L67" s="454"/>
      <c r="M67" s="400" t="s">
        <v>303</v>
      </c>
    </row>
    <row r="68" spans="6:13" x14ac:dyDescent="0.3">
      <c r="I68"/>
      <c r="J68" s="314"/>
      <c r="K68" s="439" t="s">
        <v>384</v>
      </c>
      <c r="L68" s="454"/>
      <c r="M68" s="400" t="s">
        <v>385</v>
      </c>
    </row>
    <row r="69" spans="6:13" x14ac:dyDescent="0.3">
      <c r="H69" s="307"/>
      <c r="I69" s="307"/>
      <c r="J69" s="308"/>
      <c r="K69" s="439" t="s">
        <v>386</v>
      </c>
      <c r="L69" s="454"/>
      <c r="M69" s="400" t="s">
        <v>387</v>
      </c>
    </row>
    <row r="70" spans="6:13" x14ac:dyDescent="0.3">
      <c r="H70" s="307"/>
      <c r="I70" s="307"/>
      <c r="J70" s="308"/>
      <c r="K70" s="452" t="s">
        <v>388</v>
      </c>
      <c r="L70" s="456"/>
      <c r="M70" s="402" t="s">
        <v>389</v>
      </c>
    </row>
    <row r="71" spans="6:13" x14ac:dyDescent="0.3">
      <c r="J71" s="314"/>
      <c r="K71" s="452" t="s">
        <v>103</v>
      </c>
      <c r="L71" s="457"/>
      <c r="M71" s="451" t="s">
        <v>363</v>
      </c>
    </row>
    <row r="72" spans="6:13" x14ac:dyDescent="0.3">
      <c r="H72" s="299"/>
      <c r="I72" s="299"/>
      <c r="J72" s="300"/>
      <c r="K72" s="452" t="s">
        <v>390</v>
      </c>
      <c r="L72" s="458"/>
      <c r="M72" s="459" t="s">
        <v>391</v>
      </c>
    </row>
    <row r="73" spans="6:13" ht="12" customHeight="1" x14ac:dyDescent="0.3">
      <c r="H73" s="300"/>
      <c r="I73" s="301"/>
      <c r="J73" s="300"/>
      <c r="K73" s="452" t="s">
        <v>145</v>
      </c>
      <c r="L73" s="456"/>
      <c r="M73" s="402" t="s">
        <v>392</v>
      </c>
    </row>
    <row r="74" spans="6:13" ht="12" customHeight="1" x14ac:dyDescent="0.3">
      <c r="H74" s="300"/>
      <c r="I74" s="301"/>
      <c r="J74" s="300"/>
      <c r="K74" s="452" t="s">
        <v>304</v>
      </c>
      <c r="L74" s="450"/>
      <c r="M74" s="451" t="s">
        <v>305</v>
      </c>
    </row>
    <row r="75" spans="6:13" ht="12" customHeight="1" x14ac:dyDescent="0.3">
      <c r="H75" s="302"/>
      <c r="I75" s="303"/>
      <c r="J75" s="302"/>
      <c r="K75" s="452" t="s">
        <v>306</v>
      </c>
      <c r="L75" s="456"/>
      <c r="M75" s="451" t="s">
        <v>307</v>
      </c>
    </row>
    <row r="76" spans="6:13" ht="12" customHeight="1" x14ac:dyDescent="0.3">
      <c r="H76" s="300"/>
      <c r="I76" s="301"/>
      <c r="J76" s="300"/>
      <c r="K76" s="452" t="s">
        <v>308</v>
      </c>
      <c r="L76" s="456"/>
      <c r="M76" s="402" t="s">
        <v>309</v>
      </c>
    </row>
    <row r="77" spans="6:13" ht="12" customHeight="1" x14ac:dyDescent="0.3">
      <c r="H77" s="300"/>
      <c r="I77" s="301"/>
      <c r="J77" s="300"/>
      <c r="K77" s="452" t="s">
        <v>146</v>
      </c>
      <c r="L77" s="456"/>
      <c r="M77" s="402" t="s">
        <v>147</v>
      </c>
    </row>
    <row r="78" spans="6:13" ht="12" customHeight="1" x14ac:dyDescent="0.3">
      <c r="H78" s="300"/>
      <c r="I78" s="301"/>
      <c r="J78" s="300"/>
      <c r="K78" s="452" t="s">
        <v>329</v>
      </c>
      <c r="L78" s="456"/>
      <c r="M78" s="402" t="s">
        <v>330</v>
      </c>
    </row>
    <row r="79" spans="6:13" ht="12" customHeight="1" x14ac:dyDescent="0.3">
      <c r="H79" s="304"/>
      <c r="I79" s="304"/>
      <c r="J79" s="305"/>
      <c r="K79" s="452" t="s">
        <v>310</v>
      </c>
      <c r="L79" s="456"/>
      <c r="M79" s="460" t="s">
        <v>311</v>
      </c>
    </row>
    <row r="80" spans="6:13" ht="12" customHeight="1" x14ac:dyDescent="0.3">
      <c r="H80" s="305"/>
      <c r="I80" s="304"/>
      <c r="J80" s="305"/>
      <c r="K80" s="439" t="s">
        <v>393</v>
      </c>
      <c r="L80" s="317"/>
      <c r="M80" s="400" t="s">
        <v>394</v>
      </c>
    </row>
    <row r="81" spans="8:13" ht="12" customHeight="1" x14ac:dyDescent="0.3">
      <c r="H81" s="301"/>
      <c r="I81" s="301"/>
      <c r="J81" s="306"/>
      <c r="K81" s="452" t="s">
        <v>331</v>
      </c>
      <c r="L81" s="455" t="s">
        <v>332</v>
      </c>
      <c r="M81" s="461" t="s">
        <v>395</v>
      </c>
    </row>
    <row r="82" spans="8:13" ht="12" customHeight="1" x14ac:dyDescent="0.3">
      <c r="H82" s="300"/>
      <c r="I82" s="301"/>
      <c r="J82" s="300"/>
      <c r="K82" s="452" t="s">
        <v>396</v>
      </c>
      <c r="L82" s="456"/>
      <c r="M82" s="402" t="s">
        <v>397</v>
      </c>
    </row>
    <row r="83" spans="8:13" ht="12" customHeight="1" x14ac:dyDescent="0.3">
      <c r="H83" s="309"/>
      <c r="I83" s="310"/>
      <c r="J83" s="311"/>
      <c r="K83" s="452" t="s">
        <v>148</v>
      </c>
      <c r="L83" s="456"/>
      <c r="M83" s="401" t="s">
        <v>149</v>
      </c>
    </row>
    <row r="84" spans="8:13" ht="12" customHeight="1" x14ac:dyDescent="0.3">
      <c r="H84" s="312"/>
      <c r="I84" s="313"/>
      <c r="J84" s="314"/>
      <c r="K84" s="452" t="s">
        <v>312</v>
      </c>
      <c r="L84" s="462"/>
      <c r="M84" s="402" t="s">
        <v>313</v>
      </c>
    </row>
    <row r="85" spans="8:13" ht="12" customHeight="1" x14ac:dyDescent="0.3">
      <c r="H85" s="309"/>
      <c r="I85" s="309"/>
      <c r="J85" s="311"/>
      <c r="K85" s="452" t="s">
        <v>333</v>
      </c>
      <c r="L85" s="456"/>
      <c r="M85" s="402" t="s">
        <v>334</v>
      </c>
    </row>
    <row r="86" spans="8:13" ht="12" customHeight="1" x14ac:dyDescent="0.3">
      <c r="H86" s="309"/>
      <c r="I86" s="310"/>
      <c r="J86" s="311"/>
      <c r="K86" s="452" t="s">
        <v>150</v>
      </c>
      <c r="L86" s="463"/>
      <c r="M86" s="402" t="s">
        <v>151</v>
      </c>
    </row>
    <row r="87" spans="8:13" ht="12" customHeight="1" x14ac:dyDescent="0.3">
      <c r="H87" s="309"/>
      <c r="I87" s="310"/>
      <c r="J87" s="311"/>
      <c r="K87" s="452" t="s">
        <v>314</v>
      </c>
      <c r="L87" s="452"/>
      <c r="M87" s="402" t="s">
        <v>315</v>
      </c>
    </row>
    <row r="88" spans="8:13" ht="12" customHeight="1" x14ac:dyDescent="0.3">
      <c r="H88" s="309"/>
      <c r="I88" s="309"/>
      <c r="J88" s="311"/>
      <c r="K88" s="452" t="s">
        <v>398</v>
      </c>
      <c r="L88" s="464"/>
      <c r="M88" s="459" t="s">
        <v>399</v>
      </c>
    </row>
    <row r="89" spans="8:13" ht="12" customHeight="1" x14ac:dyDescent="0.3">
      <c r="H89" s="312"/>
      <c r="I89" s="309"/>
      <c r="J89" s="314"/>
      <c r="K89" s="401" t="s">
        <v>400</v>
      </c>
      <c r="L89" s="450"/>
      <c r="M89" s="451" t="s">
        <v>401</v>
      </c>
    </row>
    <row r="90" spans="8:13" ht="12" customHeight="1" x14ac:dyDescent="0.3">
      <c r="K90" s="452" t="s">
        <v>402</v>
      </c>
      <c r="L90" s="463"/>
      <c r="M90" s="402" t="s">
        <v>403</v>
      </c>
    </row>
    <row r="91" spans="8:13" ht="12" customHeight="1" x14ac:dyDescent="0.3">
      <c r="K91" s="452" t="s">
        <v>404</v>
      </c>
      <c r="L91" s="464"/>
      <c r="M91" s="459" t="s">
        <v>405</v>
      </c>
    </row>
    <row r="92" spans="8:13" ht="12" customHeight="1" x14ac:dyDescent="0.3">
      <c r="K92" s="452" t="s">
        <v>406</v>
      </c>
      <c r="L92" s="463"/>
      <c r="M92" s="402" t="s">
        <v>407</v>
      </c>
    </row>
    <row r="93" spans="8:13" ht="12" customHeight="1" x14ac:dyDescent="0.3">
      <c r="K93" s="452" t="s">
        <v>408</v>
      </c>
      <c r="L93" s="455" t="s">
        <v>409</v>
      </c>
      <c r="M93" s="402" t="s">
        <v>410</v>
      </c>
    </row>
    <row r="94" spans="8:13" ht="12" customHeight="1" x14ac:dyDescent="0.3">
      <c r="K94" s="401" t="s">
        <v>411</v>
      </c>
      <c r="L94" s="450"/>
      <c r="M94" s="451" t="s">
        <v>412</v>
      </c>
    </row>
    <row r="95" spans="8:13" ht="12" customHeight="1" x14ac:dyDescent="0.3">
      <c r="K95" s="452" t="s">
        <v>316</v>
      </c>
      <c r="L95" s="463"/>
      <c r="M95" s="402" t="s">
        <v>317</v>
      </c>
    </row>
    <row r="96" spans="8:13" ht="12" customHeight="1" x14ac:dyDescent="0.3">
      <c r="K96" s="401" t="s">
        <v>413</v>
      </c>
      <c r="L96" s="450"/>
      <c r="M96" s="451" t="s">
        <v>414</v>
      </c>
    </row>
    <row r="97" spans="1:13" ht="12" customHeight="1" x14ac:dyDescent="0.3">
      <c r="K97" s="452" t="s">
        <v>415</v>
      </c>
      <c r="L97" s="450"/>
      <c r="M97" s="451" t="s">
        <v>416</v>
      </c>
    </row>
    <row r="98" spans="1:13" ht="12" customHeight="1" x14ac:dyDescent="0.3">
      <c r="K98" s="452" t="s">
        <v>335</v>
      </c>
      <c r="L98" s="462"/>
      <c r="M98" s="402" t="s">
        <v>336</v>
      </c>
    </row>
    <row r="99" spans="1:13" ht="12" customHeight="1" x14ac:dyDescent="0.3">
      <c r="K99" s="452" t="s">
        <v>152</v>
      </c>
      <c r="L99" s="463"/>
      <c r="M99" s="402" t="s">
        <v>153</v>
      </c>
    </row>
    <row r="100" spans="1:13" x14ac:dyDescent="0.3">
      <c r="A100" s="38">
        <v>1</v>
      </c>
      <c r="K100" s="465" t="s">
        <v>417</v>
      </c>
      <c r="L100" s="466" t="s">
        <v>418</v>
      </c>
      <c r="M100" s="401" t="s">
        <v>419</v>
      </c>
    </row>
    <row r="101" spans="1:13" x14ac:dyDescent="0.3">
      <c r="B101" s="354" t="s">
        <v>175</v>
      </c>
      <c r="C101" s="121" t="s">
        <v>252</v>
      </c>
      <c r="D101" s="354"/>
      <c r="E101" s="354"/>
      <c r="K101" s="452" t="s">
        <v>154</v>
      </c>
      <c r="L101" s="467"/>
      <c r="M101" s="468" t="s">
        <v>155</v>
      </c>
    </row>
    <row r="102" spans="1:13" ht="16.2" thickBot="1" x14ac:dyDescent="0.35">
      <c r="B102" s="354" t="s">
        <v>176</v>
      </c>
      <c r="C102" s="354" t="s">
        <v>253</v>
      </c>
      <c r="D102" s="354"/>
      <c r="E102" s="354"/>
      <c r="F102" s="354"/>
      <c r="K102" s="452" t="s">
        <v>156</v>
      </c>
      <c r="L102" s="463"/>
      <c r="M102" s="302" t="s">
        <v>157</v>
      </c>
    </row>
    <row r="103" spans="1:13" x14ac:dyDescent="0.3">
      <c r="B103" s="354" t="s">
        <v>29</v>
      </c>
      <c r="C103" s="354" t="s">
        <v>222</v>
      </c>
      <c r="D103" s="354"/>
      <c r="E103" s="354"/>
      <c r="F103" s="354"/>
      <c r="K103" s="452" t="s">
        <v>337</v>
      </c>
      <c r="L103" s="469"/>
      <c r="M103" s="470" t="s">
        <v>420</v>
      </c>
    </row>
    <row r="104" spans="1:13" x14ac:dyDescent="0.3">
      <c r="B104" s="354" t="s">
        <v>7</v>
      </c>
      <c r="C104" s="121" t="s">
        <v>183</v>
      </c>
      <c r="D104" s="354"/>
      <c r="E104" s="354"/>
      <c r="F104" s="354"/>
      <c r="K104" s="452" t="s">
        <v>318</v>
      </c>
      <c r="L104" s="471"/>
      <c r="M104" s="472" t="s">
        <v>319</v>
      </c>
    </row>
    <row r="105" spans="1:13" x14ac:dyDescent="0.3">
      <c r="B105" s="354" t="s">
        <v>14</v>
      </c>
      <c r="C105" s="121" t="s">
        <v>261</v>
      </c>
      <c r="D105" s="354"/>
      <c r="E105" s="354"/>
      <c r="F105" s="354"/>
    </row>
    <row r="106" spans="1:13" x14ac:dyDescent="0.3">
      <c r="B106" s="354" t="s">
        <v>2</v>
      </c>
      <c r="C106" s="121" t="s">
        <v>72</v>
      </c>
      <c r="D106" s="354"/>
      <c r="E106" s="354"/>
      <c r="F106" s="354"/>
    </row>
    <row r="107" spans="1:13" x14ac:dyDescent="0.3">
      <c r="B107" s="354" t="s">
        <v>223</v>
      </c>
      <c r="C107" s="357" t="s">
        <v>224</v>
      </c>
      <c r="D107" s="354"/>
      <c r="E107" s="354"/>
      <c r="F107" s="354"/>
    </row>
    <row r="108" spans="1:13" x14ac:dyDescent="0.3">
      <c r="B108" s="109" t="s">
        <v>115</v>
      </c>
      <c r="C108" s="357" t="s">
        <v>297</v>
      </c>
      <c r="D108" s="354"/>
      <c r="E108" s="354"/>
      <c r="F108" s="354"/>
    </row>
    <row r="109" spans="1:13" x14ac:dyDescent="0.3">
      <c r="B109" s="354" t="s">
        <v>3</v>
      </c>
      <c r="C109" s="357" t="s">
        <v>184</v>
      </c>
      <c r="D109" s="354"/>
      <c r="E109" s="354"/>
      <c r="F109" s="354"/>
    </row>
    <row r="110" spans="1:13" x14ac:dyDescent="0.3">
      <c r="B110" s="354" t="s">
        <v>177</v>
      </c>
      <c r="C110" s="354" t="s">
        <v>177</v>
      </c>
      <c r="D110" s="354"/>
      <c r="E110" s="354"/>
      <c r="F110" s="354"/>
    </row>
    <row r="111" spans="1:13" x14ac:dyDescent="0.3">
      <c r="B111" s="69" t="s">
        <v>0</v>
      </c>
      <c r="C111" s="357" t="s">
        <v>263</v>
      </c>
      <c r="D111" s="354"/>
      <c r="E111" s="354"/>
      <c r="F111" s="354"/>
    </row>
    <row r="112" spans="1:13" x14ac:dyDescent="0.3">
      <c r="B112" s="69" t="s">
        <v>1</v>
      </c>
      <c r="C112" s="357" t="s">
        <v>262</v>
      </c>
      <c r="D112" s="354"/>
      <c r="E112" s="354"/>
      <c r="F112" s="354"/>
    </row>
    <row r="113" spans="2:6" x14ac:dyDescent="0.3">
      <c r="B113" s="69" t="s">
        <v>27</v>
      </c>
      <c r="C113" s="357" t="s">
        <v>229</v>
      </c>
      <c r="D113" s="354"/>
      <c r="E113" s="354"/>
      <c r="F113" s="354"/>
    </row>
    <row r="114" spans="2:6" x14ac:dyDescent="0.3">
      <c r="B114" s="76" t="s">
        <v>39</v>
      </c>
      <c r="C114" s="357" t="s">
        <v>185</v>
      </c>
      <c r="D114" s="354"/>
      <c r="E114" s="354"/>
      <c r="F114" s="354"/>
    </row>
    <row r="115" spans="2:6" x14ac:dyDescent="0.3">
      <c r="B115" s="76" t="s">
        <v>40</v>
      </c>
      <c r="C115" s="357" t="s">
        <v>186</v>
      </c>
      <c r="D115" s="354"/>
      <c r="E115" s="354"/>
      <c r="F115" s="354"/>
    </row>
    <row r="116" spans="2:6" x14ac:dyDescent="0.3">
      <c r="B116" s="351" t="s">
        <v>4</v>
      </c>
      <c r="C116" s="76" t="s">
        <v>187</v>
      </c>
      <c r="D116" s="354"/>
      <c r="E116" s="354"/>
      <c r="F116" s="354"/>
    </row>
    <row r="117" spans="2:6" x14ac:dyDescent="0.3">
      <c r="B117" s="351" t="s">
        <v>41</v>
      </c>
      <c r="C117" s="76" t="s">
        <v>189</v>
      </c>
      <c r="D117" s="351"/>
      <c r="E117" s="351"/>
      <c r="F117" s="354"/>
    </row>
    <row r="118" spans="2:6" x14ac:dyDescent="0.3">
      <c r="B118" s="92" t="s">
        <v>133</v>
      </c>
      <c r="C118" s="357" t="s">
        <v>186</v>
      </c>
      <c r="D118" s="354"/>
      <c r="E118" s="354"/>
      <c r="F118" s="354"/>
    </row>
    <row r="119" spans="2:6" x14ac:dyDescent="0.3">
      <c r="B119" s="76" t="s">
        <v>134</v>
      </c>
      <c r="C119" s="357" t="s">
        <v>186</v>
      </c>
      <c r="D119" s="354"/>
      <c r="E119" s="354"/>
      <c r="F119" s="354"/>
    </row>
    <row r="120" spans="2:6" x14ac:dyDescent="0.3">
      <c r="B120" s="351" t="s">
        <v>5</v>
      </c>
      <c r="C120" s="76" t="s">
        <v>188</v>
      </c>
      <c r="D120" s="354"/>
      <c r="E120" s="354"/>
      <c r="F120" s="354"/>
    </row>
    <row r="121" spans="2:6" x14ac:dyDescent="0.3">
      <c r="B121" s="351" t="s">
        <v>42</v>
      </c>
      <c r="C121" s="76" t="s">
        <v>190</v>
      </c>
      <c r="D121" s="351"/>
      <c r="E121" s="351"/>
      <c r="F121" s="354"/>
    </row>
    <row r="122" spans="2:6" x14ac:dyDescent="0.3">
      <c r="B122" s="354" t="s">
        <v>179</v>
      </c>
      <c r="C122" s="114" t="s">
        <v>179</v>
      </c>
      <c r="D122" s="354"/>
      <c r="E122" s="354"/>
      <c r="F122" s="354"/>
    </row>
    <row r="123" spans="2:6" x14ac:dyDescent="0.3">
      <c r="B123" s="354" t="s">
        <v>166</v>
      </c>
      <c r="C123" s="114" t="s">
        <v>191</v>
      </c>
      <c r="D123" s="354"/>
      <c r="E123" s="354"/>
      <c r="F123" s="354"/>
    </row>
    <row r="124" spans="2:6" x14ac:dyDescent="0.3">
      <c r="B124" s="354"/>
      <c r="C124" s="121"/>
      <c r="D124" s="354"/>
      <c r="E124" s="354"/>
      <c r="F124" s="354"/>
    </row>
    <row r="125" spans="2:6" x14ac:dyDescent="0.3">
      <c r="B125" s="354" t="s">
        <v>131</v>
      </c>
      <c r="C125" s="121" t="s">
        <v>288</v>
      </c>
      <c r="D125" s="354"/>
      <c r="E125" s="354"/>
      <c r="F125" s="354"/>
    </row>
    <row r="126" spans="2:6" x14ac:dyDescent="0.3">
      <c r="B126" s="204" t="s">
        <v>16</v>
      </c>
      <c r="C126" s="121" t="s">
        <v>241</v>
      </c>
      <c r="D126" s="354"/>
      <c r="E126" s="354"/>
      <c r="F126" s="354"/>
    </row>
    <row r="127" spans="2:6" x14ac:dyDescent="0.3">
      <c r="B127" s="204" t="s">
        <v>108</v>
      </c>
      <c r="C127" s="121" t="s">
        <v>192</v>
      </c>
      <c r="D127" s="354"/>
      <c r="E127" s="354"/>
      <c r="F127" s="354"/>
    </row>
    <row r="128" spans="2:6" x14ac:dyDescent="0.3">
      <c r="B128" s="204" t="s">
        <v>106</v>
      </c>
      <c r="C128" s="121" t="s">
        <v>193</v>
      </c>
      <c r="D128" s="354"/>
      <c r="E128" s="354"/>
      <c r="F128" s="354"/>
    </row>
    <row r="129" spans="2:6" x14ac:dyDescent="0.3">
      <c r="B129" s="204" t="s">
        <v>18</v>
      </c>
      <c r="C129" s="121" t="s">
        <v>245</v>
      </c>
      <c r="D129" s="354"/>
      <c r="E129" s="354"/>
      <c r="F129" s="354"/>
    </row>
    <row r="130" spans="2:6" x14ac:dyDescent="0.3">
      <c r="B130" s="204" t="s">
        <v>19</v>
      </c>
      <c r="C130" s="121" t="s">
        <v>218</v>
      </c>
      <c r="D130" s="354"/>
      <c r="E130" s="354"/>
      <c r="F130" s="354"/>
    </row>
    <row r="131" spans="2:6" x14ac:dyDescent="0.3">
      <c r="B131" s="204" t="s">
        <v>107</v>
      </c>
      <c r="C131" s="121" t="s">
        <v>107</v>
      </c>
      <c r="D131" s="354"/>
      <c r="E131" s="354"/>
      <c r="F131" s="354"/>
    </row>
    <row r="132" spans="2:6" x14ac:dyDescent="0.3">
      <c r="B132" s="57" t="s">
        <v>22</v>
      </c>
      <c r="C132" s="121" t="s">
        <v>240</v>
      </c>
      <c r="D132" s="354"/>
      <c r="E132" s="354"/>
      <c r="F132" s="354"/>
    </row>
    <row r="133" spans="2:6" x14ac:dyDescent="0.3">
      <c r="B133" s="57" t="s">
        <v>49</v>
      </c>
      <c r="C133" s="121" t="s">
        <v>194</v>
      </c>
      <c r="D133" s="354"/>
      <c r="E133" s="354"/>
      <c r="F133" s="354"/>
    </row>
    <row r="134" spans="2:6" x14ac:dyDescent="0.3">
      <c r="B134" s="57" t="s">
        <v>23</v>
      </c>
      <c r="C134" s="57" t="s">
        <v>23</v>
      </c>
      <c r="D134" s="354"/>
      <c r="E134" s="354"/>
      <c r="F134" s="354"/>
    </row>
    <row r="135" spans="2:6" x14ac:dyDescent="0.3">
      <c r="B135" s="57" t="s">
        <v>17</v>
      </c>
      <c r="C135" s="121" t="s">
        <v>217</v>
      </c>
      <c r="D135" s="354"/>
      <c r="E135" s="354"/>
      <c r="F135" s="354"/>
    </row>
    <row r="136" spans="2:6" x14ac:dyDescent="0.3">
      <c r="B136" s="57" t="s">
        <v>20</v>
      </c>
      <c r="C136" s="121" t="s">
        <v>20</v>
      </c>
      <c r="D136" s="354"/>
      <c r="E136" s="354"/>
      <c r="F136" s="354"/>
    </row>
    <row r="137" spans="2:6" x14ac:dyDescent="0.3">
      <c r="B137" s="57" t="s">
        <v>53</v>
      </c>
      <c r="C137" s="121" t="s">
        <v>53</v>
      </c>
      <c r="D137" s="354"/>
      <c r="E137" s="354"/>
      <c r="F137" s="354"/>
    </row>
    <row r="138" spans="2:6" x14ac:dyDescent="0.3">
      <c r="B138" s="355" t="s">
        <v>21</v>
      </c>
      <c r="C138" s="121" t="s">
        <v>21</v>
      </c>
      <c r="D138" s="354"/>
      <c r="E138" s="354"/>
      <c r="F138" s="354"/>
    </row>
    <row r="139" spans="2:6" x14ac:dyDescent="0.3">
      <c r="B139" s="121" t="s">
        <v>219</v>
      </c>
      <c r="C139" s="121" t="s">
        <v>219</v>
      </c>
      <c r="D139" s="354"/>
      <c r="E139" s="354"/>
      <c r="F139" s="354"/>
    </row>
    <row r="140" spans="2:6" x14ac:dyDescent="0.3">
      <c r="B140" s="121" t="s">
        <v>220</v>
      </c>
      <c r="C140" s="121" t="s">
        <v>220</v>
      </c>
      <c r="D140" s="354"/>
      <c r="E140" s="354"/>
      <c r="F140" s="354"/>
    </row>
    <row r="141" spans="2:6" x14ac:dyDescent="0.3">
      <c r="B141" s="121" t="s">
        <v>221</v>
      </c>
      <c r="C141" s="121" t="s">
        <v>221</v>
      </c>
      <c r="D141" s="354"/>
      <c r="E141" s="354"/>
      <c r="F141" s="354"/>
    </row>
    <row r="142" spans="2:6" x14ac:dyDescent="0.3">
      <c r="B142" s="355" t="s">
        <v>123</v>
      </c>
      <c r="C142" s="121" t="s">
        <v>239</v>
      </c>
      <c r="D142" s="354"/>
      <c r="E142" s="354"/>
      <c r="F142" s="354"/>
    </row>
    <row r="143" spans="2:6" x14ac:dyDescent="0.3">
      <c r="B143" s="354" t="s">
        <v>115</v>
      </c>
      <c r="C143" s="121" t="s">
        <v>297</v>
      </c>
      <c r="D143" s="354"/>
      <c r="E143" s="354"/>
      <c r="F143" s="354"/>
    </row>
    <row r="144" spans="2:6" x14ac:dyDescent="0.3">
      <c r="B144" s="92" t="s">
        <v>6</v>
      </c>
      <c r="C144" s="121" t="s">
        <v>289</v>
      </c>
      <c r="D144" s="354"/>
      <c r="E144" s="354"/>
      <c r="F144" s="354"/>
    </row>
    <row r="145" spans="2:6" x14ac:dyDescent="0.3">
      <c r="B145" s="55" t="s">
        <v>43</v>
      </c>
      <c r="C145" s="55" t="s">
        <v>43</v>
      </c>
      <c r="D145" s="354"/>
      <c r="E145" s="354"/>
      <c r="F145" s="354"/>
    </row>
    <row r="146" spans="2:6" x14ac:dyDescent="0.3">
      <c r="B146" s="55" t="s">
        <v>9</v>
      </c>
      <c r="C146" s="121" t="s">
        <v>9</v>
      </c>
      <c r="D146" s="354"/>
      <c r="E146" s="354"/>
      <c r="F146" s="354"/>
    </row>
    <row r="147" spans="2:6" x14ac:dyDescent="0.3">
      <c r="B147" s="55" t="s">
        <v>10</v>
      </c>
      <c r="C147" s="121" t="s">
        <v>195</v>
      </c>
      <c r="D147" s="354"/>
      <c r="E147" s="354"/>
      <c r="F147" s="354"/>
    </row>
    <row r="148" spans="2:6" x14ac:dyDescent="0.3">
      <c r="B148" s="55" t="s">
        <v>291</v>
      </c>
      <c r="C148" s="121" t="s">
        <v>270</v>
      </c>
      <c r="D148" s="354"/>
      <c r="E148" s="354"/>
      <c r="F148" s="354"/>
    </row>
    <row r="149" spans="2:6" x14ac:dyDescent="0.3">
      <c r="B149" s="107" t="s">
        <v>292</v>
      </c>
      <c r="C149" s="121" t="s">
        <v>290</v>
      </c>
      <c r="D149" s="354"/>
      <c r="E149" s="354"/>
      <c r="F149" s="354"/>
    </row>
    <row r="150" spans="2:6" x14ac:dyDescent="0.3">
      <c r="B150" s="55" t="s">
        <v>11</v>
      </c>
      <c r="C150" s="121"/>
      <c r="D150" s="354"/>
      <c r="E150" s="354"/>
      <c r="F150" s="354"/>
    </row>
    <row r="151" spans="2:6" x14ac:dyDescent="0.3">
      <c r="B151" s="55" t="s">
        <v>178</v>
      </c>
      <c r="C151" s="121" t="s">
        <v>178</v>
      </c>
      <c r="D151" s="354"/>
      <c r="E151" s="354"/>
      <c r="F151" s="354"/>
    </row>
    <row r="152" spans="2:6" x14ac:dyDescent="0.3">
      <c r="B152" s="55" t="s">
        <v>291</v>
      </c>
      <c r="C152" s="121" t="s">
        <v>270</v>
      </c>
      <c r="D152" s="354"/>
      <c r="E152" s="354"/>
      <c r="F152" s="354"/>
    </row>
    <row r="153" spans="2:6" x14ac:dyDescent="0.3">
      <c r="B153" s="55" t="s">
        <v>15</v>
      </c>
      <c r="C153" s="121"/>
      <c r="D153" s="354"/>
      <c r="E153" s="354"/>
      <c r="F153" s="354"/>
    </row>
    <row r="154" spans="2:6" x14ac:dyDescent="0.3">
      <c r="B154" s="55" t="s">
        <v>178</v>
      </c>
      <c r="C154" s="121" t="s">
        <v>178</v>
      </c>
      <c r="D154" s="354"/>
      <c r="E154" s="354"/>
      <c r="F154" s="354"/>
    </row>
    <row r="155" spans="2:6" x14ac:dyDescent="0.3">
      <c r="B155" s="55" t="s">
        <v>291</v>
      </c>
      <c r="C155" s="121" t="s">
        <v>270</v>
      </c>
      <c r="D155" s="354"/>
      <c r="E155" s="354"/>
      <c r="F155" s="354"/>
    </row>
    <row r="156" spans="2:6" x14ac:dyDescent="0.3">
      <c r="B156" s="55" t="s">
        <v>161</v>
      </c>
      <c r="C156" s="121" t="s">
        <v>293</v>
      </c>
      <c r="D156" s="354"/>
      <c r="E156" s="354"/>
      <c r="F156" s="354"/>
    </row>
    <row r="157" spans="2:6" x14ac:dyDescent="0.3">
      <c r="B157" s="356" t="s">
        <v>292</v>
      </c>
      <c r="C157" s="121" t="s">
        <v>290</v>
      </c>
      <c r="D157" s="354"/>
      <c r="E157" s="354"/>
      <c r="F157" s="354"/>
    </row>
    <row r="158" spans="2:6" x14ac:dyDescent="0.3">
      <c r="B158" s="76" t="s">
        <v>8</v>
      </c>
      <c r="C158" s="121" t="s">
        <v>294</v>
      </c>
      <c r="D158" s="354"/>
      <c r="E158" s="354"/>
      <c r="F158" s="354"/>
    </row>
    <row r="159" spans="2:6" x14ac:dyDescent="0.3">
      <c r="B159" s="13" t="s">
        <v>369</v>
      </c>
      <c r="C159" s="121" t="s">
        <v>371</v>
      </c>
      <c r="D159" s="354"/>
      <c r="E159" s="354"/>
      <c r="F159" s="354"/>
    </row>
    <row r="160" spans="2:6" x14ac:dyDescent="0.3">
      <c r="B160" s="76" t="s">
        <v>12</v>
      </c>
      <c r="C160" s="121" t="s">
        <v>295</v>
      </c>
      <c r="D160" s="354"/>
      <c r="E160" s="354"/>
      <c r="F160" s="354"/>
    </row>
    <row r="161" spans="2:6" x14ac:dyDescent="0.3">
      <c r="B161" s="55" t="s">
        <v>85</v>
      </c>
      <c r="C161" s="121" t="s">
        <v>296</v>
      </c>
      <c r="D161" s="354"/>
      <c r="E161" s="354"/>
      <c r="F161" s="354"/>
    </row>
    <row r="162" spans="2:6" x14ac:dyDescent="0.3">
      <c r="B162" s="354" t="s">
        <v>423</v>
      </c>
      <c r="C162" s="121" t="s">
        <v>422</v>
      </c>
      <c r="D162" s="354"/>
      <c r="E162" s="354"/>
      <c r="F162" s="354"/>
    </row>
    <row r="163" spans="2:6" x14ac:dyDescent="0.3">
      <c r="B163" s="354" t="s">
        <v>433</v>
      </c>
      <c r="C163" s="121" t="s">
        <v>434</v>
      </c>
      <c r="D163" s="354"/>
      <c r="E163" s="354"/>
      <c r="F163" s="354"/>
    </row>
    <row r="164" spans="2:6" x14ac:dyDescent="0.3">
      <c r="B164" s="354" t="s">
        <v>449</v>
      </c>
      <c r="C164" s="121" t="s">
        <v>437</v>
      </c>
      <c r="D164" s="354"/>
      <c r="E164" s="354"/>
      <c r="F164" s="354"/>
    </row>
    <row r="165" spans="2:6" x14ac:dyDescent="0.3">
      <c r="B165" s="354" t="s">
        <v>424</v>
      </c>
      <c r="C165" s="121" t="s">
        <v>436</v>
      </c>
      <c r="D165" s="354"/>
      <c r="E165" s="354"/>
      <c r="F165" s="354"/>
    </row>
    <row r="166" spans="2:6" x14ac:dyDescent="0.3">
      <c r="B166" s="109" t="s">
        <v>444</v>
      </c>
      <c r="C166" s="109" t="s">
        <v>444</v>
      </c>
      <c r="D166" s="354"/>
      <c r="E166" s="354"/>
      <c r="F166" s="354"/>
    </row>
    <row r="167" spans="2:6" x14ac:dyDescent="0.3">
      <c r="B167" s="109" t="s">
        <v>438</v>
      </c>
      <c r="C167" s="121" t="s">
        <v>439</v>
      </c>
      <c r="D167" s="354"/>
      <c r="E167" s="354"/>
      <c r="F167" s="354"/>
    </row>
    <row r="168" spans="2:6" x14ac:dyDescent="0.3">
      <c r="B168" s="109" t="s">
        <v>440</v>
      </c>
      <c r="C168" s="121" t="s">
        <v>441</v>
      </c>
      <c r="D168" s="354"/>
      <c r="E168" s="354"/>
      <c r="F168" s="354"/>
    </row>
    <row r="169" spans="2:6" x14ac:dyDescent="0.3">
      <c r="B169" s="354" t="s">
        <v>426</v>
      </c>
      <c r="C169" s="121" t="s">
        <v>425</v>
      </c>
      <c r="D169" s="354"/>
      <c r="E169" s="354"/>
      <c r="F169" s="354"/>
    </row>
    <row r="170" spans="2:6" x14ac:dyDescent="0.3">
      <c r="B170" s="109" t="s">
        <v>427</v>
      </c>
      <c r="C170" s="121" t="s">
        <v>428</v>
      </c>
      <c r="D170" s="354"/>
      <c r="E170" s="354"/>
      <c r="F170" s="354"/>
    </row>
    <row r="171" spans="2:6" x14ac:dyDescent="0.3">
      <c r="B171" s="109" t="s">
        <v>447</v>
      </c>
      <c r="C171" s="121" t="s">
        <v>448</v>
      </c>
      <c r="D171" s="354"/>
      <c r="E171" s="354"/>
      <c r="F171" s="354"/>
    </row>
    <row r="172" spans="2:6" x14ac:dyDescent="0.3">
      <c r="B172" s="109" t="s">
        <v>431</v>
      </c>
      <c r="C172" s="121" t="s">
        <v>429</v>
      </c>
      <c r="D172" s="354"/>
      <c r="E172" s="354"/>
      <c r="F172" s="354"/>
    </row>
    <row r="173" spans="2:6" x14ac:dyDescent="0.3">
      <c r="B173" s="109" t="s">
        <v>432</v>
      </c>
      <c r="C173" s="121" t="s">
        <v>430</v>
      </c>
      <c r="D173" s="354"/>
      <c r="E173" s="354"/>
      <c r="F173" s="354"/>
    </row>
    <row r="174" spans="2:6" x14ac:dyDescent="0.3">
      <c r="B174" s="354" t="s">
        <v>442</v>
      </c>
      <c r="C174" s="121" t="s">
        <v>443</v>
      </c>
      <c r="D174" s="354"/>
      <c r="E174" s="354"/>
      <c r="F174" s="354"/>
    </row>
    <row r="175" spans="2:6" x14ac:dyDescent="0.3">
      <c r="B175" s="130" t="s">
        <v>158</v>
      </c>
      <c r="C175" s="130" t="s">
        <v>196</v>
      </c>
      <c r="D175" s="130"/>
      <c r="E175" s="130"/>
      <c r="F175" s="354"/>
    </row>
    <row r="176" spans="2:6" x14ac:dyDescent="0.3">
      <c r="B176" s="130" t="s">
        <v>352</v>
      </c>
      <c r="C176" s="130" t="s">
        <v>353</v>
      </c>
      <c r="D176" s="130"/>
      <c r="E176" s="130"/>
      <c r="F176" s="130"/>
    </row>
    <row r="177" spans="1:6" x14ac:dyDescent="0.3">
      <c r="B177" s="38" t="s">
        <v>421</v>
      </c>
      <c r="C177" s="234" t="s">
        <v>358</v>
      </c>
      <c r="E177" s="38"/>
      <c r="F177" s="130"/>
    </row>
    <row r="178" spans="1:6" x14ac:dyDescent="0.3">
      <c r="B178" s="130" t="s">
        <v>361</v>
      </c>
      <c r="C178" s="130" t="s">
        <v>362</v>
      </c>
      <c r="E178" s="38"/>
    </row>
    <row r="179" spans="1:6" x14ac:dyDescent="0.3">
      <c r="B179" s="193" t="s">
        <v>46</v>
      </c>
      <c r="C179" s="234" t="s">
        <v>270</v>
      </c>
      <c r="E179" s="38"/>
    </row>
    <row r="180" spans="1:6" x14ac:dyDescent="0.3">
      <c r="B180" s="38" t="s">
        <v>271</v>
      </c>
      <c r="C180" s="234" t="s">
        <v>270</v>
      </c>
      <c r="E180" s="38"/>
    </row>
    <row r="181" spans="1:6" x14ac:dyDescent="0.3">
      <c r="A181" s="38">
        <f>ROW(A181)</f>
        <v>181</v>
      </c>
      <c r="B181" s="38" t="s">
        <v>269</v>
      </c>
      <c r="C181" s="38" t="s">
        <v>244</v>
      </c>
      <c r="E181" s="38"/>
    </row>
    <row r="182" spans="1:6" x14ac:dyDescent="0.3">
      <c r="A182" s="38">
        <f t="shared" ref="A182:A247" si="15">ROW(A182)</f>
        <v>182</v>
      </c>
      <c r="B182" s="88" t="s">
        <v>71</v>
      </c>
      <c r="C182" s="234" t="s">
        <v>199</v>
      </c>
      <c r="E182" s="38"/>
    </row>
    <row r="183" spans="1:6" ht="16.2" thickBot="1" x14ac:dyDescent="0.35">
      <c r="A183" s="38">
        <f t="shared" si="15"/>
        <v>183</v>
      </c>
      <c r="C183" s="234"/>
      <c r="E183" s="38"/>
    </row>
    <row r="184" spans="1:6" ht="18.600000000000001" thickTop="1" thickBot="1" x14ac:dyDescent="0.35">
      <c r="A184" s="38">
        <f t="shared" si="15"/>
        <v>184</v>
      </c>
      <c r="B184" s="198" t="s">
        <v>73</v>
      </c>
      <c r="C184" s="198" t="s">
        <v>73</v>
      </c>
      <c r="E184" s="38"/>
    </row>
    <row r="185" spans="1:6" ht="16.2" thickTop="1" x14ac:dyDescent="0.3">
      <c r="A185" s="38">
        <f t="shared" si="15"/>
        <v>185</v>
      </c>
      <c r="B185" s="39" t="s">
        <v>26</v>
      </c>
      <c r="C185" s="234" t="s">
        <v>197</v>
      </c>
      <c r="E185" s="38"/>
    </row>
    <row r="186" spans="1:6" x14ac:dyDescent="0.3">
      <c r="A186" s="38">
        <f t="shared" si="15"/>
        <v>186</v>
      </c>
      <c r="B186" s="40" t="s">
        <v>225</v>
      </c>
      <c r="C186" s="234" t="s">
        <v>273</v>
      </c>
      <c r="E186" s="38"/>
    </row>
    <row r="187" spans="1:6" x14ac:dyDescent="0.3">
      <c r="A187" s="38">
        <f t="shared" si="15"/>
        <v>187</v>
      </c>
      <c r="B187" s="53" t="s">
        <v>272</v>
      </c>
      <c r="C187" s="234" t="s">
        <v>209</v>
      </c>
      <c r="E187" s="38"/>
    </row>
    <row r="188" spans="1:6" ht="16.2" thickBot="1" x14ac:dyDescent="0.35">
      <c r="A188" s="38">
        <f t="shared" si="15"/>
        <v>188</v>
      </c>
      <c r="B188" s="210" t="s">
        <v>109</v>
      </c>
      <c r="C188" s="234" t="s">
        <v>198</v>
      </c>
      <c r="E188" s="38"/>
    </row>
    <row r="189" spans="1:6" ht="16.2" thickTop="1" x14ac:dyDescent="0.3">
      <c r="A189" s="38">
        <f t="shared" si="15"/>
        <v>189</v>
      </c>
      <c r="B189" s="9" t="s">
        <v>72</v>
      </c>
      <c r="C189" s="234" t="s">
        <v>72</v>
      </c>
      <c r="E189" s="38"/>
    </row>
    <row r="190" spans="1:6" x14ac:dyDescent="0.3">
      <c r="A190" s="38">
        <f t="shared" si="15"/>
        <v>190</v>
      </c>
      <c r="B190" s="4" t="s">
        <v>7</v>
      </c>
      <c r="C190" s="234" t="s">
        <v>183</v>
      </c>
      <c r="E190" s="38"/>
    </row>
    <row r="191" spans="1:6" x14ac:dyDescent="0.3">
      <c r="A191" s="38">
        <f t="shared" si="15"/>
        <v>191</v>
      </c>
      <c r="B191" s="204" t="s">
        <v>71</v>
      </c>
      <c r="C191" s="234" t="s">
        <v>199</v>
      </c>
      <c r="E191" s="38"/>
    </row>
    <row r="192" spans="1:6" x14ac:dyDescent="0.3">
      <c r="A192" s="38">
        <f t="shared" si="15"/>
        <v>192</v>
      </c>
      <c r="B192" s="204"/>
      <c r="C192" s="234"/>
      <c r="E192" s="38"/>
    </row>
    <row r="193" spans="1:5" ht="16.2" thickBot="1" x14ac:dyDescent="0.35">
      <c r="A193" s="38">
        <f t="shared" si="15"/>
        <v>193</v>
      </c>
      <c r="B193" s="249" t="s">
        <v>13</v>
      </c>
      <c r="C193" s="234" t="s">
        <v>199</v>
      </c>
      <c r="E193" s="38"/>
    </row>
    <row r="194" spans="1:5" ht="16.2" thickTop="1" x14ac:dyDescent="0.3">
      <c r="A194" s="38">
        <f t="shared" si="15"/>
        <v>194</v>
      </c>
      <c r="B194" s="20" t="s">
        <v>180</v>
      </c>
      <c r="C194" s="234" t="s">
        <v>200</v>
      </c>
      <c r="E194" s="38"/>
    </row>
    <row r="195" spans="1:5" x14ac:dyDescent="0.3">
      <c r="A195" s="38">
        <f t="shared" si="15"/>
        <v>195</v>
      </c>
      <c r="B195" s="20" t="s">
        <v>181</v>
      </c>
      <c r="C195" s="234" t="s">
        <v>201</v>
      </c>
      <c r="E195" s="38"/>
    </row>
    <row r="196" spans="1:5" x14ac:dyDescent="0.3">
      <c r="A196" s="38">
        <f t="shared" si="15"/>
        <v>196</v>
      </c>
      <c r="B196" s="4" t="s">
        <v>7</v>
      </c>
      <c r="C196" s="234" t="s">
        <v>183</v>
      </c>
      <c r="E196" s="38"/>
    </row>
    <row r="197" spans="1:5" x14ac:dyDescent="0.3">
      <c r="A197" s="38">
        <f t="shared" si="15"/>
        <v>197</v>
      </c>
      <c r="B197" s="20" t="s">
        <v>25</v>
      </c>
      <c r="C197" s="234" t="s">
        <v>25</v>
      </c>
      <c r="E197" s="38"/>
    </row>
    <row r="198" spans="1:5" x14ac:dyDescent="0.3">
      <c r="A198" s="38">
        <f t="shared" si="15"/>
        <v>198</v>
      </c>
      <c r="B198" s="20" t="s">
        <v>226</v>
      </c>
      <c r="C198" s="234" t="s">
        <v>228</v>
      </c>
      <c r="E198" s="38"/>
    </row>
    <row r="199" spans="1:5" ht="16.2" thickBot="1" x14ac:dyDescent="0.35">
      <c r="A199" s="38">
        <f t="shared" si="15"/>
        <v>199</v>
      </c>
      <c r="B199" s="20" t="s">
        <v>227</v>
      </c>
      <c r="C199" s="234" t="s">
        <v>227</v>
      </c>
      <c r="E199" s="38"/>
    </row>
    <row r="200" spans="1:5" ht="18.600000000000001" thickTop="1" thickBot="1" x14ac:dyDescent="0.35">
      <c r="A200" s="38">
        <f t="shared" si="15"/>
        <v>200</v>
      </c>
      <c r="B200" s="33" t="s">
        <v>44</v>
      </c>
      <c r="C200" s="33" t="s">
        <v>243</v>
      </c>
      <c r="E200" s="38"/>
    </row>
    <row r="201" spans="1:5" ht="16.8" thickTop="1" thickBot="1" x14ac:dyDescent="0.35">
      <c r="A201" s="38">
        <f t="shared" si="15"/>
        <v>201</v>
      </c>
      <c r="B201" s="316" t="s">
        <v>159</v>
      </c>
      <c r="C201" s="316" t="s">
        <v>242</v>
      </c>
      <c r="E201" s="38"/>
    </row>
    <row r="202" spans="1:5" ht="16.8" thickTop="1" thickBot="1" x14ac:dyDescent="0.35">
      <c r="A202" s="38">
        <f t="shared" si="15"/>
        <v>202</v>
      </c>
      <c r="B202" s="46" t="s">
        <v>50</v>
      </c>
      <c r="C202" s="234" t="s">
        <v>203</v>
      </c>
      <c r="E202" s="38"/>
    </row>
    <row r="203" spans="1:5" ht="16.8" thickTop="1" thickBot="1" x14ac:dyDescent="0.35">
      <c r="A203" s="38">
        <f t="shared" si="15"/>
        <v>203</v>
      </c>
      <c r="B203" s="49" t="s">
        <v>48</v>
      </c>
      <c r="C203" s="234" t="s">
        <v>204</v>
      </c>
      <c r="E203" s="38"/>
    </row>
    <row r="204" spans="1:5" ht="16.2" thickTop="1" x14ac:dyDescent="0.3">
      <c r="A204" s="38">
        <f t="shared" si="15"/>
        <v>204</v>
      </c>
      <c r="B204" s="49" t="s">
        <v>83</v>
      </c>
      <c r="C204" s="234" t="s">
        <v>205</v>
      </c>
      <c r="E204" s="38"/>
    </row>
    <row r="205" spans="1:5" x14ac:dyDescent="0.3">
      <c r="A205" s="38">
        <f t="shared" si="15"/>
        <v>205</v>
      </c>
      <c r="B205" s="251" t="s">
        <v>100</v>
      </c>
      <c r="C205" s="234" t="s">
        <v>260</v>
      </c>
      <c r="E205" s="38"/>
    </row>
    <row r="206" spans="1:5" x14ac:dyDescent="0.3">
      <c r="A206" s="38">
        <f t="shared" si="15"/>
        <v>206</v>
      </c>
      <c r="B206" s="114" t="s">
        <v>118</v>
      </c>
      <c r="C206" s="234" t="s">
        <v>254</v>
      </c>
      <c r="E206" s="38"/>
    </row>
    <row r="207" spans="1:5" x14ac:dyDescent="0.3">
      <c r="A207" s="38">
        <f t="shared" si="15"/>
        <v>207</v>
      </c>
      <c r="B207" s="25" t="s">
        <v>47</v>
      </c>
      <c r="C207" s="234" t="s">
        <v>202</v>
      </c>
      <c r="E207" s="38"/>
    </row>
    <row r="208" spans="1:5" x14ac:dyDescent="0.3">
      <c r="A208" s="38">
        <f t="shared" si="15"/>
        <v>208</v>
      </c>
      <c r="B208" s="25" t="s">
        <v>84</v>
      </c>
      <c r="C208" s="234" t="s">
        <v>274</v>
      </c>
      <c r="E208" s="38"/>
    </row>
    <row r="209" spans="1:5" x14ac:dyDescent="0.3">
      <c r="A209" s="38">
        <f t="shared" si="15"/>
        <v>209</v>
      </c>
      <c r="B209" s="347" t="s">
        <v>172</v>
      </c>
      <c r="C209" s="234" t="s">
        <v>206</v>
      </c>
      <c r="E209" s="38"/>
    </row>
    <row r="210" spans="1:5" x14ac:dyDescent="0.3">
      <c r="A210" s="38">
        <f t="shared" si="15"/>
        <v>210</v>
      </c>
      <c r="B210" s="347" t="s">
        <v>173</v>
      </c>
      <c r="C210" s="234" t="s">
        <v>275</v>
      </c>
      <c r="E210" s="38"/>
    </row>
    <row r="211" spans="1:5" ht="16.2" thickBot="1" x14ac:dyDescent="0.35">
      <c r="A211" s="38">
        <f t="shared" si="15"/>
        <v>211</v>
      </c>
      <c r="C211" s="234"/>
      <c r="E211" s="38"/>
    </row>
    <row r="212" spans="1:5" ht="18.600000000000001" thickTop="1" thickBot="1" x14ac:dyDescent="0.35">
      <c r="A212" s="38">
        <f t="shared" si="15"/>
        <v>212</v>
      </c>
      <c r="B212" s="33" t="s">
        <v>45</v>
      </c>
      <c r="C212" s="33" t="s">
        <v>215</v>
      </c>
      <c r="E212" s="38"/>
    </row>
    <row r="213" spans="1:5" ht="16.8" thickTop="1" thickBot="1" x14ac:dyDescent="0.35">
      <c r="A213" s="38">
        <f t="shared" si="15"/>
        <v>213</v>
      </c>
      <c r="B213" s="5" t="s">
        <v>298</v>
      </c>
      <c r="C213" s="234" t="s">
        <v>300</v>
      </c>
      <c r="E213" s="38"/>
    </row>
    <row r="214" spans="1:5" ht="16.8" thickTop="1" thickBot="1" x14ac:dyDescent="0.35">
      <c r="A214" s="38">
        <f t="shared" si="15"/>
        <v>214</v>
      </c>
      <c r="B214" s="5" t="s">
        <v>299</v>
      </c>
      <c r="C214" s="234" t="s">
        <v>301</v>
      </c>
      <c r="E214" s="38"/>
    </row>
    <row r="215" spans="1:5" ht="16.2" thickTop="1" x14ac:dyDescent="0.3">
      <c r="A215" s="38">
        <f t="shared" si="15"/>
        <v>215</v>
      </c>
      <c r="B215" s="5" t="s">
        <v>34</v>
      </c>
      <c r="C215" s="234" t="s">
        <v>212</v>
      </c>
      <c r="E215" s="38"/>
    </row>
    <row r="216" spans="1:5" ht="16.2" thickBot="1" x14ac:dyDescent="0.35">
      <c r="A216" s="38">
        <f t="shared" si="15"/>
        <v>216</v>
      </c>
      <c r="C216" s="234"/>
      <c r="E216" s="38"/>
    </row>
    <row r="217" spans="1:5" ht="18.600000000000001" thickTop="1" thickBot="1" x14ac:dyDescent="0.35">
      <c r="A217" s="38">
        <f t="shared" si="15"/>
        <v>217</v>
      </c>
      <c r="B217" s="101" t="s">
        <v>60</v>
      </c>
      <c r="C217" s="101" t="s">
        <v>216</v>
      </c>
      <c r="E217" s="38"/>
    </row>
    <row r="218" spans="1:5" ht="16.2" thickTop="1" x14ac:dyDescent="0.3">
      <c r="A218" s="38">
        <f t="shared" si="15"/>
        <v>218</v>
      </c>
      <c r="B218" s="105" t="s">
        <v>33</v>
      </c>
      <c r="C218" s="234" t="s">
        <v>255</v>
      </c>
      <c r="E218" s="38"/>
    </row>
    <row r="219" spans="1:5" x14ac:dyDescent="0.3">
      <c r="A219" s="38">
        <f t="shared" si="15"/>
        <v>219</v>
      </c>
      <c r="B219" s="59" t="s">
        <v>30</v>
      </c>
      <c r="C219" s="234" t="s">
        <v>256</v>
      </c>
      <c r="E219" s="38"/>
    </row>
    <row r="220" spans="1:5" x14ac:dyDescent="0.3">
      <c r="A220" s="38">
        <f t="shared" si="15"/>
        <v>220</v>
      </c>
      <c r="B220" s="13" t="s">
        <v>31</v>
      </c>
      <c r="C220" s="234" t="s">
        <v>276</v>
      </c>
      <c r="E220" s="38"/>
    </row>
    <row r="221" spans="1:5" x14ac:dyDescent="0.3">
      <c r="A221" s="38">
        <f t="shared" si="15"/>
        <v>221</v>
      </c>
      <c r="B221" s="13" t="s">
        <v>32</v>
      </c>
      <c r="C221" s="234" t="s">
        <v>277</v>
      </c>
      <c r="E221" s="38"/>
    </row>
    <row r="222" spans="1:5" x14ac:dyDescent="0.3">
      <c r="A222" s="38">
        <f t="shared" si="15"/>
        <v>222</v>
      </c>
      <c r="B222" s="93" t="s">
        <v>51</v>
      </c>
      <c r="C222" s="234" t="s">
        <v>266</v>
      </c>
      <c r="E222" s="38"/>
    </row>
    <row r="223" spans="1:5" x14ac:dyDescent="0.3">
      <c r="A223" s="38">
        <f t="shared" si="15"/>
        <v>223</v>
      </c>
      <c r="B223" s="251" t="s">
        <v>122</v>
      </c>
      <c r="C223" s="234" t="s">
        <v>257</v>
      </c>
      <c r="E223" s="38"/>
    </row>
    <row r="224" spans="1:5" x14ac:dyDescent="0.3">
      <c r="A224" s="38">
        <f t="shared" si="15"/>
        <v>224</v>
      </c>
      <c r="B224" s="114" t="s">
        <v>118</v>
      </c>
      <c r="C224" s="234" t="s">
        <v>258</v>
      </c>
      <c r="E224" s="38"/>
    </row>
    <row r="225" spans="1:5" x14ac:dyDescent="0.3">
      <c r="A225" s="38">
        <f t="shared" si="15"/>
        <v>225</v>
      </c>
      <c r="B225" s="114" t="s">
        <v>268</v>
      </c>
      <c r="C225" s="234" t="s">
        <v>267</v>
      </c>
      <c r="E225" s="38"/>
    </row>
    <row r="226" spans="1:5" ht="16.2" thickBot="1" x14ac:dyDescent="0.35">
      <c r="A226" s="38">
        <f t="shared" si="15"/>
        <v>226</v>
      </c>
      <c r="C226" s="234"/>
      <c r="E226" s="38"/>
    </row>
    <row r="227" spans="1:5" ht="18.600000000000001" thickTop="1" thickBot="1" x14ac:dyDescent="0.35">
      <c r="A227" s="38">
        <f t="shared" si="15"/>
        <v>227</v>
      </c>
      <c r="B227" s="122" t="s">
        <v>74</v>
      </c>
      <c r="C227" s="122" t="s">
        <v>74</v>
      </c>
      <c r="E227" s="38"/>
    </row>
    <row r="228" spans="1:5" ht="16.2" thickTop="1" x14ac:dyDescent="0.3">
      <c r="A228" s="38">
        <f t="shared" si="15"/>
        <v>228</v>
      </c>
      <c r="B228" s="12" t="s">
        <v>52</v>
      </c>
      <c r="C228" s="234" t="s">
        <v>207</v>
      </c>
      <c r="E228" s="38"/>
    </row>
    <row r="229" spans="1:5" x14ac:dyDescent="0.3">
      <c r="A229" s="38">
        <f t="shared" si="15"/>
        <v>229</v>
      </c>
      <c r="B229" s="12" t="s">
        <v>97</v>
      </c>
      <c r="C229" s="234" t="s">
        <v>265</v>
      </c>
      <c r="E229" s="38"/>
    </row>
    <row r="230" spans="1:5" x14ac:dyDescent="0.3">
      <c r="A230" s="38">
        <f t="shared" si="15"/>
        <v>230</v>
      </c>
      <c r="B230" s="12" t="s">
        <v>98</v>
      </c>
      <c r="C230" s="234" t="s">
        <v>264</v>
      </c>
      <c r="E230" s="38"/>
    </row>
    <row r="231" spans="1:5" ht="16.2" thickBot="1" x14ac:dyDescent="0.35">
      <c r="A231" s="38">
        <f t="shared" si="15"/>
        <v>231</v>
      </c>
      <c r="B231" s="13" t="s">
        <v>343</v>
      </c>
      <c r="C231" s="234" t="s">
        <v>345</v>
      </c>
      <c r="E231" s="38"/>
    </row>
    <row r="232" spans="1:5" ht="18.600000000000001" thickTop="1" thickBot="1" x14ac:dyDescent="0.35">
      <c r="A232" s="38">
        <f t="shared" si="15"/>
        <v>232</v>
      </c>
      <c r="B232" s="122" t="s">
        <v>75</v>
      </c>
      <c r="C232" s="122" t="s">
        <v>75</v>
      </c>
      <c r="E232" s="38"/>
    </row>
    <row r="233" spans="1:5" ht="16.2" thickTop="1" x14ac:dyDescent="0.3">
      <c r="A233" s="38">
        <f t="shared" si="15"/>
        <v>233</v>
      </c>
      <c r="B233" s="13" t="s">
        <v>76</v>
      </c>
      <c r="C233" s="234" t="s">
        <v>208</v>
      </c>
      <c r="E233" s="38"/>
    </row>
    <row r="234" spans="1:5" x14ac:dyDescent="0.3">
      <c r="A234" s="38">
        <f t="shared" si="15"/>
        <v>234</v>
      </c>
      <c r="B234" s="61" t="s">
        <v>322</v>
      </c>
      <c r="C234" s="234" t="s">
        <v>325</v>
      </c>
      <c r="E234" s="38"/>
    </row>
    <row r="235" spans="1:5" x14ac:dyDescent="0.3">
      <c r="A235" s="38">
        <f t="shared" si="15"/>
        <v>235</v>
      </c>
      <c r="B235" s="61" t="s">
        <v>323</v>
      </c>
      <c r="C235" s="234" t="s">
        <v>326</v>
      </c>
      <c r="E235" s="38"/>
    </row>
    <row r="236" spans="1:5" x14ac:dyDescent="0.3">
      <c r="A236" s="38">
        <f t="shared" si="15"/>
        <v>236</v>
      </c>
      <c r="B236" s="61" t="s">
        <v>324</v>
      </c>
      <c r="C236" s="234" t="s">
        <v>324</v>
      </c>
      <c r="E236" s="38"/>
    </row>
    <row r="237" spans="1:5" x14ac:dyDescent="0.3">
      <c r="A237" s="38">
        <f t="shared" si="15"/>
        <v>237</v>
      </c>
      <c r="B237" s="61" t="s">
        <v>350</v>
      </c>
      <c r="C237" s="234" t="s">
        <v>351</v>
      </c>
      <c r="E237" s="38"/>
    </row>
    <row r="238" spans="1:5" x14ac:dyDescent="0.3">
      <c r="A238" s="38">
        <f t="shared" si="15"/>
        <v>238</v>
      </c>
      <c r="B238" s="61" t="s">
        <v>280</v>
      </c>
      <c r="C238" s="234" t="s">
        <v>278</v>
      </c>
      <c r="E238" s="38"/>
    </row>
    <row r="239" spans="1:5" ht="16.2" thickBot="1" x14ac:dyDescent="0.35">
      <c r="A239" s="38">
        <f t="shared" si="15"/>
        <v>239</v>
      </c>
      <c r="B239" s="61" t="s">
        <v>281</v>
      </c>
      <c r="C239" s="234" t="s">
        <v>279</v>
      </c>
      <c r="E239" s="38"/>
    </row>
    <row r="240" spans="1:5" ht="18.600000000000001" thickTop="1" thickBot="1" x14ac:dyDescent="0.35">
      <c r="A240" s="38">
        <f t="shared" si="15"/>
        <v>240</v>
      </c>
      <c r="B240" s="144" t="s">
        <v>61</v>
      </c>
      <c r="C240" s="144" t="s">
        <v>61</v>
      </c>
      <c r="E240" s="38"/>
    </row>
    <row r="241" spans="1:5" ht="16.2" thickTop="1" x14ac:dyDescent="0.3">
      <c r="A241" s="38">
        <f t="shared" si="15"/>
        <v>241</v>
      </c>
      <c r="B241" s="105" t="s">
        <v>346</v>
      </c>
      <c r="C241" s="234" t="s">
        <v>347</v>
      </c>
      <c r="E241" s="38"/>
    </row>
    <row r="242" spans="1:5" x14ac:dyDescent="0.3">
      <c r="A242" s="38">
        <f t="shared" si="15"/>
        <v>242</v>
      </c>
      <c r="B242" s="105" t="s">
        <v>52</v>
      </c>
      <c r="C242" s="234" t="s">
        <v>209</v>
      </c>
      <c r="E242" s="38"/>
    </row>
    <row r="243" spans="1:5" ht="16.2" thickBot="1" x14ac:dyDescent="0.35">
      <c r="A243" s="38">
        <f t="shared" si="15"/>
        <v>243</v>
      </c>
      <c r="C243" s="234"/>
      <c r="E243" s="38"/>
    </row>
    <row r="244" spans="1:5" ht="18.600000000000001" thickTop="1" thickBot="1" x14ac:dyDescent="0.35">
      <c r="A244" s="38">
        <f t="shared" si="15"/>
        <v>244</v>
      </c>
      <c r="B244" s="148" t="s">
        <v>338</v>
      </c>
      <c r="C244" s="148" t="s">
        <v>368</v>
      </c>
      <c r="E244" s="38"/>
    </row>
    <row r="245" spans="1:5" ht="16.2" thickTop="1" x14ac:dyDescent="0.3">
      <c r="A245" s="38">
        <f t="shared" si="15"/>
        <v>245</v>
      </c>
      <c r="B245" s="105" t="s">
        <v>54</v>
      </c>
      <c r="C245" s="234" t="s">
        <v>210</v>
      </c>
      <c r="E245" s="38"/>
    </row>
    <row r="246" spans="1:5" x14ac:dyDescent="0.3">
      <c r="A246" s="38">
        <f t="shared" si="15"/>
        <v>246</v>
      </c>
      <c r="B246" s="93" t="s">
        <v>55</v>
      </c>
      <c r="C246" s="234" t="s">
        <v>282</v>
      </c>
      <c r="E246" s="38"/>
    </row>
    <row r="247" spans="1:5" x14ac:dyDescent="0.3">
      <c r="A247" s="38">
        <f t="shared" si="15"/>
        <v>247</v>
      </c>
      <c r="B247" s="25" t="s">
        <v>56</v>
      </c>
      <c r="C247" s="234" t="s">
        <v>283</v>
      </c>
      <c r="E247" s="38"/>
    </row>
    <row r="248" spans="1:5" x14ac:dyDescent="0.3">
      <c r="A248" s="38">
        <f t="shared" ref="A248:A280" si="16">ROW(A248)</f>
        <v>248</v>
      </c>
      <c r="B248" s="105" t="s">
        <v>114</v>
      </c>
      <c r="C248" s="234" t="s">
        <v>284</v>
      </c>
      <c r="E248" s="38"/>
    </row>
    <row r="249" spans="1:5" x14ac:dyDescent="0.3">
      <c r="A249" s="38">
        <f t="shared" si="16"/>
        <v>249</v>
      </c>
      <c r="B249" s="38" t="s">
        <v>339</v>
      </c>
      <c r="C249" s="357" t="s">
        <v>340</v>
      </c>
      <c r="E249" s="38"/>
    </row>
    <row r="250" spans="1:5" x14ac:dyDescent="0.3">
      <c r="A250" s="38">
        <f t="shared" si="16"/>
        <v>250</v>
      </c>
      <c r="B250" s="517" t="s">
        <v>464</v>
      </c>
      <c r="C250" s="517" t="s">
        <v>464</v>
      </c>
      <c r="E250" s="38"/>
    </row>
    <row r="251" spans="1:5" x14ac:dyDescent="0.3">
      <c r="A251" s="38">
        <f t="shared" si="16"/>
        <v>251</v>
      </c>
      <c r="B251" s="517" t="s">
        <v>465</v>
      </c>
      <c r="C251" s="517" t="s">
        <v>465</v>
      </c>
      <c r="E251" s="38"/>
    </row>
    <row r="252" spans="1:5" x14ac:dyDescent="0.3">
      <c r="A252" s="38">
        <f t="shared" si="16"/>
        <v>252</v>
      </c>
      <c r="B252" s="38" t="s">
        <v>457</v>
      </c>
      <c r="C252" s="357" t="s">
        <v>456</v>
      </c>
      <c r="E252" s="38"/>
    </row>
    <row r="253" spans="1:5" x14ac:dyDescent="0.3">
      <c r="A253" s="38">
        <f t="shared" si="16"/>
        <v>253</v>
      </c>
      <c r="B253" s="64" t="s">
        <v>462</v>
      </c>
      <c r="C253" s="357" t="s">
        <v>463</v>
      </c>
      <c r="E253" s="38"/>
    </row>
    <row r="254" spans="1:5" x14ac:dyDescent="0.3">
      <c r="A254" s="38">
        <f t="shared" si="16"/>
        <v>254</v>
      </c>
      <c r="B254" s="64" t="s">
        <v>459</v>
      </c>
      <c r="C254" s="357" t="s">
        <v>458</v>
      </c>
      <c r="E254" s="38"/>
    </row>
    <row r="255" spans="1:5" ht="16.2" thickBot="1" x14ac:dyDescent="0.35">
      <c r="A255" s="38">
        <f t="shared" si="16"/>
        <v>255</v>
      </c>
      <c r="C255" s="357"/>
      <c r="E255" s="38"/>
    </row>
    <row r="256" spans="1:5" ht="16.8" thickTop="1" thickBot="1" x14ac:dyDescent="0.35">
      <c r="A256" s="38">
        <f t="shared" si="16"/>
        <v>256</v>
      </c>
      <c r="B256" s="124" t="s">
        <v>119</v>
      </c>
      <c r="C256" s="124" t="s">
        <v>259</v>
      </c>
      <c r="E256" s="38"/>
    </row>
    <row r="257" spans="1:18" ht="16.2" thickTop="1" x14ac:dyDescent="0.3">
      <c r="A257" s="38">
        <f t="shared" si="16"/>
        <v>257</v>
      </c>
      <c r="B257" s="255" t="s">
        <v>52</v>
      </c>
      <c r="C257" s="234" t="s">
        <v>207</v>
      </c>
      <c r="E257" s="38"/>
    </row>
    <row r="258" spans="1:18" ht="16.2" thickBot="1" x14ac:dyDescent="0.35">
      <c r="A258" s="38">
        <f t="shared" si="16"/>
        <v>258</v>
      </c>
      <c r="B258" s="38" t="s">
        <v>126</v>
      </c>
      <c r="C258" s="38" t="s">
        <v>285</v>
      </c>
      <c r="E258" s="38"/>
    </row>
    <row r="259" spans="1:18" ht="18.600000000000001" thickTop="1" thickBot="1" x14ac:dyDescent="0.35">
      <c r="A259" s="38">
        <f t="shared" si="16"/>
        <v>259</v>
      </c>
      <c r="B259" s="155" t="s">
        <v>120</v>
      </c>
      <c r="C259" s="155" t="s">
        <v>247</v>
      </c>
      <c r="E259" s="38"/>
    </row>
    <row r="260" spans="1:18" ht="16.2" thickTop="1" x14ac:dyDescent="0.3">
      <c r="A260" s="38">
        <f t="shared" si="16"/>
        <v>260</v>
      </c>
      <c r="B260" s="38" t="s">
        <v>35</v>
      </c>
      <c r="C260" s="234" t="s">
        <v>286</v>
      </c>
      <c r="E260" s="38"/>
    </row>
    <row r="261" spans="1:18" x14ac:dyDescent="0.3">
      <c r="A261" s="38">
        <f t="shared" si="16"/>
        <v>261</v>
      </c>
      <c r="B261" s="259" t="s">
        <v>102</v>
      </c>
      <c r="C261" s="234" t="s">
        <v>211</v>
      </c>
      <c r="E261" s="38"/>
      <c r="K261" s="13"/>
      <c r="L261" s="13"/>
      <c r="M261" s="13"/>
    </row>
    <row r="262" spans="1:18" x14ac:dyDescent="0.3">
      <c r="A262" s="38">
        <f t="shared" si="16"/>
        <v>262</v>
      </c>
      <c r="B262" s="38" t="s">
        <v>163</v>
      </c>
      <c r="C262" s="234" t="s">
        <v>287</v>
      </c>
      <c r="E262" s="38"/>
      <c r="K262" s="349"/>
      <c r="L262" s="353"/>
      <c r="M262" s="353"/>
    </row>
    <row r="263" spans="1:18" x14ac:dyDescent="0.3">
      <c r="A263" s="38">
        <f t="shared" si="16"/>
        <v>263</v>
      </c>
      <c r="B263" s="330" t="s">
        <v>162</v>
      </c>
      <c r="C263" s="234" t="s">
        <v>238</v>
      </c>
      <c r="E263" s="38"/>
    </row>
    <row r="264" spans="1:18" x14ac:dyDescent="0.3">
      <c r="A264" s="38">
        <f t="shared" si="16"/>
        <v>264</v>
      </c>
      <c r="B264" s="78" t="s">
        <v>467</v>
      </c>
      <c r="C264" s="234" t="s">
        <v>468</v>
      </c>
      <c r="E264" s="38"/>
    </row>
    <row r="265" spans="1:18" x14ac:dyDescent="0.3">
      <c r="A265" s="38">
        <f t="shared" si="16"/>
        <v>265</v>
      </c>
      <c r="B265" s="78" t="s">
        <v>79</v>
      </c>
      <c r="C265" s="234" t="s">
        <v>237</v>
      </c>
      <c r="E265" s="38"/>
    </row>
    <row r="266" spans="1:18" x14ac:dyDescent="0.3">
      <c r="A266" s="38">
        <f t="shared" si="16"/>
        <v>266</v>
      </c>
      <c r="B266" s="346" t="s">
        <v>36</v>
      </c>
      <c r="C266" s="346" t="s">
        <v>251</v>
      </c>
      <c r="E266" s="38"/>
    </row>
    <row r="267" spans="1:18" x14ac:dyDescent="0.3">
      <c r="A267" s="38">
        <f t="shared" si="16"/>
        <v>267</v>
      </c>
      <c r="B267" s="344" t="s">
        <v>37</v>
      </c>
      <c r="C267" s="344" t="s">
        <v>37</v>
      </c>
      <c r="E267" s="38"/>
    </row>
    <row r="268" spans="1:18" x14ac:dyDescent="0.3">
      <c r="A268" s="38">
        <f t="shared" si="16"/>
        <v>268</v>
      </c>
      <c r="B268" s="38" t="s">
        <v>182</v>
      </c>
      <c r="C268" s="234" t="s">
        <v>250</v>
      </c>
      <c r="E268" s="38"/>
    </row>
    <row r="269" spans="1:18" x14ac:dyDescent="0.3">
      <c r="A269" s="38">
        <f t="shared" si="16"/>
        <v>269</v>
      </c>
      <c r="C269" s="234"/>
      <c r="E269" s="38"/>
    </row>
    <row r="270" spans="1:18" x14ac:dyDescent="0.3">
      <c r="A270" s="38">
        <f t="shared" si="16"/>
        <v>270</v>
      </c>
      <c r="B270" s="177" t="s">
        <v>230</v>
      </c>
      <c r="C270" s="234" t="s">
        <v>246</v>
      </c>
      <c r="E270" s="38"/>
    </row>
    <row r="271" spans="1:18" x14ac:dyDescent="0.3">
      <c r="A271" s="38">
        <f t="shared" si="16"/>
        <v>271</v>
      </c>
      <c r="B271" s="60" t="s">
        <v>78</v>
      </c>
      <c r="C271" s="234" t="s">
        <v>209</v>
      </c>
      <c r="E271" s="38"/>
    </row>
    <row r="272" spans="1:18" x14ac:dyDescent="0.3">
      <c r="A272" s="38">
        <f t="shared" si="16"/>
        <v>272</v>
      </c>
      <c r="B272" s="84" t="s">
        <v>116</v>
      </c>
      <c r="C272" s="358" t="s">
        <v>193</v>
      </c>
      <c r="D272" s="353"/>
      <c r="E272" s="353"/>
      <c r="N272" s="13"/>
      <c r="O272" s="13"/>
      <c r="P272" s="13"/>
      <c r="Q272" s="13"/>
      <c r="R272" s="13"/>
    </row>
    <row r="273" spans="1:18" x14ac:dyDescent="0.3">
      <c r="A273" s="38">
        <f t="shared" si="16"/>
        <v>273</v>
      </c>
      <c r="B273" s="114" t="s">
        <v>164</v>
      </c>
      <c r="C273" s="359" t="s">
        <v>214</v>
      </c>
      <c r="D273" s="349"/>
      <c r="E273" s="349"/>
      <c r="F273" s="13"/>
      <c r="G273" s="13"/>
      <c r="H273" s="13"/>
      <c r="I273" s="13"/>
      <c r="J273" s="13"/>
      <c r="N273" s="353"/>
      <c r="O273" s="353"/>
      <c r="P273" s="353"/>
      <c r="Q273" s="353"/>
      <c r="R273" s="353"/>
    </row>
    <row r="274" spans="1:18" x14ac:dyDescent="0.3">
      <c r="A274" s="38">
        <f t="shared" si="16"/>
        <v>274</v>
      </c>
      <c r="B274" s="344" t="s">
        <v>117</v>
      </c>
      <c r="C274" s="344" t="s">
        <v>213</v>
      </c>
      <c r="E274" s="38"/>
      <c r="F274" s="349"/>
      <c r="G274" s="349"/>
      <c r="H274" s="349"/>
      <c r="I274" s="349"/>
      <c r="J274" s="349"/>
    </row>
    <row r="275" spans="1:18" x14ac:dyDescent="0.3">
      <c r="A275" s="38">
        <f t="shared" si="16"/>
        <v>275</v>
      </c>
      <c r="B275" s="38" t="s">
        <v>38</v>
      </c>
      <c r="C275" s="357" t="s">
        <v>209</v>
      </c>
      <c r="E275" s="38"/>
    </row>
    <row r="276" spans="1:18" x14ac:dyDescent="0.3">
      <c r="A276" s="38">
        <f t="shared" si="16"/>
        <v>276</v>
      </c>
      <c r="B276" s="38" t="s">
        <v>231</v>
      </c>
      <c r="C276" s="357" t="s">
        <v>232</v>
      </c>
      <c r="F276" s="234"/>
    </row>
    <row r="277" spans="1:18" x14ac:dyDescent="0.3">
      <c r="B277" s="38" t="s">
        <v>320</v>
      </c>
      <c r="C277" s="357" t="s">
        <v>321</v>
      </c>
    </row>
    <row r="278" spans="1:18" x14ac:dyDescent="0.3">
      <c r="A278" s="38">
        <f t="shared" si="16"/>
        <v>278</v>
      </c>
      <c r="B278" s="38" t="s">
        <v>233</v>
      </c>
      <c r="C278" s="357" t="s">
        <v>235</v>
      </c>
    </row>
    <row r="279" spans="1:18" x14ac:dyDescent="0.3">
      <c r="A279" s="38">
        <f t="shared" si="16"/>
        <v>279</v>
      </c>
      <c r="B279" s="38" t="s">
        <v>234</v>
      </c>
      <c r="C279" s="357" t="s">
        <v>236</v>
      </c>
    </row>
    <row r="280" spans="1:18" x14ac:dyDescent="0.3">
      <c r="A280" s="38">
        <f t="shared" si="16"/>
        <v>280</v>
      </c>
      <c r="B280" s="38" t="s">
        <v>248</v>
      </c>
      <c r="C280" s="381" t="s">
        <v>249</v>
      </c>
    </row>
    <row r="281" spans="1:18" x14ac:dyDescent="0.3">
      <c r="B281" s="38" t="s">
        <v>372</v>
      </c>
      <c r="C281" s="357" t="s">
        <v>374</v>
      </c>
    </row>
    <row r="282" spans="1:18" x14ac:dyDescent="0.3">
      <c r="B282" s="38" t="s">
        <v>373</v>
      </c>
      <c r="C282" s="357" t="s">
        <v>375</v>
      </c>
    </row>
  </sheetData>
  <phoneticPr fontId="0" type="noConversion"/>
  <hyperlinks>
    <hyperlink ref="N11" r:id="rId1"/>
    <hyperlink ref="L34" r:id="rId2" display="gerard_brouard@eurostyle.fr"/>
    <hyperlink ref="O8" r:id="rId3"/>
    <hyperlink ref="N7" r:id="rId4" display="aymeric.ticot@eurostyle-systems.com"/>
    <hyperlink ref="N3" r:id="rId5" display="denis.chezelle@eurostyle-systems.com"/>
    <hyperlink ref="N16" r:id="rId6" display="regis.duplessy@eurostyle-group.com"/>
    <hyperlink ref="N13" r:id="rId7" display="olivier.chartier@eurostyle-systems.com;emilie.brun@eurostyle-systems.com;;clarisse.randrianasolo@eurostyle-systems.com;"/>
    <hyperlink ref="O9" r:id="rId8" display="aurelie.sachet@eurostyle-systems.com"/>
    <hyperlink ref="N9" r:id="rId9" display="jean-luc.lhopiteau@eurostyle-systems.com;;"/>
    <hyperlink ref="O6" r:id="rId10"/>
    <hyperlink ref="O7" r:id="rId11"/>
    <hyperlink ref="O27" r:id="rId12" display="aurelie.sachet@eurostyle-systems.com"/>
    <hyperlink ref="N27" r:id="rId13"/>
    <hyperlink ref="M61" r:id="rId14" display="alina.stepanova@eurostyle-systems.com"/>
    <hyperlink ref="M62" r:id="rId15"/>
    <hyperlink ref="K62" r:id="rId16" display="radu.damean@eurostyle-systems.com"/>
    <hyperlink ref="M63" r:id="rId17"/>
    <hyperlink ref="M67" r:id="rId18" display="amara.toure@plastiqueforme.com"/>
    <hyperlink ref="M69" r:id="rId19"/>
    <hyperlink ref="M70" r:id="rId20"/>
    <hyperlink ref="M76" r:id="rId21" display="abdellah_kichouh@eurostyle.fr"/>
    <hyperlink ref="M77" r:id="rId22" display="antoine.provost@eurostyle-systems.com"/>
    <hyperlink ref="M79" r:id="rId23" display="anthony.saulnier@eurostyle-group.com"/>
    <hyperlink ref="M80" r:id="rId24"/>
    <hyperlink ref="M82" r:id="rId25"/>
    <hyperlink ref="M83" r:id="rId26" display="alexey.uspenshy@eurostyle-systems.com"/>
    <hyperlink ref="M89" r:id="rId27"/>
    <hyperlink ref="K89" r:id="rId28" display="radu.damean@eurostyle-systems.com"/>
    <hyperlink ref="M91" r:id="rId29"/>
    <hyperlink ref="M94" r:id="rId30"/>
    <hyperlink ref="K94" r:id="rId31" display="radu.damean@eurostyle-systems.com"/>
    <hyperlink ref="M95" r:id="rId32" display="aurelie.sachet@eurostyle-group.com"/>
    <hyperlink ref="M97" r:id="rId33"/>
    <hyperlink ref="M96" r:id="rId34"/>
    <hyperlink ref="K96" r:id="rId35" display="radu.damean@eurostyle-systems.com"/>
    <hyperlink ref="M98" r:id="rId36" display="achraf.elghardouf-ext@eurostyle-systems.com"/>
    <hyperlink ref="M99" r:id="rId37" display="David-Anthony.Arsaye@eurostyle-systems.com"/>
    <hyperlink ref="M101" r:id="rId38" display="annick.galizia@eurostyle-systems.com"/>
    <hyperlink ref="M102" r:id="rId39" display="adel.messaaoui-ext@eurostyle-systems.com"/>
    <hyperlink ref="M104" r:id="rId40" display="alain.lutun@plastiqueforme.com"/>
    <hyperlink ref="O18" r:id="rId41" display="jean-francois.reminiac@eurostyle-systems.com;"/>
    <hyperlink ref="N17" r:id="rId42"/>
    <hyperlink ref="O17" r:id="rId43"/>
    <hyperlink ref="N10" r:id="rId44" display="jean-francois.reminiac@eurostyle-systems.com"/>
    <hyperlink ref="O10" r:id="rId45"/>
    <hyperlink ref="Q39" r:id="rId46"/>
    <hyperlink ref="Q41" r:id="rId47"/>
    <hyperlink ref="Q42" r:id="rId48" display="frederic.broquier@eurostyle-group.com"/>
    <hyperlink ref="O34" r:id="rId49" display="gerard_brouard@eurostyle.fr"/>
    <hyperlink ref="O41" r:id="rId50" display="michel_martel@eurostyle.fr"/>
    <hyperlink ref="O42" r:id="rId51" display="alain_borgagni@eurostyle.fr"/>
    <hyperlink ref="Q34" r:id="rId52"/>
    <hyperlink ref="L35" r:id="rId53" display="gerard_brouard@eurostyle.fr"/>
    <hyperlink ref="L39" r:id="rId54" display="gerard_brouard@eurostyle.fr"/>
    <hyperlink ref="L41:L42" r:id="rId55" display="gerard_brouard@eurostyle.fr"/>
    <hyperlink ref="N34:N35" r:id="rId56" display="gerard_brouard@eurostyle.fr"/>
    <hyperlink ref="N39" r:id="rId57" display="gerard_brouard@eurostyle.fr"/>
    <hyperlink ref="N41:N42" r:id="rId58" display="gerard_brouard@eurostyle.fr"/>
  </hyperlinks>
  <pageMargins left="0.78740157499999996" right="0.78740157499999996" top="0.984251969" bottom="0.984251969" header="0.4921259845" footer="0.4921259845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42"/>
  <sheetViews>
    <sheetView workbookViewId="0">
      <selection activeCell="C14" sqref="C14"/>
    </sheetView>
  </sheetViews>
  <sheetFormatPr baseColWidth="10" defaultRowHeight="15.6" x14ac:dyDescent="0.3"/>
  <cols>
    <col min="1" max="1" width="17" customWidth="1"/>
    <col min="4" max="4" width="15.90625" customWidth="1"/>
  </cols>
  <sheetData>
    <row r="1" spans="1:5" ht="16.2" thickBot="1" x14ac:dyDescent="0.35"/>
    <row r="2" spans="1:5" ht="16.8" thickTop="1" thickBot="1" x14ac:dyDescent="0.35">
      <c r="B2" s="849" t="s">
        <v>460</v>
      </c>
      <c r="C2" s="852"/>
      <c r="D2" s="853"/>
    </row>
    <row r="3" spans="1:5" ht="16.2" thickTop="1" x14ac:dyDescent="0.3"/>
    <row r="4" spans="1:5" ht="18.600000000000001" x14ac:dyDescent="0.45">
      <c r="A4" s="530" t="str">
        <f ca="1">OFFSET(admin!A250,,admin!$A$100)</f>
        <v>3I:INDUS</v>
      </c>
      <c r="B4" s="299"/>
      <c r="C4" s="299"/>
      <c r="D4" s="528"/>
      <c r="E4" s="529" t="str">
        <f ca="1">OFFSET(admin!A251,,admin!$A$100)</f>
        <v>3I:MANUFACTURING</v>
      </c>
    </row>
    <row r="5" spans="1:5" x14ac:dyDescent="0.3">
      <c r="A5" s="299"/>
      <c r="B5" s="299"/>
      <c r="C5" s="299"/>
      <c r="D5" s="528"/>
    </row>
    <row r="6" spans="1:5" x14ac:dyDescent="0.3">
      <c r="A6" s="299"/>
      <c r="B6" s="299"/>
      <c r="C6" s="299"/>
      <c r="D6" s="528"/>
    </row>
    <row r="7" spans="1:5" x14ac:dyDescent="0.3">
      <c r="A7" s="299"/>
      <c r="B7" s="299"/>
      <c r="C7" s="299"/>
      <c r="D7" s="528"/>
    </row>
    <row r="8" spans="1:5" x14ac:dyDescent="0.3">
      <c r="A8" s="299"/>
      <c r="B8" s="299"/>
      <c r="C8" s="299"/>
      <c r="D8" s="528"/>
    </row>
    <row r="9" spans="1:5" x14ac:dyDescent="0.3">
      <c r="A9" s="299"/>
      <c r="B9" s="299"/>
      <c r="C9" s="299"/>
      <c r="D9" s="528"/>
    </row>
    <row r="10" spans="1:5" x14ac:dyDescent="0.3">
      <c r="A10" s="299"/>
      <c r="B10" s="299"/>
      <c r="C10" s="299"/>
      <c r="D10" s="528"/>
    </row>
    <row r="11" spans="1:5" x14ac:dyDescent="0.3">
      <c r="A11" s="299"/>
      <c r="B11" s="299"/>
      <c r="C11" s="299"/>
      <c r="D11" s="528"/>
    </row>
    <row r="12" spans="1:5" x14ac:dyDescent="0.3">
      <c r="A12" s="299"/>
      <c r="B12" s="299"/>
      <c r="C12" s="299"/>
      <c r="D12" s="528"/>
    </row>
    <row r="13" spans="1:5" x14ac:dyDescent="0.3">
      <c r="A13" s="299"/>
      <c r="B13" s="299"/>
      <c r="C13" s="299"/>
      <c r="D13" s="528"/>
    </row>
    <row r="14" spans="1:5" x14ac:dyDescent="0.3">
      <c r="A14" s="299"/>
      <c r="B14" s="299"/>
      <c r="C14" s="299"/>
      <c r="D14" s="528"/>
    </row>
    <row r="15" spans="1:5" x14ac:dyDescent="0.3">
      <c r="A15" s="299"/>
      <c r="B15" s="299"/>
      <c r="C15" s="299"/>
      <c r="D15" s="528"/>
    </row>
    <row r="16" spans="1:5" x14ac:dyDescent="0.3">
      <c r="A16" s="299"/>
      <c r="B16" s="299"/>
      <c r="C16" s="299"/>
      <c r="D16" s="528"/>
    </row>
    <row r="17" spans="1:4" x14ac:dyDescent="0.3">
      <c r="A17" s="299"/>
      <c r="B17" s="299"/>
      <c r="C17" s="299"/>
      <c r="D17" s="528"/>
    </row>
    <row r="18" spans="1:4" x14ac:dyDescent="0.3">
      <c r="A18" s="299"/>
      <c r="B18" s="299"/>
      <c r="C18" s="299"/>
      <c r="D18" s="528"/>
    </row>
    <row r="19" spans="1:4" x14ac:dyDescent="0.3">
      <c r="A19" s="299"/>
      <c r="B19" s="299"/>
      <c r="C19" s="299"/>
      <c r="D19" s="528"/>
    </row>
    <row r="20" spans="1:4" x14ac:dyDescent="0.3">
      <c r="A20" s="299"/>
      <c r="B20" s="299"/>
      <c r="C20" s="299"/>
      <c r="D20" s="528"/>
    </row>
    <row r="21" spans="1:4" x14ac:dyDescent="0.3">
      <c r="A21" s="299"/>
      <c r="B21" s="299"/>
      <c r="C21" s="299"/>
      <c r="D21" s="528"/>
    </row>
    <row r="22" spans="1:4" x14ac:dyDescent="0.3">
      <c r="A22" s="299"/>
      <c r="B22" s="299"/>
      <c r="C22" s="299"/>
      <c r="D22" s="528"/>
    </row>
    <row r="23" spans="1:4" x14ac:dyDescent="0.3">
      <c r="A23" s="299"/>
      <c r="B23" s="299"/>
      <c r="C23" s="299"/>
      <c r="D23" s="528"/>
    </row>
    <row r="24" spans="1:4" x14ac:dyDescent="0.3">
      <c r="A24" s="299"/>
      <c r="B24" s="299"/>
      <c r="C24" s="299"/>
      <c r="D24" s="528"/>
    </row>
    <row r="25" spans="1:4" x14ac:dyDescent="0.3">
      <c r="A25" s="299"/>
      <c r="B25" s="299"/>
      <c r="C25" s="299"/>
      <c r="D25" s="528"/>
    </row>
    <row r="26" spans="1:4" x14ac:dyDescent="0.3">
      <c r="A26" s="299"/>
      <c r="B26" s="299"/>
      <c r="C26" s="299"/>
      <c r="D26" s="528"/>
    </row>
    <row r="27" spans="1:4" x14ac:dyDescent="0.3">
      <c r="A27" s="299"/>
      <c r="B27" s="299"/>
      <c r="C27" s="299"/>
      <c r="D27" s="528"/>
    </row>
    <row r="28" spans="1:4" x14ac:dyDescent="0.3">
      <c r="A28" s="299"/>
      <c r="B28" s="299"/>
      <c r="C28" s="299"/>
      <c r="D28" s="528"/>
    </row>
    <row r="29" spans="1:4" x14ac:dyDescent="0.3">
      <c r="A29" s="299"/>
      <c r="B29" s="299"/>
      <c r="C29" s="299"/>
      <c r="D29" s="528"/>
    </row>
    <row r="30" spans="1:4" x14ac:dyDescent="0.3">
      <c r="A30" s="299"/>
      <c r="B30" s="299"/>
      <c r="C30" s="299"/>
      <c r="D30" s="528"/>
    </row>
    <row r="31" spans="1:4" x14ac:dyDescent="0.3">
      <c r="A31" s="299"/>
      <c r="B31" s="299"/>
      <c r="C31" s="299"/>
      <c r="D31" s="528"/>
    </row>
    <row r="32" spans="1:4" x14ac:dyDescent="0.3">
      <c r="A32" s="299"/>
      <c r="B32" s="299"/>
      <c r="C32" s="299"/>
      <c r="D32" s="528"/>
    </row>
    <row r="33" spans="1:4" x14ac:dyDescent="0.3">
      <c r="A33" s="299"/>
      <c r="B33" s="299"/>
      <c r="C33" s="299"/>
      <c r="D33" s="528"/>
    </row>
    <row r="34" spans="1:4" x14ac:dyDescent="0.3">
      <c r="A34" s="299"/>
      <c r="B34" s="299"/>
      <c r="C34" s="299"/>
      <c r="D34" s="528"/>
    </row>
    <row r="35" spans="1:4" x14ac:dyDescent="0.3">
      <c r="A35" s="299"/>
      <c r="B35" s="299"/>
      <c r="C35" s="299"/>
      <c r="D35" s="528"/>
    </row>
    <row r="36" spans="1:4" x14ac:dyDescent="0.3">
      <c r="A36" s="299"/>
      <c r="B36" s="299"/>
      <c r="C36" s="299"/>
      <c r="D36" s="528"/>
    </row>
    <row r="37" spans="1:4" x14ac:dyDescent="0.3">
      <c r="A37" s="299"/>
      <c r="B37" s="299"/>
      <c r="C37" s="299"/>
      <c r="D37" s="528"/>
    </row>
    <row r="38" spans="1:4" x14ac:dyDescent="0.3">
      <c r="A38" s="299"/>
      <c r="B38" s="299"/>
      <c r="C38" s="299"/>
      <c r="D38" s="528"/>
    </row>
    <row r="39" spans="1:4" x14ac:dyDescent="0.3">
      <c r="A39" s="299"/>
      <c r="B39" s="299"/>
      <c r="C39" s="299"/>
      <c r="D39" s="528"/>
    </row>
    <row r="40" spans="1:4" x14ac:dyDescent="0.3">
      <c r="A40" s="299"/>
      <c r="B40" s="299"/>
      <c r="C40" s="299"/>
      <c r="D40" s="528"/>
    </row>
    <row r="41" spans="1:4" x14ac:dyDescent="0.3">
      <c r="A41" s="299"/>
      <c r="B41" s="299"/>
      <c r="C41" s="299"/>
      <c r="D41" s="528"/>
    </row>
    <row r="42" spans="1:4" x14ac:dyDescent="0.3">
      <c r="A42" s="299"/>
      <c r="B42" s="299"/>
      <c r="C42" s="299"/>
      <c r="D42" s="528"/>
    </row>
  </sheetData>
  <sheetProtection sheet="1" objects="1" scenarios="1"/>
  <mergeCells count="1">
    <mergeCell ref="B2:D2"/>
  </mergeCells>
  <pageMargins left="0.78740157499999996" right="0.78740157499999996" top="0.984251969" bottom="0.984251969" header="0.4921259845" footer="0.4921259845"/>
  <headerFooter alignWithMargins="0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0F6EC75D4B3F042B88F438B3D9919B7" ma:contentTypeVersion="0" ma:contentTypeDescription="Create a new document." ma:contentTypeScope="" ma:versionID="b65cf93cbc1f517b7af525a8aca4b8a6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c64490b4aec6201516c3a874156f37b2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269ABAB-8423-4745-9206-FCB5A72AA31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56E0047-B883-4F1B-89A5-8013FF6F6A7F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5EE5F7D7-F787-4ABD-9C77-EDB2D72D640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3</vt:i4>
      </vt:variant>
    </vt:vector>
  </HeadingPairs>
  <TitlesOfParts>
    <vt:vector size="15" baseType="lpstr">
      <vt:lpstr>FEPP</vt:lpstr>
      <vt:lpstr>ANNEXE 1A</vt:lpstr>
      <vt:lpstr>ANNEXE 3A</vt:lpstr>
      <vt:lpstr>ANNEXE 3B</vt:lpstr>
      <vt:lpstr>ANNEXE 3C</vt:lpstr>
      <vt:lpstr>ANNEXE 3D</vt:lpstr>
      <vt:lpstr>ANNEXE 3E</vt:lpstr>
      <vt:lpstr>ANNEXE 3F</vt:lpstr>
      <vt:lpstr>ANNEXE 3G</vt:lpstr>
      <vt:lpstr>ANNEXE 3H</vt:lpstr>
      <vt:lpstr>admin</vt:lpstr>
      <vt:lpstr>ANNEXE 3I</vt:lpstr>
      <vt:lpstr>lst_ol</vt:lpstr>
      <vt:lpstr>admin!Zone_d_impression</vt:lpstr>
      <vt:lpstr>FEPP!Zone_d_impression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FEP33</dc:title>
  <dc:creator>EUROSTYLE</dc:creator>
  <cp:lastModifiedBy>Rodriguez, Pio</cp:lastModifiedBy>
  <cp:lastPrinted>2019-12-18T08:39:35Z</cp:lastPrinted>
  <dcterms:created xsi:type="dcterms:W3CDTF">1997-11-26T10:23:13Z</dcterms:created>
  <dcterms:modified xsi:type="dcterms:W3CDTF">2020-05-07T12:16:04Z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0x01010010F6EC75D4B3F042B88F438B3D9919B7</vt:lpwstr>
  </property>
</Properties>
</file>