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0730" windowHeight="9975" tabRatio="877" activeTab="7"/>
  </bookViews>
  <sheets>
    <sheet name="amort_plan" sheetId="45" r:id="rId1"/>
    <sheet name="amort_modele" sheetId="22" r:id="rId2"/>
    <sheet name="PageGarde" sheetId="50" r:id="rId3"/>
    <sheet name="Immobilisations" sheetId="32" r:id="rId4"/>
    <sheet name="Actif" sheetId="47" r:id="rId5"/>
    <sheet name="Passif" sheetId="48" r:id="rId6"/>
    <sheet name="Immo" sheetId="49" r:id="rId7"/>
    <sheet name="Esg" sheetId="51" r:id="rId8"/>
    <sheet name="Stock" sheetId="52" r:id="rId9"/>
    <sheet name="Ect..." sheetId="53" r:id="rId10"/>
  </sheets>
  <definedNames>
    <definedName name="CpteImmo">Plan_cpte_immo[CompteC]</definedName>
  </definedNames>
  <calcPr calcId="124519" fullPrecision="0"/>
</workbook>
</file>

<file path=xl/calcChain.xml><?xml version="1.0" encoding="utf-8"?>
<calcChain xmlns="http://schemas.openxmlformats.org/spreadsheetml/2006/main">
  <c r="F16" i="45"/>
  <c r="H16"/>
  <c r="G16" s="1"/>
  <c r="F7" l="1"/>
  <c r="H7"/>
  <c r="G7" s="1"/>
  <c r="F14"/>
  <c r="H14"/>
  <c r="G14" s="1"/>
  <c r="F12"/>
  <c r="H12"/>
  <c r="G12" s="1"/>
  <c r="B8" i="22"/>
  <c r="F13" i="45"/>
  <c r="H13"/>
  <c r="G13" s="1"/>
  <c r="H4"/>
  <c r="G4" s="1"/>
  <c r="F4"/>
  <c r="F5"/>
  <c r="F6"/>
  <c r="F8"/>
  <c r="F9"/>
  <c r="F10"/>
  <c r="F11"/>
  <c r="F15"/>
  <c r="H15"/>
  <c r="G15" s="1"/>
  <c r="H11"/>
  <c r="G11" s="1"/>
  <c r="H10"/>
  <c r="G10" s="1"/>
  <c r="H9"/>
  <c r="G9" s="1"/>
  <c r="H8"/>
  <c r="G8" s="1"/>
  <c r="H6"/>
  <c r="G6" s="1"/>
  <c r="H5"/>
  <c r="G5" s="1"/>
  <c r="B15" i="22"/>
  <c r="D3"/>
  <c r="D5" s="1"/>
  <c r="D7" s="1"/>
  <c r="D8" s="1"/>
  <c r="D10" s="1"/>
  <c r="D12" s="1"/>
  <c r="D15" l="1"/>
  <c r="G2" i="45"/>
  <c r="B17" i="22"/>
  <c r="D17" s="1"/>
  <c r="B18" l="1"/>
  <c r="D18" s="1"/>
  <c r="C17"/>
  <c r="C18" l="1"/>
  <c r="B19"/>
  <c r="D19" s="1"/>
  <c r="B20" l="1"/>
  <c r="D20" s="1"/>
  <c r="C19"/>
  <c r="C20" l="1"/>
  <c r="B21"/>
  <c r="D21" s="1"/>
  <c r="C21" l="1"/>
  <c r="B22"/>
  <c r="D22" s="1"/>
  <c r="B23" l="1"/>
  <c r="D23" s="1"/>
  <c r="C22"/>
  <c r="C23" l="1"/>
  <c r="B24"/>
  <c r="D24" s="1"/>
  <c r="C24" l="1"/>
  <c r="B25"/>
  <c r="D25" s="1"/>
  <c r="C25" l="1"/>
  <c r="B26"/>
  <c r="D26" s="1"/>
  <c r="C26" l="1"/>
  <c r="B27"/>
  <c r="D27" s="1"/>
  <c r="C27" l="1"/>
  <c r="B28"/>
  <c r="D28" s="1"/>
  <c r="C28" l="1"/>
  <c r="B29"/>
  <c r="D29" s="1"/>
  <c r="C29" l="1"/>
  <c r="B30"/>
  <c r="D30" s="1"/>
  <c r="C30" l="1"/>
  <c r="B31"/>
  <c r="D31" s="1"/>
  <c r="C31" l="1"/>
  <c r="B32"/>
  <c r="D32" s="1"/>
  <c r="C32" l="1"/>
  <c r="B33"/>
  <c r="D33" s="1"/>
  <c r="C33" l="1"/>
  <c r="B34"/>
  <c r="D34" s="1"/>
  <c r="C34" l="1"/>
  <c r="B35"/>
  <c r="D35" s="1"/>
  <c r="C35" l="1"/>
  <c r="B36"/>
  <c r="D36" s="1"/>
  <c r="C36" l="1"/>
  <c r="B37"/>
  <c r="D37" s="1"/>
  <c r="C37" l="1"/>
  <c r="B38"/>
  <c r="D38" s="1"/>
  <c r="C38" l="1"/>
  <c r="B39"/>
  <c r="D39" s="1"/>
  <c r="C39" l="1"/>
  <c r="B40"/>
  <c r="D40" s="1"/>
  <c r="C40" l="1"/>
  <c r="B41"/>
  <c r="D41" s="1"/>
  <c r="B42" l="1"/>
  <c r="D42" s="1"/>
  <c r="C41"/>
  <c r="B43" l="1"/>
  <c r="D43" s="1"/>
  <c r="C42"/>
  <c r="C43" l="1"/>
  <c r="B44"/>
  <c r="D44" s="1"/>
  <c r="C44" l="1"/>
  <c r="B45"/>
  <c r="D45" s="1"/>
  <c r="C45" l="1"/>
  <c r="B46"/>
  <c r="D46" s="1"/>
  <c r="C46" l="1"/>
  <c r="B47"/>
  <c r="D47" s="1"/>
  <c r="B48" l="1"/>
  <c r="D48" s="1"/>
  <c r="C47"/>
  <c r="B49" l="1"/>
  <c r="D49" s="1"/>
  <c r="C48"/>
  <c r="B50" l="1"/>
  <c r="C49"/>
  <c r="D50" l="1"/>
  <c r="C50"/>
  <c r="B51"/>
  <c r="D51" l="1"/>
  <c r="C51"/>
  <c r="B52"/>
  <c r="B53" s="1"/>
  <c r="D53" l="1"/>
  <c r="C53"/>
  <c r="B54"/>
  <c r="D54" s="1"/>
  <c r="D52"/>
  <c r="C52"/>
  <c r="B55" l="1"/>
  <c r="D55" s="1"/>
  <c r="C54"/>
  <c r="G54" s="1"/>
  <c r="B56" l="1"/>
  <c r="D56" s="1"/>
  <c r="C55"/>
  <c r="F55" s="1"/>
  <c r="F54"/>
  <c r="E54"/>
  <c r="H54"/>
  <c r="M54"/>
  <c r="M55" l="1"/>
  <c r="E55"/>
  <c r="B57"/>
  <c r="D57" s="1"/>
  <c r="H55"/>
  <c r="G55"/>
  <c r="C56"/>
  <c r="H56" s="1"/>
  <c r="B58" l="1"/>
  <c r="D58" s="1"/>
  <c r="F56"/>
  <c r="G56"/>
  <c r="C57"/>
  <c r="H57" s="1"/>
  <c r="E56"/>
  <c r="M56"/>
  <c r="E57" l="1"/>
  <c r="G57"/>
  <c r="B59"/>
  <c r="D59" s="1"/>
  <c r="C58"/>
  <c r="H58" s="1"/>
  <c r="F57"/>
  <c r="M57"/>
  <c r="B60"/>
  <c r="D60" s="1"/>
  <c r="C59" l="1"/>
  <c r="H59" s="1"/>
  <c r="F58"/>
  <c r="M58"/>
  <c r="E58"/>
  <c r="G58"/>
  <c r="B61"/>
  <c r="D61" s="1"/>
  <c r="C60"/>
  <c r="G59" l="1"/>
  <c r="M59"/>
  <c r="F59"/>
  <c r="E59"/>
  <c r="B62"/>
  <c r="D62" s="1"/>
  <c r="C61"/>
  <c r="M60"/>
  <c r="E60"/>
  <c r="H60"/>
  <c r="F60"/>
  <c r="G60"/>
  <c r="B63" l="1"/>
  <c r="D63" s="1"/>
  <c r="C62"/>
  <c r="F61"/>
  <c r="M61"/>
  <c r="E61"/>
  <c r="H61"/>
  <c r="G61"/>
  <c r="B64" l="1"/>
  <c r="D64" s="1"/>
  <c r="C63"/>
  <c r="G62"/>
  <c r="F62"/>
  <c r="H62"/>
  <c r="M62"/>
  <c r="E62"/>
  <c r="H63" l="1"/>
  <c r="M63"/>
  <c r="G63"/>
  <c r="F63"/>
  <c r="E63"/>
  <c r="B65"/>
  <c r="D65" s="1"/>
  <c r="C64"/>
  <c r="B66" l="1"/>
  <c r="D66" s="1"/>
  <c r="C65"/>
  <c r="M64"/>
  <c r="E64"/>
  <c r="H64"/>
  <c r="G64"/>
  <c r="F64"/>
  <c r="B67" l="1"/>
  <c r="D67" s="1"/>
  <c r="C66"/>
  <c r="F65"/>
  <c r="M65"/>
  <c r="E65"/>
  <c r="H65"/>
  <c r="G65"/>
  <c r="B68" l="1"/>
  <c r="D68" s="1"/>
  <c r="C67"/>
  <c r="G66"/>
  <c r="H66"/>
  <c r="F66"/>
  <c r="E66"/>
  <c r="M66"/>
  <c r="B69" l="1"/>
  <c r="D69" s="1"/>
  <c r="C68"/>
  <c r="H67"/>
  <c r="G67"/>
  <c r="M67"/>
  <c r="F67"/>
  <c r="E67"/>
  <c r="B70" l="1"/>
  <c r="D70" s="1"/>
  <c r="C69"/>
  <c r="M68"/>
  <c r="E68"/>
  <c r="H68"/>
  <c r="G68"/>
  <c r="F68"/>
  <c r="J69" l="1"/>
  <c r="F69"/>
  <c r="M69"/>
  <c r="I69"/>
  <c r="E69"/>
  <c r="K69"/>
  <c r="G69"/>
  <c r="H69"/>
  <c r="L69"/>
  <c r="B71"/>
  <c r="D71" s="1"/>
  <c r="C70"/>
  <c r="B72" l="1"/>
  <c r="D72" s="1"/>
  <c r="C71"/>
  <c r="K70"/>
  <c r="G70"/>
  <c r="J70"/>
  <c r="F70"/>
  <c r="L70"/>
  <c r="H70"/>
  <c r="E70"/>
  <c r="M70"/>
  <c r="I70"/>
  <c r="L71" l="1"/>
  <c r="H71"/>
  <c r="M71"/>
  <c r="I71"/>
  <c r="K71"/>
  <c r="G71"/>
  <c r="J71"/>
  <c r="F71"/>
  <c r="E71"/>
  <c r="B73"/>
  <c r="D73" s="1"/>
  <c r="C72"/>
  <c r="B74" l="1"/>
  <c r="D74" s="1"/>
  <c r="C73"/>
  <c r="M72"/>
  <c r="I72"/>
  <c r="E72"/>
  <c r="L72"/>
  <c r="H72"/>
  <c r="J72"/>
  <c r="G72"/>
  <c r="K72"/>
  <c r="F72"/>
  <c r="B75" l="1"/>
  <c r="D75" s="1"/>
  <c r="C74"/>
  <c r="J73"/>
  <c r="F73"/>
  <c r="K73"/>
  <c r="M73"/>
  <c r="I73"/>
  <c r="E73"/>
  <c r="L73"/>
  <c r="G73"/>
  <c r="H73"/>
  <c r="B76" l="1"/>
  <c r="D76" s="1"/>
  <c r="C75"/>
  <c r="K74"/>
  <c r="G74"/>
  <c r="L74"/>
  <c r="H74"/>
  <c r="J74"/>
  <c r="F74"/>
  <c r="I74"/>
  <c r="M74"/>
  <c r="E74"/>
  <c r="B77" l="1"/>
  <c r="D77" s="1"/>
  <c r="C76"/>
  <c r="L75"/>
  <c r="H75"/>
  <c r="K75"/>
  <c r="G75"/>
  <c r="M75"/>
  <c r="I75"/>
  <c r="F75"/>
  <c r="E75"/>
  <c r="J75"/>
  <c r="M76" l="1"/>
  <c r="I76"/>
  <c r="E76"/>
  <c r="J76"/>
  <c r="L76"/>
  <c r="H76"/>
  <c r="F76"/>
  <c r="K76"/>
  <c r="G76"/>
  <c r="B78"/>
  <c r="D78" s="1"/>
  <c r="C77"/>
  <c r="B79" l="1"/>
  <c r="D79" s="1"/>
  <c r="C78"/>
  <c r="J77"/>
  <c r="F77"/>
  <c r="M77"/>
  <c r="I77"/>
  <c r="E77"/>
  <c r="K77"/>
  <c r="H77"/>
  <c r="L77"/>
  <c r="G77"/>
  <c r="K78" l="1"/>
  <c r="G78"/>
  <c r="J78"/>
  <c r="F78"/>
  <c r="L78"/>
  <c r="H78"/>
  <c r="M78"/>
  <c r="E78"/>
  <c r="I78"/>
  <c r="B80"/>
  <c r="D80" s="1"/>
  <c r="C79"/>
  <c r="B81" l="1"/>
  <c r="D81" s="1"/>
  <c r="C80"/>
  <c r="L79"/>
  <c r="H79"/>
  <c r="M79"/>
  <c r="I79"/>
  <c r="K79"/>
  <c r="G79"/>
  <c r="J79"/>
  <c r="F79"/>
  <c r="E79"/>
  <c r="M80" l="1"/>
  <c r="I80"/>
  <c r="E80"/>
  <c r="L80"/>
  <c r="H80"/>
  <c r="J80"/>
  <c r="G80"/>
  <c r="K80"/>
  <c r="F80"/>
  <c r="B82"/>
  <c r="D82" s="1"/>
  <c r="C81"/>
  <c r="B83" l="1"/>
  <c r="D83" s="1"/>
  <c r="C82"/>
  <c r="J81"/>
  <c r="F81"/>
  <c r="K81"/>
  <c r="M81"/>
  <c r="I81"/>
  <c r="E81"/>
  <c r="L81"/>
  <c r="H81"/>
  <c r="G81"/>
  <c r="B84" l="1"/>
  <c r="D84" s="1"/>
  <c r="C83"/>
  <c r="K82"/>
  <c r="G82"/>
  <c r="L82"/>
  <c r="H82"/>
  <c r="J82"/>
  <c r="F82"/>
  <c r="E82"/>
  <c r="I82"/>
  <c r="M82"/>
  <c r="B85" l="1"/>
  <c r="D85" s="1"/>
  <c r="C84"/>
  <c r="L83"/>
  <c r="H83"/>
  <c r="K83"/>
  <c r="G83"/>
  <c r="M83"/>
  <c r="I83"/>
  <c r="F83"/>
  <c r="E83"/>
  <c r="J83"/>
  <c r="B86" l="1"/>
  <c r="D86" s="1"/>
  <c r="C85"/>
  <c r="M84"/>
  <c r="I84"/>
  <c r="E84"/>
  <c r="J84"/>
  <c r="L84"/>
  <c r="H84"/>
  <c r="K84"/>
  <c r="G84"/>
  <c r="F84"/>
  <c r="B87" l="1"/>
  <c r="D87" s="1"/>
  <c r="C86"/>
  <c r="J85"/>
  <c r="F85"/>
  <c r="M85"/>
  <c r="I85"/>
  <c r="E85"/>
  <c r="K85"/>
  <c r="H85"/>
  <c r="L85"/>
  <c r="G85"/>
  <c r="B88" l="1"/>
  <c r="D88" s="1"/>
  <c r="C87"/>
  <c r="K86"/>
  <c r="G86"/>
  <c r="J86"/>
  <c r="F86"/>
  <c r="L86"/>
  <c r="H86"/>
  <c r="E86"/>
  <c r="M86"/>
  <c r="I86"/>
  <c r="L87" l="1"/>
  <c r="H87"/>
  <c r="M87"/>
  <c r="I87"/>
  <c r="K87"/>
  <c r="G87"/>
  <c r="J87"/>
  <c r="F87"/>
  <c r="E87"/>
  <c r="B89"/>
  <c r="D89" s="1"/>
  <c r="C88"/>
  <c r="B90" l="1"/>
  <c r="D90" s="1"/>
  <c r="C89"/>
  <c r="M88"/>
  <c r="I88"/>
  <c r="E88"/>
  <c r="L88"/>
  <c r="H88"/>
  <c r="J88"/>
  <c r="G88"/>
  <c r="F88"/>
  <c r="K88"/>
  <c r="B91" l="1"/>
  <c r="D91" s="1"/>
  <c r="C90"/>
  <c r="J89"/>
  <c r="F89"/>
  <c r="K89"/>
  <c r="M89"/>
  <c r="I89"/>
  <c r="E89"/>
  <c r="G89"/>
  <c r="H89"/>
  <c r="L89"/>
  <c r="K90" l="1"/>
  <c r="G90"/>
  <c r="H90"/>
  <c r="J90"/>
  <c r="F90"/>
  <c r="L90"/>
  <c r="I90"/>
  <c r="M90"/>
  <c r="E90"/>
  <c r="B92"/>
  <c r="D92" s="1"/>
  <c r="C91"/>
  <c r="B93" l="1"/>
  <c r="D93" s="1"/>
  <c r="C92"/>
  <c r="L91"/>
  <c r="H91"/>
  <c r="K91"/>
  <c r="G91"/>
  <c r="M91"/>
  <c r="I91"/>
  <c r="F91"/>
  <c r="J91"/>
  <c r="E91"/>
  <c r="C93" l="1"/>
  <c r="J93" s="1"/>
  <c r="M92"/>
  <c r="I92"/>
  <c r="E92"/>
  <c r="J92"/>
  <c r="L92"/>
  <c r="H92"/>
  <c r="K92"/>
  <c r="F92"/>
  <c r="G92"/>
  <c r="F93" l="1"/>
  <c r="K93"/>
  <c r="L93"/>
  <c r="I93"/>
  <c r="H93"/>
  <c r="M93"/>
  <c r="G93"/>
  <c r="E93"/>
  <c r="B1" l="1"/>
  <c r="K65" l="1"/>
  <c r="K66"/>
  <c r="K68"/>
  <c r="B12" l="1"/>
  <c r="B5"/>
  <c r="I36"/>
  <c r="I21"/>
  <c r="I26"/>
  <c r="I20"/>
  <c r="I37"/>
  <c r="I23"/>
  <c r="I27"/>
  <c r="M17"/>
  <c r="H17"/>
  <c r="G17"/>
  <c r="F17"/>
  <c r="E17"/>
  <c r="G18"/>
  <c r="F18"/>
  <c r="M18"/>
  <c r="H18"/>
  <c r="E18"/>
  <c r="G19"/>
  <c r="E19"/>
  <c r="M19"/>
  <c r="H19"/>
  <c r="F19"/>
  <c r="G20"/>
  <c r="F20"/>
  <c r="M20"/>
  <c r="E20"/>
  <c r="H20"/>
  <c r="H21"/>
  <c r="F21"/>
  <c r="E21"/>
  <c r="M21"/>
  <c r="G21"/>
  <c r="E22"/>
  <c r="H22"/>
  <c r="F22"/>
  <c r="G22"/>
  <c r="M22"/>
  <c r="G23"/>
  <c r="H23"/>
  <c r="M23"/>
  <c r="E23"/>
  <c r="F23"/>
  <c r="G24"/>
  <c r="F24"/>
  <c r="M24"/>
  <c r="E24"/>
  <c r="H24"/>
  <c r="M25"/>
  <c r="E25"/>
  <c r="F25"/>
  <c r="H25"/>
  <c r="G25"/>
  <c r="M26"/>
  <c r="F26"/>
  <c r="E26"/>
  <c r="G26"/>
  <c r="H26"/>
  <c r="F27"/>
  <c r="E27"/>
  <c r="G27"/>
  <c r="M27"/>
  <c r="H27"/>
  <c r="H28"/>
  <c r="G28"/>
  <c r="M28"/>
  <c r="F28"/>
  <c r="E28"/>
  <c r="H29"/>
  <c r="M29"/>
  <c r="E29"/>
  <c r="G29"/>
  <c r="F29"/>
  <c r="E30"/>
  <c r="G30"/>
  <c r="M30"/>
  <c r="F30"/>
  <c r="H30"/>
  <c r="H31"/>
  <c r="F31"/>
  <c r="E31"/>
  <c r="M31"/>
  <c r="G31"/>
  <c r="G32"/>
  <c r="E32"/>
  <c r="M32"/>
  <c r="F32"/>
  <c r="H32"/>
  <c r="F33"/>
  <c r="F34"/>
  <c r="M33"/>
  <c r="H33"/>
  <c r="E33"/>
  <c r="G33"/>
  <c r="E34"/>
  <c r="M34"/>
  <c r="G34"/>
  <c r="H34"/>
  <c r="F35"/>
  <c r="G35"/>
  <c r="H35"/>
  <c r="E35"/>
  <c r="M35"/>
  <c r="G36"/>
  <c r="E36"/>
  <c r="F36"/>
  <c r="H36"/>
  <c r="M36"/>
  <c r="H37"/>
  <c r="E37"/>
  <c r="F37"/>
  <c r="F38"/>
  <c r="M37"/>
  <c r="G37"/>
  <c r="E38"/>
  <c r="G38"/>
  <c r="M38"/>
  <c r="H38"/>
  <c r="F39"/>
  <c r="M39"/>
  <c r="G39"/>
  <c r="E39"/>
  <c r="H39"/>
  <c r="H40"/>
  <c r="E40"/>
  <c r="F40"/>
  <c r="M40"/>
  <c r="G40"/>
  <c r="G41"/>
  <c r="E41"/>
  <c r="E42"/>
  <c r="H41"/>
  <c r="H42"/>
  <c r="F41"/>
  <c r="M41"/>
  <c r="G42"/>
  <c r="G43"/>
  <c r="H43"/>
  <c r="M42"/>
  <c r="F43"/>
  <c r="M43"/>
  <c r="E43"/>
  <c r="F42"/>
  <c r="E44"/>
  <c r="H44"/>
  <c r="G44"/>
  <c r="F44"/>
  <c r="M44"/>
  <c r="E45"/>
  <c r="H45"/>
  <c r="F45"/>
  <c r="M45"/>
  <c r="G45"/>
  <c r="H46"/>
  <c r="M46"/>
  <c r="G46"/>
  <c r="E46"/>
  <c r="F46"/>
  <c r="F47"/>
  <c r="M47"/>
  <c r="E48"/>
  <c r="E47"/>
  <c r="M49"/>
  <c r="H47"/>
  <c r="M48"/>
  <c r="F49"/>
  <c r="G49"/>
  <c r="G47"/>
  <c r="F48"/>
  <c r="H49"/>
  <c r="G48"/>
  <c r="H48"/>
  <c r="E49"/>
  <c r="H50"/>
  <c r="F50"/>
  <c r="G50"/>
  <c r="M50"/>
  <c r="E50"/>
  <c r="G51"/>
  <c r="M51"/>
  <c r="H51"/>
  <c r="E51"/>
  <c r="F51"/>
  <c r="E52"/>
  <c r="H52"/>
  <c r="M52"/>
  <c r="F52"/>
  <c r="G52"/>
  <c r="M53"/>
  <c r="F53"/>
  <c r="G53"/>
  <c r="H53"/>
  <c r="E53"/>
  <c r="J64"/>
  <c r="I64"/>
  <c r="J62"/>
  <c r="I62"/>
  <c r="J53"/>
  <c r="I53"/>
  <c r="J39"/>
  <c r="I39"/>
  <c r="J35"/>
  <c r="I35"/>
  <c r="J34"/>
  <c r="I34"/>
  <c r="J32"/>
  <c r="I32"/>
  <c r="J30"/>
  <c r="I30"/>
  <c r="I17"/>
  <c r="J60"/>
  <c r="I60"/>
  <c r="J57"/>
  <c r="I57"/>
  <c r="J51"/>
  <c r="I51"/>
  <c r="J48"/>
  <c r="I48"/>
  <c r="J46"/>
  <c r="I46"/>
  <c r="J44"/>
  <c r="I44"/>
  <c r="J42"/>
  <c r="I42"/>
  <c r="J41"/>
  <c r="I41"/>
  <c r="J24"/>
  <c r="I24"/>
  <c r="J22"/>
  <c r="I22"/>
  <c r="J63"/>
  <c r="I63"/>
  <c r="J61"/>
  <c r="I61"/>
  <c r="J38"/>
  <c r="I38"/>
  <c r="J33"/>
  <c r="I33"/>
  <c r="J31"/>
  <c r="I31"/>
  <c r="J29"/>
  <c r="I29"/>
  <c r="J28"/>
  <c r="I28"/>
  <c r="J25"/>
  <c r="I25"/>
  <c r="J18"/>
  <c r="I18"/>
  <c r="J67"/>
  <c r="I67"/>
  <c r="J66"/>
  <c r="I66"/>
  <c r="J68"/>
  <c r="I68"/>
  <c r="J65"/>
  <c r="I65"/>
  <c r="J59"/>
  <c r="I59"/>
  <c r="J58"/>
  <c r="I58"/>
  <c r="J56"/>
  <c r="I56"/>
  <c r="J55"/>
  <c r="I55"/>
  <c r="J54"/>
  <c r="I54"/>
  <c r="J52"/>
  <c r="I52"/>
  <c r="J50"/>
  <c r="I50"/>
  <c r="J49"/>
  <c r="I49"/>
  <c r="J47"/>
  <c r="I47"/>
  <c r="J45"/>
  <c r="I45"/>
  <c r="J43"/>
  <c r="I43"/>
  <c r="J40"/>
  <c r="I40"/>
  <c r="I19"/>
  <c r="J36"/>
  <c r="J27"/>
  <c r="J26"/>
  <c r="J37"/>
  <c r="J23"/>
  <c r="J20"/>
  <c r="J17" l="1"/>
  <c r="J21"/>
  <c r="H15"/>
  <c r="C5" s="1"/>
  <c r="B7" s="1"/>
  <c r="G15"/>
  <c r="F15"/>
  <c r="C1" s="1"/>
  <c r="J19"/>
  <c r="L19"/>
  <c r="K19"/>
  <c r="L67"/>
  <c r="K67"/>
  <c r="L54"/>
  <c r="K54"/>
  <c r="K25"/>
  <c r="K32"/>
  <c r="K51"/>
  <c r="L57"/>
  <c r="K57"/>
  <c r="L58"/>
  <c r="K58"/>
  <c r="K30"/>
  <c r="L47"/>
  <c r="K47"/>
  <c r="K43"/>
  <c r="L48"/>
  <c r="K48"/>
  <c r="K53"/>
  <c r="K38"/>
  <c r="L44"/>
  <c r="K44"/>
  <c r="K49"/>
  <c r="L63"/>
  <c r="K63"/>
  <c r="K26"/>
  <c r="K37"/>
  <c r="L64"/>
  <c r="K64"/>
  <c r="K29"/>
  <c r="K39"/>
  <c r="K22"/>
  <c r="L59"/>
  <c r="K59"/>
  <c r="K45"/>
  <c r="K42"/>
  <c r="L41"/>
  <c r="K41"/>
  <c r="K40"/>
  <c r="K33"/>
  <c r="K31"/>
  <c r="L50"/>
  <c r="K50"/>
  <c r="K20"/>
  <c r="L62"/>
  <c r="K62"/>
  <c r="K17"/>
  <c r="L61"/>
  <c r="K61"/>
  <c r="L60"/>
  <c r="K60"/>
  <c r="K52"/>
  <c r="K34"/>
  <c r="K35"/>
  <c r="L28"/>
  <c r="K28"/>
  <c r="L55"/>
  <c r="K55"/>
  <c r="L56"/>
  <c r="K56"/>
  <c r="K24"/>
  <c r="K46"/>
  <c r="K27"/>
  <c r="K36"/>
  <c r="K23"/>
  <c r="K18"/>
  <c r="K21"/>
  <c r="L36" l="1"/>
  <c r="L34"/>
  <c r="L42"/>
  <c r="L23"/>
  <c r="L35"/>
  <c r="L52"/>
  <c r="L22"/>
  <c r="L37"/>
  <c r="L53"/>
  <c r="L32"/>
  <c r="L40"/>
  <c r="L49"/>
  <c r="L30"/>
  <c r="L21"/>
  <c r="L27"/>
  <c r="L33"/>
  <c r="L45"/>
  <c r="L29"/>
  <c r="L43"/>
  <c r="L46"/>
  <c r="L20"/>
  <c r="L31"/>
  <c r="L26"/>
  <c r="L38"/>
  <c r="L51"/>
  <c r="L25"/>
  <c r="L17"/>
  <c r="L68"/>
  <c r="L24"/>
  <c r="L18"/>
  <c r="L65"/>
  <c r="L39"/>
  <c r="K15"/>
  <c r="C8" s="1"/>
  <c r="L66" l="1"/>
  <c r="L15" s="1"/>
  <c r="B10"/>
  <c r="C12" l="1"/>
  <c r="B14" s="1"/>
  <c r="B3" l="1"/>
</calcChain>
</file>

<file path=xl/sharedStrings.xml><?xml version="1.0" encoding="utf-8"?>
<sst xmlns="http://schemas.openxmlformats.org/spreadsheetml/2006/main" count="61" uniqueCount="58">
  <si>
    <t>Exercice clos le :</t>
  </si>
  <si>
    <t>Compte</t>
  </si>
  <si>
    <t>C</t>
  </si>
  <si>
    <t>Identification fiscal :</t>
  </si>
  <si>
    <t>Tableau 16</t>
  </si>
  <si>
    <t>ETAT  DE  DOTATIONS  AUX   AMORTISSEMENTS  RELATIF  AUX  IMMOBILISATIONS</t>
  </si>
  <si>
    <t>Montant global :</t>
  </si>
  <si>
    <t xml:space="preserve">Détail : cf.feuillets au nombre de  : </t>
  </si>
  <si>
    <t>Il convient d'établir autant de feuillets annexes qu'il existe de groupes d'éléments de même nature amortissables au même taux</t>
  </si>
  <si>
    <t>Modèle de feuillet annexe</t>
  </si>
  <si>
    <t>Amortissements de l'exercice allant du :</t>
  </si>
  <si>
    <t>Feuillet n° :</t>
  </si>
  <si>
    <t>Immobilisations concernées :</t>
  </si>
  <si>
    <t>NT</t>
  </si>
  <si>
    <t xml:space="preserve"> Valeur à Amortir</t>
  </si>
  <si>
    <t>Amortissements déduits du bénéfice brut de l'exercice</t>
  </si>
  <si>
    <t>Nbre de lignes</t>
  </si>
  <si>
    <t>0</t>
  </si>
  <si>
    <t>Code</t>
  </si>
  <si>
    <t>Date d'entrée (1)</t>
  </si>
  <si>
    <t xml:space="preserve">Prix d'acquisition (2) </t>
  </si>
  <si>
    <t>Valeur comptable après réévaluation</t>
  </si>
  <si>
    <t>Amortis-sements antérieurs (3)</t>
  </si>
  <si>
    <t>Taux</t>
  </si>
  <si>
    <t>Durée (4)</t>
  </si>
  <si>
    <t>Amortis-sements normaux ou accélérées de l'exercice</t>
  </si>
  <si>
    <t>Total des amortissements à la fin de l'exercice</t>
  </si>
  <si>
    <t>Observations(5)</t>
  </si>
  <si>
    <t>AUTRES CHARGES A REPARTIR</t>
  </si>
  <si>
    <t>LOGICIELS</t>
  </si>
  <si>
    <t>CONSTRUCTIONS SUR TERRAINS D'AUTRUI</t>
  </si>
  <si>
    <t>OUTILLAGES</t>
  </si>
  <si>
    <t>MATERIELS BUREAU</t>
  </si>
  <si>
    <t>MATERIELS INFORMATIQUE</t>
  </si>
  <si>
    <t>AAI</t>
  </si>
  <si>
    <t>PLAN COMPTABLE DES IMMOBILISATIONS</t>
  </si>
  <si>
    <t>Diff</t>
  </si>
  <si>
    <t>AUTRES IMMO CORPORELLES</t>
  </si>
  <si>
    <t>FRAIS AUGMENTATION CAPITAL</t>
  </si>
  <si>
    <t>CompteC</t>
  </si>
  <si>
    <t>TauxC</t>
  </si>
  <si>
    <t>IntituléC</t>
  </si>
  <si>
    <t>MATERIELS DE TRANSPORT</t>
  </si>
  <si>
    <t>nb</t>
  </si>
  <si>
    <t xml:space="preserve">MATERIELS </t>
  </si>
  <si>
    <t>Prefixe</t>
  </si>
  <si>
    <t>Onglet</t>
  </si>
  <si>
    <t>LOGIC</t>
  </si>
  <si>
    <t>CONST</t>
  </si>
  <si>
    <t>MAT</t>
  </si>
  <si>
    <t>OUT</t>
  </si>
  <si>
    <t>MAT-BUR</t>
  </si>
  <si>
    <t>ACAR</t>
  </si>
  <si>
    <t>MAT-TRANS</t>
  </si>
  <si>
    <t>FA-CAP</t>
  </si>
  <si>
    <t>AIC</t>
  </si>
  <si>
    <t>MAT-INFO</t>
  </si>
  <si>
    <t>_</t>
  </si>
</sst>
</file>

<file path=xl/styles.xml><?xml version="1.0" encoding="utf-8"?>
<styleSheet xmlns="http://schemas.openxmlformats.org/spreadsheetml/2006/main">
  <numFmts count="9">
    <numFmt numFmtId="166" formatCode="#,##0.00_ ;[Red]\-#,##0.00\ "/>
    <numFmt numFmtId="167" formatCode="#,##0_ ;[Red]\-#,##0\ "/>
    <numFmt numFmtId="168" formatCode="00\.00\.00\.00"/>
    <numFmt numFmtId="170" formatCode="_-* #,##0.00\ _D_H_-;\-* #,##0.00\ _D_H_-;_-* &quot;-&quot;??\ _D_H_-;_-@_-"/>
    <numFmt numFmtId="171" formatCode=";;;"/>
    <numFmt numFmtId="172" formatCode="_-* #,##0.00\ &quot;Dh&quot;_-;\-* #,##0.00\ &quot;Dh&quot;_-;_-* &quot;-&quot;??\ &quot;Dh&quot;_-;_-@_-"/>
    <numFmt numFmtId="174" formatCode="yyyy"/>
    <numFmt numFmtId="175" formatCode="_-* #,##0.00\ [$€]_-;\-* #,##0.00\ [$€]_-;_-* &quot;-&quot;??\ [$€]_-;_-@_-"/>
    <numFmt numFmtId="176" formatCode="0_ ;[Red]\-0\ "/>
  </numFmts>
  <fonts count="18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Verdana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1"/>
      <color theme="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09">
    <xf numFmtId="0" fontId="0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3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 applyAlignment="1">
      <alignment vertical="center"/>
    </xf>
    <xf numFmtId="166" fontId="13" fillId="18" borderId="3" xfId="398" applyNumberFormat="1" applyFont="1" applyFill="1" applyBorder="1" applyAlignment="1" applyProtection="1">
      <alignment vertical="center"/>
    </xf>
    <xf numFmtId="1" fontId="6" fillId="18" borderId="0" xfId="398" applyNumberFormat="1" applyFont="1" applyFill="1" applyBorder="1" applyAlignment="1" applyProtection="1">
      <alignment horizontal="center" vertical="center"/>
    </xf>
    <xf numFmtId="1" fontId="14" fillId="18" borderId="0" xfId="398" applyNumberFormat="1" applyFont="1" applyFill="1" applyBorder="1" applyAlignment="1" applyProtection="1">
      <alignment horizontal="center" vertical="center"/>
    </xf>
    <xf numFmtId="0" fontId="12" fillId="18" borderId="0" xfId="0" applyNumberFormat="1" applyFont="1" applyFill="1" applyBorder="1" applyAlignment="1">
      <alignment horizontal="center" vertical="center"/>
    </xf>
    <xf numFmtId="14" fontId="5" fillId="17" borderId="0" xfId="398" applyNumberFormat="1" applyFont="1" applyFill="1" applyBorder="1" applyAlignment="1" applyProtection="1">
      <alignment horizontal="center" vertical="center"/>
      <protection locked="0"/>
    </xf>
    <xf numFmtId="166" fontId="4" fillId="17" borderId="0" xfId="398" applyNumberFormat="1" applyFont="1" applyFill="1" applyBorder="1" applyAlignment="1" applyProtection="1">
      <alignment horizontal="center" vertical="center"/>
    </xf>
    <xf numFmtId="166" fontId="4" fillId="17" borderId="0" xfId="398" applyNumberFormat="1" applyFont="1" applyFill="1" applyBorder="1" applyAlignment="1" applyProtection="1">
      <alignment vertical="center"/>
    </xf>
    <xf numFmtId="1" fontId="4" fillId="17" borderId="0" xfId="398" applyNumberFormat="1" applyFont="1" applyFill="1" applyBorder="1" applyAlignment="1" applyProtection="1">
      <alignment horizontal="center" vertical="center"/>
    </xf>
    <xf numFmtId="0" fontId="4" fillId="17" borderId="0" xfId="0" applyFont="1" applyFill="1" applyAlignment="1">
      <alignment vertical="center"/>
    </xf>
    <xf numFmtId="1" fontId="4" fillId="17" borderId="0" xfId="207" applyNumberFormat="1" applyFont="1" applyFill="1" applyAlignment="1" applyProtection="1">
      <alignment horizontal="center" vertical="center"/>
    </xf>
    <xf numFmtId="1" fontId="4" fillId="17" borderId="0" xfId="0" applyNumberFormat="1" applyFont="1" applyFill="1" applyAlignment="1">
      <alignment vertical="center"/>
    </xf>
    <xf numFmtId="166" fontId="4" fillId="17" borderId="0" xfId="398" applyNumberFormat="1" applyFont="1" applyFill="1" applyAlignment="1" applyProtection="1">
      <alignment vertical="center"/>
    </xf>
    <xf numFmtId="14" fontId="4" fillId="17" borderId="0" xfId="398" applyNumberFormat="1" applyFont="1" applyFill="1" applyAlignment="1" applyProtection="1">
      <alignment vertical="center"/>
    </xf>
    <xf numFmtId="1" fontId="4" fillId="17" borderId="0" xfId="398" applyNumberFormat="1" applyFont="1" applyFill="1" applyAlignment="1" applyProtection="1">
      <alignment horizontal="center" vertical="center"/>
    </xf>
    <xf numFmtId="166" fontId="4" fillId="17" borderId="0" xfId="398" applyNumberFormat="1" applyFont="1" applyFill="1" applyAlignment="1" applyProtection="1">
      <alignment horizontal="center" vertical="center"/>
    </xf>
    <xf numFmtId="14" fontId="4" fillId="17" borderId="0" xfId="398" applyNumberFormat="1" applyFont="1" applyFill="1" applyAlignment="1" applyProtection="1">
      <alignment horizontal="left" vertical="center"/>
    </xf>
    <xf numFmtId="166" fontId="4" fillId="17" borderId="0" xfId="0" applyNumberFormat="1" applyFont="1" applyFill="1" applyAlignment="1">
      <alignment vertical="center"/>
    </xf>
    <xf numFmtId="14" fontId="4" fillId="17" borderId="0" xfId="398" applyNumberFormat="1" applyFont="1" applyFill="1" applyBorder="1" applyAlignment="1" applyProtection="1">
      <alignment horizontal="center" vertical="center"/>
    </xf>
    <xf numFmtId="1" fontId="4" fillId="18" borderId="0" xfId="398" applyNumberFormat="1" applyFont="1" applyFill="1" applyBorder="1" applyAlignment="1" applyProtection="1">
      <alignment horizontal="center" vertical="center"/>
    </xf>
    <xf numFmtId="0" fontId="15" fillId="19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1" fontId="5" fillId="18" borderId="3" xfId="398" applyNumberFormat="1" applyFont="1" applyFill="1" applyBorder="1" applyAlignment="1" applyProtection="1">
      <alignment horizontal="center" vertical="center"/>
      <protection locked="0"/>
    </xf>
    <xf numFmtId="166" fontId="15" fillId="17" borderId="7" xfId="398" applyNumberFormat="1" applyFont="1" applyFill="1" applyBorder="1" applyAlignment="1">
      <alignment vertical="center"/>
    </xf>
    <xf numFmtId="1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vertical="center"/>
    </xf>
    <xf numFmtId="166" fontId="4" fillId="0" borderId="0" xfId="0" applyNumberFormat="1" applyFont="1" applyAlignment="1">
      <alignment vertical="center"/>
    </xf>
    <xf numFmtId="14" fontId="4" fillId="0" borderId="0" xfId="0" applyNumberFormat="1" applyFont="1" applyAlignment="1">
      <alignment horizontal="center" vertical="center"/>
    </xf>
    <xf numFmtId="174" fontId="4" fillId="0" borderId="0" xfId="0" applyNumberFormat="1" applyFont="1" applyAlignment="1">
      <alignment vertical="center"/>
    </xf>
    <xf numFmtId="14" fontId="4" fillId="0" borderId="0" xfId="0" applyNumberFormat="1" applyFont="1" applyAlignment="1">
      <alignment vertical="center"/>
    </xf>
    <xf numFmtId="4" fontId="4" fillId="17" borderId="0" xfId="398" applyNumberFormat="1" applyFont="1" applyFill="1" applyAlignment="1" applyProtection="1">
      <alignment horizontal="right" vertical="center" indent="1"/>
    </xf>
    <xf numFmtId="0" fontId="12" fillId="0" borderId="0" xfId="0" applyFont="1" applyAlignment="1">
      <alignment vertical="center"/>
    </xf>
    <xf numFmtId="166" fontId="12" fillId="0" borderId="0" xfId="0" applyNumberFormat="1" applyFont="1" applyAlignment="1">
      <alignment vertical="center"/>
    </xf>
    <xf numFmtId="0" fontId="12" fillId="0" borderId="0" xfId="0" applyFont="1" applyAlignment="1">
      <alignment horizontal="left" vertical="center"/>
    </xf>
    <xf numFmtId="4" fontId="12" fillId="0" borderId="0" xfId="0" applyNumberFormat="1" applyFont="1" applyAlignment="1">
      <alignment vertical="center"/>
    </xf>
    <xf numFmtId="0" fontId="15" fillId="0" borderId="0" xfId="0" applyFont="1" applyAlignment="1">
      <alignment horizontal="center" vertical="center"/>
    </xf>
    <xf numFmtId="4" fontId="5" fillId="17" borderId="0" xfId="398" applyNumberFormat="1" applyFont="1" applyFill="1" applyAlignment="1" applyProtection="1">
      <alignment horizontal="center" vertical="center"/>
    </xf>
    <xf numFmtId="1" fontId="2" fillId="18" borderId="0" xfId="398" applyNumberFormat="1" applyFont="1" applyFill="1" applyBorder="1" applyAlignment="1" applyProtection="1">
      <alignment horizontal="center" vertical="center"/>
    </xf>
    <xf numFmtId="0" fontId="4" fillId="17" borderId="0" xfId="0" applyFont="1" applyFill="1" applyAlignment="1">
      <alignment horizontal="center" vertical="center" wrapText="1"/>
    </xf>
    <xf numFmtId="1" fontId="4" fillId="22" borderId="6" xfId="0" applyNumberFormat="1" applyFont="1" applyFill="1" applyBorder="1" applyAlignment="1">
      <alignment horizontal="center" vertical="center" wrapText="1"/>
    </xf>
    <xf numFmtId="0" fontId="4" fillId="22" borderId="6" xfId="0" applyFont="1" applyFill="1" applyBorder="1" applyAlignment="1">
      <alignment horizontal="center" vertical="center" wrapText="1"/>
    </xf>
    <xf numFmtId="176" fontId="5" fillId="17" borderId="0" xfId="398" applyNumberFormat="1" applyFont="1" applyFill="1" applyBorder="1" applyAlignment="1" applyProtection="1">
      <alignment horizontal="center" vertical="center"/>
      <protection locked="0"/>
    </xf>
    <xf numFmtId="1" fontId="4" fillId="0" borderId="0" xfId="0" applyNumberFormat="1" applyFont="1" applyAlignment="1">
      <alignment vertical="center"/>
    </xf>
    <xf numFmtId="1" fontId="13" fillId="18" borderId="2" xfId="398" applyNumberFormat="1" applyFont="1" applyFill="1" applyBorder="1" applyAlignment="1" applyProtection="1">
      <alignment horizontal="left" vertical="center" wrapText="1"/>
      <protection locked="0"/>
    </xf>
    <xf numFmtId="14" fontId="5" fillId="17" borderId="0" xfId="398" applyNumberFormat="1" applyFont="1" applyFill="1" applyAlignment="1" applyProtection="1">
      <alignment horizontal="center" vertical="center"/>
    </xf>
    <xf numFmtId="0" fontId="12" fillId="15" borderId="2" xfId="0" applyNumberFormat="1" applyFont="1" applyFill="1" applyBorder="1" applyAlignment="1">
      <alignment horizontal="center" vertical="center"/>
    </xf>
    <xf numFmtId="14" fontId="5" fillId="17" borderId="2" xfId="398" applyNumberFormat="1" applyFont="1" applyFill="1" applyBorder="1" applyAlignment="1" applyProtection="1">
      <alignment horizontal="center" vertical="center" wrapText="1"/>
    </xf>
    <xf numFmtId="4" fontId="5" fillId="17" borderId="0" xfId="398" applyNumberFormat="1" applyFont="1" applyFill="1" applyBorder="1" applyAlignment="1" applyProtection="1">
      <alignment horizontal="center" vertical="center"/>
    </xf>
    <xf numFmtId="166" fontId="13" fillId="18" borderId="3" xfId="398" applyNumberFormat="1" applyFont="1" applyFill="1" applyBorder="1" applyAlignment="1" applyProtection="1">
      <alignment horizontal="center" vertical="center"/>
    </xf>
    <xf numFmtId="3" fontId="15" fillId="18" borderId="2" xfId="0" applyNumberFormat="1" applyFont="1" applyFill="1" applyBorder="1" applyAlignment="1">
      <alignment horizontal="center" vertical="center"/>
    </xf>
    <xf numFmtId="0" fontId="4" fillId="20" borderId="0" xfId="0" applyNumberFormat="1" applyFont="1" applyFill="1" applyAlignment="1">
      <alignment vertical="center"/>
    </xf>
    <xf numFmtId="0" fontId="4" fillId="21" borderId="0" xfId="0" applyNumberFormat="1" applyFont="1" applyFill="1" applyAlignment="1">
      <alignment vertical="center"/>
    </xf>
    <xf numFmtId="1" fontId="5" fillId="17" borderId="8" xfId="398" applyNumberFormat="1" applyFont="1" applyFill="1" applyBorder="1" applyAlignment="1" applyProtection="1">
      <alignment horizontal="center" vertical="center" wrapText="1"/>
    </xf>
    <xf numFmtId="1" fontId="15" fillId="17" borderId="5" xfId="398" applyNumberFormat="1" applyFont="1" applyFill="1" applyBorder="1" applyAlignment="1">
      <alignment horizontal="center" vertical="center"/>
    </xf>
    <xf numFmtId="0" fontId="16" fillId="17" borderId="7" xfId="0" applyNumberFormat="1" applyFont="1" applyFill="1" applyBorder="1" applyAlignment="1">
      <alignment horizontal="center" vertical="center"/>
    </xf>
    <xf numFmtId="166" fontId="4" fillId="17" borderId="2" xfId="0" applyNumberFormat="1" applyFont="1" applyFill="1" applyBorder="1" applyAlignment="1">
      <alignment horizontal="center" vertical="center" wrapText="1"/>
    </xf>
    <xf numFmtId="1" fontId="4" fillId="17" borderId="2" xfId="0" applyNumberFormat="1" applyFont="1" applyFill="1" applyBorder="1" applyAlignment="1">
      <alignment horizontal="center" vertical="center" wrapText="1"/>
    </xf>
    <xf numFmtId="0" fontId="4" fillId="17" borderId="2" xfId="0" applyFont="1" applyFill="1" applyBorder="1" applyAlignment="1">
      <alignment horizontal="center" vertical="center" wrapText="1"/>
    </xf>
    <xf numFmtId="168" fontId="5" fillId="17" borderId="0" xfId="397" applyNumberFormat="1" applyFont="1" applyFill="1" applyBorder="1" applyAlignment="1" applyProtection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20" borderId="0" xfId="0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center" vertical="center"/>
    </xf>
    <xf numFmtId="0" fontId="1" fillId="20" borderId="0" xfId="0" applyFont="1" applyFill="1" applyBorder="1" applyAlignment="1">
      <alignment vertical="center"/>
    </xf>
    <xf numFmtId="0" fontId="1" fillId="16" borderId="0" xfId="0" applyFont="1" applyFill="1" applyBorder="1" applyAlignment="1">
      <alignment horizontal="left" vertical="center"/>
    </xf>
    <xf numFmtId="0" fontId="1" fillId="20" borderId="0" xfId="0" applyNumberFormat="1" applyFont="1" applyFill="1" applyBorder="1" applyAlignment="1">
      <alignment horizontal="center" vertical="center"/>
    </xf>
    <xf numFmtId="0" fontId="1" fillId="16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Border="1" applyAlignment="1">
      <alignment vertical="center"/>
    </xf>
    <xf numFmtId="0" fontId="1" fillId="15" borderId="0" xfId="0" applyFont="1" applyFill="1" applyBorder="1" applyAlignment="1">
      <alignment horizontal="left" vertical="center"/>
    </xf>
    <xf numFmtId="0" fontId="17" fillId="23" borderId="3" xfId="0" applyFont="1" applyFill="1" applyBorder="1" applyAlignment="1">
      <alignment horizontal="center" vertical="center"/>
    </xf>
    <xf numFmtId="0" fontId="0" fillId="0" borderId="4" xfId="0" applyBorder="1"/>
    <xf numFmtId="166" fontId="5" fillId="17" borderId="3" xfId="398" applyNumberFormat="1" applyFont="1" applyFill="1" applyBorder="1" applyAlignment="1" applyProtection="1">
      <alignment horizontal="center" vertical="center"/>
    </xf>
    <xf numFmtId="0" fontId="0" fillId="0" borderId="1" xfId="0" applyBorder="1"/>
    <xf numFmtId="0" fontId="5" fillId="17" borderId="3" xfId="398" applyFont="1" applyFill="1" applyBorder="1" applyAlignment="1" applyProtection="1">
      <alignment horizontal="center" vertical="center" wrapText="1"/>
    </xf>
    <xf numFmtId="0" fontId="17" fillId="23" borderId="1" xfId="0" applyFont="1" applyFill="1" applyBorder="1" applyAlignment="1">
      <alignment horizontal="center" vertical="center"/>
    </xf>
    <xf numFmtId="0" fontId="4" fillId="17" borderId="0" xfId="398" applyFont="1" applyFill="1" applyAlignment="1" applyProtection="1">
      <alignment horizontal="center" vertical="center"/>
    </xf>
    <xf numFmtId="0" fontId="4" fillId="17" borderId="0" xfId="398" applyFont="1" applyFill="1" applyAlignment="1" applyProtection="1">
      <alignment horizontal="right" vertical="center"/>
    </xf>
    <xf numFmtId="171" fontId="16" fillId="17" borderId="0" xfId="398" applyNumberFormat="1" applyFont="1" applyFill="1" applyBorder="1" applyAlignment="1" applyProtection="1">
      <alignment horizontal="center" vertical="center"/>
    </xf>
    <xf numFmtId="0" fontId="4" fillId="17" borderId="0" xfId="398" applyFont="1" applyFill="1" applyBorder="1" applyAlignment="1" applyProtection="1">
      <alignment horizontal="center" vertical="center"/>
    </xf>
    <xf numFmtId="0" fontId="5" fillId="17" borderId="0" xfId="398" applyFont="1" applyFill="1" applyAlignment="1" applyProtection="1">
      <alignment horizontal="left" vertical="center" indent="1"/>
    </xf>
    <xf numFmtId="0" fontId="5" fillId="17" borderId="0" xfId="398" applyFont="1" applyFill="1" applyAlignment="1" applyProtection="1">
      <alignment horizontal="center" vertical="center"/>
    </xf>
    <xf numFmtId="166" fontId="5" fillId="17" borderId="0" xfId="207" applyNumberFormat="1" applyFont="1" applyFill="1" applyAlignment="1" applyProtection="1">
      <alignment horizontal="center" vertical="center"/>
    </xf>
    <xf numFmtId="0" fontId="4" fillId="17" borderId="0" xfId="0" applyFont="1" applyFill="1" applyAlignment="1">
      <alignment horizontal="left" vertical="center" wrapText="1"/>
    </xf>
    <xf numFmtId="0" fontId="4" fillId="0" borderId="2" xfId="0" applyNumberFormat="1" applyFont="1" applyBorder="1" applyAlignment="1">
      <alignment horizontal="center" vertical="center"/>
    </xf>
  </cellXfs>
  <cellStyles count="409">
    <cellStyle name="20 % - Accent1 10" xfId="1"/>
    <cellStyle name="20 % - Accent1 2" xfId="2"/>
    <cellStyle name="20 % - Accent1 2 2" xfId="3"/>
    <cellStyle name="20 % - Accent1 3" xfId="4"/>
    <cellStyle name="20 % - Accent1 3 2" xfId="5"/>
    <cellStyle name="20 % - Accent1 4" xfId="6"/>
    <cellStyle name="20 % - Accent1 5" xfId="7"/>
    <cellStyle name="20 % - Accent1 6" xfId="8"/>
    <cellStyle name="20 % - Accent1 7" xfId="9"/>
    <cellStyle name="20 % - Accent1 8" xfId="10"/>
    <cellStyle name="20 % - Accent1 9" xfId="11"/>
    <cellStyle name="20 % - Accent2 10" xfId="12"/>
    <cellStyle name="20 % - Accent2 2" xfId="13"/>
    <cellStyle name="20 % - Accent2 2 2" xfId="14"/>
    <cellStyle name="20 % - Accent2 3" xfId="15"/>
    <cellStyle name="20 % - Accent2 3 2" xfId="16"/>
    <cellStyle name="20 % - Accent2 4" xfId="17"/>
    <cellStyle name="20 % - Accent2 5" xfId="18"/>
    <cellStyle name="20 % - Accent2 6" xfId="19"/>
    <cellStyle name="20 % - Accent2 7" xfId="20"/>
    <cellStyle name="20 % - Accent2 8" xfId="21"/>
    <cellStyle name="20 % - Accent2 9" xfId="22"/>
    <cellStyle name="20 % - Accent3 10" xfId="23"/>
    <cellStyle name="20 % - Accent3 2" xfId="24"/>
    <cellStyle name="20 % - Accent3 2 2" xfId="25"/>
    <cellStyle name="20 % - Accent3 3" xfId="26"/>
    <cellStyle name="20 % - Accent3 3 2" xfId="27"/>
    <cellStyle name="20 % - Accent3 4" xfId="28"/>
    <cellStyle name="20 % - Accent3 5" xfId="29"/>
    <cellStyle name="20 % - Accent3 6" xfId="30"/>
    <cellStyle name="20 % - Accent3 7" xfId="31"/>
    <cellStyle name="20 % - Accent3 8" xfId="32"/>
    <cellStyle name="20 % - Accent3 9" xfId="33"/>
    <cellStyle name="20 % - Accent4 10" xfId="34"/>
    <cellStyle name="20 % - Accent4 2" xfId="35"/>
    <cellStyle name="20 % - Accent4 2 2" xfId="36"/>
    <cellStyle name="20 % - Accent4 3" xfId="37"/>
    <cellStyle name="20 % - Accent4 3 2" xfId="38"/>
    <cellStyle name="20 % - Accent4 4" xfId="39"/>
    <cellStyle name="20 % - Accent4 5" xfId="40"/>
    <cellStyle name="20 % - Accent4 6" xfId="41"/>
    <cellStyle name="20 % - Accent4 7" xfId="42"/>
    <cellStyle name="20 % - Accent4 8" xfId="43"/>
    <cellStyle name="20 % - Accent4 9" xfId="44"/>
    <cellStyle name="20 % - Accent5 10" xfId="45"/>
    <cellStyle name="20 % - Accent5 2" xfId="46"/>
    <cellStyle name="20 % - Accent5 2 2" xfId="47"/>
    <cellStyle name="20 % - Accent5 3" xfId="48"/>
    <cellStyle name="20 % - Accent5 3 2" xfId="49"/>
    <cellStyle name="20 % - Accent5 4" xfId="50"/>
    <cellStyle name="20 % - Accent5 5" xfId="51"/>
    <cellStyle name="20 % - Accent5 6" xfId="52"/>
    <cellStyle name="20 % - Accent5 7" xfId="53"/>
    <cellStyle name="20 % - Accent5 8" xfId="54"/>
    <cellStyle name="20 % - Accent5 9" xfId="55"/>
    <cellStyle name="20 % - Accent6 10" xfId="56"/>
    <cellStyle name="20 % - Accent6 2" xfId="57"/>
    <cellStyle name="20 % - Accent6 2 2" xfId="58"/>
    <cellStyle name="20 % - Accent6 3" xfId="59"/>
    <cellStyle name="20 % - Accent6 3 2" xfId="60"/>
    <cellStyle name="20 % - Accent6 4" xfId="61"/>
    <cellStyle name="20 % - Accent6 5" xfId="62"/>
    <cellStyle name="20 % - Accent6 6" xfId="63"/>
    <cellStyle name="20 % - Accent6 7" xfId="64"/>
    <cellStyle name="20 % - Accent6 8" xfId="65"/>
    <cellStyle name="20 % - Accent6 9" xfId="66"/>
    <cellStyle name="40 % - Accent1 10" xfId="67"/>
    <cellStyle name="40 % - Accent1 2" xfId="68"/>
    <cellStyle name="40 % - Accent1 2 2" xfId="69"/>
    <cellStyle name="40 % - Accent1 3" xfId="70"/>
    <cellStyle name="40 % - Accent1 3 2" xfId="71"/>
    <cellStyle name="40 % - Accent1 4" xfId="72"/>
    <cellStyle name="40 % - Accent1 5" xfId="73"/>
    <cellStyle name="40 % - Accent1 6" xfId="74"/>
    <cellStyle name="40 % - Accent1 7" xfId="75"/>
    <cellStyle name="40 % - Accent1 8" xfId="76"/>
    <cellStyle name="40 % - Accent1 9" xfId="77"/>
    <cellStyle name="40 % - Accent2 10" xfId="78"/>
    <cellStyle name="40 % - Accent2 2" xfId="79"/>
    <cellStyle name="40 % - Accent2 2 2" xfId="80"/>
    <cellStyle name="40 % - Accent2 3" xfId="81"/>
    <cellStyle name="40 % - Accent2 3 2" xfId="82"/>
    <cellStyle name="40 % - Accent2 4" xfId="83"/>
    <cellStyle name="40 % - Accent2 5" xfId="84"/>
    <cellStyle name="40 % - Accent2 6" xfId="85"/>
    <cellStyle name="40 % - Accent2 7" xfId="86"/>
    <cellStyle name="40 % - Accent2 8" xfId="87"/>
    <cellStyle name="40 % - Accent2 9" xfId="88"/>
    <cellStyle name="40 % - Accent3 10" xfId="89"/>
    <cellStyle name="40 % - Accent3 2" xfId="90"/>
    <cellStyle name="40 % - Accent3 2 2" xfId="91"/>
    <cellStyle name="40 % - Accent3 3" xfId="92"/>
    <cellStyle name="40 % - Accent3 3 2" xfId="93"/>
    <cellStyle name="40 % - Accent3 4" xfId="94"/>
    <cellStyle name="40 % - Accent3 5" xfId="95"/>
    <cellStyle name="40 % - Accent3 6" xfId="96"/>
    <cellStyle name="40 % - Accent3 7" xfId="97"/>
    <cellStyle name="40 % - Accent3 8" xfId="98"/>
    <cellStyle name="40 % - Accent3 9" xfId="99"/>
    <cellStyle name="40 % - Accent4 10" xfId="100"/>
    <cellStyle name="40 % - Accent4 2" xfId="101"/>
    <cellStyle name="40 % - Accent4 2 2" xfId="102"/>
    <cellStyle name="40 % - Accent4 3" xfId="103"/>
    <cellStyle name="40 % - Accent4 3 2" xfId="104"/>
    <cellStyle name="40 % - Accent4 4" xfId="105"/>
    <cellStyle name="40 % - Accent4 5" xfId="106"/>
    <cellStyle name="40 % - Accent4 6" xfId="107"/>
    <cellStyle name="40 % - Accent4 7" xfId="108"/>
    <cellStyle name="40 % - Accent4 8" xfId="109"/>
    <cellStyle name="40 % - Accent4 9" xfId="110"/>
    <cellStyle name="40 % - Accent5 10" xfId="111"/>
    <cellStyle name="40 % - Accent5 2" xfId="112"/>
    <cellStyle name="40 % - Accent5 2 2" xfId="113"/>
    <cellStyle name="40 % - Accent5 3" xfId="114"/>
    <cellStyle name="40 % - Accent5 3 2" xfId="115"/>
    <cellStyle name="40 % - Accent5 4" xfId="116"/>
    <cellStyle name="40 % - Accent5 5" xfId="117"/>
    <cellStyle name="40 % - Accent5 6" xfId="118"/>
    <cellStyle name="40 % - Accent5 7" xfId="119"/>
    <cellStyle name="40 % - Accent5 8" xfId="120"/>
    <cellStyle name="40 % - Accent5 9" xfId="121"/>
    <cellStyle name="40 % - Accent6 10" xfId="122"/>
    <cellStyle name="40 % - Accent6 2" xfId="123"/>
    <cellStyle name="40 % - Accent6 2 2" xfId="124"/>
    <cellStyle name="40 % - Accent6 3" xfId="125"/>
    <cellStyle name="40 % - Accent6 3 2" xfId="126"/>
    <cellStyle name="40 % - Accent6 4" xfId="127"/>
    <cellStyle name="40 % - Accent6 5" xfId="128"/>
    <cellStyle name="40 % - Accent6 6" xfId="129"/>
    <cellStyle name="40 % - Accent6 7" xfId="130"/>
    <cellStyle name="40 % - Accent6 8" xfId="131"/>
    <cellStyle name="40 % - Accent6 9" xfId="132"/>
    <cellStyle name="Commentaire 2" xfId="133"/>
    <cellStyle name="Commentaire 2 2" xfId="134"/>
    <cellStyle name="Commentaire 2 3" xfId="135"/>
    <cellStyle name="Commentaire 3" xfId="136"/>
    <cellStyle name="Commentaire 3 2" xfId="137"/>
    <cellStyle name="Commentaire 3 3" xfId="138"/>
    <cellStyle name="Commentaire 4" xfId="139"/>
    <cellStyle name="Commentaire 4 2" xfId="140"/>
    <cellStyle name="Commentaire 4 3" xfId="141"/>
    <cellStyle name="Commentaire 5" xfId="142"/>
    <cellStyle name="Commentaire 5 2" xfId="143"/>
    <cellStyle name="Commentaire 5 3" xfId="144"/>
    <cellStyle name="Commentaire 6" xfId="145"/>
    <cellStyle name="Commentaire 6 2" xfId="146"/>
    <cellStyle name="Commentaire 6 3" xfId="147"/>
    <cellStyle name="Commentaire 7" xfId="148"/>
    <cellStyle name="Commentaire 7 2" xfId="149"/>
    <cellStyle name="Commentaire 7 3" xfId="150"/>
    <cellStyle name="Euro" xfId="151"/>
    <cellStyle name="Euro 2" xfId="152"/>
    <cellStyle name="Euro 2 10" xfId="153"/>
    <cellStyle name="Euro 2 2" xfId="154"/>
    <cellStyle name="Euro 2 3" xfId="155"/>
    <cellStyle name="Euro 2 4" xfId="156"/>
    <cellStyle name="Euro 2 5" xfId="157"/>
    <cellStyle name="Euro 2 6" xfId="158"/>
    <cellStyle name="Euro 2 7" xfId="159"/>
    <cellStyle name="Euro 2 8" xfId="160"/>
    <cellStyle name="Euro 2 9" xfId="161"/>
    <cellStyle name="Euro 3" xfId="162"/>
    <cellStyle name="Euro 3 10" xfId="163"/>
    <cellStyle name="Euro 3 2" xfId="164"/>
    <cellStyle name="Euro 3 3" xfId="165"/>
    <cellStyle name="Euro 3 4" xfId="166"/>
    <cellStyle name="Euro 3 5" xfId="167"/>
    <cellStyle name="Euro 3 6" xfId="168"/>
    <cellStyle name="Euro 3 7" xfId="169"/>
    <cellStyle name="Euro 3 8" xfId="170"/>
    <cellStyle name="Euro 3 9" xfId="171"/>
    <cellStyle name="Milliers 2" xfId="172"/>
    <cellStyle name="Milliers 2 10" xfId="173"/>
    <cellStyle name="Milliers 2 11" xfId="174"/>
    <cellStyle name="Milliers 2 12" xfId="175"/>
    <cellStyle name="Milliers 2 2" xfId="176"/>
    <cellStyle name="Milliers 2 2 10" xfId="177"/>
    <cellStyle name="Milliers 2 2 2" xfId="178"/>
    <cellStyle name="Milliers 2 2 3" xfId="179"/>
    <cellStyle name="Milliers 2 2 4" xfId="180"/>
    <cellStyle name="Milliers 2 2 5" xfId="181"/>
    <cellStyle name="Milliers 2 2 6" xfId="182"/>
    <cellStyle name="Milliers 2 2 7" xfId="183"/>
    <cellStyle name="Milliers 2 2 8" xfId="184"/>
    <cellStyle name="Milliers 2 2 9" xfId="185"/>
    <cellStyle name="Milliers 2 3" xfId="186"/>
    <cellStyle name="Milliers 2 3 10" xfId="187"/>
    <cellStyle name="Milliers 2 3 2" xfId="188"/>
    <cellStyle name="Milliers 2 3 3" xfId="189"/>
    <cellStyle name="Milliers 2 3 4" xfId="190"/>
    <cellStyle name="Milliers 2 3 5" xfId="191"/>
    <cellStyle name="Milliers 2 3 6" xfId="192"/>
    <cellStyle name="Milliers 2 3 7" xfId="193"/>
    <cellStyle name="Milliers 2 3 8" xfId="194"/>
    <cellStyle name="Milliers 2 3 9" xfId="195"/>
    <cellStyle name="Milliers 2 4" xfId="196"/>
    <cellStyle name="Milliers 2 5" xfId="197"/>
    <cellStyle name="Milliers 2 6" xfId="198"/>
    <cellStyle name="Milliers 2 7" xfId="199"/>
    <cellStyle name="Milliers 2 8" xfId="200"/>
    <cellStyle name="Milliers 2 9" xfId="201"/>
    <cellStyle name="Monétaire 2" xfId="202"/>
    <cellStyle name="Monétaire 2 10" xfId="203"/>
    <cellStyle name="Monétaire 2 11" xfId="204"/>
    <cellStyle name="Monétaire 2 12" xfId="205"/>
    <cellStyle name="Monétaire 2 13" xfId="206"/>
    <cellStyle name="Monétaire 2 2" xfId="207"/>
    <cellStyle name="Monétaire 2 2 10" xfId="208"/>
    <cellStyle name="Monétaire 2 2 11" xfId="209"/>
    <cellStyle name="Monétaire 2 2 2" xfId="210"/>
    <cellStyle name="Monétaire 2 2 3" xfId="211"/>
    <cellStyle name="Monétaire 2 2 4" xfId="212"/>
    <cellStyle name="Monétaire 2 2 5" xfId="213"/>
    <cellStyle name="Monétaire 2 2 6" xfId="214"/>
    <cellStyle name="Monétaire 2 2 7" xfId="215"/>
    <cellStyle name="Monétaire 2 2 8" xfId="216"/>
    <cellStyle name="Monétaire 2 2 9" xfId="217"/>
    <cellStyle name="Monétaire 2 3" xfId="218"/>
    <cellStyle name="Monétaire 2 3 10" xfId="219"/>
    <cellStyle name="Monétaire 2 3 2" xfId="220"/>
    <cellStyle name="Monétaire 2 3 3" xfId="221"/>
    <cellStyle name="Monétaire 2 3 4" xfId="222"/>
    <cellStyle name="Monétaire 2 3 5" xfId="223"/>
    <cellStyle name="Monétaire 2 3 6" xfId="224"/>
    <cellStyle name="Monétaire 2 3 7" xfId="225"/>
    <cellStyle name="Monétaire 2 3 8" xfId="226"/>
    <cellStyle name="Monétaire 2 3 9" xfId="227"/>
    <cellStyle name="Monétaire 2 4" xfId="228"/>
    <cellStyle name="Monétaire 2 4 10" xfId="229"/>
    <cellStyle name="Monétaire 2 4 2" xfId="230"/>
    <cellStyle name="Monétaire 2 4 3" xfId="231"/>
    <cellStyle name="Monétaire 2 4 4" xfId="232"/>
    <cellStyle name="Monétaire 2 4 5" xfId="233"/>
    <cellStyle name="Monétaire 2 4 6" xfId="234"/>
    <cellStyle name="Monétaire 2 4 7" xfId="235"/>
    <cellStyle name="Monétaire 2 4 8" xfId="236"/>
    <cellStyle name="Monétaire 2 4 9" xfId="237"/>
    <cellStyle name="Monétaire 2 5" xfId="238"/>
    <cellStyle name="Monétaire 2 6" xfId="239"/>
    <cellStyle name="Monétaire 2 7" xfId="240"/>
    <cellStyle name="Monétaire 2 8" xfId="241"/>
    <cellStyle name="Monétaire 2 9" xfId="242"/>
    <cellStyle name="Normal" xfId="0" builtinId="0"/>
    <cellStyle name="Normal 14" xfId="243"/>
    <cellStyle name="Normal 2" xfId="244"/>
    <cellStyle name="Normal 2 10" xfId="245"/>
    <cellStyle name="Normal 2 11" xfId="246"/>
    <cellStyle name="Normal 2 12" xfId="247"/>
    <cellStyle name="Normal 2 2" xfId="248"/>
    <cellStyle name="Normal 2 2 10" xfId="249"/>
    <cellStyle name="Normal 2 2 11" xfId="250"/>
    <cellStyle name="Normal 2 2 2" xfId="251"/>
    <cellStyle name="Normal 2 2 3" xfId="252"/>
    <cellStyle name="Normal 2 2 4" xfId="253"/>
    <cellStyle name="Normal 2 2 5" xfId="254"/>
    <cellStyle name="Normal 2 2 6" xfId="255"/>
    <cellStyle name="Normal 2 2 7" xfId="256"/>
    <cellStyle name="Normal 2 2 8" xfId="257"/>
    <cellStyle name="Normal 2 2 9" xfId="258"/>
    <cellStyle name="Normal 2 3" xfId="259"/>
    <cellStyle name="Normal 2 4" xfId="260"/>
    <cellStyle name="Normal 2 5" xfId="261"/>
    <cellStyle name="Normal 2 6" xfId="262"/>
    <cellStyle name="Normal 2 7" xfId="263"/>
    <cellStyle name="Normal 2 8" xfId="264"/>
    <cellStyle name="Normal 2 9" xfId="265"/>
    <cellStyle name="Normal 3" xfId="266"/>
    <cellStyle name="Normal 3 10" xfId="267"/>
    <cellStyle name="Normal 3 11" xfId="268"/>
    <cellStyle name="Normal 3 12" xfId="269"/>
    <cellStyle name="Normal 3 2" xfId="270"/>
    <cellStyle name="Normal 3 2 2" xfId="271"/>
    <cellStyle name="Normal 3 2 2 2" xfId="272"/>
    <cellStyle name="Normal 3 2 3" xfId="273"/>
    <cellStyle name="Normal 3 2 3 2" xfId="274"/>
    <cellStyle name="Normal 3 2 4" xfId="275"/>
    <cellStyle name="Normal 3 2 5" xfId="276"/>
    <cellStyle name="Normal 3 3" xfId="277"/>
    <cellStyle name="Normal 3 3 2" xfId="278"/>
    <cellStyle name="Normal 3 3 2 2" xfId="279"/>
    <cellStyle name="Normal 3 3 3" xfId="280"/>
    <cellStyle name="Normal 3 3 3 2" xfId="281"/>
    <cellStyle name="Normal 3 3 4" xfId="282"/>
    <cellStyle name="Normal 3 4" xfId="283"/>
    <cellStyle name="Normal 3 4 2" xfId="284"/>
    <cellStyle name="Normal 3 5" xfId="285"/>
    <cellStyle name="Normal 3 5 2" xfId="286"/>
    <cellStyle name="Normal 3 6" xfId="287"/>
    <cellStyle name="Normal 3 7" xfId="288"/>
    <cellStyle name="Normal 3 8" xfId="289"/>
    <cellStyle name="Normal 3 9" xfId="290"/>
    <cellStyle name="Normal 4" xfId="291"/>
    <cellStyle name="Normal 5" xfId="292"/>
    <cellStyle name="Normal 5 10" xfId="293"/>
    <cellStyle name="Normal 5 11" xfId="294"/>
    <cellStyle name="Normal 5 12" xfId="295"/>
    <cellStyle name="Normal 5 2" xfId="296"/>
    <cellStyle name="Normal 5 2 10" xfId="297"/>
    <cellStyle name="Normal 5 2 2" xfId="298"/>
    <cellStyle name="Normal 5 2 2 2" xfId="299"/>
    <cellStyle name="Normal 5 2 3" xfId="300"/>
    <cellStyle name="Normal 5 2 3 2" xfId="301"/>
    <cellStyle name="Normal 5 2 4" xfId="302"/>
    <cellStyle name="Normal 5 2 5" xfId="303"/>
    <cellStyle name="Normal 5 2 6" xfId="304"/>
    <cellStyle name="Normal 5 2 7" xfId="305"/>
    <cellStyle name="Normal 5 2 8" xfId="306"/>
    <cellStyle name="Normal 5 2 9" xfId="307"/>
    <cellStyle name="Normal 5 3" xfId="308"/>
    <cellStyle name="Normal 5 3 10" xfId="309"/>
    <cellStyle name="Normal 5 3 2" xfId="310"/>
    <cellStyle name="Normal 5 3 2 2" xfId="311"/>
    <cellStyle name="Normal 5 3 3" xfId="312"/>
    <cellStyle name="Normal 5 3 3 2" xfId="313"/>
    <cellStyle name="Normal 5 3 4" xfId="314"/>
    <cellStyle name="Normal 5 3 5" xfId="315"/>
    <cellStyle name="Normal 5 3 6" xfId="316"/>
    <cellStyle name="Normal 5 3 7" xfId="317"/>
    <cellStyle name="Normal 5 3 8" xfId="318"/>
    <cellStyle name="Normal 5 3 9" xfId="319"/>
    <cellStyle name="Normal 5 4" xfId="320"/>
    <cellStyle name="Normal 5 4 2" xfId="321"/>
    <cellStyle name="Normal 5 5" xfId="322"/>
    <cellStyle name="Normal 5 5 2" xfId="323"/>
    <cellStyle name="Normal 5 6" xfId="324"/>
    <cellStyle name="Normal 5 7" xfId="325"/>
    <cellStyle name="Normal 5 8" xfId="326"/>
    <cellStyle name="Normal 5 9" xfId="327"/>
    <cellStyle name="Normal 6" xfId="328"/>
    <cellStyle name="Normal 6 10" xfId="329"/>
    <cellStyle name="Normal 6 11" xfId="330"/>
    <cellStyle name="Normal 6 12" xfId="331"/>
    <cellStyle name="Normal 6 2" xfId="332"/>
    <cellStyle name="Normal 6 2 10" xfId="333"/>
    <cellStyle name="Normal 6 2 2" xfId="334"/>
    <cellStyle name="Normal 6 2 2 2" xfId="335"/>
    <cellStyle name="Normal 6 2 3" xfId="336"/>
    <cellStyle name="Normal 6 2 3 2" xfId="337"/>
    <cellStyle name="Normal 6 2 4" xfId="338"/>
    <cellStyle name="Normal 6 2 5" xfId="339"/>
    <cellStyle name="Normal 6 2 6" xfId="340"/>
    <cellStyle name="Normal 6 2 7" xfId="341"/>
    <cellStyle name="Normal 6 2 8" xfId="342"/>
    <cellStyle name="Normal 6 2 9" xfId="343"/>
    <cellStyle name="Normal 6 3" xfId="344"/>
    <cellStyle name="Normal 6 3 10" xfId="345"/>
    <cellStyle name="Normal 6 3 2" xfId="346"/>
    <cellStyle name="Normal 6 3 2 2" xfId="347"/>
    <cellStyle name="Normal 6 3 3" xfId="348"/>
    <cellStyle name="Normal 6 3 3 2" xfId="349"/>
    <cellStyle name="Normal 6 3 4" xfId="350"/>
    <cellStyle name="Normal 6 3 5" xfId="351"/>
    <cellStyle name="Normal 6 3 6" xfId="352"/>
    <cellStyle name="Normal 6 3 7" xfId="353"/>
    <cellStyle name="Normal 6 3 8" xfId="354"/>
    <cellStyle name="Normal 6 3 9" xfId="355"/>
    <cellStyle name="Normal 6 4" xfId="356"/>
    <cellStyle name="Normal 6 4 2" xfId="357"/>
    <cellStyle name="Normal 6 5" xfId="358"/>
    <cellStyle name="Normal 6 5 2" xfId="359"/>
    <cellStyle name="Normal 6 6" xfId="360"/>
    <cellStyle name="Normal 6 7" xfId="361"/>
    <cellStyle name="Normal 6 8" xfId="362"/>
    <cellStyle name="Normal 6 9" xfId="363"/>
    <cellStyle name="Normal 7" xfId="364"/>
    <cellStyle name="Normal 8" xfId="365"/>
    <cellStyle name="Normal 8 2" xfId="366"/>
    <cellStyle name="Normal 8 2 10" xfId="367"/>
    <cellStyle name="Normal 8 2 2" xfId="368"/>
    <cellStyle name="Normal 8 2 2 2" xfId="369"/>
    <cellStyle name="Normal 8 2 3" xfId="370"/>
    <cellStyle name="Normal 8 2 3 2" xfId="371"/>
    <cellStyle name="Normal 8 2 4" xfId="372"/>
    <cellStyle name="Normal 8 2 5" xfId="373"/>
    <cellStyle name="Normal 8 2 6" xfId="374"/>
    <cellStyle name="Normal 8 2 7" xfId="375"/>
    <cellStyle name="Normal 8 2 8" xfId="376"/>
    <cellStyle name="Normal 8 2 9" xfId="377"/>
    <cellStyle name="Normal 8 3" xfId="378"/>
    <cellStyle name="Normal 8 3 10" xfId="379"/>
    <cellStyle name="Normal 8 3 2" xfId="380"/>
    <cellStyle name="Normal 8 3 2 2" xfId="381"/>
    <cellStyle name="Normal 8 3 3" xfId="382"/>
    <cellStyle name="Normal 8 3 3 2" xfId="383"/>
    <cellStyle name="Normal 8 3 4" xfId="384"/>
    <cellStyle name="Normal 8 3 5" xfId="385"/>
    <cellStyle name="Normal 8 3 6" xfId="386"/>
    <cellStyle name="Normal 8 3 7" xfId="387"/>
    <cellStyle name="Normal 8 3 8" xfId="388"/>
    <cellStyle name="Normal 8 3 9" xfId="389"/>
    <cellStyle name="Normal 8 4" xfId="390"/>
    <cellStyle name="Normal 8 5" xfId="391"/>
    <cellStyle name="Normal 8 6" xfId="392"/>
    <cellStyle name="Normal 8 7" xfId="393"/>
    <cellStyle name="Normal 8 8" xfId="394"/>
    <cellStyle name="Normal 8 9" xfId="395"/>
    <cellStyle name="Normal 9" xfId="396"/>
    <cellStyle name="Normal_BF-ODIMATIC" xfId="397"/>
    <cellStyle name="Normal_Classeur1 2 2" xfId="398"/>
    <cellStyle name="Pourcentage 2" xfId="399"/>
    <cellStyle name="Pourcentage 2 10" xfId="400"/>
    <cellStyle name="Pourcentage 2 2" xfId="401"/>
    <cellStyle name="Pourcentage 2 3" xfId="402"/>
    <cellStyle name="Pourcentage 2 4" xfId="403"/>
    <cellStyle name="Pourcentage 2 5" xfId="404"/>
    <cellStyle name="Pourcentage 2 6" xfId="405"/>
    <cellStyle name="Pourcentage 2 7" xfId="406"/>
    <cellStyle name="Pourcentage 2 8" xfId="407"/>
    <cellStyle name="Pourcentage 2 9" xfId="408"/>
  </cellStyles>
  <dxfs count="28">
    <dxf>
      <numFmt numFmtId="174" formatCode="yyyy"/>
    </dxf>
    <dxf>
      <numFmt numFmtId="19" formatCode="dd/mm/yyyy"/>
      <fill>
        <patternFill>
          <bgColor theme="9" tint="0.39994506668294322"/>
        </patternFill>
      </fill>
    </dxf>
    <dxf>
      <font>
        <condense val="0"/>
        <extend val="0"/>
        <color rgb="FF006100"/>
      </font>
      <numFmt numFmtId="19" formatCode="dd/mm/yyyy"/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#,##0.00_ ;[Red]\-#,##0.00\ "/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#,##0.00_ ;[Red]\-#,##0.00\ "/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#,##0.00_ ;[Red]\-#,##0.00\ "/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#,##0.00_ ;[Red]\-#,##0.00\ 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#,##0.00_ ;[Red]\-#,##0.00\ 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#,##0.00_ ;[Red]\-#,##0.00\ "/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#,##0.00_ ;[Red]\-#,##0.00\ "/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#,##0.00_ ;[Red]\-#,##0.00\ "/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alignment horizontal="center" vertical="center" textRotation="0" wrapText="0" indent="0" relativeIndent="0" justifyLastLine="0" shrinkToFit="0" mergeCell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center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alignment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alignment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</dxfs>
  <tableStyles count="0" defaultTableStyle="TableStyleMedium9" defaultPivotStyle="PivotStyleLight16"/>
  <colors>
    <mruColors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8" name="Plan_cpte_immo" displayName="Plan_cpte_immo" ref="B3:H16" totalsRowShown="0" headerRowDxfId="27" dataDxfId="26">
  <autoFilter ref="B3:H16"/>
  <sortState ref="B4:H16">
    <sortCondition ref="B10"/>
  </sortState>
  <tableColumns count="7">
    <tableColumn id="1" name="CompteC" dataDxfId="25"/>
    <tableColumn id="2" name="IntituléC" dataDxfId="24"/>
    <tableColumn id="3" name="TauxC" dataDxfId="23"/>
    <tableColumn id="4" name="Prefixe" dataDxfId="22"/>
    <tableColumn id="5" name="Onglet" dataDxfId="21">
      <calculatedColumnFormula>Plan_cpte_immo[[#This Row],[CompteC]]&amp;"_"&amp;Plan_cpte_immo[[#This Row],[Prefixe]]</calculatedColumnFormula>
    </tableColumn>
    <tableColumn id="6" name="nb" dataDxfId="20">
      <calculatedColumnFormula>IF(H4="","",1)</calculatedColumnFormula>
    </tableColumn>
    <tableColumn id="7" name="Diff" dataDxfId="19">
      <calculatedColumnFormula>IFERROR(IF(D4-VLOOKUP(CONCATENATE(LEFT(B4,6)),planG_Immo,3,FALSE)=0,"",(D4-VLOOKUP(CONCATENATE(LEFT(B4,6)),planG_Immo,3,FALSE))),"")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7" name="table16" displayName="table16" ref="B16:M93" totalsRowShown="0" headerRowDxfId="18" dataDxfId="16" headerRowBorderDxfId="17" tableBorderDxfId="15">
  <autoFilter ref="B16:M93"/>
  <tableColumns count="12">
    <tableColumn id="1" name="0" dataDxfId="14">
      <calculatedColumnFormula>IF($B$15=0,0,IF(COUNTIF($B$16:B16,"&lt;&gt;0")&gt;$B$15,0,IF(COUNTIF($B$16:B16,"&lt;&gt;0")=$B$15,$B$15,IF(COUNTIF($B$16:B16,"&lt;&gt;0")&lt;$B$15,B16+1))))</calculatedColumnFormula>
    </tableColumn>
    <tableColumn id="2" name="Code" dataDxfId="13">
      <calculatedColumnFormula>IF(table16[[#This Row],[0]]=0,0,$L$12&amp;table16[[#This Row],[0]])</calculatedColumnFormula>
    </tableColumn>
    <tableColumn id="3" name="C" dataDxfId="12">
      <calculatedColumnFormula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calculatedColumnFormula>
    </tableColumn>
    <tableColumn id="4" name="Date d'entrée (1)" dataDxfId="11">
      <calculatedColumnFormula>IFERROR(IF(table16[[#This Row],[Code]]=0,0,VLOOKUP(table16[[#This Row],[Code]],#REF!,4,FALSE)),"")</calculatedColumnFormula>
    </tableColumn>
    <tableColumn id="5" name="Prix d'acquisition (2) " dataDxfId="10">
      <calculatedColumnFormula>IFERROR(IF(table16[[#This Row],[Code]]=0,0,VLOOKUP(table16[[#This Row],[Code]],#REF!,5,FALSE)),"")</calculatedColumnFormula>
    </tableColumn>
    <tableColumn id="6" name="Valeur comptable après réévaluation" dataDxfId="9">
      <calculatedColumnFormula>IFERROR(IF(table16[[#This Row],[Code]]=0,0,VLOOKUP(table16[[#This Row],[Code]],#REF!,6,FALSE)),"")</calculatedColumnFormula>
    </tableColumn>
    <tableColumn id="7" name="Amortis-sements antérieurs (3)" dataDxfId="8">
      <calculatedColumnFormula>IFERROR(IF(table16[[#This Row],[Code]]=0,0,VLOOKUP(table16[[#This Row],[Code]],#REF!,7,FALSE)),"")</calculatedColumnFormula>
    </tableColumn>
    <tableColumn id="8" name="Taux" dataDxfId="7">
      <calculatedColumnFormula>IFERROR(IF(table16[[#This Row],[Code]]=0,0,VLOOKUP(table16[[#This Row],[Code]],#REF!,12,FALSE)),"")</calculatedColumnFormula>
    </tableColumn>
    <tableColumn id="9" name="Durée (4)" dataDxfId="6">
      <calculatedColumnFormula>IFERROR(IF(table16[[#This Row],[Code]]=0,0,VLOOKUP(table16[[#This Row],[Code]],#REF!,11,FALSE)),"")</calculatedColumnFormula>
    </tableColumn>
    <tableColumn id="10" name="Amortis-sements normaux ou accélérées de l'exercice" dataDxfId="5">
      <calculatedColumnFormula>IFERROR(IF(table16[[#This Row],[Code]]=0,0,VLOOKUP(table16[[#This Row],[Code]],#REF!,9,FALSE)),"")</calculatedColumnFormula>
    </tableColumn>
    <tableColumn id="11" name="Total des amortissements à la fin de l'exercice" dataDxfId="4">
      <calculatedColumnFormula>IFERROR(IF(table16[[#This Row],[Code]]=0,0,VLOOKUP(table16[[#This Row],[Code]],#REF!,10,FALSE)),"")</calculatedColumnFormula>
    </tableColumn>
    <tableColumn id="12" name="Observations(5)" dataDxfId="3">
      <calculatedColumnFormula>IFERROR(IF(table16[[#This Row],[Code]]=0,0,VLOOKUP(table16[[#This Row],[Code]],#REF!,8,FALSE)),"")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1">
    <tabColor rgb="FF92D050"/>
  </sheetPr>
  <dimension ref="B1:H17"/>
  <sheetViews>
    <sheetView workbookViewId="0">
      <selection activeCell="B10" sqref="B10"/>
    </sheetView>
  </sheetViews>
  <sheetFormatPr baseColWidth="10" defaultRowHeight="15"/>
  <cols>
    <col min="1" max="1" width="1.7109375" style="70" customWidth="1"/>
    <col min="2" max="2" width="13.42578125" style="70" customWidth="1"/>
    <col min="3" max="3" width="49.28515625" style="70" bestFit="1" customWidth="1"/>
    <col min="4" max="4" width="8.28515625" style="71" customWidth="1"/>
    <col min="5" max="5" width="14.28515625" style="70" bestFit="1" customWidth="1"/>
    <col min="6" max="6" width="26.140625" style="70" hidden="1" customWidth="1"/>
    <col min="7" max="7" width="6" style="70" hidden="1" customWidth="1"/>
    <col min="8" max="8" width="8" style="70" hidden="1" customWidth="1"/>
    <col min="9" max="16384" width="11.42578125" style="70"/>
  </cols>
  <sheetData>
    <row r="1" spans="2:8" ht="5.25" customHeight="1"/>
    <row r="2" spans="2:8">
      <c r="B2" s="73" t="s">
        <v>35</v>
      </c>
      <c r="C2" s="65"/>
      <c r="D2" s="65"/>
      <c r="E2" s="65"/>
      <c r="F2" s="65"/>
      <c r="G2" s="64">
        <f>SUM(Plan_cpte_immo[nb])</f>
        <v>0</v>
      </c>
    </row>
    <row r="3" spans="2:8" ht="15.75">
      <c r="B3" s="60" t="s">
        <v>39</v>
      </c>
      <c r="C3" s="60" t="s">
        <v>41</v>
      </c>
      <c r="D3" s="60" t="s">
        <v>40</v>
      </c>
      <c r="E3" s="60" t="s">
        <v>45</v>
      </c>
      <c r="F3" s="60" t="s">
        <v>46</v>
      </c>
      <c r="G3" s="36" t="s">
        <v>43</v>
      </c>
      <c r="H3" s="36" t="s">
        <v>36</v>
      </c>
    </row>
    <row r="4" spans="2:8">
      <c r="B4" s="63">
        <v>21130000</v>
      </c>
      <c r="C4" s="61" t="s">
        <v>38</v>
      </c>
      <c r="D4" s="63">
        <v>20</v>
      </c>
      <c r="E4" s="62" t="s">
        <v>54</v>
      </c>
      <c r="F4" s="72" t="str">
        <f>Plan_cpte_immo[[#This Row],[CompteC]]&amp;"_"&amp;Plan_cpte_immo[[#This Row],[Prefixe]]</f>
        <v>21130000_FA-CAP</v>
      </c>
      <c r="G4" s="66" t="str">
        <f>IF(H4="","",1)</f>
        <v/>
      </c>
      <c r="H4" s="67" t="str">
        <f>IFERROR(IF(D4-VLOOKUP(CONCATENATE(LEFT(B4,6)),planG_Immo,3,FALSE)=0,"",(D4-VLOOKUP(CONCATENATE(LEFT(B4,6)),planG_Immo,3,FALSE))),"")</f>
        <v/>
      </c>
    </row>
    <row r="5" spans="2:8">
      <c r="B5" s="63">
        <v>21280000</v>
      </c>
      <c r="C5" s="62" t="s">
        <v>28</v>
      </c>
      <c r="D5" s="63">
        <v>20</v>
      </c>
      <c r="E5" s="62" t="s">
        <v>52</v>
      </c>
      <c r="F5" s="72" t="str">
        <f>Plan_cpte_immo[[#This Row],[CompteC]]&amp;"_"&amp;Plan_cpte_immo[[#This Row],[Prefixe]]</f>
        <v>21280000_ACAR</v>
      </c>
      <c r="G5" s="68" t="str">
        <f>IF(H5="","",1)</f>
        <v/>
      </c>
      <c r="H5" s="69" t="str">
        <f>IFERROR(IF(D5-VLOOKUP(CONCATENATE(LEFT(B5,6)),planG_Immo,3,FALSE)=0,"",(D5-VLOOKUP(CONCATENATE(LEFT(B5,6)),planG_Immo,3,FALSE))),"")</f>
        <v/>
      </c>
    </row>
    <row r="6" spans="2:8">
      <c r="B6" s="63">
        <v>22200100</v>
      </c>
      <c r="C6" s="62" t="s">
        <v>29</v>
      </c>
      <c r="D6" s="63">
        <v>20</v>
      </c>
      <c r="E6" s="62" t="s">
        <v>47</v>
      </c>
      <c r="F6" s="72" t="str">
        <f>Plan_cpte_immo[[#This Row],[CompteC]]&amp;"_"&amp;Plan_cpte_immo[[#This Row],[Prefixe]]</f>
        <v>22200100_LOGIC</v>
      </c>
      <c r="G6" s="68" t="str">
        <f>IF(H6="","",1)</f>
        <v/>
      </c>
      <c r="H6" s="69" t="str">
        <f>IFERROR(IF(D6-VLOOKUP(CONCATENATE(LEFT(B6,6)),planG_Immo,3,FALSE)=0,"",(D6-VLOOKUP(CONCATENATE(LEFT(B6,6)),planG_Immo,3,FALSE))),"")</f>
        <v/>
      </c>
    </row>
    <row r="7" spans="2:8">
      <c r="B7" s="63">
        <v>23230000</v>
      </c>
      <c r="C7" s="61" t="s">
        <v>30</v>
      </c>
      <c r="D7" s="63">
        <v>4</v>
      </c>
      <c r="E7" s="62" t="s">
        <v>48</v>
      </c>
      <c r="F7" s="72" t="str">
        <f>Plan_cpte_immo[[#This Row],[CompteC]]&amp;"_"&amp;Plan_cpte_immo[[#This Row],[Prefixe]]</f>
        <v>23230000_CONST</v>
      </c>
      <c r="G7" s="66" t="str">
        <f>IF(H7="","",1)</f>
        <v/>
      </c>
      <c r="H7" s="67" t="str">
        <f>IFERROR(IF(D7-VLOOKUP(CONCATENATE(LEFT(B7,6)),planG_Immo,3,FALSE)=0,"",(D7-VLOOKUP(CONCATENATE(LEFT(B7,6)),planG_Immo,3,FALSE))),"")</f>
        <v/>
      </c>
    </row>
    <row r="8" spans="2:8">
      <c r="B8" s="63">
        <v>23321000</v>
      </c>
      <c r="C8" s="62" t="s">
        <v>44</v>
      </c>
      <c r="D8" s="63">
        <v>10</v>
      </c>
      <c r="E8" s="62" t="s">
        <v>49</v>
      </c>
      <c r="F8" s="72" t="str">
        <f>Plan_cpte_immo[[#This Row],[CompteC]]&amp;"_"&amp;Plan_cpte_immo[[#This Row],[Prefixe]]</f>
        <v>23321000_MAT</v>
      </c>
      <c r="G8" s="68" t="str">
        <f>IF(H8="","",1)</f>
        <v/>
      </c>
      <c r="H8" s="69" t="str">
        <f>IFERROR(IF(D8-VLOOKUP(CONCATENATE(LEFT(B8,6)),planG_Immo,3,FALSE)=0,"",(D8-VLOOKUP(CONCATENATE(LEFT(B8,6)),planG_Immo,3,FALSE))),"")</f>
        <v/>
      </c>
    </row>
    <row r="9" spans="2:8">
      <c r="B9" s="63">
        <v>23324000</v>
      </c>
      <c r="C9" s="62" t="s">
        <v>31</v>
      </c>
      <c r="D9" s="63">
        <v>25</v>
      </c>
      <c r="E9" s="62" t="s">
        <v>50</v>
      </c>
      <c r="F9" s="72" t="str">
        <f>Plan_cpte_immo[[#This Row],[CompteC]]&amp;"_"&amp;Plan_cpte_immo[[#This Row],[Prefixe]]</f>
        <v>23324000_OUT</v>
      </c>
      <c r="G9" s="68" t="str">
        <f>IF(H9="","",1)</f>
        <v/>
      </c>
      <c r="H9" s="69" t="str">
        <f>IFERROR(IF(D9-VLOOKUP(CONCATENATE(LEFT(B9,6)),planG_Immo,3,FALSE)=0,"",(D9-VLOOKUP(CONCATENATE(LEFT(B9,6)),planG_Immo,3,FALSE))),"")</f>
        <v/>
      </c>
    </row>
    <row r="10" spans="2:8">
      <c r="B10" s="63">
        <v>23400000</v>
      </c>
      <c r="C10" s="62" t="s">
        <v>42</v>
      </c>
      <c r="D10" s="63">
        <v>20</v>
      </c>
      <c r="E10" s="62" t="s">
        <v>53</v>
      </c>
      <c r="F10" s="72" t="str">
        <f>Plan_cpte_immo[[#This Row],[CompteC]]&amp;"_"&amp;Plan_cpte_immo[[#This Row],[Prefixe]]</f>
        <v>23400000_MAT-TRANS</v>
      </c>
      <c r="G10" s="68" t="str">
        <f>IF(H10="","",1)</f>
        <v/>
      </c>
      <c r="H10" s="69" t="str">
        <f>IFERROR(IF(D10-VLOOKUP(CONCATENATE(LEFT(B10,6)),planG_Immo,3,FALSE)=0,"",(D10-VLOOKUP(CONCATENATE(LEFT(B10,6)),planG_Immo,3,FALSE))),"")</f>
        <v/>
      </c>
    </row>
    <row r="11" spans="2:8">
      <c r="B11" s="63">
        <v>23520000</v>
      </c>
      <c r="C11" s="62" t="s">
        <v>32</v>
      </c>
      <c r="D11" s="63">
        <v>20</v>
      </c>
      <c r="E11" s="62" t="s">
        <v>51</v>
      </c>
      <c r="F11" s="72" t="str">
        <f>Plan_cpte_immo[[#This Row],[CompteC]]&amp;"_"&amp;Plan_cpte_immo[[#This Row],[Prefixe]]</f>
        <v>23520000_MAT-BUR</v>
      </c>
      <c r="G11" s="68" t="str">
        <f>IF(H11="","",1)</f>
        <v/>
      </c>
      <c r="H11" s="69" t="str">
        <f>IFERROR(IF(D11-VLOOKUP(CONCATENATE(LEFT(B11,6)),planG_Immo,3,FALSE)=0,"",(D11-VLOOKUP(CONCATENATE(LEFT(B11,6)),planG_Immo,3,FALSE))),"")</f>
        <v/>
      </c>
    </row>
    <row r="12" spans="2:8">
      <c r="B12" s="63">
        <v>23550000</v>
      </c>
      <c r="C12" s="61" t="s">
        <v>33</v>
      </c>
      <c r="D12" s="63">
        <v>20</v>
      </c>
      <c r="E12" s="62" t="s">
        <v>56</v>
      </c>
      <c r="F12" s="72" t="str">
        <f>Plan_cpte_immo[[#This Row],[CompteC]]&amp;"_"&amp;Plan_cpte_immo[[#This Row],[Prefixe]]</f>
        <v>23550000_MAT-INFO</v>
      </c>
      <c r="G12" s="66" t="str">
        <f>IF(H12="","",1)</f>
        <v/>
      </c>
      <c r="H12" s="67" t="str">
        <f>IFERROR(IF(D12-VLOOKUP(CONCATENATE(LEFT(B12,6)),planG_Immo,3,FALSE)=0,"",(D12-VLOOKUP(CONCATENATE(LEFT(B12,6)),planG_Immo,3,FALSE))),"")</f>
        <v/>
      </c>
    </row>
    <row r="13" spans="2:8">
      <c r="B13" s="63">
        <v>23550000</v>
      </c>
      <c r="C13" s="61" t="s">
        <v>33</v>
      </c>
      <c r="D13" s="63">
        <v>20</v>
      </c>
      <c r="E13" s="62" t="s">
        <v>56</v>
      </c>
      <c r="F13" s="72" t="str">
        <f>Plan_cpte_immo[[#This Row],[CompteC]]&amp;"_"&amp;Plan_cpte_immo[[#This Row],[Prefixe]]</f>
        <v>23550000_MAT-INFO</v>
      </c>
      <c r="G13" s="66" t="str">
        <f>IF(H13="","",1)</f>
        <v/>
      </c>
      <c r="H13" s="67" t="str">
        <f>IFERROR(IF(D13-VLOOKUP(CONCATENATE(LEFT(B13,6)),planG_Immo,3,FALSE)=0,"",(D13-VLOOKUP(CONCATENATE(LEFT(B13,6)),planG_Immo,3,FALSE))),"")</f>
        <v/>
      </c>
    </row>
    <row r="14" spans="2:8">
      <c r="B14" s="63">
        <v>23560000</v>
      </c>
      <c r="C14" s="61" t="s">
        <v>34</v>
      </c>
      <c r="D14" s="63">
        <v>10</v>
      </c>
      <c r="E14" s="62" t="s">
        <v>34</v>
      </c>
      <c r="F14" s="72" t="str">
        <f>Plan_cpte_immo[[#This Row],[CompteC]]&amp;"_"&amp;Plan_cpte_immo[[#This Row],[Prefixe]]</f>
        <v>23560000_AAI</v>
      </c>
      <c r="G14" s="66" t="str">
        <f>IF(H14="","",1)</f>
        <v/>
      </c>
      <c r="H14" s="67" t="str">
        <f>IFERROR(IF(D14-VLOOKUP(CONCATENATE(LEFT(B14,6)),planG_Immo,3,FALSE)=0,"",(D14-VLOOKUP(CONCATENATE(LEFT(B14,6)),planG_Immo,3,FALSE))),"")</f>
        <v/>
      </c>
    </row>
    <row r="15" spans="2:8">
      <c r="B15" s="63">
        <v>23800000</v>
      </c>
      <c r="C15" s="62" t="s">
        <v>37</v>
      </c>
      <c r="D15" s="63">
        <v>20</v>
      </c>
      <c r="E15" s="62" t="s">
        <v>55</v>
      </c>
      <c r="F15" s="72" t="str">
        <f>Plan_cpte_immo[[#This Row],[CompteC]]&amp;"_"&amp;Plan_cpte_immo[[#This Row],[Prefixe]]</f>
        <v>23800000_AIC</v>
      </c>
      <c r="G15" s="68" t="str">
        <f>IF(H15="","",1)</f>
        <v/>
      </c>
      <c r="H15" s="69" t="str">
        <f>IFERROR(IF(D15-VLOOKUP(CONCATENATE(LEFT(B15,6)),planG_Immo,3,FALSE)=0,"",(D15-VLOOKUP(CONCATENATE(LEFT(B15,6)),planG_Immo,3,FALSE))),"")</f>
        <v/>
      </c>
    </row>
    <row r="16" spans="2:8">
      <c r="B16" s="63"/>
      <c r="C16" s="61"/>
      <c r="D16" s="63"/>
      <c r="E16" s="62"/>
      <c r="F16" s="72" t="str">
        <f>Plan_cpte_immo[[#This Row],[CompteC]]&amp;"_"&amp;Plan_cpte_immo[[#This Row],[Prefixe]]</f>
        <v>_</v>
      </c>
      <c r="G16" s="66" t="str">
        <f>IF(H16="","",1)</f>
        <v/>
      </c>
      <c r="H16" s="67" t="str">
        <f>IFERROR(IF(D16-VLOOKUP(CONCATENATE(LEFT(B16,6)),planG_Immo,3,FALSE)=0,"",(D16-VLOOKUP(CONCATENATE(LEFT(B16,6)),planG_Immo,3,FALSE))),"")</f>
        <v/>
      </c>
    </row>
    <row r="17" spans="2:8">
      <c r="B17"/>
      <c r="C17"/>
      <c r="D17"/>
      <c r="E17"/>
      <c r="F17"/>
      <c r="G17"/>
      <c r="H17"/>
    </row>
  </sheetData>
  <dataValidations count="1">
    <dataValidation type="textLength" allowBlank="1" showInputMessage="1" showErrorMessage="1" error="La longueur du compte à respecter" sqref="B12">
      <formula1>Long_Compte</formula1>
      <formula2>Long_Compte</formula2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2">
    <tabColor rgb="FF92D050"/>
  </sheetPr>
  <dimension ref="B1:M93"/>
  <sheetViews>
    <sheetView showZeros="0" workbookViewId="0">
      <selection activeCell="L12" sqref="L12"/>
    </sheetView>
  </sheetViews>
  <sheetFormatPr baseColWidth="10" defaultRowHeight="15"/>
  <cols>
    <col min="1" max="1" width="3.42578125" style="1" customWidth="1"/>
    <col min="2" max="2" width="12.42578125" style="25" hidden="1" customWidth="1"/>
    <col min="3" max="3" width="17.140625" style="1" hidden="1" customWidth="1"/>
    <col min="4" max="4" width="5.5703125" style="1" hidden="1" customWidth="1"/>
    <col min="5" max="5" width="15.85546875" style="30" customWidth="1"/>
    <col min="6" max="8" width="15.85546875" style="27" customWidth="1"/>
    <col min="9" max="9" width="7" style="43" customWidth="1"/>
    <col min="10" max="10" width="8.5703125" style="43" customWidth="1"/>
    <col min="11" max="12" width="15.85546875" style="27" customWidth="1"/>
    <col min="13" max="13" width="59.28515625" style="1" bestFit="1" customWidth="1"/>
    <col min="14" max="14" width="11.42578125" style="1"/>
    <col min="15" max="15" width="80.28515625" style="1" customWidth="1"/>
    <col min="16" max="16384" width="11.42578125" style="1"/>
  </cols>
  <sheetData>
    <row r="1" spans="2:13" ht="15.75">
      <c r="B1" s="44">
        <f>IFERROR(IF($L$12&lt;&gt;0,$L$12,0),0)</f>
        <v>0</v>
      </c>
      <c r="C1" s="2" t="e">
        <f>IF(SUMIF(compte_exe,B1,solde_exe)-$F$15=0,0,SUMIF(compte_exe,B1,solde_exe)-$F$15)</f>
        <v>#NAME?</v>
      </c>
      <c r="D1" s="46">
        <v>34</v>
      </c>
      <c r="E1" s="84"/>
      <c r="F1" s="84"/>
      <c r="G1" s="84"/>
      <c r="H1" s="84"/>
      <c r="I1" s="84"/>
      <c r="J1" s="81" t="s">
        <v>3</v>
      </c>
      <c r="K1" s="81"/>
      <c r="L1" s="59"/>
      <c r="M1" s="31" t="s">
        <v>4</v>
      </c>
    </row>
    <row r="2" spans="2:13" ht="5.25" customHeight="1">
      <c r="B2" s="3"/>
      <c r="C2" s="4"/>
      <c r="D2" s="5">
        <v>18</v>
      </c>
      <c r="E2" s="6"/>
      <c r="F2" s="7"/>
      <c r="G2" s="7"/>
      <c r="H2" s="8"/>
      <c r="I2" s="9"/>
      <c r="J2" s="9"/>
      <c r="K2" s="8"/>
      <c r="L2" s="7"/>
      <c r="M2" s="10"/>
    </row>
    <row r="3" spans="2:13" ht="15.75">
      <c r="B3" s="74" t="e">
        <f>IF($C$1=0,0,"Dif-Cpte Immo - "&amp;$B$1)</f>
        <v>#NAME?</v>
      </c>
      <c r="C3" s="79"/>
      <c r="D3" s="46">
        <f>+D1+$D$2</f>
        <v>52</v>
      </c>
      <c r="E3" s="85" t="s">
        <v>5</v>
      </c>
      <c r="F3" s="85"/>
      <c r="G3" s="85"/>
      <c r="H3" s="85"/>
      <c r="I3" s="85"/>
      <c r="J3" s="85"/>
      <c r="K3" s="85"/>
      <c r="L3" s="85"/>
      <c r="M3" s="85"/>
    </row>
    <row r="4" spans="2:13" ht="5.25" customHeight="1">
      <c r="B4" s="3"/>
      <c r="C4" s="4"/>
      <c r="D4" s="5"/>
      <c r="E4" s="6"/>
      <c r="F4" s="7"/>
      <c r="G4" s="7"/>
      <c r="H4" s="8"/>
      <c r="I4" s="9"/>
      <c r="J4" s="9"/>
      <c r="K4" s="8"/>
      <c r="L4" s="7"/>
      <c r="M4" s="10"/>
    </row>
    <row r="5" spans="2:13" ht="15.75">
      <c r="B5" s="44">
        <f>IF($L$12=0,0,CONCATENATE(LEFT(28&amp;CONCATENATE(RIGHT($L$12,Long_Compte-1)),Long_Compte)))</f>
        <v>0</v>
      </c>
      <c r="C5" s="2">
        <f>IFERROR(IF(-SUMIF(compte_ant,B5,solde_ant)-$H$15=0,0,-SUMIF(compte_ant,B5,solde_ant)-$H$15),0)</f>
        <v>0</v>
      </c>
      <c r="D5" s="46">
        <f>D3+$D$2</f>
        <v>70</v>
      </c>
      <c r="E5" s="81" t="s">
        <v>6</v>
      </c>
      <c r="F5" s="81"/>
      <c r="G5" s="86"/>
      <c r="H5" s="86"/>
      <c r="I5" s="11"/>
      <c r="J5" s="12"/>
      <c r="K5" s="13" t="s">
        <v>0</v>
      </c>
      <c r="L5" s="45"/>
      <c r="M5" s="87" t="s">
        <v>57</v>
      </c>
    </row>
    <row r="6" spans="2:13" ht="5.25" customHeight="1">
      <c r="B6" s="3"/>
      <c r="C6" s="4"/>
      <c r="D6" s="5"/>
      <c r="E6" s="6"/>
      <c r="F6" s="7"/>
      <c r="G6" s="7"/>
      <c r="H6" s="8"/>
      <c r="I6" s="9"/>
      <c r="J6" s="9"/>
      <c r="K6" s="8"/>
      <c r="L6" s="7"/>
    </row>
    <row r="7" spans="2:13">
      <c r="B7" s="74">
        <f>IF($C$5=0,0,"Dif-Amort-ant - "&amp;$B$5)</f>
        <v>0</v>
      </c>
      <c r="C7" s="79"/>
      <c r="D7" s="46">
        <f>+D5+$D$2</f>
        <v>88</v>
      </c>
      <c r="E7" s="14" t="s">
        <v>7</v>
      </c>
      <c r="F7" s="13"/>
      <c r="G7" s="13"/>
      <c r="H7" s="13"/>
      <c r="I7" s="15"/>
      <c r="J7" s="15"/>
      <c r="K7" s="13"/>
      <c r="L7" s="16"/>
      <c r="M7" s="10"/>
    </row>
    <row r="8" spans="2:13">
      <c r="B8" s="44">
        <f>IFERROR(IF($L$12=0,0,CONCATENATE(LEFT(619&amp;CONCATENATE(RIGHT($L$12,Long_Compte-1)),Long_Compte))),0)</f>
        <v>0</v>
      </c>
      <c r="C8" s="2" t="e">
        <f>IF(SUMIF(compte_exe,B8,solde_exe)-$K$15=0,0,SUMIF(compte_exe,B8,solde_exe)-$K$15)</f>
        <v>#NAME?</v>
      </c>
      <c r="D8" s="46">
        <f>+D7+$D$2</f>
        <v>106</v>
      </c>
      <c r="E8" s="80" t="s">
        <v>8</v>
      </c>
      <c r="F8" s="80"/>
      <c r="G8" s="80"/>
      <c r="H8" s="80"/>
      <c r="I8" s="80"/>
      <c r="J8" s="80"/>
      <c r="K8" s="80"/>
      <c r="L8" s="80"/>
      <c r="M8" s="80"/>
    </row>
    <row r="9" spans="2:13" ht="5.25" customHeight="1">
      <c r="B9" s="3"/>
      <c r="C9" s="4"/>
      <c r="D9" s="5"/>
      <c r="E9" s="6"/>
      <c r="F9" s="7"/>
      <c r="G9" s="7"/>
      <c r="H9" s="8"/>
      <c r="I9" s="9"/>
      <c r="J9" s="9"/>
      <c r="K9" s="8"/>
      <c r="L9" s="7"/>
      <c r="M9" s="10"/>
    </row>
    <row r="10" spans="2:13" ht="15.75">
      <c r="B10" s="74" t="e">
        <f>IF($C$8=0,0,"Dif-dot-exe - "&amp;$B$8)</f>
        <v>#NAME?</v>
      </c>
      <c r="C10" s="79"/>
      <c r="D10" s="46">
        <f>D8+$D$2</f>
        <v>124</v>
      </c>
      <c r="E10" s="17" t="s">
        <v>9</v>
      </c>
      <c r="F10" s="16"/>
      <c r="G10" s="16"/>
      <c r="H10" s="18"/>
      <c r="I10" s="81" t="s">
        <v>10</v>
      </c>
      <c r="J10" s="81"/>
      <c r="K10" s="81"/>
      <c r="L10" s="81"/>
      <c r="M10" s="37"/>
    </row>
    <row r="11" spans="2:13" ht="5.25" customHeight="1">
      <c r="B11" s="3"/>
      <c r="C11" s="4"/>
      <c r="D11" s="5"/>
      <c r="E11" s="6"/>
      <c r="F11" s="7"/>
      <c r="G11" s="7"/>
      <c r="H11" s="8"/>
      <c r="I11" s="9"/>
      <c r="J11" s="9"/>
      <c r="K11" s="8"/>
      <c r="L11" s="7"/>
      <c r="M11" s="10"/>
    </row>
    <row r="12" spans="2:13" ht="15.75">
      <c r="B12" s="44">
        <f>IF($L$12=0,0,CONCATENATE(LEFT(28&amp;CONCATENATE(RIGHT($L$12,Long_Compte-1)),Long_Compte)))</f>
        <v>0</v>
      </c>
      <c r="C12" s="2" t="e">
        <f>IF(SUMIF(compte_exe,B12,solde_exe)+$L$15=0,0,SUMIF(compte_exe,B12,solde_exe)+$L$15)</f>
        <v>#NAME?</v>
      </c>
      <c r="D12" s="46">
        <f>D10+$D$2</f>
        <v>142</v>
      </c>
      <c r="E12" s="19" t="s">
        <v>11</v>
      </c>
      <c r="F12" s="42"/>
      <c r="G12" s="82"/>
      <c r="H12" s="82"/>
      <c r="I12" s="83" t="s">
        <v>12</v>
      </c>
      <c r="J12" s="83"/>
      <c r="K12" s="83"/>
      <c r="L12" s="63"/>
      <c r="M12" s="48"/>
    </row>
    <row r="13" spans="2:13" ht="6" customHeight="1">
      <c r="B13" s="20"/>
      <c r="C13" s="38"/>
      <c r="D13" s="5"/>
      <c r="E13" s="6"/>
      <c r="F13" s="7"/>
      <c r="G13" s="7"/>
      <c r="H13" s="8"/>
      <c r="I13" s="9"/>
      <c r="J13" s="9"/>
      <c r="K13" s="8"/>
      <c r="L13" s="7"/>
      <c r="M13" s="10"/>
    </row>
    <row r="14" spans="2:13" ht="19.5" customHeight="1">
      <c r="B14" s="74" t="e">
        <f>IF($C$12=0,0,"Dif-cum-amort - "&amp;$B$12)</f>
        <v>#NAME?</v>
      </c>
      <c r="C14" s="75"/>
      <c r="D14" s="21" t="s">
        <v>13</v>
      </c>
      <c r="E14" s="47" t="s">
        <v>1</v>
      </c>
      <c r="F14" s="76" t="s">
        <v>14</v>
      </c>
      <c r="G14" s="77"/>
      <c r="H14" s="75"/>
      <c r="I14" s="78" t="s">
        <v>15</v>
      </c>
      <c r="J14" s="77"/>
      <c r="K14" s="77"/>
      <c r="L14" s="77"/>
      <c r="M14" s="75"/>
    </row>
    <row r="15" spans="2:13" s="22" customFormat="1" ht="15.75">
      <c r="B15" s="23">
        <f>IF($L$12=0,0,COUNTIF(#REF!,$L$12))</f>
        <v>0</v>
      </c>
      <c r="C15" s="49" t="s">
        <v>16</v>
      </c>
      <c r="D15" s="50" t="e">
        <f>Immobilisations!#REF!</f>
        <v>#REF!</v>
      </c>
      <c r="E15" s="88"/>
      <c r="F15" s="24">
        <f>SUBTOTAL(9,table16[Prix d''acquisition (2) ])</f>
        <v>0</v>
      </c>
      <c r="G15" s="24">
        <f>SUBTOTAL(9,table16[Valeur comptable après réévaluation])</f>
        <v>0</v>
      </c>
      <c r="H15" s="24">
        <f>SUBTOTAL(9,table16[Amortis-sements antérieurs (3)])</f>
        <v>0</v>
      </c>
      <c r="I15" s="53"/>
      <c r="J15" s="54"/>
      <c r="K15" s="24">
        <f>SUBTOTAL(9,table16[Amortis-sements normaux ou accélérées de l''exercice])</f>
        <v>0</v>
      </c>
      <c r="L15" s="24">
        <f>SUBTOTAL(9,table16[Total des amortissements à la fin de l''exercice])</f>
        <v>0</v>
      </c>
      <c r="M15" s="55"/>
    </row>
    <row r="16" spans="2:13" s="39" customFormat="1" ht="93.75" customHeight="1">
      <c r="B16" s="40" t="s">
        <v>17</v>
      </c>
      <c r="C16" s="41" t="s">
        <v>18</v>
      </c>
      <c r="D16" s="41" t="s">
        <v>2</v>
      </c>
      <c r="E16" s="56" t="s">
        <v>19</v>
      </c>
      <c r="F16" s="56" t="s">
        <v>20</v>
      </c>
      <c r="G16" s="56" t="s">
        <v>21</v>
      </c>
      <c r="H16" s="56" t="s">
        <v>22</v>
      </c>
      <c r="I16" s="57" t="s">
        <v>23</v>
      </c>
      <c r="J16" s="57" t="s">
        <v>24</v>
      </c>
      <c r="K16" s="56" t="s">
        <v>25</v>
      </c>
      <c r="L16" s="56" t="s">
        <v>26</v>
      </c>
      <c r="M16" s="58" t="s">
        <v>27</v>
      </c>
    </row>
    <row r="17" spans="2:13">
      <c r="B17" s="25">
        <f>IF($B$15=0,0,IF(COUNTIF($B$16:B16,"&lt;&gt;0")&gt;$B$15,0,IF(COUNTIF($B$16:B16,"&lt;&gt;0")=$B$15,$B$15,IF(COUNTIF($B$16:B16,"&lt;&gt;0")&lt;$B$15,B16+1))))</f>
        <v>0</v>
      </c>
      <c r="C17" s="26">
        <f>IF(table16[[#This Row],[0]]=0,0,$L$12&amp;table16[[#This Row],[0]])</f>
        <v>0</v>
      </c>
      <c r="D17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17" s="28">
        <f>IFERROR(IF(table16[[#This Row],[Code]]=0,0,VLOOKUP(table16[[#This Row],[Code]],#REF!,4,FALSE)),"")</f>
        <v>0</v>
      </c>
      <c r="F17" s="27">
        <f>IFERROR(IF(table16[[#This Row],[Code]]=0,0,VLOOKUP(table16[[#This Row],[Code]],#REF!,5,FALSE)),"")</f>
        <v>0</v>
      </c>
      <c r="G17" s="27">
        <f>IFERROR(IF(table16[[#This Row],[Code]]=0,0,VLOOKUP(table16[[#This Row],[Code]],#REF!,6,FALSE)),"")</f>
        <v>0</v>
      </c>
      <c r="H17" s="27">
        <f>IFERROR(IF(table16[[#This Row],[Code]]=0,0,VLOOKUP(table16[[#This Row],[Code]],#REF!,7,FALSE)),"")</f>
        <v>0</v>
      </c>
      <c r="I17" s="25">
        <f>IFERROR(IF(table16[[#This Row],[Code]]=0,0,VLOOKUP(table16[[#This Row],[Code]],#REF!,12,FALSE)),"")</f>
        <v>0</v>
      </c>
      <c r="J17" s="25">
        <f>IFERROR(IF(table16[[#This Row],[Code]]=0,0,VLOOKUP(table16[[#This Row],[Code]],#REF!,11,FALSE)),"")</f>
        <v>0</v>
      </c>
      <c r="K17" s="27">
        <f>IFERROR(IF(table16[[#This Row],[Code]]=0,0,VLOOKUP(table16[[#This Row],[Code]],#REF!,9,FALSE)),"")</f>
        <v>0</v>
      </c>
      <c r="L17" s="27">
        <f>IFERROR(IF(table16[[#This Row],[Code]]=0,0,VLOOKUP(table16[[#This Row],[Code]],#REF!,10,FALSE)),"")</f>
        <v>0</v>
      </c>
      <c r="M17" s="27">
        <f>IFERROR(IF(table16[[#This Row],[Code]]=0,0,VLOOKUP(table16[[#This Row],[Code]],#REF!,8,FALSE)),"")</f>
        <v>0</v>
      </c>
    </row>
    <row r="18" spans="2:13">
      <c r="B18" s="25">
        <f>IF($B$15=0,0,IF(COUNTIF($B$16:B17,"&lt;&gt;0")&gt;$B$15,0,IF(COUNTIF($B$16:B17,"&lt;&gt;0")=$B$15,$B$15,IF(COUNTIF($B$16:B17,"&lt;&gt;0")&lt;$B$15,B17+1))))</f>
        <v>0</v>
      </c>
      <c r="C18" s="26">
        <f>IF(table16[[#This Row],[0]]=0,0,$L$12&amp;table16[[#This Row],[0]])</f>
        <v>0</v>
      </c>
      <c r="D18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18" s="28">
        <f>IFERROR(IF(table16[[#This Row],[Code]]=0,0,VLOOKUP(table16[[#This Row],[Code]],#REF!,4,FALSE)),"")</f>
        <v>0</v>
      </c>
      <c r="F18" s="27">
        <f>IFERROR(IF(table16[[#This Row],[Code]]=0,0,VLOOKUP(table16[[#This Row],[Code]],#REF!,5,FALSE)),"")</f>
        <v>0</v>
      </c>
      <c r="G18" s="27">
        <f>IFERROR(IF(table16[[#This Row],[Code]]=0,0,VLOOKUP(table16[[#This Row],[Code]],#REF!,6,FALSE)),"")</f>
        <v>0</v>
      </c>
      <c r="H18" s="27">
        <f>IFERROR(IF(table16[[#This Row],[Code]]=0,0,VLOOKUP(table16[[#This Row],[Code]],#REF!,7,FALSE)),"")</f>
        <v>0</v>
      </c>
      <c r="I18" s="25">
        <f>IFERROR(IF(table16[[#This Row],[Code]]=0,0,VLOOKUP(table16[[#This Row],[Code]],#REF!,12,FALSE)),"")</f>
        <v>0</v>
      </c>
      <c r="J18" s="25">
        <f>IFERROR(IF(table16[[#This Row],[Code]]=0,0,VLOOKUP(table16[[#This Row],[Code]],#REF!,11,FALSE)),"")</f>
        <v>0</v>
      </c>
      <c r="K18" s="27">
        <f>IFERROR(IF(table16[[#This Row],[Code]]=0,0,VLOOKUP(table16[[#This Row],[Code]],#REF!,9,FALSE)),"")</f>
        <v>0</v>
      </c>
      <c r="L18" s="27">
        <f>IFERROR(IF(table16[[#This Row],[Code]]=0,0,VLOOKUP(table16[[#This Row],[Code]],#REF!,10,FALSE)),"")</f>
        <v>0</v>
      </c>
      <c r="M18" s="29">
        <f>IFERROR(IF(table16[[#This Row],[Code]]=0,0,VLOOKUP(table16[[#This Row],[Code]],#REF!,8,FALSE)),"")</f>
        <v>0</v>
      </c>
    </row>
    <row r="19" spans="2:13">
      <c r="B19" s="25">
        <f>IF($B$15=0,0,IF(COUNTIF($B$16:B18,"&lt;&gt;0")&gt;$B$15,0,IF(COUNTIF($B$16:B18,"&lt;&gt;0")=$B$15,$B$15,IF(COUNTIF($B$16:B18,"&lt;&gt;0")&lt;$B$15,B18+1))))</f>
        <v>0</v>
      </c>
      <c r="C19" s="26">
        <f>IF(table16[[#This Row],[0]]=0,0,$L$12&amp;table16[[#This Row],[0]])</f>
        <v>0</v>
      </c>
      <c r="D19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19" s="28">
        <f>IFERROR(IF(table16[[#This Row],[Code]]=0,0,VLOOKUP(table16[[#This Row],[Code]],#REF!,4,FALSE)),"")</f>
        <v>0</v>
      </c>
      <c r="F19" s="27">
        <f>IFERROR(IF(table16[[#This Row],[Code]]=0,0,VLOOKUP(table16[[#This Row],[Code]],#REF!,5,FALSE)),"")</f>
        <v>0</v>
      </c>
      <c r="G19" s="27">
        <f>IFERROR(IF(table16[[#This Row],[Code]]=0,0,VLOOKUP(table16[[#This Row],[Code]],#REF!,6,FALSE)),"")</f>
        <v>0</v>
      </c>
      <c r="H19" s="27">
        <f>IFERROR(IF(table16[[#This Row],[Code]]=0,0,VLOOKUP(table16[[#This Row],[Code]],#REF!,7,FALSE)),"")</f>
        <v>0</v>
      </c>
      <c r="I19" s="25">
        <f>IFERROR(IF(table16[[#This Row],[Code]]=0,0,VLOOKUP(table16[[#This Row],[Code]],#REF!,12,FALSE)),"")</f>
        <v>0</v>
      </c>
      <c r="J19" s="25">
        <f>IFERROR(IF(table16[[#This Row],[Code]]=0,0,VLOOKUP(table16[[#This Row],[Code]],#REF!,11,FALSE)),"")</f>
        <v>0</v>
      </c>
      <c r="K19" s="27">
        <f>IFERROR(IF(table16[[#This Row],[Code]]=0,0,VLOOKUP(table16[[#This Row],[Code]],#REF!,9,FALSE)),"")</f>
        <v>0</v>
      </c>
      <c r="L19" s="27">
        <f>IFERROR(IF(table16[[#This Row],[Code]]=0,0,VLOOKUP(table16[[#This Row],[Code]],#REF!,10,FALSE)),"")</f>
        <v>0</v>
      </c>
      <c r="M19" s="29">
        <f>IFERROR(IF(table16[[#This Row],[Code]]=0,0,VLOOKUP(table16[[#This Row],[Code]],#REF!,8,FALSE)),"")</f>
        <v>0</v>
      </c>
    </row>
    <row r="20" spans="2:13">
      <c r="B20" s="25">
        <f>IF($B$15=0,0,IF(COUNTIF($B$16:B19,"&lt;&gt;0")&gt;$B$15,0,IF(COUNTIF($B$16:B19,"&lt;&gt;0")=$B$15,$B$15,IF(COUNTIF($B$16:B19,"&lt;&gt;0")&lt;$B$15,B19+1))))</f>
        <v>0</v>
      </c>
      <c r="C20" s="26">
        <f>IF(table16[[#This Row],[0]]=0,0,$L$12&amp;table16[[#This Row],[0]])</f>
        <v>0</v>
      </c>
      <c r="D20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0" s="28">
        <f>IFERROR(IF(table16[[#This Row],[Code]]=0,0,VLOOKUP(table16[[#This Row],[Code]],#REF!,4,FALSE)),"")</f>
        <v>0</v>
      </c>
      <c r="F20" s="27">
        <f>IFERROR(IF(table16[[#This Row],[Code]]=0,0,VLOOKUP(table16[[#This Row],[Code]],#REF!,5,FALSE)),"")</f>
        <v>0</v>
      </c>
      <c r="G20" s="27">
        <f>IFERROR(IF(table16[[#This Row],[Code]]=0,0,VLOOKUP(table16[[#This Row],[Code]],#REF!,6,FALSE)),"")</f>
        <v>0</v>
      </c>
      <c r="H20" s="27">
        <f>IFERROR(IF(table16[[#This Row],[Code]]=0,0,VLOOKUP(table16[[#This Row],[Code]],#REF!,7,FALSE)),"")</f>
        <v>0</v>
      </c>
      <c r="I20" s="25">
        <f>IFERROR(IF(table16[[#This Row],[Code]]=0,0,VLOOKUP(table16[[#This Row],[Code]],#REF!,12,FALSE)),"")</f>
        <v>0</v>
      </c>
      <c r="J20" s="25">
        <f>IFERROR(IF(table16[[#This Row],[Code]]=0,0,VLOOKUP(table16[[#This Row],[Code]],#REF!,11,FALSE)),"")</f>
        <v>0</v>
      </c>
      <c r="K20" s="27">
        <f>IFERROR(IF(table16[[#This Row],[Code]]=0,0,VLOOKUP(table16[[#This Row],[Code]],#REF!,9,FALSE)),"")</f>
        <v>0</v>
      </c>
      <c r="L20" s="27">
        <f>IFERROR(IF(table16[[#This Row],[Code]]=0,0,VLOOKUP(table16[[#This Row],[Code]],#REF!,10,FALSE)),"")</f>
        <v>0</v>
      </c>
      <c r="M20" s="29">
        <f>IFERROR(IF(table16[[#This Row],[Code]]=0,0,VLOOKUP(table16[[#This Row],[Code]],#REF!,8,FALSE)),"")</f>
        <v>0</v>
      </c>
    </row>
    <row r="21" spans="2:13">
      <c r="B21" s="25">
        <f>IF($B$15=0,0,IF(COUNTIF($B$16:B20,"&lt;&gt;0")&gt;$B$15,0,IF(COUNTIF($B$16:B20,"&lt;&gt;0")=$B$15,$B$15,IF(COUNTIF($B$16:B20,"&lt;&gt;0")&lt;$B$15,B20+1))))</f>
        <v>0</v>
      </c>
      <c r="C21" s="26">
        <f>IF(table16[[#This Row],[0]]=0,0,$L$12&amp;table16[[#This Row],[0]])</f>
        <v>0</v>
      </c>
      <c r="D21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1" s="28">
        <f>IFERROR(IF(table16[[#This Row],[Code]]=0,0,VLOOKUP(table16[[#This Row],[Code]],#REF!,4,FALSE)),"")</f>
        <v>0</v>
      </c>
      <c r="F21" s="27">
        <f>IFERROR(IF(table16[[#This Row],[Code]]=0,0,VLOOKUP(table16[[#This Row],[Code]],#REF!,5,FALSE)),"")</f>
        <v>0</v>
      </c>
      <c r="G21" s="27">
        <f>IFERROR(IF(table16[[#This Row],[Code]]=0,0,VLOOKUP(table16[[#This Row],[Code]],#REF!,6,FALSE)),"")</f>
        <v>0</v>
      </c>
      <c r="H21" s="27">
        <f>IFERROR(IF(table16[[#This Row],[Code]]=0,0,VLOOKUP(table16[[#This Row],[Code]],#REF!,7,FALSE)),"")</f>
        <v>0</v>
      </c>
      <c r="I21" s="25">
        <f>IFERROR(IF(table16[[#This Row],[Code]]=0,0,VLOOKUP(table16[[#This Row],[Code]],#REF!,12,FALSE)),"")</f>
        <v>0</v>
      </c>
      <c r="J21" s="25">
        <f>IFERROR(IF(table16[[#This Row],[Code]]=0,0,VLOOKUP(table16[[#This Row],[Code]],#REF!,11,FALSE)),"")</f>
        <v>0</v>
      </c>
      <c r="K21" s="27">
        <f>IFERROR(IF(table16[[#This Row],[Code]]=0,0,VLOOKUP(table16[[#This Row],[Code]],#REF!,9,FALSE)),"")</f>
        <v>0</v>
      </c>
      <c r="L21" s="27">
        <f>IFERROR(IF(table16[[#This Row],[Code]]=0,0,VLOOKUP(table16[[#This Row],[Code]],#REF!,10,FALSE)),"")</f>
        <v>0</v>
      </c>
      <c r="M21" s="29">
        <f>IFERROR(IF(table16[[#This Row],[Code]]=0,0,VLOOKUP(table16[[#This Row],[Code]],#REF!,8,FALSE)),"")</f>
        <v>0</v>
      </c>
    </row>
    <row r="22" spans="2:13">
      <c r="B22" s="25">
        <f>IF($B$15=0,0,IF(COUNTIF($B$16:B21,"&lt;&gt;0")&gt;$B$15,0,IF(COUNTIF($B$16:B21,"&lt;&gt;0")=$B$15,$B$15,IF(COUNTIF($B$16:B21,"&lt;&gt;0")&lt;$B$15,B21+1))))</f>
        <v>0</v>
      </c>
      <c r="C22" s="26">
        <f>IF(table16[[#This Row],[0]]=0,0,$L$12&amp;table16[[#This Row],[0]])</f>
        <v>0</v>
      </c>
      <c r="D22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2" s="28">
        <f>IFERROR(IF(table16[[#This Row],[Code]]=0,0,VLOOKUP(table16[[#This Row],[Code]],#REF!,4,FALSE)),"")</f>
        <v>0</v>
      </c>
      <c r="F22" s="27">
        <f>IFERROR(IF(table16[[#This Row],[Code]]=0,0,VLOOKUP(table16[[#This Row],[Code]],#REF!,5,FALSE)),"")</f>
        <v>0</v>
      </c>
      <c r="G22" s="27">
        <f>IFERROR(IF(table16[[#This Row],[Code]]=0,0,VLOOKUP(table16[[#This Row],[Code]],#REF!,6,FALSE)),"")</f>
        <v>0</v>
      </c>
      <c r="H22" s="27">
        <f>IFERROR(IF(table16[[#This Row],[Code]]=0,0,VLOOKUP(table16[[#This Row],[Code]],#REF!,7,FALSE)),"")</f>
        <v>0</v>
      </c>
      <c r="I22" s="25">
        <f>IFERROR(IF(table16[[#This Row],[Code]]=0,0,VLOOKUP(table16[[#This Row],[Code]],#REF!,12,FALSE)),"")</f>
        <v>0</v>
      </c>
      <c r="J22" s="25">
        <f>IFERROR(IF(table16[[#This Row],[Code]]=0,0,VLOOKUP(table16[[#This Row],[Code]],#REF!,11,FALSE)),"")</f>
        <v>0</v>
      </c>
      <c r="K22" s="27">
        <f>IFERROR(IF(table16[[#This Row],[Code]]=0,0,VLOOKUP(table16[[#This Row],[Code]],#REF!,9,FALSE)),"")</f>
        <v>0</v>
      </c>
      <c r="L22" s="27">
        <f>IFERROR(IF(table16[[#This Row],[Code]]=0,0,VLOOKUP(table16[[#This Row],[Code]],#REF!,10,FALSE)),"")</f>
        <v>0</v>
      </c>
      <c r="M22" s="29">
        <f>IFERROR(IF(table16[[#This Row],[Code]]=0,0,VLOOKUP(table16[[#This Row],[Code]],#REF!,8,FALSE)),"")</f>
        <v>0</v>
      </c>
    </row>
    <row r="23" spans="2:13">
      <c r="B23" s="25">
        <f>IF($B$15=0,0,IF(COUNTIF($B$16:B22,"&lt;&gt;0")&gt;$B$15,0,IF(COUNTIF($B$16:B22,"&lt;&gt;0")=$B$15,$B$15,IF(COUNTIF($B$16:B22,"&lt;&gt;0")&lt;$B$15,B22+1))))</f>
        <v>0</v>
      </c>
      <c r="C23" s="26">
        <f>IF(table16[[#This Row],[0]]=0,0,$L$12&amp;table16[[#This Row],[0]])</f>
        <v>0</v>
      </c>
      <c r="D23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3" s="28">
        <f>IFERROR(IF(table16[[#This Row],[Code]]=0,0,VLOOKUP(table16[[#This Row],[Code]],#REF!,4,FALSE)),"")</f>
        <v>0</v>
      </c>
      <c r="F23" s="27">
        <f>IFERROR(IF(table16[[#This Row],[Code]]=0,0,VLOOKUP(table16[[#This Row],[Code]],#REF!,5,FALSE)),"")</f>
        <v>0</v>
      </c>
      <c r="G23" s="27">
        <f>IFERROR(IF(table16[[#This Row],[Code]]=0,0,VLOOKUP(table16[[#This Row],[Code]],#REF!,6,FALSE)),"")</f>
        <v>0</v>
      </c>
      <c r="H23" s="27">
        <f>IFERROR(IF(table16[[#This Row],[Code]]=0,0,VLOOKUP(table16[[#This Row],[Code]],#REF!,7,FALSE)),"")</f>
        <v>0</v>
      </c>
      <c r="I23" s="25">
        <f>IFERROR(IF(table16[[#This Row],[Code]]=0,0,VLOOKUP(table16[[#This Row],[Code]],#REF!,12,FALSE)),"")</f>
        <v>0</v>
      </c>
      <c r="J23" s="25">
        <f>IFERROR(IF(table16[[#This Row],[Code]]=0,0,VLOOKUP(table16[[#This Row],[Code]],#REF!,11,FALSE)),"")</f>
        <v>0</v>
      </c>
      <c r="K23" s="27">
        <f>IFERROR(IF(table16[[#This Row],[Code]]=0,0,VLOOKUP(table16[[#This Row],[Code]],#REF!,9,FALSE)),"")</f>
        <v>0</v>
      </c>
      <c r="L23" s="27">
        <f>IFERROR(IF(table16[[#This Row],[Code]]=0,0,VLOOKUP(table16[[#This Row],[Code]],#REF!,10,FALSE)),"")</f>
        <v>0</v>
      </c>
      <c r="M23" s="29">
        <f>IFERROR(IF(table16[[#This Row],[Code]]=0,0,VLOOKUP(table16[[#This Row],[Code]],#REF!,8,FALSE)),"")</f>
        <v>0</v>
      </c>
    </row>
    <row r="24" spans="2:13">
      <c r="B24" s="25">
        <f>IF($B$15=0,0,IF(COUNTIF($B$16:B23,"&lt;&gt;0")&gt;$B$15,0,IF(COUNTIF($B$16:B23,"&lt;&gt;0")=$B$15,$B$15,IF(COUNTIF($B$16:B23,"&lt;&gt;0")&lt;$B$15,B23+1))))</f>
        <v>0</v>
      </c>
      <c r="C24" s="26">
        <f>IF(table16[[#This Row],[0]]=0,0,$L$12&amp;table16[[#This Row],[0]])</f>
        <v>0</v>
      </c>
      <c r="D24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4" s="28">
        <f>IFERROR(IF(table16[[#This Row],[Code]]=0,0,VLOOKUP(table16[[#This Row],[Code]],#REF!,4,FALSE)),"")</f>
        <v>0</v>
      </c>
      <c r="F24" s="27">
        <f>IFERROR(IF(table16[[#This Row],[Code]]=0,0,VLOOKUP(table16[[#This Row],[Code]],#REF!,5,FALSE)),"")</f>
        <v>0</v>
      </c>
      <c r="G24" s="27">
        <f>IFERROR(IF(table16[[#This Row],[Code]]=0,0,VLOOKUP(table16[[#This Row],[Code]],#REF!,6,FALSE)),"")</f>
        <v>0</v>
      </c>
      <c r="H24" s="27">
        <f>IFERROR(IF(table16[[#This Row],[Code]]=0,0,VLOOKUP(table16[[#This Row],[Code]],#REF!,7,FALSE)),"")</f>
        <v>0</v>
      </c>
      <c r="I24" s="25">
        <f>IFERROR(IF(table16[[#This Row],[Code]]=0,0,VLOOKUP(table16[[#This Row],[Code]],#REF!,12,FALSE)),"")</f>
        <v>0</v>
      </c>
      <c r="J24" s="25">
        <f>IFERROR(IF(table16[[#This Row],[Code]]=0,0,VLOOKUP(table16[[#This Row],[Code]],#REF!,11,FALSE)),"")</f>
        <v>0</v>
      </c>
      <c r="K24" s="27">
        <f>IFERROR(IF(table16[[#This Row],[Code]]=0,0,VLOOKUP(table16[[#This Row],[Code]],#REF!,9,FALSE)),"")</f>
        <v>0</v>
      </c>
      <c r="L24" s="27">
        <f>IFERROR(IF(table16[[#This Row],[Code]]=0,0,VLOOKUP(table16[[#This Row],[Code]],#REF!,10,FALSE)),"")</f>
        <v>0</v>
      </c>
      <c r="M24" s="29">
        <f>IFERROR(IF(table16[[#This Row],[Code]]=0,0,VLOOKUP(table16[[#This Row],[Code]],#REF!,8,FALSE)),"")</f>
        <v>0</v>
      </c>
    </row>
    <row r="25" spans="2:13">
      <c r="B25" s="25">
        <f>IF($B$15=0,0,IF(COUNTIF($B$16:B24,"&lt;&gt;0")&gt;$B$15,0,IF(COUNTIF($B$16:B24,"&lt;&gt;0")=$B$15,$B$15,IF(COUNTIF($B$16:B24,"&lt;&gt;0")&lt;$B$15,B24+1))))</f>
        <v>0</v>
      </c>
      <c r="C25" s="26">
        <f>IF(table16[[#This Row],[0]]=0,0,$L$12&amp;table16[[#This Row],[0]])</f>
        <v>0</v>
      </c>
      <c r="D25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5" s="28">
        <f>IFERROR(IF(table16[[#This Row],[Code]]=0,0,VLOOKUP(table16[[#This Row],[Code]],#REF!,4,FALSE)),"")</f>
        <v>0</v>
      </c>
      <c r="F25" s="27">
        <f>IFERROR(IF(table16[[#This Row],[Code]]=0,0,VLOOKUP(table16[[#This Row],[Code]],#REF!,5,FALSE)),"")</f>
        <v>0</v>
      </c>
      <c r="G25" s="27">
        <f>IFERROR(IF(table16[[#This Row],[Code]]=0,0,VLOOKUP(table16[[#This Row],[Code]],#REF!,6,FALSE)),"")</f>
        <v>0</v>
      </c>
      <c r="H25" s="27">
        <f>IFERROR(IF(table16[[#This Row],[Code]]=0,0,VLOOKUP(table16[[#This Row],[Code]],#REF!,7,FALSE)),"")</f>
        <v>0</v>
      </c>
      <c r="I25" s="25">
        <f>IFERROR(IF(table16[[#This Row],[Code]]=0,0,VLOOKUP(table16[[#This Row],[Code]],#REF!,12,FALSE)),"")</f>
        <v>0</v>
      </c>
      <c r="J25" s="25">
        <f>IFERROR(IF(table16[[#This Row],[Code]]=0,0,VLOOKUP(table16[[#This Row],[Code]],#REF!,11,FALSE)),"")</f>
        <v>0</v>
      </c>
      <c r="K25" s="27">
        <f>IFERROR(IF(table16[[#This Row],[Code]]=0,0,VLOOKUP(table16[[#This Row],[Code]],#REF!,9,FALSE)),"")</f>
        <v>0</v>
      </c>
      <c r="L25" s="27">
        <f>IFERROR(IF(table16[[#This Row],[Code]]=0,0,VLOOKUP(table16[[#This Row],[Code]],#REF!,10,FALSE)),"")</f>
        <v>0</v>
      </c>
      <c r="M25" s="29">
        <f>IFERROR(IF(table16[[#This Row],[Code]]=0,0,VLOOKUP(table16[[#This Row],[Code]],#REF!,8,FALSE)),"")</f>
        <v>0</v>
      </c>
    </row>
    <row r="26" spans="2:13">
      <c r="B26" s="25">
        <f>IF($B$15=0,0,IF(COUNTIF($B$16:B25,"&lt;&gt;0")&gt;$B$15,0,IF(COUNTIF($B$16:B25,"&lt;&gt;0")=$B$15,$B$15,IF(COUNTIF($B$16:B25,"&lt;&gt;0")&lt;$B$15,B25+1))))</f>
        <v>0</v>
      </c>
      <c r="C26" s="26">
        <f>IF(table16[[#This Row],[0]]=0,0,$L$12&amp;table16[[#This Row],[0]])</f>
        <v>0</v>
      </c>
      <c r="D26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6" s="28">
        <f>IFERROR(IF(table16[[#This Row],[Code]]=0,0,VLOOKUP(table16[[#This Row],[Code]],#REF!,4,FALSE)),"")</f>
        <v>0</v>
      </c>
      <c r="F26" s="27">
        <f>IFERROR(IF(table16[[#This Row],[Code]]=0,0,VLOOKUP(table16[[#This Row],[Code]],#REF!,5,FALSE)),"")</f>
        <v>0</v>
      </c>
      <c r="G26" s="27">
        <f>IFERROR(IF(table16[[#This Row],[Code]]=0,0,VLOOKUP(table16[[#This Row],[Code]],#REF!,6,FALSE)),"")</f>
        <v>0</v>
      </c>
      <c r="H26" s="27">
        <f>IFERROR(IF(table16[[#This Row],[Code]]=0,0,VLOOKUP(table16[[#This Row],[Code]],#REF!,7,FALSE)),"")</f>
        <v>0</v>
      </c>
      <c r="I26" s="25">
        <f>IFERROR(IF(table16[[#This Row],[Code]]=0,0,VLOOKUP(table16[[#This Row],[Code]],#REF!,12,FALSE)),"")</f>
        <v>0</v>
      </c>
      <c r="J26" s="25">
        <f>IFERROR(IF(table16[[#This Row],[Code]]=0,0,VLOOKUP(table16[[#This Row],[Code]],#REF!,11,FALSE)),"")</f>
        <v>0</v>
      </c>
      <c r="K26" s="27">
        <f>IFERROR(IF(table16[[#This Row],[Code]]=0,0,VLOOKUP(table16[[#This Row],[Code]],#REF!,9,FALSE)),"")</f>
        <v>0</v>
      </c>
      <c r="L26" s="27">
        <f>IFERROR(IF(table16[[#This Row],[Code]]=0,0,VLOOKUP(table16[[#This Row],[Code]],#REF!,10,FALSE)),"")</f>
        <v>0</v>
      </c>
      <c r="M26" s="29">
        <f>IFERROR(IF(table16[[#This Row],[Code]]=0,0,VLOOKUP(table16[[#This Row],[Code]],#REF!,8,FALSE)),"")</f>
        <v>0</v>
      </c>
    </row>
    <row r="27" spans="2:13">
      <c r="B27" s="25">
        <f>IF($B$15=0,0,IF(COUNTIF($B$16:B26,"&lt;&gt;0")&gt;$B$15,0,IF(COUNTIF($B$16:B26,"&lt;&gt;0")=$B$15,$B$15,IF(COUNTIF($B$16:B26,"&lt;&gt;0")&lt;$B$15,B26+1))))</f>
        <v>0</v>
      </c>
      <c r="C27" s="26">
        <f>IF(table16[[#This Row],[0]]=0,0,$L$12&amp;table16[[#This Row],[0]])</f>
        <v>0</v>
      </c>
      <c r="D27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7" s="28">
        <f>IFERROR(IF(table16[[#This Row],[Code]]=0,0,VLOOKUP(table16[[#This Row],[Code]],#REF!,4,FALSE)),"")</f>
        <v>0</v>
      </c>
      <c r="F27" s="27">
        <f>IFERROR(IF(table16[[#This Row],[Code]]=0,0,VLOOKUP(table16[[#This Row],[Code]],#REF!,5,FALSE)),"")</f>
        <v>0</v>
      </c>
      <c r="G27" s="27">
        <f>IFERROR(IF(table16[[#This Row],[Code]]=0,0,VLOOKUP(table16[[#This Row],[Code]],#REF!,6,FALSE)),"")</f>
        <v>0</v>
      </c>
      <c r="H27" s="27">
        <f>IFERROR(IF(table16[[#This Row],[Code]]=0,0,VLOOKUP(table16[[#This Row],[Code]],#REF!,7,FALSE)),"")</f>
        <v>0</v>
      </c>
      <c r="I27" s="25">
        <f>IFERROR(IF(table16[[#This Row],[Code]]=0,0,VLOOKUP(table16[[#This Row],[Code]],#REF!,12,FALSE)),"")</f>
        <v>0</v>
      </c>
      <c r="J27" s="25">
        <f>IFERROR(IF(table16[[#This Row],[Code]]=0,0,VLOOKUP(table16[[#This Row],[Code]],#REF!,11,FALSE)),"")</f>
        <v>0</v>
      </c>
      <c r="K27" s="27">
        <f>IFERROR(IF(table16[[#This Row],[Code]]=0,0,VLOOKUP(table16[[#This Row],[Code]],#REF!,9,FALSE)),"")</f>
        <v>0</v>
      </c>
      <c r="L27" s="27">
        <f>IFERROR(IF(table16[[#This Row],[Code]]=0,0,VLOOKUP(table16[[#This Row],[Code]],#REF!,10,FALSE)),"")</f>
        <v>0</v>
      </c>
      <c r="M27" s="29">
        <f>IFERROR(IF(table16[[#This Row],[Code]]=0,0,VLOOKUP(table16[[#This Row],[Code]],#REF!,8,FALSE)),"")</f>
        <v>0</v>
      </c>
    </row>
    <row r="28" spans="2:13">
      <c r="B28" s="25">
        <f>IF($B$15=0,0,IF(COUNTIF($B$16:B27,"&lt;&gt;0")&gt;$B$15,0,IF(COUNTIF($B$16:B27,"&lt;&gt;0")=$B$15,$B$15,IF(COUNTIF($B$16:B27,"&lt;&gt;0")&lt;$B$15,B27+1))))</f>
        <v>0</v>
      </c>
      <c r="C28" s="26">
        <f>IF(table16[[#This Row],[0]]=0,0,$L$12&amp;table16[[#This Row],[0]])</f>
        <v>0</v>
      </c>
      <c r="D28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8" s="28">
        <f>IFERROR(IF(table16[[#This Row],[Code]]=0,0,VLOOKUP(table16[[#This Row],[Code]],#REF!,4,FALSE)),"")</f>
        <v>0</v>
      </c>
      <c r="F28" s="27">
        <f>IFERROR(IF(table16[[#This Row],[Code]]=0,0,VLOOKUP(table16[[#This Row],[Code]],#REF!,5,FALSE)),"")</f>
        <v>0</v>
      </c>
      <c r="G28" s="27">
        <f>IFERROR(IF(table16[[#This Row],[Code]]=0,0,VLOOKUP(table16[[#This Row],[Code]],#REF!,6,FALSE)),"")</f>
        <v>0</v>
      </c>
      <c r="H28" s="27">
        <f>IFERROR(IF(table16[[#This Row],[Code]]=0,0,VLOOKUP(table16[[#This Row],[Code]],#REF!,7,FALSE)),"")</f>
        <v>0</v>
      </c>
      <c r="I28" s="25">
        <f>IFERROR(IF(table16[[#This Row],[Code]]=0,0,VLOOKUP(table16[[#This Row],[Code]],#REF!,12,FALSE)),"")</f>
        <v>0</v>
      </c>
      <c r="J28" s="25">
        <f>IFERROR(IF(table16[[#This Row],[Code]]=0,0,VLOOKUP(table16[[#This Row],[Code]],#REF!,11,FALSE)),"")</f>
        <v>0</v>
      </c>
      <c r="K28" s="27">
        <f>IFERROR(IF(table16[[#This Row],[Code]]=0,0,VLOOKUP(table16[[#This Row],[Code]],#REF!,9,FALSE)),"")</f>
        <v>0</v>
      </c>
      <c r="L28" s="27">
        <f>IFERROR(IF(table16[[#This Row],[Code]]=0,0,VLOOKUP(table16[[#This Row],[Code]],#REF!,10,FALSE)),"")</f>
        <v>0</v>
      </c>
      <c r="M28" s="29">
        <f>IFERROR(IF(table16[[#This Row],[Code]]=0,0,VLOOKUP(table16[[#This Row],[Code]],#REF!,8,FALSE)),"")</f>
        <v>0</v>
      </c>
    </row>
    <row r="29" spans="2:13">
      <c r="B29" s="25">
        <f>IF($B$15=0,0,IF(COUNTIF($B$16:B28,"&lt;&gt;0")&gt;$B$15,0,IF(COUNTIF($B$16:B28,"&lt;&gt;0")=$B$15,$B$15,IF(COUNTIF($B$16:B28,"&lt;&gt;0")&lt;$B$15,B28+1))))</f>
        <v>0</v>
      </c>
      <c r="C29" s="26">
        <f>IF(table16[[#This Row],[0]]=0,0,$L$12&amp;table16[[#This Row],[0]])</f>
        <v>0</v>
      </c>
      <c r="D29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9" s="28">
        <f>IFERROR(IF(table16[[#This Row],[Code]]=0,0,VLOOKUP(table16[[#This Row],[Code]],#REF!,4,FALSE)),"")</f>
        <v>0</v>
      </c>
      <c r="F29" s="27">
        <f>IFERROR(IF(table16[[#This Row],[Code]]=0,0,VLOOKUP(table16[[#This Row],[Code]],#REF!,5,FALSE)),"")</f>
        <v>0</v>
      </c>
      <c r="G29" s="27">
        <f>IFERROR(IF(table16[[#This Row],[Code]]=0,0,VLOOKUP(table16[[#This Row],[Code]],#REF!,6,FALSE)),"")</f>
        <v>0</v>
      </c>
      <c r="H29" s="27">
        <f>IFERROR(IF(table16[[#This Row],[Code]]=0,0,VLOOKUP(table16[[#This Row],[Code]],#REF!,7,FALSE)),"")</f>
        <v>0</v>
      </c>
      <c r="I29" s="25">
        <f>IFERROR(IF(table16[[#This Row],[Code]]=0,0,VLOOKUP(table16[[#This Row],[Code]],#REF!,12,FALSE)),"")</f>
        <v>0</v>
      </c>
      <c r="J29" s="25">
        <f>IFERROR(IF(table16[[#This Row],[Code]]=0,0,VLOOKUP(table16[[#This Row],[Code]],#REF!,11,FALSE)),"")</f>
        <v>0</v>
      </c>
      <c r="K29" s="27">
        <f>IFERROR(IF(table16[[#This Row],[Code]]=0,0,VLOOKUP(table16[[#This Row],[Code]],#REF!,9,FALSE)),"")</f>
        <v>0</v>
      </c>
      <c r="L29" s="27">
        <f>IFERROR(IF(table16[[#This Row],[Code]]=0,0,VLOOKUP(table16[[#This Row],[Code]],#REF!,10,FALSE)),"")</f>
        <v>0</v>
      </c>
      <c r="M29" s="29">
        <f>IFERROR(IF(table16[[#This Row],[Code]]=0,0,VLOOKUP(table16[[#This Row],[Code]],#REF!,8,FALSE)),"")</f>
        <v>0</v>
      </c>
    </row>
    <row r="30" spans="2:13">
      <c r="B30" s="25">
        <f>IF($B$15=0,0,IF(COUNTIF($B$16:B29,"&lt;&gt;0")&gt;$B$15,0,IF(COUNTIF($B$16:B29,"&lt;&gt;0")=$B$15,$B$15,IF(COUNTIF($B$16:B29,"&lt;&gt;0")&lt;$B$15,B29+1))))</f>
        <v>0</v>
      </c>
      <c r="C30" s="26">
        <f>IF(table16[[#This Row],[0]]=0,0,$L$12&amp;table16[[#This Row],[0]])</f>
        <v>0</v>
      </c>
      <c r="D30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0" s="28">
        <f>IFERROR(IF(table16[[#This Row],[Code]]=0,0,VLOOKUP(table16[[#This Row],[Code]],#REF!,4,FALSE)),"")</f>
        <v>0</v>
      </c>
      <c r="F30" s="27">
        <f>IFERROR(IF(table16[[#This Row],[Code]]=0,0,VLOOKUP(table16[[#This Row],[Code]],#REF!,5,FALSE)),"")</f>
        <v>0</v>
      </c>
      <c r="G30" s="27">
        <f>IFERROR(IF(table16[[#This Row],[Code]]=0,0,VLOOKUP(table16[[#This Row],[Code]],#REF!,6,FALSE)),"")</f>
        <v>0</v>
      </c>
      <c r="H30" s="27">
        <f>IFERROR(IF(table16[[#This Row],[Code]]=0,0,VLOOKUP(table16[[#This Row],[Code]],#REF!,7,FALSE)),"")</f>
        <v>0</v>
      </c>
      <c r="I30" s="25">
        <f>IFERROR(IF(table16[[#This Row],[Code]]=0,0,VLOOKUP(table16[[#This Row],[Code]],#REF!,12,FALSE)),"")</f>
        <v>0</v>
      </c>
      <c r="J30" s="25">
        <f>IFERROR(IF(table16[[#This Row],[Code]]=0,0,VLOOKUP(table16[[#This Row],[Code]],#REF!,11,FALSE)),"")</f>
        <v>0</v>
      </c>
      <c r="K30" s="27">
        <f>IFERROR(IF(table16[[#This Row],[Code]]=0,0,VLOOKUP(table16[[#This Row],[Code]],#REF!,9,FALSE)),"")</f>
        <v>0</v>
      </c>
      <c r="L30" s="27">
        <f>IFERROR(IF(table16[[#This Row],[Code]]=0,0,VLOOKUP(table16[[#This Row],[Code]],#REF!,10,FALSE)),"")</f>
        <v>0</v>
      </c>
      <c r="M30" s="29">
        <f>IFERROR(IF(table16[[#This Row],[Code]]=0,0,VLOOKUP(table16[[#This Row],[Code]],#REF!,8,FALSE)),"")</f>
        <v>0</v>
      </c>
    </row>
    <row r="31" spans="2:13">
      <c r="B31" s="25">
        <f>IF($B$15=0,0,IF(COUNTIF($B$16:B30,"&lt;&gt;0")&gt;$B$15,0,IF(COUNTIF($B$16:B30,"&lt;&gt;0")=$B$15,$B$15,IF(COUNTIF($B$16:B30,"&lt;&gt;0")&lt;$B$15,B30+1))))</f>
        <v>0</v>
      </c>
      <c r="C31" s="26">
        <f>IF(table16[[#This Row],[0]]=0,0,$L$12&amp;table16[[#This Row],[0]])</f>
        <v>0</v>
      </c>
      <c r="D31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1" s="28">
        <f>IFERROR(IF(table16[[#This Row],[Code]]=0,0,VLOOKUP(table16[[#This Row],[Code]],#REF!,4,FALSE)),"")</f>
        <v>0</v>
      </c>
      <c r="F31" s="27">
        <f>IFERROR(IF(table16[[#This Row],[Code]]=0,0,VLOOKUP(table16[[#This Row],[Code]],#REF!,5,FALSE)),"")</f>
        <v>0</v>
      </c>
      <c r="G31" s="27">
        <f>IFERROR(IF(table16[[#This Row],[Code]]=0,0,VLOOKUP(table16[[#This Row],[Code]],#REF!,6,FALSE)),"")</f>
        <v>0</v>
      </c>
      <c r="H31" s="27">
        <f>IFERROR(IF(table16[[#This Row],[Code]]=0,0,VLOOKUP(table16[[#This Row],[Code]],#REF!,7,FALSE)),"")</f>
        <v>0</v>
      </c>
      <c r="I31" s="25">
        <f>IFERROR(IF(table16[[#This Row],[Code]]=0,0,VLOOKUP(table16[[#This Row],[Code]],#REF!,12,FALSE)),"")</f>
        <v>0</v>
      </c>
      <c r="J31" s="25">
        <f>IFERROR(IF(table16[[#This Row],[Code]]=0,0,VLOOKUP(table16[[#This Row],[Code]],#REF!,11,FALSE)),"")</f>
        <v>0</v>
      </c>
      <c r="K31" s="27">
        <f>IFERROR(IF(table16[[#This Row],[Code]]=0,0,VLOOKUP(table16[[#This Row],[Code]],#REF!,9,FALSE)),"")</f>
        <v>0</v>
      </c>
      <c r="L31" s="27">
        <f>IFERROR(IF(table16[[#This Row],[Code]]=0,0,VLOOKUP(table16[[#This Row],[Code]],#REF!,10,FALSE)),"")</f>
        <v>0</v>
      </c>
      <c r="M31" s="29">
        <f>IFERROR(IF(table16[[#This Row],[Code]]=0,0,VLOOKUP(table16[[#This Row],[Code]],#REF!,8,FALSE)),"")</f>
        <v>0</v>
      </c>
    </row>
    <row r="32" spans="2:13">
      <c r="B32" s="25">
        <f>IF($B$15=0,0,IF(COUNTIF($B$16:B31,"&lt;&gt;0")&gt;$B$15,0,IF(COUNTIF($B$16:B31,"&lt;&gt;0")=$B$15,$B$15,IF(COUNTIF($B$16:B31,"&lt;&gt;0")&lt;$B$15,B31+1))))</f>
        <v>0</v>
      </c>
      <c r="C32" s="26">
        <f>IF(table16[[#This Row],[0]]=0,0,$L$12&amp;table16[[#This Row],[0]])</f>
        <v>0</v>
      </c>
      <c r="D32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2" s="28">
        <f>IFERROR(IF(table16[[#This Row],[Code]]=0,0,VLOOKUP(table16[[#This Row],[Code]],#REF!,4,FALSE)),"")</f>
        <v>0</v>
      </c>
      <c r="F32" s="27">
        <f>IFERROR(IF(table16[[#This Row],[Code]]=0,0,VLOOKUP(table16[[#This Row],[Code]],#REF!,5,FALSE)),"")</f>
        <v>0</v>
      </c>
      <c r="G32" s="27">
        <f>IFERROR(IF(table16[[#This Row],[Code]]=0,0,VLOOKUP(table16[[#This Row],[Code]],#REF!,6,FALSE)),"")</f>
        <v>0</v>
      </c>
      <c r="H32" s="27">
        <f>IFERROR(IF(table16[[#This Row],[Code]]=0,0,VLOOKUP(table16[[#This Row],[Code]],#REF!,7,FALSE)),"")</f>
        <v>0</v>
      </c>
      <c r="I32" s="25">
        <f>IFERROR(IF(table16[[#This Row],[Code]]=0,0,VLOOKUP(table16[[#This Row],[Code]],#REF!,12,FALSE)),"")</f>
        <v>0</v>
      </c>
      <c r="J32" s="25">
        <f>IFERROR(IF(table16[[#This Row],[Code]]=0,0,VLOOKUP(table16[[#This Row],[Code]],#REF!,11,FALSE)),"")</f>
        <v>0</v>
      </c>
      <c r="K32" s="27">
        <f>IFERROR(IF(table16[[#This Row],[Code]]=0,0,VLOOKUP(table16[[#This Row],[Code]],#REF!,9,FALSE)),"")</f>
        <v>0</v>
      </c>
      <c r="L32" s="27">
        <f>IFERROR(IF(table16[[#This Row],[Code]]=0,0,VLOOKUP(table16[[#This Row],[Code]],#REF!,10,FALSE)),"")</f>
        <v>0</v>
      </c>
      <c r="M32" s="29">
        <f>IFERROR(IF(table16[[#This Row],[Code]]=0,0,VLOOKUP(table16[[#This Row],[Code]],#REF!,8,FALSE)),"")</f>
        <v>0</v>
      </c>
    </row>
    <row r="33" spans="2:13">
      <c r="B33" s="25">
        <f>IF($B$15=0,0,IF(COUNTIF($B$16:B32,"&lt;&gt;0")&gt;$B$15,0,IF(COUNTIF($B$16:B32,"&lt;&gt;0")=$B$15,$B$15,IF(COUNTIF($B$16:B32,"&lt;&gt;0")&lt;$B$15,B32+1))))</f>
        <v>0</v>
      </c>
      <c r="C33" s="26">
        <f>IF(table16[[#This Row],[0]]=0,0,$L$12&amp;table16[[#This Row],[0]])</f>
        <v>0</v>
      </c>
      <c r="D33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3" s="28">
        <f>IFERROR(IF(table16[[#This Row],[Code]]=0,0,VLOOKUP(table16[[#This Row],[Code]],#REF!,4,FALSE)),"")</f>
        <v>0</v>
      </c>
      <c r="F33" s="27">
        <f>IFERROR(IF(table16[[#This Row],[Code]]=0,0,VLOOKUP(table16[[#This Row],[Code]],#REF!,5,FALSE)),"")</f>
        <v>0</v>
      </c>
      <c r="G33" s="27">
        <f>IFERROR(IF(table16[[#This Row],[Code]]=0,0,VLOOKUP(table16[[#This Row],[Code]],#REF!,6,FALSE)),"")</f>
        <v>0</v>
      </c>
      <c r="H33" s="27">
        <f>IFERROR(IF(table16[[#This Row],[Code]]=0,0,VLOOKUP(table16[[#This Row],[Code]],#REF!,7,FALSE)),"")</f>
        <v>0</v>
      </c>
      <c r="I33" s="25">
        <f>IFERROR(IF(table16[[#This Row],[Code]]=0,0,VLOOKUP(table16[[#This Row],[Code]],#REF!,12,FALSE)),"")</f>
        <v>0</v>
      </c>
      <c r="J33" s="25">
        <f>IFERROR(IF(table16[[#This Row],[Code]]=0,0,VLOOKUP(table16[[#This Row],[Code]],#REF!,11,FALSE)),"")</f>
        <v>0</v>
      </c>
      <c r="K33" s="27">
        <f>IFERROR(IF(table16[[#This Row],[Code]]=0,0,VLOOKUP(table16[[#This Row],[Code]],#REF!,9,FALSE)),"")</f>
        <v>0</v>
      </c>
      <c r="L33" s="27">
        <f>IFERROR(IF(table16[[#This Row],[Code]]=0,0,VLOOKUP(table16[[#This Row],[Code]],#REF!,10,FALSE)),"")</f>
        <v>0</v>
      </c>
      <c r="M33" s="29">
        <f>IFERROR(IF(table16[[#This Row],[Code]]=0,0,VLOOKUP(table16[[#This Row],[Code]],#REF!,8,FALSE)),"")</f>
        <v>0</v>
      </c>
    </row>
    <row r="34" spans="2:13">
      <c r="B34" s="25">
        <f>IF($B$15=0,0,IF(COUNTIF($B$16:B33,"&lt;&gt;0")&gt;$B$15,0,IF(COUNTIF($B$16:B33,"&lt;&gt;0")=$B$15,$B$15,IF(COUNTIF($B$16:B33,"&lt;&gt;0")&lt;$B$15,B33+1))))</f>
        <v>0</v>
      </c>
      <c r="C34" s="26">
        <f>IF(table16[[#This Row],[0]]=0,0,$L$12&amp;table16[[#This Row],[0]])</f>
        <v>0</v>
      </c>
      <c r="D34" s="52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4" s="28">
        <f>IFERROR(IF(table16[[#This Row],[Code]]=0,0,VLOOKUP(table16[[#This Row],[Code]],#REF!,4,FALSE)),"")</f>
        <v>0</v>
      </c>
      <c r="F34" s="27">
        <f>IFERROR(IF(table16[[#This Row],[Code]]=0,0,VLOOKUP(table16[[#This Row],[Code]],#REF!,5,FALSE)),"")</f>
        <v>0</v>
      </c>
      <c r="G34" s="27">
        <f>IFERROR(IF(table16[[#This Row],[Code]]=0,0,VLOOKUP(table16[[#This Row],[Code]],#REF!,6,FALSE)),"")</f>
        <v>0</v>
      </c>
      <c r="H34" s="27">
        <f>IFERROR(IF(table16[[#This Row],[Code]]=0,0,VLOOKUP(table16[[#This Row],[Code]],#REF!,7,FALSE)),"")</f>
        <v>0</v>
      </c>
      <c r="I34" s="25">
        <f>IFERROR(IF(table16[[#This Row],[Code]]=0,0,VLOOKUP(table16[[#This Row],[Code]],#REF!,12,FALSE)),"")</f>
        <v>0</v>
      </c>
      <c r="J34" s="25">
        <f>IFERROR(IF(table16[[#This Row],[Code]]=0,0,VLOOKUP(table16[[#This Row],[Code]],#REF!,11,FALSE)),"")</f>
        <v>0</v>
      </c>
      <c r="K34" s="27">
        <f>IFERROR(IF(table16[[#This Row],[Code]]=0,0,VLOOKUP(table16[[#This Row],[Code]],#REF!,9,FALSE)),"")</f>
        <v>0</v>
      </c>
      <c r="L34" s="27">
        <f>IFERROR(IF(table16[[#This Row],[Code]]=0,0,VLOOKUP(table16[[#This Row],[Code]],#REF!,10,FALSE)),"")</f>
        <v>0</v>
      </c>
      <c r="M34" s="29">
        <f>IFERROR(IF(table16[[#This Row],[Code]]=0,0,VLOOKUP(table16[[#This Row],[Code]],#REF!,8,FALSE)),"")</f>
        <v>0</v>
      </c>
    </row>
    <row r="35" spans="2:13">
      <c r="B35" s="25">
        <f>IF($B$15=0,0,IF(COUNTIF($B$16:B34,"&lt;&gt;0")&gt;$B$15,0,IF(COUNTIF($B$16:B34,"&lt;&gt;0")=$B$15,$B$15,IF(COUNTIF($B$16:B34,"&lt;&gt;0")&lt;$B$15,B34+1))))</f>
        <v>0</v>
      </c>
      <c r="C35" s="26">
        <f>IF(table16[[#This Row],[0]]=0,0,$L$12&amp;table16[[#This Row],[0]])</f>
        <v>0</v>
      </c>
      <c r="D35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5" s="28">
        <f>IFERROR(IF(table16[[#This Row],[Code]]=0,0,VLOOKUP(table16[[#This Row],[Code]],#REF!,4,FALSE)),"")</f>
        <v>0</v>
      </c>
      <c r="F35" s="27">
        <f>IFERROR(IF(table16[[#This Row],[Code]]=0,0,VLOOKUP(table16[[#This Row],[Code]],#REF!,5,FALSE)),"")</f>
        <v>0</v>
      </c>
      <c r="G35" s="27">
        <f>IFERROR(IF(table16[[#This Row],[Code]]=0,0,VLOOKUP(table16[[#This Row],[Code]],#REF!,6,FALSE)),"")</f>
        <v>0</v>
      </c>
      <c r="H35" s="27">
        <f>IFERROR(IF(table16[[#This Row],[Code]]=0,0,VLOOKUP(table16[[#This Row],[Code]],#REF!,7,FALSE)),"")</f>
        <v>0</v>
      </c>
      <c r="I35" s="25">
        <f>IFERROR(IF(table16[[#This Row],[Code]]=0,0,VLOOKUP(table16[[#This Row],[Code]],#REF!,12,FALSE)),"")</f>
        <v>0</v>
      </c>
      <c r="J35" s="25">
        <f>IFERROR(IF(table16[[#This Row],[Code]]=0,0,VLOOKUP(table16[[#This Row],[Code]],#REF!,11,FALSE)),"")</f>
        <v>0</v>
      </c>
      <c r="K35" s="27">
        <f>IFERROR(IF(table16[[#This Row],[Code]]=0,0,VLOOKUP(table16[[#This Row],[Code]],#REF!,9,FALSE)),"")</f>
        <v>0</v>
      </c>
      <c r="L35" s="27">
        <f>IFERROR(IF(table16[[#This Row],[Code]]=0,0,VLOOKUP(table16[[#This Row],[Code]],#REF!,10,FALSE)),"")</f>
        <v>0</v>
      </c>
      <c r="M35" s="29">
        <f>IFERROR(IF(table16[[#This Row],[Code]]=0,0,VLOOKUP(table16[[#This Row],[Code]],#REF!,8,FALSE)),"")</f>
        <v>0</v>
      </c>
    </row>
    <row r="36" spans="2:13">
      <c r="B36" s="25">
        <f>IF($B$15=0,0,IF(COUNTIF($B$16:B35,"&lt;&gt;0")&gt;$B$15,0,IF(COUNTIF($B$16:B35,"&lt;&gt;0")=$B$15,$B$15,IF(COUNTIF($B$16:B35,"&lt;&gt;0")&lt;$B$15,B35+1))))</f>
        <v>0</v>
      </c>
      <c r="C36" s="26">
        <f>IF(table16[[#This Row],[0]]=0,0,$L$12&amp;table16[[#This Row],[0]])</f>
        <v>0</v>
      </c>
      <c r="D36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6" s="28">
        <f>IFERROR(IF(table16[[#This Row],[Code]]=0,0,VLOOKUP(table16[[#This Row],[Code]],#REF!,4,FALSE)),"")</f>
        <v>0</v>
      </c>
      <c r="F36" s="27">
        <f>IFERROR(IF(table16[[#This Row],[Code]]=0,0,VLOOKUP(table16[[#This Row],[Code]],#REF!,5,FALSE)),"")</f>
        <v>0</v>
      </c>
      <c r="G36" s="27">
        <f>IFERROR(IF(table16[[#This Row],[Code]]=0,0,VLOOKUP(table16[[#This Row],[Code]],#REF!,6,FALSE)),"")</f>
        <v>0</v>
      </c>
      <c r="H36" s="27">
        <f>IFERROR(IF(table16[[#This Row],[Code]]=0,0,VLOOKUP(table16[[#This Row],[Code]],#REF!,7,FALSE)),"")</f>
        <v>0</v>
      </c>
      <c r="I36" s="25">
        <f>IFERROR(IF(table16[[#This Row],[Code]]=0,0,VLOOKUP(table16[[#This Row],[Code]],#REF!,12,FALSE)),"")</f>
        <v>0</v>
      </c>
      <c r="J36" s="25">
        <f>IFERROR(IF(table16[[#This Row],[Code]]=0,0,VLOOKUP(table16[[#This Row],[Code]],#REF!,11,FALSE)),"")</f>
        <v>0</v>
      </c>
      <c r="K36" s="27">
        <f>IFERROR(IF(table16[[#This Row],[Code]]=0,0,VLOOKUP(table16[[#This Row],[Code]],#REF!,9,FALSE)),"")</f>
        <v>0</v>
      </c>
      <c r="L36" s="27">
        <f>IFERROR(IF(table16[[#This Row],[Code]]=0,0,VLOOKUP(table16[[#This Row],[Code]],#REF!,10,FALSE)),"")</f>
        <v>0</v>
      </c>
      <c r="M36" s="29">
        <f>IFERROR(IF(table16[[#This Row],[Code]]=0,0,VLOOKUP(table16[[#This Row],[Code]],#REF!,8,FALSE)),"")</f>
        <v>0</v>
      </c>
    </row>
    <row r="37" spans="2:13">
      <c r="B37" s="25">
        <f>IF($B$15=0,0,IF(COUNTIF($B$16:B36,"&lt;&gt;0")&gt;$B$15,0,IF(COUNTIF($B$16:B36,"&lt;&gt;0")=$B$15,$B$15,IF(COUNTIF($B$16:B36,"&lt;&gt;0")&lt;$B$15,B36+1))))</f>
        <v>0</v>
      </c>
      <c r="C37" s="26">
        <f>IF(table16[[#This Row],[0]]=0,0,$L$12&amp;table16[[#This Row],[0]])</f>
        <v>0</v>
      </c>
      <c r="D37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7" s="28">
        <f>IFERROR(IF(table16[[#This Row],[Code]]=0,0,VLOOKUP(table16[[#This Row],[Code]],#REF!,4,FALSE)),"")</f>
        <v>0</v>
      </c>
      <c r="F37" s="27">
        <f>IFERROR(IF(table16[[#This Row],[Code]]=0,0,VLOOKUP(table16[[#This Row],[Code]],#REF!,5,FALSE)),"")</f>
        <v>0</v>
      </c>
      <c r="G37" s="27">
        <f>IFERROR(IF(table16[[#This Row],[Code]]=0,0,VLOOKUP(table16[[#This Row],[Code]],#REF!,6,FALSE)),"")</f>
        <v>0</v>
      </c>
      <c r="H37" s="27">
        <f>IFERROR(IF(table16[[#This Row],[Code]]=0,0,VLOOKUP(table16[[#This Row],[Code]],#REF!,7,FALSE)),"")</f>
        <v>0</v>
      </c>
      <c r="I37" s="25">
        <f>IFERROR(IF(table16[[#This Row],[Code]]=0,0,VLOOKUP(table16[[#This Row],[Code]],#REF!,12,FALSE)),"")</f>
        <v>0</v>
      </c>
      <c r="J37" s="25">
        <f>IFERROR(IF(table16[[#This Row],[Code]]=0,0,VLOOKUP(table16[[#This Row],[Code]],#REF!,11,FALSE)),"")</f>
        <v>0</v>
      </c>
      <c r="K37" s="27">
        <f>IFERROR(IF(table16[[#This Row],[Code]]=0,0,VLOOKUP(table16[[#This Row],[Code]],#REF!,9,FALSE)),"")</f>
        <v>0</v>
      </c>
      <c r="L37" s="27">
        <f>IFERROR(IF(table16[[#This Row],[Code]]=0,0,VLOOKUP(table16[[#This Row],[Code]],#REF!,10,FALSE)),"")</f>
        <v>0</v>
      </c>
      <c r="M37" s="29">
        <f>IFERROR(IF(table16[[#This Row],[Code]]=0,0,VLOOKUP(table16[[#This Row],[Code]],#REF!,8,FALSE)),"")</f>
        <v>0</v>
      </c>
    </row>
    <row r="38" spans="2:13">
      <c r="B38" s="25">
        <f>IF($B$15=0,0,IF(COUNTIF($B$16:B37,"&lt;&gt;0")&gt;$B$15,0,IF(COUNTIF($B$16:B37,"&lt;&gt;0")=$B$15,$B$15,IF(COUNTIF($B$16:B37,"&lt;&gt;0")&lt;$B$15,B37+1))))</f>
        <v>0</v>
      </c>
      <c r="C38" s="26">
        <f>IF(table16[[#This Row],[0]]=0,0,$L$12&amp;table16[[#This Row],[0]])</f>
        <v>0</v>
      </c>
      <c r="D38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8" s="28">
        <f>IFERROR(IF(table16[[#This Row],[Code]]=0,0,VLOOKUP(table16[[#This Row],[Code]],#REF!,4,FALSE)),"")</f>
        <v>0</v>
      </c>
      <c r="F38" s="27">
        <f>IFERROR(IF(table16[[#This Row],[Code]]=0,0,VLOOKUP(table16[[#This Row],[Code]],#REF!,5,FALSE)),"")</f>
        <v>0</v>
      </c>
      <c r="G38" s="27">
        <f>IFERROR(IF(table16[[#This Row],[Code]]=0,0,VLOOKUP(table16[[#This Row],[Code]],#REF!,6,FALSE)),"")</f>
        <v>0</v>
      </c>
      <c r="H38" s="27">
        <f>IFERROR(IF(table16[[#This Row],[Code]]=0,0,VLOOKUP(table16[[#This Row],[Code]],#REF!,7,FALSE)),"")</f>
        <v>0</v>
      </c>
      <c r="I38" s="25">
        <f>IFERROR(IF(table16[[#This Row],[Code]]=0,0,VLOOKUP(table16[[#This Row],[Code]],#REF!,12,FALSE)),"")</f>
        <v>0</v>
      </c>
      <c r="J38" s="25">
        <f>IFERROR(IF(table16[[#This Row],[Code]]=0,0,VLOOKUP(table16[[#This Row],[Code]],#REF!,11,FALSE)),"")</f>
        <v>0</v>
      </c>
      <c r="K38" s="27">
        <f>IFERROR(IF(table16[[#This Row],[Code]]=0,0,VLOOKUP(table16[[#This Row],[Code]],#REF!,9,FALSE)),"")</f>
        <v>0</v>
      </c>
      <c r="L38" s="27">
        <f>IFERROR(IF(table16[[#This Row],[Code]]=0,0,VLOOKUP(table16[[#This Row],[Code]],#REF!,10,FALSE)),"")</f>
        <v>0</v>
      </c>
      <c r="M38" s="29">
        <f>IFERROR(IF(table16[[#This Row],[Code]]=0,0,VLOOKUP(table16[[#This Row],[Code]],#REF!,8,FALSE)),"")</f>
        <v>0</v>
      </c>
    </row>
    <row r="39" spans="2:13">
      <c r="B39" s="25">
        <f>IF($B$15=0,0,IF(COUNTIF($B$16:B38,"&lt;&gt;0")&gt;$B$15,0,IF(COUNTIF($B$16:B38,"&lt;&gt;0")=$B$15,$B$15,IF(COUNTIF($B$16:B38,"&lt;&gt;0")&lt;$B$15,B38+1))))</f>
        <v>0</v>
      </c>
      <c r="C39" s="26">
        <f>IF(table16[[#This Row],[0]]=0,0,$L$12&amp;table16[[#This Row],[0]])</f>
        <v>0</v>
      </c>
      <c r="D39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9" s="28">
        <f>IFERROR(IF(table16[[#This Row],[Code]]=0,0,VLOOKUP(table16[[#This Row],[Code]],#REF!,4,FALSE)),"")</f>
        <v>0</v>
      </c>
      <c r="F39" s="27">
        <f>IFERROR(IF(table16[[#This Row],[Code]]=0,0,VLOOKUP(table16[[#This Row],[Code]],#REF!,5,FALSE)),"")</f>
        <v>0</v>
      </c>
      <c r="G39" s="27">
        <f>IFERROR(IF(table16[[#This Row],[Code]]=0,0,VLOOKUP(table16[[#This Row],[Code]],#REF!,6,FALSE)),"")</f>
        <v>0</v>
      </c>
      <c r="H39" s="27">
        <f>IFERROR(IF(table16[[#This Row],[Code]]=0,0,VLOOKUP(table16[[#This Row],[Code]],#REF!,7,FALSE)),"")</f>
        <v>0</v>
      </c>
      <c r="I39" s="25">
        <f>IFERROR(IF(table16[[#This Row],[Code]]=0,0,VLOOKUP(table16[[#This Row],[Code]],#REF!,12,FALSE)),"")</f>
        <v>0</v>
      </c>
      <c r="J39" s="25">
        <f>IFERROR(IF(table16[[#This Row],[Code]]=0,0,VLOOKUP(table16[[#This Row],[Code]],#REF!,11,FALSE)),"")</f>
        <v>0</v>
      </c>
      <c r="K39" s="27">
        <f>IFERROR(IF(table16[[#This Row],[Code]]=0,0,VLOOKUP(table16[[#This Row],[Code]],#REF!,9,FALSE)),"")</f>
        <v>0</v>
      </c>
      <c r="L39" s="27">
        <f>IFERROR(IF(table16[[#This Row],[Code]]=0,0,VLOOKUP(table16[[#This Row],[Code]],#REF!,10,FALSE)),"")</f>
        <v>0</v>
      </c>
      <c r="M39" s="29">
        <f>IFERROR(IF(table16[[#This Row],[Code]]=0,0,VLOOKUP(table16[[#This Row],[Code]],#REF!,8,FALSE)),"")</f>
        <v>0</v>
      </c>
    </row>
    <row r="40" spans="2:13">
      <c r="B40" s="25">
        <f>IF($B$15=0,0,IF(COUNTIF($B$16:B39,"&lt;&gt;0")&gt;$B$15,0,IF(COUNTIF($B$16:B39,"&lt;&gt;0")=$B$15,$B$15,IF(COUNTIF($B$16:B39,"&lt;&gt;0")&lt;$B$15,B39+1))))</f>
        <v>0</v>
      </c>
      <c r="C40" s="26">
        <f>IF(table16[[#This Row],[0]]=0,0,$L$12&amp;table16[[#This Row],[0]])</f>
        <v>0</v>
      </c>
      <c r="D40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0" s="28">
        <f>IFERROR(IF(table16[[#This Row],[Code]]=0,0,VLOOKUP(table16[[#This Row],[Code]],#REF!,4,FALSE)),"")</f>
        <v>0</v>
      </c>
      <c r="F40" s="27">
        <f>IFERROR(IF(table16[[#This Row],[Code]]=0,0,VLOOKUP(table16[[#This Row],[Code]],#REF!,5,FALSE)),"")</f>
        <v>0</v>
      </c>
      <c r="G40" s="27">
        <f>IFERROR(IF(table16[[#This Row],[Code]]=0,0,VLOOKUP(table16[[#This Row],[Code]],#REF!,6,FALSE)),"")</f>
        <v>0</v>
      </c>
      <c r="H40" s="27">
        <f>IFERROR(IF(table16[[#This Row],[Code]]=0,0,VLOOKUP(table16[[#This Row],[Code]],#REF!,7,FALSE)),"")</f>
        <v>0</v>
      </c>
      <c r="I40" s="25">
        <f>IFERROR(IF(table16[[#This Row],[Code]]=0,0,VLOOKUP(table16[[#This Row],[Code]],#REF!,12,FALSE)),"")</f>
        <v>0</v>
      </c>
      <c r="J40" s="25">
        <f>IFERROR(IF(table16[[#This Row],[Code]]=0,0,VLOOKUP(table16[[#This Row],[Code]],#REF!,11,FALSE)),"")</f>
        <v>0</v>
      </c>
      <c r="K40" s="27">
        <f>IFERROR(IF(table16[[#This Row],[Code]]=0,0,VLOOKUP(table16[[#This Row],[Code]],#REF!,9,FALSE)),"")</f>
        <v>0</v>
      </c>
      <c r="L40" s="27">
        <f>IFERROR(IF(table16[[#This Row],[Code]]=0,0,VLOOKUP(table16[[#This Row],[Code]],#REF!,10,FALSE)),"")</f>
        <v>0</v>
      </c>
      <c r="M40" s="29">
        <f>IFERROR(IF(table16[[#This Row],[Code]]=0,0,VLOOKUP(table16[[#This Row],[Code]],#REF!,8,FALSE)),"")</f>
        <v>0</v>
      </c>
    </row>
    <row r="41" spans="2:13">
      <c r="B41" s="25">
        <f>IF($B$15=0,0,IF(COUNTIF($B$16:B40,"&lt;&gt;0")&gt;$B$15,0,IF(COUNTIF($B$16:B40,"&lt;&gt;0")=$B$15,$B$15,IF(COUNTIF($B$16:B40,"&lt;&gt;0")&lt;$B$15,B40+1))))</f>
        <v>0</v>
      </c>
      <c r="C41" s="26">
        <f>IF(table16[[#This Row],[0]]=0,0,$L$12&amp;table16[[#This Row],[0]])</f>
        <v>0</v>
      </c>
      <c r="D41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1" s="28">
        <f>IFERROR(IF(table16[[#This Row],[Code]]=0,0,VLOOKUP(table16[[#This Row],[Code]],#REF!,4,FALSE)),"")</f>
        <v>0</v>
      </c>
      <c r="F41" s="27">
        <f>IFERROR(IF(table16[[#This Row],[Code]]=0,0,VLOOKUP(table16[[#This Row],[Code]],#REF!,5,FALSE)),"")</f>
        <v>0</v>
      </c>
      <c r="G41" s="27">
        <f>IFERROR(IF(table16[[#This Row],[Code]]=0,0,VLOOKUP(table16[[#This Row],[Code]],#REF!,6,FALSE)),"")</f>
        <v>0</v>
      </c>
      <c r="H41" s="27">
        <f>IFERROR(IF(table16[[#This Row],[Code]]=0,0,VLOOKUP(table16[[#This Row],[Code]],#REF!,7,FALSE)),"")</f>
        <v>0</v>
      </c>
      <c r="I41" s="25">
        <f>IFERROR(IF(table16[[#This Row],[Code]]=0,0,VLOOKUP(table16[[#This Row],[Code]],#REF!,12,FALSE)),"")</f>
        <v>0</v>
      </c>
      <c r="J41" s="25">
        <f>IFERROR(IF(table16[[#This Row],[Code]]=0,0,VLOOKUP(table16[[#This Row],[Code]],#REF!,11,FALSE)),"")</f>
        <v>0</v>
      </c>
      <c r="K41" s="27">
        <f>IFERROR(IF(table16[[#This Row],[Code]]=0,0,VLOOKUP(table16[[#This Row],[Code]],#REF!,9,FALSE)),"")</f>
        <v>0</v>
      </c>
      <c r="L41" s="27">
        <f>IFERROR(IF(table16[[#This Row],[Code]]=0,0,VLOOKUP(table16[[#This Row],[Code]],#REF!,10,FALSE)),"")</f>
        <v>0</v>
      </c>
      <c r="M41" s="29">
        <f>IFERROR(IF(table16[[#This Row],[Code]]=0,0,VLOOKUP(table16[[#This Row],[Code]],#REF!,8,FALSE)),"")</f>
        <v>0</v>
      </c>
    </row>
    <row r="42" spans="2:13">
      <c r="B42" s="25">
        <f>IF($B$15=0,0,IF(COUNTIF($B$16:B41,"&lt;&gt;0")&gt;$B$15,0,IF(COUNTIF($B$16:B41,"&lt;&gt;0")=$B$15,$B$15,IF(COUNTIF($B$16:B41,"&lt;&gt;0")&lt;$B$15,B41+1))))</f>
        <v>0</v>
      </c>
      <c r="C42" s="26">
        <f>IF(table16[[#This Row],[0]]=0,0,$L$12&amp;table16[[#This Row],[0]])</f>
        <v>0</v>
      </c>
      <c r="D42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2" s="28">
        <f>IFERROR(IF(table16[[#This Row],[Code]]=0,0,VLOOKUP(table16[[#This Row],[Code]],#REF!,4,FALSE)),"")</f>
        <v>0</v>
      </c>
      <c r="F42" s="27">
        <f>IFERROR(IF(table16[[#This Row],[Code]]=0,0,VLOOKUP(table16[[#This Row],[Code]],#REF!,5,FALSE)),"")</f>
        <v>0</v>
      </c>
      <c r="G42" s="27">
        <f>IFERROR(IF(table16[[#This Row],[Code]]=0,0,VLOOKUP(table16[[#This Row],[Code]],#REF!,6,FALSE)),"")</f>
        <v>0</v>
      </c>
      <c r="H42" s="27">
        <f>IFERROR(IF(table16[[#This Row],[Code]]=0,0,VLOOKUP(table16[[#This Row],[Code]],#REF!,7,FALSE)),"")</f>
        <v>0</v>
      </c>
      <c r="I42" s="25">
        <f>IFERROR(IF(table16[[#This Row],[Code]]=0,0,VLOOKUP(table16[[#This Row],[Code]],#REF!,12,FALSE)),"")</f>
        <v>0</v>
      </c>
      <c r="J42" s="25">
        <f>IFERROR(IF(table16[[#This Row],[Code]]=0,0,VLOOKUP(table16[[#This Row],[Code]],#REF!,11,FALSE)),"")</f>
        <v>0</v>
      </c>
      <c r="K42" s="27">
        <f>IFERROR(IF(table16[[#This Row],[Code]]=0,0,VLOOKUP(table16[[#This Row],[Code]],#REF!,9,FALSE)),"")</f>
        <v>0</v>
      </c>
      <c r="L42" s="27">
        <f>IFERROR(IF(table16[[#This Row],[Code]]=0,0,VLOOKUP(table16[[#This Row],[Code]],#REF!,10,FALSE)),"")</f>
        <v>0</v>
      </c>
      <c r="M42" s="29">
        <f>IFERROR(IF(table16[[#This Row],[Code]]=0,0,VLOOKUP(table16[[#This Row],[Code]],#REF!,8,FALSE)),"")</f>
        <v>0</v>
      </c>
    </row>
    <row r="43" spans="2:13">
      <c r="B43" s="25">
        <f>IF($B$15=0,0,IF(COUNTIF($B$16:B42,"&lt;&gt;0")&gt;$B$15,0,IF(COUNTIF($B$16:B42,"&lt;&gt;0")=$B$15,$B$15,IF(COUNTIF($B$16:B42,"&lt;&gt;0")&lt;$B$15,B42+1))))</f>
        <v>0</v>
      </c>
      <c r="C43" s="26">
        <f>IF(table16[[#This Row],[0]]=0,0,$L$12&amp;table16[[#This Row],[0]])</f>
        <v>0</v>
      </c>
      <c r="D43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3" s="28">
        <f>IFERROR(IF(table16[[#This Row],[Code]]=0,0,VLOOKUP(table16[[#This Row],[Code]],#REF!,4,FALSE)),"")</f>
        <v>0</v>
      </c>
      <c r="F43" s="27">
        <f>IFERROR(IF(table16[[#This Row],[Code]]=0,0,VLOOKUP(table16[[#This Row],[Code]],#REF!,5,FALSE)),"")</f>
        <v>0</v>
      </c>
      <c r="G43" s="27">
        <f>IFERROR(IF(table16[[#This Row],[Code]]=0,0,VLOOKUP(table16[[#This Row],[Code]],#REF!,6,FALSE)),"")</f>
        <v>0</v>
      </c>
      <c r="H43" s="27">
        <f>IFERROR(IF(table16[[#This Row],[Code]]=0,0,VLOOKUP(table16[[#This Row],[Code]],#REF!,7,FALSE)),"")</f>
        <v>0</v>
      </c>
      <c r="I43" s="25">
        <f>IFERROR(IF(table16[[#This Row],[Code]]=0,0,VLOOKUP(table16[[#This Row],[Code]],#REF!,12,FALSE)),"")</f>
        <v>0</v>
      </c>
      <c r="J43" s="25">
        <f>IFERROR(IF(table16[[#This Row],[Code]]=0,0,VLOOKUP(table16[[#This Row],[Code]],#REF!,11,FALSE)),"")</f>
        <v>0</v>
      </c>
      <c r="K43" s="27">
        <f>IFERROR(IF(table16[[#This Row],[Code]]=0,0,VLOOKUP(table16[[#This Row],[Code]],#REF!,9,FALSE)),"")</f>
        <v>0</v>
      </c>
      <c r="L43" s="27">
        <f>IFERROR(IF(table16[[#This Row],[Code]]=0,0,VLOOKUP(table16[[#This Row],[Code]],#REF!,10,FALSE)),"")</f>
        <v>0</v>
      </c>
      <c r="M43" s="29">
        <f>IFERROR(IF(table16[[#This Row],[Code]]=0,0,VLOOKUP(table16[[#This Row],[Code]],#REF!,8,FALSE)),"")</f>
        <v>0</v>
      </c>
    </row>
    <row r="44" spans="2:13">
      <c r="B44" s="25">
        <f>IF($B$15=0,0,IF(COUNTIF($B$16:B43,"&lt;&gt;0")&gt;$B$15,0,IF(COUNTIF($B$16:B43,"&lt;&gt;0")=$B$15,$B$15,IF(COUNTIF($B$16:B43,"&lt;&gt;0")&lt;$B$15,B43+1))))</f>
        <v>0</v>
      </c>
      <c r="C44" s="26">
        <f>IF(table16[[#This Row],[0]]=0,0,$L$12&amp;table16[[#This Row],[0]])</f>
        <v>0</v>
      </c>
      <c r="D44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4" s="28">
        <f>IFERROR(IF(table16[[#This Row],[Code]]=0,0,VLOOKUP(table16[[#This Row],[Code]],#REF!,4,FALSE)),"")</f>
        <v>0</v>
      </c>
      <c r="F44" s="27">
        <f>IFERROR(IF(table16[[#This Row],[Code]]=0,0,VLOOKUP(table16[[#This Row],[Code]],#REF!,5,FALSE)),"")</f>
        <v>0</v>
      </c>
      <c r="G44" s="27">
        <f>IFERROR(IF(table16[[#This Row],[Code]]=0,0,VLOOKUP(table16[[#This Row],[Code]],#REF!,6,FALSE)),"")</f>
        <v>0</v>
      </c>
      <c r="H44" s="27">
        <f>IFERROR(IF(table16[[#This Row],[Code]]=0,0,VLOOKUP(table16[[#This Row],[Code]],#REF!,7,FALSE)),"")</f>
        <v>0</v>
      </c>
      <c r="I44" s="25">
        <f>IFERROR(IF(table16[[#This Row],[Code]]=0,0,VLOOKUP(table16[[#This Row],[Code]],#REF!,12,FALSE)),"")</f>
        <v>0</v>
      </c>
      <c r="J44" s="25">
        <f>IFERROR(IF(table16[[#This Row],[Code]]=0,0,VLOOKUP(table16[[#This Row],[Code]],#REF!,11,FALSE)),"")</f>
        <v>0</v>
      </c>
      <c r="K44" s="27">
        <f>IFERROR(IF(table16[[#This Row],[Code]]=0,0,VLOOKUP(table16[[#This Row],[Code]],#REF!,9,FALSE)),"")</f>
        <v>0</v>
      </c>
      <c r="L44" s="27">
        <f>IFERROR(IF(table16[[#This Row],[Code]]=0,0,VLOOKUP(table16[[#This Row],[Code]],#REF!,10,FALSE)),"")</f>
        <v>0</v>
      </c>
      <c r="M44" s="29">
        <f>IFERROR(IF(table16[[#This Row],[Code]]=0,0,VLOOKUP(table16[[#This Row],[Code]],#REF!,8,FALSE)),"")</f>
        <v>0</v>
      </c>
    </row>
    <row r="45" spans="2:13">
      <c r="B45" s="25">
        <f>IF($B$15=0,0,IF(COUNTIF($B$16:B44,"&lt;&gt;0")&gt;$B$15,0,IF(COUNTIF($B$16:B44,"&lt;&gt;0")=$B$15,$B$15,IF(COUNTIF($B$16:B44,"&lt;&gt;0")&lt;$B$15,B44+1))))</f>
        <v>0</v>
      </c>
      <c r="C45" s="26">
        <f>IF(table16[[#This Row],[0]]=0,0,$L$12&amp;table16[[#This Row],[0]])</f>
        <v>0</v>
      </c>
      <c r="D45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5" s="28">
        <f>IFERROR(IF(table16[[#This Row],[Code]]=0,0,VLOOKUP(table16[[#This Row],[Code]],#REF!,4,FALSE)),"")</f>
        <v>0</v>
      </c>
      <c r="F45" s="27">
        <f>IFERROR(IF(table16[[#This Row],[Code]]=0,0,VLOOKUP(table16[[#This Row],[Code]],#REF!,5,FALSE)),"")</f>
        <v>0</v>
      </c>
      <c r="G45" s="27">
        <f>IFERROR(IF(table16[[#This Row],[Code]]=0,0,VLOOKUP(table16[[#This Row],[Code]],#REF!,6,FALSE)),"")</f>
        <v>0</v>
      </c>
      <c r="H45" s="27">
        <f>IFERROR(IF(table16[[#This Row],[Code]]=0,0,VLOOKUP(table16[[#This Row],[Code]],#REF!,7,FALSE)),"")</f>
        <v>0</v>
      </c>
      <c r="I45" s="25">
        <f>IFERROR(IF(table16[[#This Row],[Code]]=0,0,VLOOKUP(table16[[#This Row],[Code]],#REF!,12,FALSE)),"")</f>
        <v>0</v>
      </c>
      <c r="J45" s="25">
        <f>IFERROR(IF(table16[[#This Row],[Code]]=0,0,VLOOKUP(table16[[#This Row],[Code]],#REF!,11,FALSE)),"")</f>
        <v>0</v>
      </c>
      <c r="K45" s="27">
        <f>IFERROR(IF(table16[[#This Row],[Code]]=0,0,VLOOKUP(table16[[#This Row],[Code]],#REF!,9,FALSE)),"")</f>
        <v>0</v>
      </c>
      <c r="L45" s="27">
        <f>IFERROR(IF(table16[[#This Row],[Code]]=0,0,VLOOKUP(table16[[#This Row],[Code]],#REF!,10,FALSE)),"")</f>
        <v>0</v>
      </c>
      <c r="M45" s="29">
        <f>IFERROR(IF(table16[[#This Row],[Code]]=0,0,VLOOKUP(table16[[#This Row],[Code]],#REF!,8,FALSE)),"")</f>
        <v>0</v>
      </c>
    </row>
    <row r="46" spans="2:13">
      <c r="B46" s="25">
        <f>IF($B$15=0,0,IF(COUNTIF($B$16:B45,"&lt;&gt;0")&gt;$B$15,0,IF(COUNTIF($B$16:B45,"&lt;&gt;0")=$B$15,$B$15,IF(COUNTIF($B$16:B45,"&lt;&gt;0")&lt;$B$15,B45+1))))</f>
        <v>0</v>
      </c>
      <c r="C46" s="26">
        <f>IF(table16[[#This Row],[0]]=0,0,$L$12&amp;table16[[#This Row],[0]])</f>
        <v>0</v>
      </c>
      <c r="D46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6" s="28">
        <f>IFERROR(IF(table16[[#This Row],[Code]]=0,0,VLOOKUP(table16[[#This Row],[Code]],#REF!,4,FALSE)),"")</f>
        <v>0</v>
      </c>
      <c r="F46" s="27">
        <f>IFERROR(IF(table16[[#This Row],[Code]]=0,0,VLOOKUP(table16[[#This Row],[Code]],#REF!,5,FALSE)),"")</f>
        <v>0</v>
      </c>
      <c r="G46" s="27">
        <f>IFERROR(IF(table16[[#This Row],[Code]]=0,0,VLOOKUP(table16[[#This Row],[Code]],#REF!,6,FALSE)),"")</f>
        <v>0</v>
      </c>
      <c r="H46" s="27">
        <f>IFERROR(IF(table16[[#This Row],[Code]]=0,0,VLOOKUP(table16[[#This Row],[Code]],#REF!,7,FALSE)),"")</f>
        <v>0</v>
      </c>
      <c r="I46" s="25">
        <f>IFERROR(IF(table16[[#This Row],[Code]]=0,0,VLOOKUP(table16[[#This Row],[Code]],#REF!,12,FALSE)),"")</f>
        <v>0</v>
      </c>
      <c r="J46" s="25">
        <f>IFERROR(IF(table16[[#This Row],[Code]]=0,0,VLOOKUP(table16[[#This Row],[Code]],#REF!,11,FALSE)),"")</f>
        <v>0</v>
      </c>
      <c r="K46" s="27">
        <f>IFERROR(IF(table16[[#This Row],[Code]]=0,0,VLOOKUP(table16[[#This Row],[Code]],#REF!,9,FALSE)),"")</f>
        <v>0</v>
      </c>
      <c r="L46" s="27">
        <f>IFERROR(IF(table16[[#This Row],[Code]]=0,0,VLOOKUP(table16[[#This Row],[Code]],#REF!,10,FALSE)),"")</f>
        <v>0</v>
      </c>
      <c r="M46" s="29">
        <f>IFERROR(IF(table16[[#This Row],[Code]]=0,0,VLOOKUP(table16[[#This Row],[Code]],#REF!,8,FALSE)),"")</f>
        <v>0</v>
      </c>
    </row>
    <row r="47" spans="2:13">
      <c r="B47" s="25">
        <f>IF($B$15=0,0,IF(COUNTIF($B$16:B46,"&lt;&gt;0")&gt;$B$15,0,IF(COUNTIF($B$16:B46,"&lt;&gt;0")=$B$15,$B$15,IF(COUNTIF($B$16:B46,"&lt;&gt;0")&lt;$B$15,B46+1))))</f>
        <v>0</v>
      </c>
      <c r="C47" s="26">
        <f>IF(table16[[#This Row],[0]]=0,0,$L$12&amp;table16[[#This Row],[0]])</f>
        <v>0</v>
      </c>
      <c r="D47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7" s="28">
        <f>IFERROR(IF(table16[[#This Row],[Code]]=0,0,VLOOKUP(table16[[#This Row],[Code]],#REF!,4,FALSE)),"")</f>
        <v>0</v>
      </c>
      <c r="F47" s="27">
        <f>IFERROR(IF(table16[[#This Row],[Code]]=0,0,VLOOKUP(table16[[#This Row],[Code]],#REF!,5,FALSE)),"")</f>
        <v>0</v>
      </c>
      <c r="G47" s="27">
        <f>IFERROR(IF(table16[[#This Row],[Code]]=0,0,VLOOKUP(table16[[#This Row],[Code]],#REF!,6,FALSE)),"")</f>
        <v>0</v>
      </c>
      <c r="H47" s="27">
        <f>IFERROR(IF(table16[[#This Row],[Code]]=0,0,VLOOKUP(table16[[#This Row],[Code]],#REF!,7,FALSE)),"")</f>
        <v>0</v>
      </c>
      <c r="I47" s="25">
        <f>IFERROR(IF(table16[[#This Row],[Code]]=0,0,VLOOKUP(table16[[#This Row],[Code]],#REF!,12,FALSE)),"")</f>
        <v>0</v>
      </c>
      <c r="J47" s="25">
        <f>IFERROR(IF(table16[[#This Row],[Code]]=0,0,VLOOKUP(table16[[#This Row],[Code]],#REF!,11,FALSE)),"")</f>
        <v>0</v>
      </c>
      <c r="K47" s="27">
        <f>IFERROR(IF(table16[[#This Row],[Code]]=0,0,VLOOKUP(table16[[#This Row],[Code]],#REF!,9,FALSE)),"")</f>
        <v>0</v>
      </c>
      <c r="L47" s="27">
        <f>IFERROR(IF(table16[[#This Row],[Code]]=0,0,VLOOKUP(table16[[#This Row],[Code]],#REF!,10,FALSE)),"")</f>
        <v>0</v>
      </c>
      <c r="M47" s="29">
        <f>IFERROR(IF(table16[[#This Row],[Code]]=0,0,VLOOKUP(table16[[#This Row],[Code]],#REF!,8,FALSE)),"")</f>
        <v>0</v>
      </c>
    </row>
    <row r="48" spans="2:13">
      <c r="B48" s="25">
        <f>IF($B$15=0,0,IF(COUNTIF($B$16:B47,"&lt;&gt;0")&gt;$B$15,0,IF(COUNTIF($B$16:B47,"&lt;&gt;0")=$B$15,$B$15,IF(COUNTIF($B$16:B47,"&lt;&gt;0")&lt;$B$15,B47+1))))</f>
        <v>0</v>
      </c>
      <c r="C48" s="26">
        <f>IF(table16[[#This Row],[0]]=0,0,$L$12&amp;table16[[#This Row],[0]])</f>
        <v>0</v>
      </c>
      <c r="D48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8" s="28">
        <f>IFERROR(IF(table16[[#This Row],[Code]]=0,0,VLOOKUP(table16[[#This Row],[Code]],#REF!,4,FALSE)),"")</f>
        <v>0</v>
      </c>
      <c r="F48" s="27">
        <f>IFERROR(IF(table16[[#This Row],[Code]]=0,0,VLOOKUP(table16[[#This Row],[Code]],#REF!,5,FALSE)),"")</f>
        <v>0</v>
      </c>
      <c r="G48" s="27">
        <f>IFERROR(IF(table16[[#This Row],[Code]]=0,0,VLOOKUP(table16[[#This Row],[Code]],#REF!,6,FALSE)),"")</f>
        <v>0</v>
      </c>
      <c r="H48" s="27">
        <f>IFERROR(IF(table16[[#This Row],[Code]]=0,0,VLOOKUP(table16[[#This Row],[Code]],#REF!,7,FALSE)),"")</f>
        <v>0</v>
      </c>
      <c r="I48" s="25">
        <f>IFERROR(IF(table16[[#This Row],[Code]]=0,0,VLOOKUP(table16[[#This Row],[Code]],#REF!,12,FALSE)),"")</f>
        <v>0</v>
      </c>
      <c r="J48" s="25">
        <f>IFERROR(IF(table16[[#This Row],[Code]]=0,0,VLOOKUP(table16[[#This Row],[Code]],#REF!,11,FALSE)),"")</f>
        <v>0</v>
      </c>
      <c r="K48" s="27">
        <f>IFERROR(IF(table16[[#This Row],[Code]]=0,0,VLOOKUP(table16[[#This Row],[Code]],#REF!,9,FALSE)),"")</f>
        <v>0</v>
      </c>
      <c r="L48" s="27">
        <f>IFERROR(IF(table16[[#This Row],[Code]]=0,0,VLOOKUP(table16[[#This Row],[Code]],#REF!,10,FALSE)),"")</f>
        <v>0</v>
      </c>
      <c r="M48" s="29">
        <f>IFERROR(IF(table16[[#This Row],[Code]]=0,0,VLOOKUP(table16[[#This Row],[Code]],#REF!,8,FALSE)),"")</f>
        <v>0</v>
      </c>
    </row>
    <row r="49" spans="2:13">
      <c r="B49" s="25">
        <f>IF($B$15=0,0,IF(COUNTIF($B$16:B48,"&lt;&gt;0")&gt;$B$15,0,IF(COUNTIF($B$16:B48,"&lt;&gt;0")=$B$15,$B$15,IF(COUNTIF($B$16:B48,"&lt;&gt;0")&lt;$B$15,B48+1))))</f>
        <v>0</v>
      </c>
      <c r="C49" s="26">
        <f>IF(table16[[#This Row],[0]]=0,0,$L$12&amp;table16[[#This Row],[0]])</f>
        <v>0</v>
      </c>
      <c r="D49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9" s="28">
        <f>IFERROR(IF(table16[[#This Row],[Code]]=0,0,VLOOKUP(table16[[#This Row],[Code]],#REF!,4,FALSE)),"")</f>
        <v>0</v>
      </c>
      <c r="F49" s="27">
        <f>IFERROR(IF(table16[[#This Row],[Code]]=0,0,VLOOKUP(table16[[#This Row],[Code]],#REF!,5,FALSE)),"")</f>
        <v>0</v>
      </c>
      <c r="G49" s="27">
        <f>IFERROR(IF(table16[[#This Row],[Code]]=0,0,VLOOKUP(table16[[#This Row],[Code]],#REF!,6,FALSE)),"")</f>
        <v>0</v>
      </c>
      <c r="H49" s="27">
        <f>IFERROR(IF(table16[[#This Row],[Code]]=0,0,VLOOKUP(table16[[#This Row],[Code]],#REF!,7,FALSE)),"")</f>
        <v>0</v>
      </c>
      <c r="I49" s="25">
        <f>IFERROR(IF(table16[[#This Row],[Code]]=0,0,VLOOKUP(table16[[#This Row],[Code]],#REF!,12,FALSE)),"")</f>
        <v>0</v>
      </c>
      <c r="J49" s="25">
        <f>IFERROR(IF(table16[[#This Row],[Code]]=0,0,VLOOKUP(table16[[#This Row],[Code]],#REF!,11,FALSE)),"")</f>
        <v>0</v>
      </c>
      <c r="K49" s="27">
        <f>IFERROR(IF(table16[[#This Row],[Code]]=0,0,VLOOKUP(table16[[#This Row],[Code]],#REF!,9,FALSE)),"")</f>
        <v>0</v>
      </c>
      <c r="L49" s="27">
        <f>IFERROR(IF(table16[[#This Row],[Code]]=0,0,VLOOKUP(table16[[#This Row],[Code]],#REF!,10,FALSE)),"")</f>
        <v>0</v>
      </c>
      <c r="M49" s="29">
        <f>IFERROR(IF(table16[[#This Row],[Code]]=0,0,VLOOKUP(table16[[#This Row],[Code]],#REF!,8,FALSE)),"")</f>
        <v>0</v>
      </c>
    </row>
    <row r="50" spans="2:13">
      <c r="B50" s="25">
        <f>IF($B$15=0,0,IF(COUNTIF($B$16:B49,"&lt;&gt;0")&gt;$B$15,0,IF(COUNTIF($B$16:B49,"&lt;&gt;0")=$B$15,$B$15,IF(COUNTIF($B$16:B49,"&lt;&gt;0")&lt;$B$15,B49+1))))</f>
        <v>0</v>
      </c>
      <c r="C50" s="26">
        <f>IF(table16[[#This Row],[0]]=0,0,$L$12&amp;table16[[#This Row],[0]])</f>
        <v>0</v>
      </c>
      <c r="D50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0" s="28">
        <f>IFERROR(IF(table16[[#This Row],[Code]]=0,0,VLOOKUP(table16[[#This Row],[Code]],#REF!,4,FALSE)),"")</f>
        <v>0</v>
      </c>
      <c r="F50" s="27">
        <f>IFERROR(IF(table16[[#This Row],[Code]]=0,0,VLOOKUP(table16[[#This Row],[Code]],#REF!,5,FALSE)),"")</f>
        <v>0</v>
      </c>
      <c r="G50" s="27">
        <f>IFERROR(IF(table16[[#This Row],[Code]]=0,0,VLOOKUP(table16[[#This Row],[Code]],#REF!,6,FALSE)),"")</f>
        <v>0</v>
      </c>
      <c r="H50" s="27">
        <f>IFERROR(IF(table16[[#This Row],[Code]]=0,0,VLOOKUP(table16[[#This Row],[Code]],#REF!,7,FALSE)),"")</f>
        <v>0</v>
      </c>
      <c r="I50" s="25">
        <f>IFERROR(IF(table16[[#This Row],[Code]]=0,0,VLOOKUP(table16[[#This Row],[Code]],#REF!,12,FALSE)),"")</f>
        <v>0</v>
      </c>
      <c r="J50" s="25">
        <f>IFERROR(IF(table16[[#This Row],[Code]]=0,0,VLOOKUP(table16[[#This Row],[Code]],#REF!,11,FALSE)),"")</f>
        <v>0</v>
      </c>
      <c r="K50" s="27">
        <f>IFERROR(IF(table16[[#This Row],[Code]]=0,0,VLOOKUP(table16[[#This Row],[Code]],#REF!,9,FALSE)),"")</f>
        <v>0</v>
      </c>
      <c r="L50" s="27">
        <f>IFERROR(IF(table16[[#This Row],[Code]]=0,0,VLOOKUP(table16[[#This Row],[Code]],#REF!,10,FALSE)),"")</f>
        <v>0</v>
      </c>
      <c r="M50" s="29">
        <f>IFERROR(IF(table16[[#This Row],[Code]]=0,0,VLOOKUP(table16[[#This Row],[Code]],#REF!,8,FALSE)),"")</f>
        <v>0</v>
      </c>
    </row>
    <row r="51" spans="2:13">
      <c r="B51" s="25">
        <f>IF($B$15=0,0,IF(COUNTIF($B$16:B50,"&lt;&gt;0")&gt;$B$15,0,IF(COUNTIF($B$16:B50,"&lt;&gt;0")=$B$15,$B$15,IF(COUNTIF($B$16:B50,"&lt;&gt;0")&lt;$B$15,B50+1))))</f>
        <v>0</v>
      </c>
      <c r="C51" s="26">
        <f>IF(table16[[#This Row],[0]]=0,0,$L$12&amp;table16[[#This Row],[0]])</f>
        <v>0</v>
      </c>
      <c r="D51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1" s="28">
        <f>IFERROR(IF(table16[[#This Row],[Code]]=0,0,VLOOKUP(table16[[#This Row],[Code]],#REF!,4,FALSE)),"")</f>
        <v>0</v>
      </c>
      <c r="F51" s="27">
        <f>IFERROR(IF(table16[[#This Row],[Code]]=0,0,VLOOKUP(table16[[#This Row],[Code]],#REF!,5,FALSE)),"")</f>
        <v>0</v>
      </c>
      <c r="G51" s="27">
        <f>IFERROR(IF(table16[[#This Row],[Code]]=0,0,VLOOKUP(table16[[#This Row],[Code]],#REF!,6,FALSE)),"")</f>
        <v>0</v>
      </c>
      <c r="H51" s="27">
        <f>IFERROR(IF(table16[[#This Row],[Code]]=0,0,VLOOKUP(table16[[#This Row],[Code]],#REF!,7,FALSE)),"")</f>
        <v>0</v>
      </c>
      <c r="I51" s="25">
        <f>IFERROR(IF(table16[[#This Row],[Code]]=0,0,VLOOKUP(table16[[#This Row],[Code]],#REF!,12,FALSE)),"")</f>
        <v>0</v>
      </c>
      <c r="J51" s="25">
        <f>IFERROR(IF(table16[[#This Row],[Code]]=0,0,VLOOKUP(table16[[#This Row],[Code]],#REF!,11,FALSE)),"")</f>
        <v>0</v>
      </c>
      <c r="K51" s="27">
        <f>IFERROR(IF(table16[[#This Row],[Code]]=0,0,VLOOKUP(table16[[#This Row],[Code]],#REF!,9,FALSE)),"")</f>
        <v>0</v>
      </c>
      <c r="L51" s="27">
        <f>IFERROR(IF(table16[[#This Row],[Code]]=0,0,VLOOKUP(table16[[#This Row],[Code]],#REF!,10,FALSE)),"")</f>
        <v>0</v>
      </c>
      <c r="M51" s="29">
        <f>IFERROR(IF(table16[[#This Row],[Code]]=0,0,VLOOKUP(table16[[#This Row],[Code]],#REF!,8,FALSE)),"")</f>
        <v>0</v>
      </c>
    </row>
    <row r="52" spans="2:13">
      <c r="B52" s="25">
        <f>IF($B$15=0,0,IF(COUNTIF($B$16:B51,"&lt;&gt;0")&gt;$B$15,0,IF(COUNTIF($B$16:B51,"&lt;&gt;0")=$B$15,$B$15,IF(COUNTIF($B$16:B51,"&lt;&gt;0")&lt;$B$15,B51+1))))</f>
        <v>0</v>
      </c>
      <c r="C52" s="26">
        <f>IF(table16[[#This Row],[0]]=0,0,$L$12&amp;table16[[#This Row],[0]])</f>
        <v>0</v>
      </c>
      <c r="D52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2" s="28">
        <f>IFERROR(IF(table16[[#This Row],[Code]]=0,0,VLOOKUP(table16[[#This Row],[Code]],#REF!,4,FALSE)),"")</f>
        <v>0</v>
      </c>
      <c r="F52" s="27">
        <f>IFERROR(IF(table16[[#This Row],[Code]]=0,0,VLOOKUP(table16[[#This Row],[Code]],#REF!,5,FALSE)),"")</f>
        <v>0</v>
      </c>
      <c r="G52" s="27">
        <f>IFERROR(IF(table16[[#This Row],[Code]]=0,0,VLOOKUP(table16[[#This Row],[Code]],#REF!,6,FALSE)),"")</f>
        <v>0</v>
      </c>
      <c r="H52" s="27">
        <f>IFERROR(IF(table16[[#This Row],[Code]]=0,0,VLOOKUP(table16[[#This Row],[Code]],#REF!,7,FALSE)),"")</f>
        <v>0</v>
      </c>
      <c r="I52" s="25">
        <f>IFERROR(IF(table16[[#This Row],[Code]]=0,0,VLOOKUP(table16[[#This Row],[Code]],#REF!,12,FALSE)),"")</f>
        <v>0</v>
      </c>
      <c r="J52" s="25">
        <f>IFERROR(IF(table16[[#This Row],[Code]]=0,0,VLOOKUP(table16[[#This Row],[Code]],#REF!,11,FALSE)),"")</f>
        <v>0</v>
      </c>
      <c r="K52" s="27">
        <f>IFERROR(IF(table16[[#This Row],[Code]]=0,0,VLOOKUP(table16[[#This Row],[Code]],#REF!,9,FALSE)),"")</f>
        <v>0</v>
      </c>
      <c r="L52" s="27">
        <f>IFERROR(IF(table16[[#This Row],[Code]]=0,0,VLOOKUP(table16[[#This Row],[Code]],#REF!,10,FALSE)),"")</f>
        <v>0</v>
      </c>
      <c r="M52" s="29">
        <f>IFERROR(IF(table16[[#This Row],[Code]]=0,0,VLOOKUP(table16[[#This Row],[Code]],#REF!,8,FALSE)),"")</f>
        <v>0</v>
      </c>
    </row>
    <row r="53" spans="2:13">
      <c r="B53" s="25">
        <f>IF($B$15=0,0,IF(COUNTIF($B$16:B52,"&lt;&gt;0")&gt;$B$15,0,IF(COUNTIF($B$16:B52,"&lt;&gt;0")=$B$15,$B$15,IF(COUNTIF($B$16:B52,"&lt;&gt;0")&lt;$B$15,B52+1))))</f>
        <v>0</v>
      </c>
      <c r="C53" s="26">
        <f>IF(table16[[#This Row],[0]]=0,0,$L$12&amp;table16[[#This Row],[0]])</f>
        <v>0</v>
      </c>
      <c r="D53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3" s="28">
        <f>IFERROR(IF(table16[[#This Row],[Code]]=0,0,VLOOKUP(table16[[#This Row],[Code]],#REF!,4,FALSE)),"")</f>
        <v>0</v>
      </c>
      <c r="F53" s="27">
        <f>IFERROR(IF(table16[[#This Row],[Code]]=0,0,VLOOKUP(table16[[#This Row],[Code]],#REF!,5,FALSE)),"")</f>
        <v>0</v>
      </c>
      <c r="G53" s="27">
        <f>IFERROR(IF(table16[[#This Row],[Code]]=0,0,VLOOKUP(table16[[#This Row],[Code]],#REF!,6,FALSE)),"")</f>
        <v>0</v>
      </c>
      <c r="H53" s="27">
        <f>IFERROR(IF(table16[[#This Row],[Code]]=0,0,VLOOKUP(table16[[#This Row],[Code]],#REF!,7,FALSE)),"")</f>
        <v>0</v>
      </c>
      <c r="I53" s="25">
        <f>IFERROR(IF(table16[[#This Row],[Code]]=0,0,VLOOKUP(table16[[#This Row],[Code]],#REF!,12,FALSE)),"")</f>
        <v>0</v>
      </c>
      <c r="J53" s="25">
        <f>IFERROR(IF(table16[[#This Row],[Code]]=0,0,VLOOKUP(table16[[#This Row],[Code]],#REF!,11,FALSE)),"")</f>
        <v>0</v>
      </c>
      <c r="K53" s="27">
        <f>IFERROR(IF(table16[[#This Row],[Code]]=0,0,VLOOKUP(table16[[#This Row],[Code]],#REF!,9,FALSE)),"")</f>
        <v>0</v>
      </c>
      <c r="L53" s="27">
        <f>IFERROR(IF(table16[[#This Row],[Code]]=0,0,VLOOKUP(table16[[#This Row],[Code]],#REF!,10,FALSE)),"")</f>
        <v>0</v>
      </c>
      <c r="M53" s="29">
        <f>IFERROR(IF(table16[[#This Row],[Code]]=0,0,VLOOKUP(table16[[#This Row],[Code]],#REF!,8,FALSE)),"")</f>
        <v>0</v>
      </c>
    </row>
    <row r="54" spans="2:13">
      <c r="B54" s="25">
        <f>IF($B$15=0,0,IF(COUNTIF($B$16:B53,"&lt;&gt;0")&gt;$B$15,0,IF(COUNTIF($B$16:B53,"&lt;&gt;0")=$B$15,$B$15,IF(COUNTIF($B$16:B53,"&lt;&gt;0")&lt;$B$15,B53+1))))</f>
        <v>0</v>
      </c>
      <c r="C54" s="26">
        <f>IF(table16[[#This Row],[0]]=0,0,$L$12&amp;table16[[#This Row],[0]])</f>
        <v>0</v>
      </c>
      <c r="D54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4" s="28">
        <f>IFERROR(IF(table16[[#This Row],[Code]]=0,0,VLOOKUP(table16[[#This Row],[Code]],#REF!,4,FALSE)),"")</f>
        <v>0</v>
      </c>
      <c r="F54" s="27">
        <f>IFERROR(IF(table16[[#This Row],[Code]]=0,0,VLOOKUP(table16[[#This Row],[Code]],#REF!,5,FALSE)),"")</f>
        <v>0</v>
      </c>
      <c r="G54" s="27">
        <f>IFERROR(IF(table16[[#This Row],[Code]]=0,0,VLOOKUP(table16[[#This Row],[Code]],#REF!,6,FALSE)),"")</f>
        <v>0</v>
      </c>
      <c r="H54" s="27">
        <f>IFERROR(IF(table16[[#This Row],[Code]]=0,0,VLOOKUP(table16[[#This Row],[Code]],#REF!,7,FALSE)),"")</f>
        <v>0</v>
      </c>
      <c r="I54" s="25">
        <f>IFERROR(IF(table16[[#This Row],[Code]]=0,0,VLOOKUP(table16[[#This Row],[Code]],#REF!,12,FALSE)),"")</f>
        <v>0</v>
      </c>
      <c r="J54" s="25">
        <f>IFERROR(IF(table16[[#This Row],[Code]]=0,0,VLOOKUP(table16[[#This Row],[Code]],#REF!,11,FALSE)),"")</f>
        <v>0</v>
      </c>
      <c r="K54" s="27">
        <f>IFERROR(IF(table16[[#This Row],[Code]]=0,0,VLOOKUP(table16[[#This Row],[Code]],#REF!,9,FALSE)),"")</f>
        <v>0</v>
      </c>
      <c r="L54" s="27">
        <f>IFERROR(IF(table16[[#This Row],[Code]]=0,0,VLOOKUP(table16[[#This Row],[Code]],#REF!,10,FALSE)),"")</f>
        <v>0</v>
      </c>
      <c r="M54" s="29">
        <f>IFERROR(IF(table16[[#This Row],[Code]]=0,0,VLOOKUP(table16[[#This Row],[Code]],#REF!,8,FALSE)),"")</f>
        <v>0</v>
      </c>
    </row>
    <row r="55" spans="2:13">
      <c r="B55" s="25">
        <f>IF($B$15=0,0,IF(COUNTIF($B$16:B54,"&lt;&gt;0")&gt;$B$15,0,IF(COUNTIF($B$16:B54,"&lt;&gt;0")=$B$15,$B$15,IF(COUNTIF($B$16:B54,"&lt;&gt;0")&lt;$B$15,B54+1))))</f>
        <v>0</v>
      </c>
      <c r="C55" s="26">
        <f>IF(table16[[#This Row],[0]]=0,0,$L$12&amp;table16[[#This Row],[0]])</f>
        <v>0</v>
      </c>
      <c r="D55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5" s="28">
        <f>IFERROR(IF(table16[[#This Row],[Code]]=0,0,VLOOKUP(table16[[#This Row],[Code]],#REF!,4,FALSE)),"")</f>
        <v>0</v>
      </c>
      <c r="F55" s="27">
        <f>IFERROR(IF(table16[[#This Row],[Code]]=0,0,VLOOKUP(table16[[#This Row],[Code]],#REF!,5,FALSE)),"")</f>
        <v>0</v>
      </c>
      <c r="G55" s="27">
        <f>IFERROR(IF(table16[[#This Row],[Code]]=0,0,VLOOKUP(table16[[#This Row],[Code]],#REF!,6,FALSE)),"")</f>
        <v>0</v>
      </c>
      <c r="H55" s="27">
        <f>IFERROR(IF(table16[[#This Row],[Code]]=0,0,VLOOKUP(table16[[#This Row],[Code]],#REF!,7,FALSE)),"")</f>
        <v>0</v>
      </c>
      <c r="I55" s="25">
        <f>IFERROR(IF(table16[[#This Row],[Code]]=0,0,VLOOKUP(table16[[#This Row],[Code]],#REF!,12,FALSE)),"")</f>
        <v>0</v>
      </c>
      <c r="J55" s="25">
        <f>IFERROR(IF(table16[[#This Row],[Code]]=0,0,VLOOKUP(table16[[#This Row],[Code]],#REF!,11,FALSE)),"")</f>
        <v>0</v>
      </c>
      <c r="K55" s="27">
        <f>IFERROR(IF(table16[[#This Row],[Code]]=0,0,VLOOKUP(table16[[#This Row],[Code]],#REF!,9,FALSE)),"")</f>
        <v>0</v>
      </c>
      <c r="L55" s="27">
        <f>IFERROR(IF(table16[[#This Row],[Code]]=0,0,VLOOKUP(table16[[#This Row],[Code]],#REF!,10,FALSE)),"")</f>
        <v>0</v>
      </c>
      <c r="M55" s="29">
        <f>IFERROR(IF(table16[[#This Row],[Code]]=0,0,VLOOKUP(table16[[#This Row],[Code]],#REF!,8,FALSE)),"")</f>
        <v>0</v>
      </c>
    </row>
    <row r="56" spans="2:13">
      <c r="B56" s="25">
        <f>IF($B$15=0,0,IF(COUNTIF($B$16:B55,"&lt;&gt;0")&gt;$B$15,0,IF(COUNTIF($B$16:B55,"&lt;&gt;0")=$B$15,$B$15,IF(COUNTIF($B$16:B55,"&lt;&gt;0")&lt;$B$15,B55+1))))</f>
        <v>0</v>
      </c>
      <c r="C56" s="26">
        <f>IF(table16[[#This Row],[0]]=0,0,$L$12&amp;table16[[#This Row],[0]])</f>
        <v>0</v>
      </c>
      <c r="D56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6" s="28">
        <f>IFERROR(IF(table16[[#This Row],[Code]]=0,0,VLOOKUP(table16[[#This Row],[Code]],#REF!,4,FALSE)),"")</f>
        <v>0</v>
      </c>
      <c r="F56" s="27">
        <f>IFERROR(IF(table16[[#This Row],[Code]]=0,0,VLOOKUP(table16[[#This Row],[Code]],#REF!,5,FALSE)),"")</f>
        <v>0</v>
      </c>
      <c r="G56" s="27">
        <f>IFERROR(IF(table16[[#This Row],[Code]]=0,0,VLOOKUP(table16[[#This Row],[Code]],#REF!,6,FALSE)),"")</f>
        <v>0</v>
      </c>
      <c r="H56" s="27">
        <f>IFERROR(IF(table16[[#This Row],[Code]]=0,0,VLOOKUP(table16[[#This Row],[Code]],#REF!,7,FALSE)),"")</f>
        <v>0</v>
      </c>
      <c r="I56" s="25">
        <f>IFERROR(IF(table16[[#This Row],[Code]]=0,0,VLOOKUP(table16[[#This Row],[Code]],#REF!,12,FALSE)),"")</f>
        <v>0</v>
      </c>
      <c r="J56" s="25">
        <f>IFERROR(IF(table16[[#This Row],[Code]]=0,0,VLOOKUP(table16[[#This Row],[Code]],#REF!,11,FALSE)),"")</f>
        <v>0</v>
      </c>
      <c r="K56" s="27">
        <f>IFERROR(IF(table16[[#This Row],[Code]]=0,0,VLOOKUP(table16[[#This Row],[Code]],#REF!,9,FALSE)),"")</f>
        <v>0</v>
      </c>
      <c r="L56" s="27">
        <f>IFERROR(IF(table16[[#This Row],[Code]]=0,0,VLOOKUP(table16[[#This Row],[Code]],#REF!,10,FALSE)),"")</f>
        <v>0</v>
      </c>
      <c r="M56" s="29">
        <f>IFERROR(IF(table16[[#This Row],[Code]]=0,0,VLOOKUP(table16[[#This Row],[Code]],#REF!,8,FALSE)),"")</f>
        <v>0</v>
      </c>
    </row>
    <row r="57" spans="2:13">
      <c r="B57" s="25">
        <f>IF($B$15=0,0,IF(COUNTIF($B$16:B56,"&lt;&gt;0")&gt;$B$15,0,IF(COUNTIF($B$16:B56,"&lt;&gt;0")=$B$15,$B$15,IF(COUNTIF($B$16:B56,"&lt;&gt;0")&lt;$B$15,B56+1))))</f>
        <v>0</v>
      </c>
      <c r="C57" s="26">
        <f>IF(table16[[#This Row],[0]]=0,0,$L$12&amp;table16[[#This Row],[0]])</f>
        <v>0</v>
      </c>
      <c r="D57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7" s="28">
        <f>IFERROR(IF(table16[[#This Row],[Code]]=0,0,VLOOKUP(table16[[#This Row],[Code]],#REF!,4,FALSE)),"")</f>
        <v>0</v>
      </c>
      <c r="F57" s="27">
        <f>IFERROR(IF(table16[[#This Row],[Code]]=0,0,VLOOKUP(table16[[#This Row],[Code]],#REF!,5,FALSE)),"")</f>
        <v>0</v>
      </c>
      <c r="G57" s="27">
        <f>IFERROR(IF(table16[[#This Row],[Code]]=0,0,VLOOKUP(table16[[#This Row],[Code]],#REF!,6,FALSE)),"")</f>
        <v>0</v>
      </c>
      <c r="H57" s="27">
        <f>IFERROR(IF(table16[[#This Row],[Code]]=0,0,VLOOKUP(table16[[#This Row],[Code]],#REF!,7,FALSE)),"")</f>
        <v>0</v>
      </c>
      <c r="I57" s="25">
        <f>IFERROR(IF(table16[[#This Row],[Code]]=0,0,VLOOKUP(table16[[#This Row],[Code]],#REF!,12,FALSE)),"")</f>
        <v>0</v>
      </c>
      <c r="J57" s="25">
        <f>IFERROR(IF(table16[[#This Row],[Code]]=0,0,VLOOKUP(table16[[#This Row],[Code]],#REF!,11,FALSE)),"")</f>
        <v>0</v>
      </c>
      <c r="K57" s="27">
        <f>IFERROR(IF(table16[[#This Row],[Code]]=0,0,VLOOKUP(table16[[#This Row],[Code]],#REF!,9,FALSE)),"")</f>
        <v>0</v>
      </c>
      <c r="L57" s="27">
        <f>IFERROR(IF(table16[[#This Row],[Code]]=0,0,VLOOKUP(table16[[#This Row],[Code]],#REF!,10,FALSE)),"")</f>
        <v>0</v>
      </c>
      <c r="M57" s="29">
        <f>IFERROR(IF(table16[[#This Row],[Code]]=0,0,VLOOKUP(table16[[#This Row],[Code]],#REF!,8,FALSE)),"")</f>
        <v>0</v>
      </c>
    </row>
    <row r="58" spans="2:13">
      <c r="B58" s="25">
        <f>IF($B$15=0,0,IF(COUNTIF($B$16:B57,"&lt;&gt;0")&gt;$B$15,0,IF(COUNTIF($B$16:B57,"&lt;&gt;0")=$B$15,$B$15,IF(COUNTIF($B$16:B57,"&lt;&gt;0")&lt;$B$15,B57+1))))</f>
        <v>0</v>
      </c>
      <c r="C58" s="26">
        <f>IF(table16[[#This Row],[0]]=0,0,$L$12&amp;table16[[#This Row],[0]])</f>
        <v>0</v>
      </c>
      <c r="D58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8" s="28">
        <f>IFERROR(IF(table16[[#This Row],[Code]]=0,0,VLOOKUP(table16[[#This Row],[Code]],#REF!,4,FALSE)),"")</f>
        <v>0</v>
      </c>
      <c r="F58" s="27">
        <f>IFERROR(IF(table16[[#This Row],[Code]]=0,0,VLOOKUP(table16[[#This Row],[Code]],#REF!,5,FALSE)),"")</f>
        <v>0</v>
      </c>
      <c r="G58" s="27">
        <f>IFERROR(IF(table16[[#This Row],[Code]]=0,0,VLOOKUP(table16[[#This Row],[Code]],#REF!,6,FALSE)),"")</f>
        <v>0</v>
      </c>
      <c r="H58" s="27">
        <f>IFERROR(IF(table16[[#This Row],[Code]]=0,0,VLOOKUP(table16[[#This Row],[Code]],#REF!,7,FALSE)),"")</f>
        <v>0</v>
      </c>
      <c r="I58" s="25">
        <f>IFERROR(IF(table16[[#This Row],[Code]]=0,0,VLOOKUP(table16[[#This Row],[Code]],#REF!,12,FALSE)),"")</f>
        <v>0</v>
      </c>
      <c r="J58" s="25">
        <f>IFERROR(IF(table16[[#This Row],[Code]]=0,0,VLOOKUP(table16[[#This Row],[Code]],#REF!,11,FALSE)),"")</f>
        <v>0</v>
      </c>
      <c r="K58" s="27">
        <f>IFERROR(IF(table16[[#This Row],[Code]]=0,0,VLOOKUP(table16[[#This Row],[Code]],#REF!,9,FALSE)),"")</f>
        <v>0</v>
      </c>
      <c r="L58" s="27">
        <f>IFERROR(IF(table16[[#This Row],[Code]]=0,0,VLOOKUP(table16[[#This Row],[Code]],#REF!,10,FALSE)),"")</f>
        <v>0</v>
      </c>
      <c r="M58" s="29">
        <f>IFERROR(IF(table16[[#This Row],[Code]]=0,0,VLOOKUP(table16[[#This Row],[Code]],#REF!,8,FALSE)),"")</f>
        <v>0</v>
      </c>
    </row>
    <row r="59" spans="2:13">
      <c r="B59" s="25">
        <f>IF($B$15=0,0,IF(COUNTIF($B$16:B58,"&lt;&gt;0")&gt;$B$15,0,IF(COUNTIF($B$16:B58,"&lt;&gt;0")=$B$15,$B$15,IF(COUNTIF($B$16:B58,"&lt;&gt;0")&lt;$B$15,B58+1))))</f>
        <v>0</v>
      </c>
      <c r="C59" s="26">
        <f>IF(table16[[#This Row],[0]]=0,0,$L$12&amp;table16[[#This Row],[0]])</f>
        <v>0</v>
      </c>
      <c r="D59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9" s="28">
        <f>IFERROR(IF(table16[[#This Row],[Code]]=0,0,VLOOKUP(table16[[#This Row],[Code]],#REF!,4,FALSE)),"")</f>
        <v>0</v>
      </c>
      <c r="F59" s="27">
        <f>IFERROR(IF(table16[[#This Row],[Code]]=0,0,VLOOKUP(table16[[#This Row],[Code]],#REF!,5,FALSE)),"")</f>
        <v>0</v>
      </c>
      <c r="G59" s="27">
        <f>IFERROR(IF(table16[[#This Row],[Code]]=0,0,VLOOKUP(table16[[#This Row],[Code]],#REF!,6,FALSE)),"")</f>
        <v>0</v>
      </c>
      <c r="H59" s="27">
        <f>IFERROR(IF(table16[[#This Row],[Code]]=0,0,VLOOKUP(table16[[#This Row],[Code]],#REF!,7,FALSE)),"")</f>
        <v>0</v>
      </c>
      <c r="I59" s="25">
        <f>IFERROR(IF(table16[[#This Row],[Code]]=0,0,VLOOKUP(table16[[#This Row],[Code]],#REF!,12,FALSE)),"")</f>
        <v>0</v>
      </c>
      <c r="J59" s="25">
        <f>IFERROR(IF(table16[[#This Row],[Code]]=0,0,VLOOKUP(table16[[#This Row],[Code]],#REF!,11,FALSE)),"")</f>
        <v>0</v>
      </c>
      <c r="K59" s="27">
        <f>IFERROR(IF(table16[[#This Row],[Code]]=0,0,VLOOKUP(table16[[#This Row],[Code]],#REF!,9,FALSE)),"")</f>
        <v>0</v>
      </c>
      <c r="L59" s="27">
        <f>IFERROR(IF(table16[[#This Row],[Code]]=0,0,VLOOKUP(table16[[#This Row],[Code]],#REF!,10,FALSE)),"")</f>
        <v>0</v>
      </c>
      <c r="M59" s="29">
        <f>IFERROR(IF(table16[[#This Row],[Code]]=0,0,VLOOKUP(table16[[#This Row],[Code]],#REF!,8,FALSE)),"")</f>
        <v>0</v>
      </c>
    </row>
    <row r="60" spans="2:13">
      <c r="B60" s="25">
        <f>IF($B$15=0,0,IF(COUNTIF($B$16:B59,"&lt;&gt;0")&gt;$B$15,0,IF(COUNTIF($B$16:B59,"&lt;&gt;0")=$B$15,$B$15,IF(COUNTIF($B$16:B59,"&lt;&gt;0")&lt;$B$15,B59+1))))</f>
        <v>0</v>
      </c>
      <c r="C60" s="26">
        <f>IF(table16[[#This Row],[0]]=0,0,$L$12&amp;table16[[#This Row],[0]])</f>
        <v>0</v>
      </c>
      <c r="D60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0" s="28">
        <f>IFERROR(IF(table16[[#This Row],[Code]]=0,0,VLOOKUP(table16[[#This Row],[Code]],#REF!,4,FALSE)),"")</f>
        <v>0</v>
      </c>
      <c r="F60" s="27">
        <f>IFERROR(IF(table16[[#This Row],[Code]]=0,0,VLOOKUP(table16[[#This Row],[Code]],#REF!,5,FALSE)),"")</f>
        <v>0</v>
      </c>
      <c r="G60" s="27">
        <f>IFERROR(IF(table16[[#This Row],[Code]]=0,0,VLOOKUP(table16[[#This Row],[Code]],#REF!,6,FALSE)),"")</f>
        <v>0</v>
      </c>
      <c r="H60" s="27">
        <f>IFERROR(IF(table16[[#This Row],[Code]]=0,0,VLOOKUP(table16[[#This Row],[Code]],#REF!,7,FALSE)),"")</f>
        <v>0</v>
      </c>
      <c r="I60" s="25">
        <f>IFERROR(IF(table16[[#This Row],[Code]]=0,0,VLOOKUP(table16[[#This Row],[Code]],#REF!,12,FALSE)),"")</f>
        <v>0</v>
      </c>
      <c r="J60" s="25">
        <f>IFERROR(IF(table16[[#This Row],[Code]]=0,0,VLOOKUP(table16[[#This Row],[Code]],#REF!,11,FALSE)),"")</f>
        <v>0</v>
      </c>
      <c r="K60" s="27">
        <f>IFERROR(IF(table16[[#This Row],[Code]]=0,0,VLOOKUP(table16[[#This Row],[Code]],#REF!,9,FALSE)),"")</f>
        <v>0</v>
      </c>
      <c r="L60" s="27">
        <f>IFERROR(IF(table16[[#This Row],[Code]]=0,0,VLOOKUP(table16[[#This Row],[Code]],#REF!,10,FALSE)),"")</f>
        <v>0</v>
      </c>
      <c r="M60" s="29">
        <f>IFERROR(IF(table16[[#This Row],[Code]]=0,0,VLOOKUP(table16[[#This Row],[Code]],#REF!,8,FALSE)),"")</f>
        <v>0</v>
      </c>
    </row>
    <row r="61" spans="2:13">
      <c r="B61" s="25">
        <f>IF($B$15=0,0,IF(COUNTIF($B$16:B60,"&lt;&gt;0")&gt;$B$15,0,IF(COUNTIF($B$16:B60,"&lt;&gt;0")=$B$15,$B$15,IF(COUNTIF($B$16:B60,"&lt;&gt;0")&lt;$B$15,B60+1))))</f>
        <v>0</v>
      </c>
      <c r="C61" s="26">
        <f>IF(table16[[#This Row],[0]]=0,0,$L$12&amp;table16[[#This Row],[0]])</f>
        <v>0</v>
      </c>
      <c r="D61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1" s="28">
        <f>IFERROR(IF(table16[[#This Row],[Code]]=0,0,VLOOKUP(table16[[#This Row],[Code]],#REF!,4,FALSE)),"")</f>
        <v>0</v>
      </c>
      <c r="F61" s="27">
        <f>IFERROR(IF(table16[[#This Row],[Code]]=0,0,VLOOKUP(table16[[#This Row],[Code]],#REF!,5,FALSE)),"")</f>
        <v>0</v>
      </c>
      <c r="G61" s="27">
        <f>IFERROR(IF(table16[[#This Row],[Code]]=0,0,VLOOKUP(table16[[#This Row],[Code]],#REF!,6,FALSE)),"")</f>
        <v>0</v>
      </c>
      <c r="H61" s="27">
        <f>IFERROR(IF(table16[[#This Row],[Code]]=0,0,VLOOKUP(table16[[#This Row],[Code]],#REF!,7,FALSE)),"")</f>
        <v>0</v>
      </c>
      <c r="I61" s="25">
        <f>IFERROR(IF(table16[[#This Row],[Code]]=0,0,VLOOKUP(table16[[#This Row],[Code]],#REF!,12,FALSE)),"")</f>
        <v>0</v>
      </c>
      <c r="J61" s="25">
        <f>IFERROR(IF(table16[[#This Row],[Code]]=0,0,VLOOKUP(table16[[#This Row],[Code]],#REF!,11,FALSE)),"")</f>
        <v>0</v>
      </c>
      <c r="K61" s="27">
        <f>IFERROR(IF(table16[[#This Row],[Code]]=0,0,VLOOKUP(table16[[#This Row],[Code]],#REF!,9,FALSE)),"")</f>
        <v>0</v>
      </c>
      <c r="L61" s="27">
        <f>IFERROR(IF(table16[[#This Row],[Code]]=0,0,VLOOKUP(table16[[#This Row],[Code]],#REF!,10,FALSE)),"")</f>
        <v>0</v>
      </c>
      <c r="M61" s="29">
        <f>IFERROR(IF(table16[[#This Row],[Code]]=0,0,VLOOKUP(table16[[#This Row],[Code]],#REF!,8,FALSE)),"")</f>
        <v>0</v>
      </c>
    </row>
    <row r="62" spans="2:13">
      <c r="B62" s="25">
        <f>IF($B$15=0,0,IF(COUNTIF($B$16:B61,"&lt;&gt;0")&gt;$B$15,0,IF(COUNTIF($B$16:B61,"&lt;&gt;0")=$B$15,$B$15,IF(COUNTIF($B$16:B61,"&lt;&gt;0")&lt;$B$15,B61+1))))</f>
        <v>0</v>
      </c>
      <c r="C62" s="26">
        <f>IF(table16[[#This Row],[0]]=0,0,$L$12&amp;table16[[#This Row],[0]])</f>
        <v>0</v>
      </c>
      <c r="D62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2" s="28">
        <f>IFERROR(IF(table16[[#This Row],[Code]]=0,0,VLOOKUP(table16[[#This Row],[Code]],#REF!,4,FALSE)),"")</f>
        <v>0</v>
      </c>
      <c r="F62" s="27">
        <f>IFERROR(IF(table16[[#This Row],[Code]]=0,0,VLOOKUP(table16[[#This Row],[Code]],#REF!,5,FALSE)),"")</f>
        <v>0</v>
      </c>
      <c r="G62" s="27">
        <f>IFERROR(IF(table16[[#This Row],[Code]]=0,0,VLOOKUP(table16[[#This Row],[Code]],#REF!,6,FALSE)),"")</f>
        <v>0</v>
      </c>
      <c r="H62" s="27">
        <f>IFERROR(IF(table16[[#This Row],[Code]]=0,0,VLOOKUP(table16[[#This Row],[Code]],#REF!,7,FALSE)),"")</f>
        <v>0</v>
      </c>
      <c r="I62" s="25">
        <f>IFERROR(IF(table16[[#This Row],[Code]]=0,0,VLOOKUP(table16[[#This Row],[Code]],#REF!,12,FALSE)),"")</f>
        <v>0</v>
      </c>
      <c r="J62" s="25">
        <f>IFERROR(IF(table16[[#This Row],[Code]]=0,0,VLOOKUP(table16[[#This Row],[Code]],#REF!,11,FALSE)),"")</f>
        <v>0</v>
      </c>
      <c r="K62" s="27">
        <f>IFERROR(IF(table16[[#This Row],[Code]]=0,0,VLOOKUP(table16[[#This Row],[Code]],#REF!,9,FALSE)),"")</f>
        <v>0</v>
      </c>
      <c r="L62" s="27">
        <f>IFERROR(IF(table16[[#This Row],[Code]]=0,0,VLOOKUP(table16[[#This Row],[Code]],#REF!,10,FALSE)),"")</f>
        <v>0</v>
      </c>
      <c r="M62" s="29">
        <f>IFERROR(IF(table16[[#This Row],[Code]]=0,0,VLOOKUP(table16[[#This Row],[Code]],#REF!,8,FALSE)),"")</f>
        <v>0</v>
      </c>
    </row>
    <row r="63" spans="2:13">
      <c r="B63" s="25">
        <f>IF($B$15=0,0,IF(COUNTIF($B$16:B62,"&lt;&gt;0")&gt;$B$15,0,IF(COUNTIF($B$16:B62,"&lt;&gt;0")=$B$15,$B$15,IF(COUNTIF($B$16:B62,"&lt;&gt;0")&lt;$B$15,B62+1))))</f>
        <v>0</v>
      </c>
      <c r="C63" s="26">
        <f>IF(table16[[#This Row],[0]]=0,0,$L$12&amp;table16[[#This Row],[0]])</f>
        <v>0</v>
      </c>
      <c r="D63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3" s="28">
        <f>IFERROR(IF(table16[[#This Row],[Code]]=0,0,VLOOKUP(table16[[#This Row],[Code]],#REF!,4,FALSE)),"")</f>
        <v>0</v>
      </c>
      <c r="F63" s="27">
        <f>IFERROR(IF(table16[[#This Row],[Code]]=0,0,VLOOKUP(table16[[#This Row],[Code]],#REF!,5,FALSE)),"")</f>
        <v>0</v>
      </c>
      <c r="G63" s="27">
        <f>IFERROR(IF(table16[[#This Row],[Code]]=0,0,VLOOKUP(table16[[#This Row],[Code]],#REF!,6,FALSE)),"")</f>
        <v>0</v>
      </c>
      <c r="H63" s="27">
        <f>IFERROR(IF(table16[[#This Row],[Code]]=0,0,VLOOKUP(table16[[#This Row],[Code]],#REF!,7,FALSE)),"")</f>
        <v>0</v>
      </c>
      <c r="I63" s="25">
        <f>IFERROR(IF(table16[[#This Row],[Code]]=0,0,VLOOKUP(table16[[#This Row],[Code]],#REF!,12,FALSE)),"")</f>
        <v>0</v>
      </c>
      <c r="J63" s="25">
        <f>IFERROR(IF(table16[[#This Row],[Code]]=0,0,VLOOKUP(table16[[#This Row],[Code]],#REF!,11,FALSE)),"")</f>
        <v>0</v>
      </c>
      <c r="K63" s="27">
        <f>IFERROR(IF(table16[[#This Row],[Code]]=0,0,VLOOKUP(table16[[#This Row],[Code]],#REF!,9,FALSE)),"")</f>
        <v>0</v>
      </c>
      <c r="L63" s="27">
        <f>IFERROR(IF(table16[[#This Row],[Code]]=0,0,VLOOKUP(table16[[#This Row],[Code]],#REF!,10,FALSE)),"")</f>
        <v>0</v>
      </c>
      <c r="M63" s="29">
        <f>IFERROR(IF(table16[[#This Row],[Code]]=0,0,VLOOKUP(table16[[#This Row],[Code]],#REF!,8,FALSE)),"")</f>
        <v>0</v>
      </c>
    </row>
    <row r="64" spans="2:13">
      <c r="B64" s="25">
        <f>IF($B$15=0,0,IF(COUNTIF($B$16:B63,"&lt;&gt;0")&gt;$B$15,0,IF(COUNTIF($B$16:B63,"&lt;&gt;0")=$B$15,$B$15,IF(COUNTIF($B$16:B63,"&lt;&gt;0")&lt;$B$15,B63+1))))</f>
        <v>0</v>
      </c>
      <c r="C64" s="26">
        <f>IF(table16[[#This Row],[0]]=0,0,$L$12&amp;table16[[#This Row],[0]])</f>
        <v>0</v>
      </c>
      <c r="D64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4" s="28">
        <f>IFERROR(IF(table16[[#This Row],[Code]]=0,0,VLOOKUP(table16[[#This Row],[Code]],#REF!,4,FALSE)),"")</f>
        <v>0</v>
      </c>
      <c r="F64" s="27">
        <f>IFERROR(IF(table16[[#This Row],[Code]]=0,0,VLOOKUP(table16[[#This Row],[Code]],#REF!,5,FALSE)),"")</f>
        <v>0</v>
      </c>
      <c r="G64" s="27">
        <f>IFERROR(IF(table16[[#This Row],[Code]]=0,0,VLOOKUP(table16[[#This Row],[Code]],#REF!,6,FALSE)),"")</f>
        <v>0</v>
      </c>
      <c r="H64" s="27">
        <f>IFERROR(IF(table16[[#This Row],[Code]]=0,0,VLOOKUP(table16[[#This Row],[Code]],#REF!,7,FALSE)),"")</f>
        <v>0</v>
      </c>
      <c r="I64" s="25">
        <f>IFERROR(IF(table16[[#This Row],[Code]]=0,0,VLOOKUP(table16[[#This Row],[Code]],#REF!,12,FALSE)),"")</f>
        <v>0</v>
      </c>
      <c r="J64" s="25">
        <f>IFERROR(IF(table16[[#This Row],[Code]]=0,0,VLOOKUP(table16[[#This Row],[Code]],#REF!,11,FALSE)),"")</f>
        <v>0</v>
      </c>
      <c r="K64" s="27">
        <f>IFERROR(IF(table16[[#This Row],[Code]]=0,0,VLOOKUP(table16[[#This Row],[Code]],#REF!,9,FALSE)),"")</f>
        <v>0</v>
      </c>
      <c r="L64" s="27">
        <f>IFERROR(IF(table16[[#This Row],[Code]]=0,0,VLOOKUP(table16[[#This Row],[Code]],#REF!,10,FALSE)),"")</f>
        <v>0</v>
      </c>
      <c r="M64" s="29">
        <f>IFERROR(IF(table16[[#This Row],[Code]]=0,0,VLOOKUP(table16[[#This Row],[Code]],#REF!,8,FALSE)),"")</f>
        <v>0</v>
      </c>
    </row>
    <row r="65" spans="2:13">
      <c r="B65" s="25">
        <f>IF($B$15=0,0,IF(COUNTIF($B$16:B64,"&lt;&gt;0")&gt;$B$15,0,IF(COUNTIF($B$16:B64,"&lt;&gt;0")=$B$15,$B$15,IF(COUNTIF($B$16:B64,"&lt;&gt;0")&lt;$B$15,B64+1))))</f>
        <v>0</v>
      </c>
      <c r="C65" s="26">
        <f>IF(table16[[#This Row],[0]]=0,0,$L$12&amp;table16[[#This Row],[0]])</f>
        <v>0</v>
      </c>
      <c r="D65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5" s="28">
        <f>IFERROR(IF(table16[[#This Row],[Code]]=0,0,VLOOKUP(table16[[#This Row],[Code]],#REF!,4,FALSE)),"")</f>
        <v>0</v>
      </c>
      <c r="F65" s="27">
        <f>IFERROR(IF(table16[[#This Row],[Code]]=0,0,VLOOKUP(table16[[#This Row],[Code]],#REF!,5,FALSE)),"")</f>
        <v>0</v>
      </c>
      <c r="G65" s="27">
        <f>IFERROR(IF(table16[[#This Row],[Code]]=0,0,VLOOKUP(table16[[#This Row],[Code]],#REF!,6,FALSE)),"")</f>
        <v>0</v>
      </c>
      <c r="H65" s="27">
        <f>IFERROR(IF(table16[[#This Row],[Code]]=0,0,VLOOKUP(table16[[#This Row],[Code]],#REF!,7,FALSE)),"")</f>
        <v>0</v>
      </c>
      <c r="I65" s="25">
        <f>IFERROR(IF(table16[[#This Row],[Code]]=0,0,VLOOKUP(table16[[#This Row],[Code]],#REF!,12,FALSE)),"")</f>
        <v>0</v>
      </c>
      <c r="J65" s="25">
        <f>IFERROR(IF(table16[[#This Row],[Code]]=0,0,VLOOKUP(table16[[#This Row],[Code]],#REF!,11,FALSE)),"")</f>
        <v>0</v>
      </c>
      <c r="K65" s="27">
        <f>IFERROR(IF(table16[[#This Row],[Code]]=0,0,VLOOKUP(table16[[#This Row],[Code]],#REF!,9,FALSE)),"")</f>
        <v>0</v>
      </c>
      <c r="L65" s="27">
        <f>IFERROR(IF(table16[[#This Row],[Code]]=0,0,VLOOKUP(table16[[#This Row],[Code]],#REF!,10,FALSE)),"")</f>
        <v>0</v>
      </c>
      <c r="M65" s="29">
        <f>IFERROR(IF(table16[[#This Row],[Code]]=0,0,VLOOKUP(table16[[#This Row],[Code]],#REF!,8,FALSE)),"")</f>
        <v>0</v>
      </c>
    </row>
    <row r="66" spans="2:13">
      <c r="B66" s="25">
        <f>IF($B$15=0,0,IF(COUNTIF($B$16:B65,"&lt;&gt;0")&gt;$B$15,0,IF(COUNTIF($B$16:B65,"&lt;&gt;0")=$B$15,$B$15,IF(COUNTIF($B$16:B65,"&lt;&gt;0")&lt;$B$15,B65+1))))</f>
        <v>0</v>
      </c>
      <c r="C66" s="26">
        <f>IF(table16[[#This Row],[0]]=0,0,$L$12&amp;table16[[#This Row],[0]])</f>
        <v>0</v>
      </c>
      <c r="D66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6" s="28">
        <f>IFERROR(IF(table16[[#This Row],[Code]]=0,0,VLOOKUP(table16[[#This Row],[Code]],#REF!,4,FALSE)),"")</f>
        <v>0</v>
      </c>
      <c r="F66" s="27">
        <f>IFERROR(IF(table16[[#This Row],[Code]]=0,0,VLOOKUP(table16[[#This Row],[Code]],#REF!,5,FALSE)),"")</f>
        <v>0</v>
      </c>
      <c r="G66" s="27">
        <f>IFERROR(IF(table16[[#This Row],[Code]]=0,0,VLOOKUP(table16[[#This Row],[Code]],#REF!,6,FALSE)),"")</f>
        <v>0</v>
      </c>
      <c r="H66" s="27">
        <f>IFERROR(IF(table16[[#This Row],[Code]]=0,0,VLOOKUP(table16[[#This Row],[Code]],#REF!,7,FALSE)),"")</f>
        <v>0</v>
      </c>
      <c r="I66" s="25">
        <f>IFERROR(IF(table16[[#This Row],[Code]]=0,0,VLOOKUP(table16[[#This Row],[Code]],#REF!,12,FALSE)),"")</f>
        <v>0</v>
      </c>
      <c r="J66" s="25">
        <f>IFERROR(IF(table16[[#This Row],[Code]]=0,0,VLOOKUP(table16[[#This Row],[Code]],#REF!,11,FALSE)),"")</f>
        <v>0</v>
      </c>
      <c r="K66" s="27">
        <f>IFERROR(IF(table16[[#This Row],[Code]]=0,0,VLOOKUP(table16[[#This Row],[Code]],#REF!,9,FALSE)),"")</f>
        <v>0</v>
      </c>
      <c r="L66" s="27">
        <f>IFERROR(IF(table16[[#This Row],[Code]]=0,0,VLOOKUP(table16[[#This Row],[Code]],#REF!,10,FALSE)),"")</f>
        <v>0</v>
      </c>
      <c r="M66" s="29">
        <f>IFERROR(IF(table16[[#This Row],[Code]]=0,0,VLOOKUP(table16[[#This Row],[Code]],#REF!,8,FALSE)),"")</f>
        <v>0</v>
      </c>
    </row>
    <row r="67" spans="2:13">
      <c r="B67" s="25">
        <f>IF($B$15=0,0,IF(COUNTIF($B$16:B66,"&lt;&gt;0")&gt;$B$15,0,IF(COUNTIF($B$16:B66,"&lt;&gt;0")=$B$15,$B$15,IF(COUNTIF($B$16:B66,"&lt;&gt;0")&lt;$B$15,B66+1))))</f>
        <v>0</v>
      </c>
      <c r="C67" s="26">
        <f>IF(table16[[#This Row],[0]]=0,0,$L$12&amp;table16[[#This Row],[0]])</f>
        <v>0</v>
      </c>
      <c r="D67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7" s="28">
        <f>IFERROR(IF(table16[[#This Row],[Code]]=0,0,VLOOKUP(table16[[#This Row],[Code]],#REF!,4,FALSE)),"")</f>
        <v>0</v>
      </c>
      <c r="F67" s="27">
        <f>IFERROR(IF(table16[[#This Row],[Code]]=0,0,VLOOKUP(table16[[#This Row],[Code]],#REF!,5,FALSE)),"")</f>
        <v>0</v>
      </c>
      <c r="G67" s="27">
        <f>IFERROR(IF(table16[[#This Row],[Code]]=0,0,VLOOKUP(table16[[#This Row],[Code]],#REF!,6,FALSE)),"")</f>
        <v>0</v>
      </c>
      <c r="H67" s="27">
        <f>IFERROR(IF(table16[[#This Row],[Code]]=0,0,VLOOKUP(table16[[#This Row],[Code]],#REF!,7,FALSE)),"")</f>
        <v>0</v>
      </c>
      <c r="I67" s="25">
        <f>IFERROR(IF(table16[[#This Row],[Code]]=0,0,VLOOKUP(table16[[#This Row],[Code]],#REF!,12,FALSE)),"")</f>
        <v>0</v>
      </c>
      <c r="J67" s="25">
        <f>IFERROR(IF(table16[[#This Row],[Code]]=0,0,VLOOKUP(table16[[#This Row],[Code]],#REF!,11,FALSE)),"")</f>
        <v>0</v>
      </c>
      <c r="K67" s="27">
        <f>IFERROR(IF(table16[[#This Row],[Code]]=0,0,VLOOKUP(table16[[#This Row],[Code]],#REF!,9,FALSE)),"")</f>
        <v>0</v>
      </c>
      <c r="L67" s="27">
        <f>IFERROR(IF(table16[[#This Row],[Code]]=0,0,VLOOKUP(table16[[#This Row],[Code]],#REF!,10,FALSE)),"")</f>
        <v>0</v>
      </c>
      <c r="M67" s="29">
        <f>IFERROR(IF(table16[[#This Row],[Code]]=0,0,VLOOKUP(table16[[#This Row],[Code]],#REF!,8,FALSE)),"")</f>
        <v>0</v>
      </c>
    </row>
    <row r="68" spans="2:13">
      <c r="B68" s="25">
        <f>IF($B$15=0,0,IF(COUNTIF($B$16:B67,"&lt;&gt;0")&gt;$B$15,0,IF(COUNTIF($B$16:B67,"&lt;&gt;0")=$B$15,$B$15,IF(COUNTIF($B$16:B67,"&lt;&gt;0")&lt;$B$15,B67+1))))</f>
        <v>0</v>
      </c>
      <c r="C68" s="26">
        <f>IF(table16[[#This Row],[0]]=0,0,$L$12&amp;table16[[#This Row],[0]])</f>
        <v>0</v>
      </c>
      <c r="D68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8" s="28">
        <f>IFERROR(IF(table16[[#This Row],[Code]]=0,0,VLOOKUP(table16[[#This Row],[Code]],#REF!,4,FALSE)),"")</f>
        <v>0</v>
      </c>
      <c r="F68" s="27">
        <f>IFERROR(IF(table16[[#This Row],[Code]]=0,0,VLOOKUP(table16[[#This Row],[Code]],#REF!,5,FALSE)),"")</f>
        <v>0</v>
      </c>
      <c r="G68" s="27">
        <f>IFERROR(IF(table16[[#This Row],[Code]]=0,0,VLOOKUP(table16[[#This Row],[Code]],#REF!,6,FALSE)),"")</f>
        <v>0</v>
      </c>
      <c r="H68" s="27">
        <f>IFERROR(IF(table16[[#This Row],[Code]]=0,0,VLOOKUP(table16[[#This Row],[Code]],#REF!,7,FALSE)),"")</f>
        <v>0</v>
      </c>
      <c r="I68" s="25">
        <f>IFERROR(IF(table16[[#This Row],[Code]]=0,0,VLOOKUP(table16[[#This Row],[Code]],#REF!,12,FALSE)),"")</f>
        <v>0</v>
      </c>
      <c r="J68" s="25">
        <f>IFERROR(IF(table16[[#This Row],[Code]]=0,0,VLOOKUP(table16[[#This Row],[Code]],#REF!,11,FALSE)),"")</f>
        <v>0</v>
      </c>
      <c r="K68" s="27">
        <f>IFERROR(IF(table16[[#This Row],[Code]]=0,0,VLOOKUP(table16[[#This Row],[Code]],#REF!,9,FALSE)),"")</f>
        <v>0</v>
      </c>
      <c r="L68" s="27">
        <f>IFERROR(IF(table16[[#This Row],[Code]]=0,0,VLOOKUP(table16[[#This Row],[Code]],#REF!,10,FALSE)),"")</f>
        <v>0</v>
      </c>
      <c r="M68" s="29">
        <f>IFERROR(IF(table16[[#This Row],[Code]]=0,0,VLOOKUP(table16[[#This Row],[Code]],#REF!,8,FALSE)),"")</f>
        <v>0</v>
      </c>
    </row>
    <row r="69" spans="2:13">
      <c r="B69" s="25">
        <f>IF($B$15=0,0,IF(COUNTIF($B$16:B68,"&lt;&gt;0")&gt;$B$15,0,IF(COUNTIF($B$16:B68,"&lt;&gt;0")=$B$15,$B$15,IF(COUNTIF($B$16:B68,"&lt;&gt;0")&lt;$B$15,B68+1))))</f>
        <v>0</v>
      </c>
      <c r="C69" s="26">
        <f>IF(table16[[#This Row],[0]]=0,0,$L$12&amp;table16[[#This Row],[0]])</f>
        <v>0</v>
      </c>
      <c r="D69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9" s="28">
        <f>IFERROR(IF(table16[[#This Row],[Code]]=0,0,VLOOKUP(table16[[#This Row],[Code]],#REF!,4,FALSE)),"")</f>
        <v>0</v>
      </c>
      <c r="F69" s="27">
        <f>IFERROR(IF(table16[[#This Row],[Code]]=0,0,VLOOKUP(table16[[#This Row],[Code]],#REF!,5,FALSE)),"")</f>
        <v>0</v>
      </c>
      <c r="G69" s="27">
        <f>IFERROR(IF(table16[[#This Row],[Code]]=0,0,VLOOKUP(table16[[#This Row],[Code]],#REF!,6,FALSE)),"")</f>
        <v>0</v>
      </c>
      <c r="H69" s="27">
        <f>IFERROR(IF(table16[[#This Row],[Code]]=0,0,VLOOKUP(table16[[#This Row],[Code]],#REF!,7,FALSE)),"")</f>
        <v>0</v>
      </c>
      <c r="I69" s="25">
        <f>IFERROR(IF(table16[[#This Row],[Code]]=0,0,VLOOKUP(table16[[#This Row],[Code]],#REF!,12,FALSE)),"")</f>
        <v>0</v>
      </c>
      <c r="J69" s="25">
        <f>IFERROR(IF(table16[[#This Row],[Code]]=0,0,VLOOKUP(table16[[#This Row],[Code]],#REF!,11,FALSE)),"")</f>
        <v>0</v>
      </c>
      <c r="K69" s="27">
        <f>IFERROR(IF(table16[[#This Row],[Code]]=0,0,VLOOKUP(table16[[#This Row],[Code]],#REF!,9,FALSE)),"")</f>
        <v>0</v>
      </c>
      <c r="L69" s="27">
        <f>IFERROR(IF(table16[[#This Row],[Code]]=0,0,VLOOKUP(table16[[#This Row],[Code]],#REF!,10,FALSE)),"")</f>
        <v>0</v>
      </c>
      <c r="M69" s="29">
        <f>IFERROR(IF(table16[[#This Row],[Code]]=0,0,VLOOKUP(table16[[#This Row],[Code]],#REF!,8,FALSE)),"")</f>
        <v>0</v>
      </c>
    </row>
    <row r="70" spans="2:13">
      <c r="B70" s="25">
        <f>IF($B$15=0,0,IF(COUNTIF($B$16:B69,"&lt;&gt;0")&gt;$B$15,0,IF(COUNTIF($B$16:B69,"&lt;&gt;0")=$B$15,$B$15,IF(COUNTIF($B$16:B69,"&lt;&gt;0")&lt;$B$15,B69+1))))</f>
        <v>0</v>
      </c>
      <c r="C70" s="26">
        <f>IF(table16[[#This Row],[0]]=0,0,$L$12&amp;table16[[#This Row],[0]])</f>
        <v>0</v>
      </c>
      <c r="D70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0" s="28">
        <f>IFERROR(IF(table16[[#This Row],[Code]]=0,0,VLOOKUP(table16[[#This Row],[Code]],#REF!,4,FALSE)),"")</f>
        <v>0</v>
      </c>
      <c r="F70" s="27">
        <f>IFERROR(IF(table16[[#This Row],[Code]]=0,0,VLOOKUP(table16[[#This Row],[Code]],#REF!,5,FALSE)),"")</f>
        <v>0</v>
      </c>
      <c r="G70" s="27">
        <f>IFERROR(IF(table16[[#This Row],[Code]]=0,0,VLOOKUP(table16[[#This Row],[Code]],#REF!,6,FALSE)),"")</f>
        <v>0</v>
      </c>
      <c r="H70" s="27">
        <f>IFERROR(IF(table16[[#This Row],[Code]]=0,0,VLOOKUP(table16[[#This Row],[Code]],#REF!,7,FALSE)),"")</f>
        <v>0</v>
      </c>
      <c r="I70" s="25">
        <f>IFERROR(IF(table16[[#This Row],[Code]]=0,0,VLOOKUP(table16[[#This Row],[Code]],#REF!,12,FALSE)),"")</f>
        <v>0</v>
      </c>
      <c r="J70" s="25">
        <f>IFERROR(IF(table16[[#This Row],[Code]]=0,0,VLOOKUP(table16[[#This Row],[Code]],#REF!,11,FALSE)),"")</f>
        <v>0</v>
      </c>
      <c r="K70" s="27">
        <f>IFERROR(IF(table16[[#This Row],[Code]]=0,0,VLOOKUP(table16[[#This Row],[Code]],#REF!,9,FALSE)),"")</f>
        <v>0</v>
      </c>
      <c r="L70" s="27">
        <f>IFERROR(IF(table16[[#This Row],[Code]]=0,0,VLOOKUP(table16[[#This Row],[Code]],#REF!,10,FALSE)),"")</f>
        <v>0</v>
      </c>
      <c r="M70" s="29">
        <f>IFERROR(IF(table16[[#This Row],[Code]]=0,0,VLOOKUP(table16[[#This Row],[Code]],#REF!,8,FALSE)),"")</f>
        <v>0</v>
      </c>
    </row>
    <row r="71" spans="2:13">
      <c r="B71" s="25">
        <f>IF($B$15=0,0,IF(COUNTIF($B$16:B70,"&lt;&gt;0")&gt;$B$15,0,IF(COUNTIF($B$16:B70,"&lt;&gt;0")=$B$15,$B$15,IF(COUNTIF($B$16:B70,"&lt;&gt;0")&lt;$B$15,B70+1))))</f>
        <v>0</v>
      </c>
      <c r="C71" s="26">
        <f>IF(table16[[#This Row],[0]]=0,0,$L$12&amp;table16[[#This Row],[0]])</f>
        <v>0</v>
      </c>
      <c r="D71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1" s="28">
        <f>IFERROR(IF(table16[[#This Row],[Code]]=0,0,VLOOKUP(table16[[#This Row],[Code]],#REF!,4,FALSE)),"")</f>
        <v>0</v>
      </c>
      <c r="F71" s="27">
        <f>IFERROR(IF(table16[[#This Row],[Code]]=0,0,VLOOKUP(table16[[#This Row],[Code]],#REF!,5,FALSE)),"")</f>
        <v>0</v>
      </c>
      <c r="G71" s="27">
        <f>IFERROR(IF(table16[[#This Row],[Code]]=0,0,VLOOKUP(table16[[#This Row],[Code]],#REF!,6,FALSE)),"")</f>
        <v>0</v>
      </c>
      <c r="H71" s="27">
        <f>IFERROR(IF(table16[[#This Row],[Code]]=0,0,VLOOKUP(table16[[#This Row],[Code]],#REF!,7,FALSE)),"")</f>
        <v>0</v>
      </c>
      <c r="I71" s="25">
        <f>IFERROR(IF(table16[[#This Row],[Code]]=0,0,VLOOKUP(table16[[#This Row],[Code]],#REF!,12,FALSE)),"")</f>
        <v>0</v>
      </c>
      <c r="J71" s="25">
        <f>IFERROR(IF(table16[[#This Row],[Code]]=0,0,VLOOKUP(table16[[#This Row],[Code]],#REF!,11,FALSE)),"")</f>
        <v>0</v>
      </c>
      <c r="K71" s="27">
        <f>IFERROR(IF(table16[[#This Row],[Code]]=0,0,VLOOKUP(table16[[#This Row],[Code]],#REF!,9,FALSE)),"")</f>
        <v>0</v>
      </c>
      <c r="L71" s="27">
        <f>IFERROR(IF(table16[[#This Row],[Code]]=0,0,VLOOKUP(table16[[#This Row],[Code]],#REF!,10,FALSE)),"")</f>
        <v>0</v>
      </c>
      <c r="M71" s="29">
        <f>IFERROR(IF(table16[[#This Row],[Code]]=0,0,VLOOKUP(table16[[#This Row],[Code]],#REF!,8,FALSE)),"")</f>
        <v>0</v>
      </c>
    </row>
    <row r="72" spans="2:13">
      <c r="B72" s="25">
        <f>IF($B$15=0,0,IF(COUNTIF($B$16:B71,"&lt;&gt;0")&gt;$B$15,0,IF(COUNTIF($B$16:B71,"&lt;&gt;0")=$B$15,$B$15,IF(COUNTIF($B$16:B71,"&lt;&gt;0")&lt;$B$15,B71+1))))</f>
        <v>0</v>
      </c>
      <c r="C72" s="26">
        <f>IF(table16[[#This Row],[0]]=0,0,$L$12&amp;table16[[#This Row],[0]])</f>
        <v>0</v>
      </c>
      <c r="D72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2" s="28">
        <f>IFERROR(IF(table16[[#This Row],[Code]]=0,0,VLOOKUP(table16[[#This Row],[Code]],#REF!,4,FALSE)),"")</f>
        <v>0</v>
      </c>
      <c r="F72" s="27">
        <f>IFERROR(IF(table16[[#This Row],[Code]]=0,0,VLOOKUP(table16[[#This Row],[Code]],#REF!,5,FALSE)),"")</f>
        <v>0</v>
      </c>
      <c r="G72" s="27">
        <f>IFERROR(IF(table16[[#This Row],[Code]]=0,0,VLOOKUP(table16[[#This Row],[Code]],#REF!,6,FALSE)),"")</f>
        <v>0</v>
      </c>
      <c r="H72" s="27">
        <f>IFERROR(IF(table16[[#This Row],[Code]]=0,0,VLOOKUP(table16[[#This Row],[Code]],#REF!,7,FALSE)),"")</f>
        <v>0</v>
      </c>
      <c r="I72" s="25">
        <f>IFERROR(IF(table16[[#This Row],[Code]]=0,0,VLOOKUP(table16[[#This Row],[Code]],#REF!,12,FALSE)),"")</f>
        <v>0</v>
      </c>
      <c r="J72" s="25">
        <f>IFERROR(IF(table16[[#This Row],[Code]]=0,0,VLOOKUP(table16[[#This Row],[Code]],#REF!,11,FALSE)),"")</f>
        <v>0</v>
      </c>
      <c r="K72" s="27">
        <f>IFERROR(IF(table16[[#This Row],[Code]]=0,0,VLOOKUP(table16[[#This Row],[Code]],#REF!,9,FALSE)),"")</f>
        <v>0</v>
      </c>
      <c r="L72" s="27">
        <f>IFERROR(IF(table16[[#This Row],[Code]]=0,0,VLOOKUP(table16[[#This Row],[Code]],#REF!,10,FALSE)),"")</f>
        <v>0</v>
      </c>
      <c r="M72" s="29">
        <f>IFERROR(IF(table16[[#This Row],[Code]]=0,0,VLOOKUP(table16[[#This Row],[Code]],#REF!,8,FALSE)),"")</f>
        <v>0</v>
      </c>
    </row>
    <row r="73" spans="2:13">
      <c r="B73" s="25">
        <f>IF($B$15=0,0,IF(COUNTIF($B$16:B72,"&lt;&gt;0")&gt;$B$15,0,IF(COUNTIF($B$16:B72,"&lt;&gt;0")=$B$15,$B$15,IF(COUNTIF($B$16:B72,"&lt;&gt;0")&lt;$B$15,B72+1))))</f>
        <v>0</v>
      </c>
      <c r="C73" s="26">
        <f>IF(table16[[#This Row],[0]]=0,0,$L$12&amp;table16[[#This Row],[0]])</f>
        <v>0</v>
      </c>
      <c r="D73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3" s="28">
        <f>IFERROR(IF(table16[[#This Row],[Code]]=0,0,VLOOKUP(table16[[#This Row],[Code]],#REF!,4,FALSE)),"")</f>
        <v>0</v>
      </c>
      <c r="F73" s="27">
        <f>IFERROR(IF(table16[[#This Row],[Code]]=0,0,VLOOKUP(table16[[#This Row],[Code]],#REF!,5,FALSE)),"")</f>
        <v>0</v>
      </c>
      <c r="G73" s="27">
        <f>IFERROR(IF(table16[[#This Row],[Code]]=0,0,VLOOKUP(table16[[#This Row],[Code]],#REF!,6,FALSE)),"")</f>
        <v>0</v>
      </c>
      <c r="H73" s="27">
        <f>IFERROR(IF(table16[[#This Row],[Code]]=0,0,VLOOKUP(table16[[#This Row],[Code]],#REF!,7,FALSE)),"")</f>
        <v>0</v>
      </c>
      <c r="I73" s="25">
        <f>IFERROR(IF(table16[[#This Row],[Code]]=0,0,VLOOKUP(table16[[#This Row],[Code]],#REF!,12,FALSE)),"")</f>
        <v>0</v>
      </c>
      <c r="J73" s="25">
        <f>IFERROR(IF(table16[[#This Row],[Code]]=0,0,VLOOKUP(table16[[#This Row],[Code]],#REF!,11,FALSE)),"")</f>
        <v>0</v>
      </c>
      <c r="K73" s="27">
        <f>IFERROR(IF(table16[[#This Row],[Code]]=0,0,VLOOKUP(table16[[#This Row],[Code]],#REF!,9,FALSE)),"")</f>
        <v>0</v>
      </c>
      <c r="L73" s="27">
        <f>IFERROR(IF(table16[[#This Row],[Code]]=0,0,VLOOKUP(table16[[#This Row],[Code]],#REF!,10,FALSE)),"")</f>
        <v>0</v>
      </c>
      <c r="M73" s="29">
        <f>IFERROR(IF(table16[[#This Row],[Code]]=0,0,VLOOKUP(table16[[#This Row],[Code]],#REF!,8,FALSE)),"")</f>
        <v>0</v>
      </c>
    </row>
    <row r="74" spans="2:13">
      <c r="B74" s="25">
        <f>IF($B$15=0,0,IF(COUNTIF($B$16:B73,"&lt;&gt;0")&gt;$B$15,0,IF(COUNTIF($B$16:B73,"&lt;&gt;0")=$B$15,$B$15,IF(COUNTIF($B$16:B73,"&lt;&gt;0")&lt;$B$15,B73+1))))</f>
        <v>0</v>
      </c>
      <c r="C74" s="26">
        <f>IF(table16[[#This Row],[0]]=0,0,$L$12&amp;table16[[#This Row],[0]])</f>
        <v>0</v>
      </c>
      <c r="D74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4" s="28">
        <f>IFERROR(IF(table16[[#This Row],[Code]]=0,0,VLOOKUP(table16[[#This Row],[Code]],#REF!,4,FALSE)),"")</f>
        <v>0</v>
      </c>
      <c r="F74" s="27">
        <f>IFERROR(IF(table16[[#This Row],[Code]]=0,0,VLOOKUP(table16[[#This Row],[Code]],#REF!,5,FALSE)),"")</f>
        <v>0</v>
      </c>
      <c r="G74" s="27">
        <f>IFERROR(IF(table16[[#This Row],[Code]]=0,0,VLOOKUP(table16[[#This Row],[Code]],#REF!,6,FALSE)),"")</f>
        <v>0</v>
      </c>
      <c r="H74" s="27">
        <f>IFERROR(IF(table16[[#This Row],[Code]]=0,0,VLOOKUP(table16[[#This Row],[Code]],#REF!,7,FALSE)),"")</f>
        <v>0</v>
      </c>
      <c r="I74" s="25">
        <f>IFERROR(IF(table16[[#This Row],[Code]]=0,0,VLOOKUP(table16[[#This Row],[Code]],#REF!,12,FALSE)),"")</f>
        <v>0</v>
      </c>
      <c r="J74" s="25">
        <f>IFERROR(IF(table16[[#This Row],[Code]]=0,0,VLOOKUP(table16[[#This Row],[Code]],#REF!,11,FALSE)),"")</f>
        <v>0</v>
      </c>
      <c r="K74" s="27">
        <f>IFERROR(IF(table16[[#This Row],[Code]]=0,0,VLOOKUP(table16[[#This Row],[Code]],#REF!,9,FALSE)),"")</f>
        <v>0</v>
      </c>
      <c r="L74" s="27">
        <f>IFERROR(IF(table16[[#This Row],[Code]]=0,0,VLOOKUP(table16[[#This Row],[Code]],#REF!,10,FALSE)),"")</f>
        <v>0</v>
      </c>
      <c r="M74" s="29">
        <f>IFERROR(IF(table16[[#This Row],[Code]]=0,0,VLOOKUP(table16[[#This Row],[Code]],#REF!,8,FALSE)),"")</f>
        <v>0</v>
      </c>
    </row>
    <row r="75" spans="2:13">
      <c r="B75" s="25">
        <f>IF($B$15=0,0,IF(COUNTIF($B$16:B74,"&lt;&gt;0")&gt;$B$15,0,IF(COUNTIF($B$16:B74,"&lt;&gt;0")=$B$15,$B$15,IF(COUNTIF($B$16:B74,"&lt;&gt;0")&lt;$B$15,B74+1))))</f>
        <v>0</v>
      </c>
      <c r="C75" s="26">
        <f>IF(table16[[#This Row],[0]]=0,0,$L$12&amp;table16[[#This Row],[0]])</f>
        <v>0</v>
      </c>
      <c r="D75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5" s="28">
        <f>IFERROR(IF(table16[[#This Row],[Code]]=0,0,VLOOKUP(table16[[#This Row],[Code]],#REF!,4,FALSE)),"")</f>
        <v>0</v>
      </c>
      <c r="F75" s="27">
        <f>IFERROR(IF(table16[[#This Row],[Code]]=0,0,VLOOKUP(table16[[#This Row],[Code]],#REF!,5,FALSE)),"")</f>
        <v>0</v>
      </c>
      <c r="G75" s="27">
        <f>IFERROR(IF(table16[[#This Row],[Code]]=0,0,VLOOKUP(table16[[#This Row],[Code]],#REF!,6,FALSE)),"")</f>
        <v>0</v>
      </c>
      <c r="H75" s="27">
        <f>IFERROR(IF(table16[[#This Row],[Code]]=0,0,VLOOKUP(table16[[#This Row],[Code]],#REF!,7,FALSE)),"")</f>
        <v>0</v>
      </c>
      <c r="I75" s="25">
        <f>IFERROR(IF(table16[[#This Row],[Code]]=0,0,VLOOKUP(table16[[#This Row],[Code]],#REF!,12,FALSE)),"")</f>
        <v>0</v>
      </c>
      <c r="J75" s="25">
        <f>IFERROR(IF(table16[[#This Row],[Code]]=0,0,VLOOKUP(table16[[#This Row],[Code]],#REF!,11,FALSE)),"")</f>
        <v>0</v>
      </c>
      <c r="K75" s="27">
        <f>IFERROR(IF(table16[[#This Row],[Code]]=0,0,VLOOKUP(table16[[#This Row],[Code]],#REF!,9,FALSE)),"")</f>
        <v>0</v>
      </c>
      <c r="L75" s="27">
        <f>IFERROR(IF(table16[[#This Row],[Code]]=0,0,VLOOKUP(table16[[#This Row],[Code]],#REF!,10,FALSE)),"")</f>
        <v>0</v>
      </c>
      <c r="M75" s="29">
        <f>IFERROR(IF(table16[[#This Row],[Code]]=0,0,VLOOKUP(table16[[#This Row],[Code]],#REF!,8,FALSE)),"")</f>
        <v>0</v>
      </c>
    </row>
    <row r="76" spans="2:13">
      <c r="B76" s="25">
        <f>IF($B$15=0,0,IF(COUNTIF($B$16:B75,"&lt;&gt;0")&gt;$B$15,0,IF(COUNTIF($B$16:B75,"&lt;&gt;0")=$B$15,$B$15,IF(COUNTIF($B$16:B75,"&lt;&gt;0")&lt;$B$15,B75+1))))</f>
        <v>0</v>
      </c>
      <c r="C76" s="26">
        <f>IF(table16[[#This Row],[0]]=0,0,$L$12&amp;table16[[#This Row],[0]])</f>
        <v>0</v>
      </c>
      <c r="D76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6" s="28">
        <f>IFERROR(IF(table16[[#This Row],[Code]]=0,0,VLOOKUP(table16[[#This Row],[Code]],#REF!,4,FALSE)),"")</f>
        <v>0</v>
      </c>
      <c r="F76" s="27">
        <f>IFERROR(IF(table16[[#This Row],[Code]]=0,0,VLOOKUP(table16[[#This Row],[Code]],#REF!,5,FALSE)),"")</f>
        <v>0</v>
      </c>
      <c r="G76" s="27">
        <f>IFERROR(IF(table16[[#This Row],[Code]]=0,0,VLOOKUP(table16[[#This Row],[Code]],#REF!,6,FALSE)),"")</f>
        <v>0</v>
      </c>
      <c r="H76" s="27">
        <f>IFERROR(IF(table16[[#This Row],[Code]]=0,0,VLOOKUP(table16[[#This Row],[Code]],#REF!,7,FALSE)),"")</f>
        <v>0</v>
      </c>
      <c r="I76" s="25">
        <f>IFERROR(IF(table16[[#This Row],[Code]]=0,0,VLOOKUP(table16[[#This Row],[Code]],#REF!,12,FALSE)),"")</f>
        <v>0</v>
      </c>
      <c r="J76" s="25">
        <f>IFERROR(IF(table16[[#This Row],[Code]]=0,0,VLOOKUP(table16[[#This Row],[Code]],#REF!,11,FALSE)),"")</f>
        <v>0</v>
      </c>
      <c r="K76" s="27">
        <f>IFERROR(IF(table16[[#This Row],[Code]]=0,0,VLOOKUP(table16[[#This Row],[Code]],#REF!,9,FALSE)),"")</f>
        <v>0</v>
      </c>
      <c r="L76" s="27">
        <f>IFERROR(IF(table16[[#This Row],[Code]]=0,0,VLOOKUP(table16[[#This Row],[Code]],#REF!,10,FALSE)),"")</f>
        <v>0</v>
      </c>
      <c r="M76" s="29">
        <f>IFERROR(IF(table16[[#This Row],[Code]]=0,0,VLOOKUP(table16[[#This Row],[Code]],#REF!,8,FALSE)),"")</f>
        <v>0</v>
      </c>
    </row>
    <row r="77" spans="2:13">
      <c r="B77" s="25">
        <f>IF($B$15=0,0,IF(COUNTIF($B$16:B76,"&lt;&gt;0")&gt;$B$15,0,IF(COUNTIF($B$16:B76,"&lt;&gt;0")=$B$15,$B$15,IF(COUNTIF($B$16:B76,"&lt;&gt;0")&lt;$B$15,B76+1))))</f>
        <v>0</v>
      </c>
      <c r="C77" s="26">
        <f>IF(table16[[#This Row],[0]]=0,0,$L$12&amp;table16[[#This Row],[0]])</f>
        <v>0</v>
      </c>
      <c r="D77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7" s="28">
        <f>IFERROR(IF(table16[[#This Row],[Code]]=0,0,VLOOKUP(table16[[#This Row],[Code]],#REF!,4,FALSE)),"")</f>
        <v>0</v>
      </c>
      <c r="F77" s="27">
        <f>IFERROR(IF(table16[[#This Row],[Code]]=0,0,VLOOKUP(table16[[#This Row],[Code]],#REF!,5,FALSE)),"")</f>
        <v>0</v>
      </c>
      <c r="G77" s="27">
        <f>IFERROR(IF(table16[[#This Row],[Code]]=0,0,VLOOKUP(table16[[#This Row],[Code]],#REF!,6,FALSE)),"")</f>
        <v>0</v>
      </c>
      <c r="H77" s="27">
        <f>IFERROR(IF(table16[[#This Row],[Code]]=0,0,VLOOKUP(table16[[#This Row],[Code]],#REF!,7,FALSE)),"")</f>
        <v>0</v>
      </c>
      <c r="I77" s="25">
        <f>IFERROR(IF(table16[[#This Row],[Code]]=0,0,VLOOKUP(table16[[#This Row],[Code]],#REF!,12,FALSE)),"")</f>
        <v>0</v>
      </c>
      <c r="J77" s="25">
        <f>IFERROR(IF(table16[[#This Row],[Code]]=0,0,VLOOKUP(table16[[#This Row],[Code]],#REF!,11,FALSE)),"")</f>
        <v>0</v>
      </c>
      <c r="K77" s="27">
        <f>IFERROR(IF(table16[[#This Row],[Code]]=0,0,VLOOKUP(table16[[#This Row],[Code]],#REF!,9,FALSE)),"")</f>
        <v>0</v>
      </c>
      <c r="L77" s="27">
        <f>IFERROR(IF(table16[[#This Row],[Code]]=0,0,VLOOKUP(table16[[#This Row],[Code]],#REF!,10,FALSE)),"")</f>
        <v>0</v>
      </c>
      <c r="M77" s="29">
        <f>IFERROR(IF(table16[[#This Row],[Code]]=0,0,VLOOKUP(table16[[#This Row],[Code]],#REF!,8,FALSE)),"")</f>
        <v>0</v>
      </c>
    </row>
    <row r="78" spans="2:13">
      <c r="B78" s="25">
        <f>IF($B$15=0,0,IF(COUNTIF($B$16:B77,"&lt;&gt;0")&gt;$B$15,0,IF(COUNTIF($B$16:B77,"&lt;&gt;0")=$B$15,$B$15,IF(COUNTIF($B$16:B77,"&lt;&gt;0")&lt;$B$15,B77+1))))</f>
        <v>0</v>
      </c>
      <c r="C78" s="26">
        <f>IF(table16[[#This Row],[0]]=0,0,$L$12&amp;table16[[#This Row],[0]])</f>
        <v>0</v>
      </c>
      <c r="D78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8" s="28">
        <f>IFERROR(IF(table16[[#This Row],[Code]]=0,0,VLOOKUP(table16[[#This Row],[Code]],#REF!,4,FALSE)),"")</f>
        <v>0</v>
      </c>
      <c r="F78" s="27">
        <f>IFERROR(IF(table16[[#This Row],[Code]]=0,0,VLOOKUP(table16[[#This Row],[Code]],#REF!,5,FALSE)),"")</f>
        <v>0</v>
      </c>
      <c r="G78" s="27">
        <f>IFERROR(IF(table16[[#This Row],[Code]]=0,0,VLOOKUP(table16[[#This Row],[Code]],#REF!,6,FALSE)),"")</f>
        <v>0</v>
      </c>
      <c r="H78" s="27">
        <f>IFERROR(IF(table16[[#This Row],[Code]]=0,0,VLOOKUP(table16[[#This Row],[Code]],#REF!,7,FALSE)),"")</f>
        <v>0</v>
      </c>
      <c r="I78" s="25">
        <f>IFERROR(IF(table16[[#This Row],[Code]]=0,0,VLOOKUP(table16[[#This Row],[Code]],#REF!,12,FALSE)),"")</f>
        <v>0</v>
      </c>
      <c r="J78" s="25">
        <f>IFERROR(IF(table16[[#This Row],[Code]]=0,0,VLOOKUP(table16[[#This Row],[Code]],#REF!,11,FALSE)),"")</f>
        <v>0</v>
      </c>
      <c r="K78" s="27">
        <f>IFERROR(IF(table16[[#This Row],[Code]]=0,0,VLOOKUP(table16[[#This Row],[Code]],#REF!,9,FALSE)),"")</f>
        <v>0</v>
      </c>
      <c r="L78" s="27">
        <f>IFERROR(IF(table16[[#This Row],[Code]]=0,0,VLOOKUP(table16[[#This Row],[Code]],#REF!,10,FALSE)),"")</f>
        <v>0</v>
      </c>
      <c r="M78" s="29">
        <f>IFERROR(IF(table16[[#This Row],[Code]]=0,0,VLOOKUP(table16[[#This Row],[Code]],#REF!,8,FALSE)),"")</f>
        <v>0</v>
      </c>
    </row>
    <row r="79" spans="2:13">
      <c r="B79" s="25">
        <f>IF($B$15=0,0,IF(COUNTIF($B$16:B78,"&lt;&gt;0")&gt;$B$15,0,IF(COUNTIF($B$16:B78,"&lt;&gt;0")=$B$15,$B$15,IF(COUNTIF($B$16:B78,"&lt;&gt;0")&lt;$B$15,B78+1))))</f>
        <v>0</v>
      </c>
      <c r="C79" s="26">
        <f>IF(table16[[#This Row],[0]]=0,0,$L$12&amp;table16[[#This Row],[0]])</f>
        <v>0</v>
      </c>
      <c r="D79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9" s="28">
        <f>IFERROR(IF(table16[[#This Row],[Code]]=0,0,VLOOKUP(table16[[#This Row],[Code]],#REF!,4,FALSE)),"")</f>
        <v>0</v>
      </c>
      <c r="F79" s="27">
        <f>IFERROR(IF(table16[[#This Row],[Code]]=0,0,VLOOKUP(table16[[#This Row],[Code]],#REF!,5,FALSE)),"")</f>
        <v>0</v>
      </c>
      <c r="G79" s="27">
        <f>IFERROR(IF(table16[[#This Row],[Code]]=0,0,VLOOKUP(table16[[#This Row],[Code]],#REF!,6,FALSE)),"")</f>
        <v>0</v>
      </c>
      <c r="H79" s="27">
        <f>IFERROR(IF(table16[[#This Row],[Code]]=0,0,VLOOKUP(table16[[#This Row],[Code]],#REF!,7,FALSE)),"")</f>
        <v>0</v>
      </c>
      <c r="I79" s="25">
        <f>IFERROR(IF(table16[[#This Row],[Code]]=0,0,VLOOKUP(table16[[#This Row],[Code]],#REF!,12,FALSE)),"")</f>
        <v>0</v>
      </c>
      <c r="J79" s="25">
        <f>IFERROR(IF(table16[[#This Row],[Code]]=0,0,VLOOKUP(table16[[#This Row],[Code]],#REF!,11,FALSE)),"")</f>
        <v>0</v>
      </c>
      <c r="K79" s="27">
        <f>IFERROR(IF(table16[[#This Row],[Code]]=0,0,VLOOKUP(table16[[#This Row],[Code]],#REF!,9,FALSE)),"")</f>
        <v>0</v>
      </c>
      <c r="L79" s="27">
        <f>IFERROR(IF(table16[[#This Row],[Code]]=0,0,VLOOKUP(table16[[#This Row],[Code]],#REF!,10,FALSE)),"")</f>
        <v>0</v>
      </c>
      <c r="M79" s="29">
        <f>IFERROR(IF(table16[[#This Row],[Code]]=0,0,VLOOKUP(table16[[#This Row],[Code]],#REF!,8,FALSE)),"")</f>
        <v>0</v>
      </c>
    </row>
    <row r="80" spans="2:13">
      <c r="B80" s="25">
        <f>IF($B$15=0,0,IF(COUNTIF($B$16:B79,"&lt;&gt;0")&gt;$B$15,0,IF(COUNTIF($B$16:B79,"&lt;&gt;0")=$B$15,$B$15,IF(COUNTIF($B$16:B79,"&lt;&gt;0")&lt;$B$15,B79+1))))</f>
        <v>0</v>
      </c>
      <c r="C80" s="26">
        <f>IF(table16[[#This Row],[0]]=0,0,$L$12&amp;table16[[#This Row],[0]])</f>
        <v>0</v>
      </c>
      <c r="D80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0" s="28">
        <f>IFERROR(IF(table16[[#This Row],[Code]]=0,0,VLOOKUP(table16[[#This Row],[Code]],#REF!,4,FALSE)),"")</f>
        <v>0</v>
      </c>
      <c r="F80" s="27">
        <f>IFERROR(IF(table16[[#This Row],[Code]]=0,0,VLOOKUP(table16[[#This Row],[Code]],#REF!,5,FALSE)),"")</f>
        <v>0</v>
      </c>
      <c r="G80" s="27">
        <f>IFERROR(IF(table16[[#This Row],[Code]]=0,0,VLOOKUP(table16[[#This Row],[Code]],#REF!,6,FALSE)),"")</f>
        <v>0</v>
      </c>
      <c r="H80" s="27">
        <f>IFERROR(IF(table16[[#This Row],[Code]]=0,0,VLOOKUP(table16[[#This Row],[Code]],#REF!,7,FALSE)),"")</f>
        <v>0</v>
      </c>
      <c r="I80" s="25">
        <f>IFERROR(IF(table16[[#This Row],[Code]]=0,0,VLOOKUP(table16[[#This Row],[Code]],#REF!,12,FALSE)),"")</f>
        <v>0</v>
      </c>
      <c r="J80" s="25">
        <f>IFERROR(IF(table16[[#This Row],[Code]]=0,0,VLOOKUP(table16[[#This Row],[Code]],#REF!,11,FALSE)),"")</f>
        <v>0</v>
      </c>
      <c r="K80" s="27">
        <f>IFERROR(IF(table16[[#This Row],[Code]]=0,0,VLOOKUP(table16[[#This Row],[Code]],#REF!,9,FALSE)),"")</f>
        <v>0</v>
      </c>
      <c r="L80" s="27">
        <f>IFERROR(IF(table16[[#This Row],[Code]]=0,0,VLOOKUP(table16[[#This Row],[Code]],#REF!,10,FALSE)),"")</f>
        <v>0</v>
      </c>
      <c r="M80" s="29">
        <f>IFERROR(IF(table16[[#This Row],[Code]]=0,0,VLOOKUP(table16[[#This Row],[Code]],#REF!,8,FALSE)),"")</f>
        <v>0</v>
      </c>
    </row>
    <row r="81" spans="2:13">
      <c r="B81" s="25">
        <f>IF($B$15=0,0,IF(COUNTIF($B$16:B80,"&lt;&gt;0")&gt;$B$15,0,IF(COUNTIF($B$16:B80,"&lt;&gt;0")=$B$15,$B$15,IF(COUNTIF($B$16:B80,"&lt;&gt;0")&lt;$B$15,B80+1))))</f>
        <v>0</v>
      </c>
      <c r="C81" s="26">
        <f>IF(table16[[#This Row],[0]]=0,0,$L$12&amp;table16[[#This Row],[0]])</f>
        <v>0</v>
      </c>
      <c r="D81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1" s="28">
        <f>IFERROR(IF(table16[[#This Row],[Code]]=0,0,VLOOKUP(table16[[#This Row],[Code]],#REF!,4,FALSE)),"")</f>
        <v>0</v>
      </c>
      <c r="F81" s="27">
        <f>IFERROR(IF(table16[[#This Row],[Code]]=0,0,VLOOKUP(table16[[#This Row],[Code]],#REF!,5,FALSE)),"")</f>
        <v>0</v>
      </c>
      <c r="G81" s="27">
        <f>IFERROR(IF(table16[[#This Row],[Code]]=0,0,VLOOKUP(table16[[#This Row],[Code]],#REF!,6,FALSE)),"")</f>
        <v>0</v>
      </c>
      <c r="H81" s="27">
        <f>IFERROR(IF(table16[[#This Row],[Code]]=0,0,VLOOKUP(table16[[#This Row],[Code]],#REF!,7,FALSE)),"")</f>
        <v>0</v>
      </c>
      <c r="I81" s="25">
        <f>IFERROR(IF(table16[[#This Row],[Code]]=0,0,VLOOKUP(table16[[#This Row],[Code]],#REF!,12,FALSE)),"")</f>
        <v>0</v>
      </c>
      <c r="J81" s="25">
        <f>IFERROR(IF(table16[[#This Row],[Code]]=0,0,VLOOKUP(table16[[#This Row],[Code]],#REF!,11,FALSE)),"")</f>
        <v>0</v>
      </c>
      <c r="K81" s="27">
        <f>IFERROR(IF(table16[[#This Row],[Code]]=0,0,VLOOKUP(table16[[#This Row],[Code]],#REF!,9,FALSE)),"")</f>
        <v>0</v>
      </c>
      <c r="L81" s="27">
        <f>IFERROR(IF(table16[[#This Row],[Code]]=0,0,VLOOKUP(table16[[#This Row],[Code]],#REF!,10,FALSE)),"")</f>
        <v>0</v>
      </c>
      <c r="M81" s="29">
        <f>IFERROR(IF(table16[[#This Row],[Code]]=0,0,VLOOKUP(table16[[#This Row],[Code]],#REF!,8,FALSE)),"")</f>
        <v>0</v>
      </c>
    </row>
    <row r="82" spans="2:13">
      <c r="B82" s="25">
        <f>IF($B$15=0,0,IF(COUNTIF($B$16:B81,"&lt;&gt;0")&gt;$B$15,0,IF(COUNTIF($B$16:B81,"&lt;&gt;0")=$B$15,$B$15,IF(COUNTIF($B$16:B81,"&lt;&gt;0")&lt;$B$15,B81+1))))</f>
        <v>0</v>
      </c>
      <c r="C82" s="26">
        <f>IF(table16[[#This Row],[0]]=0,0,$L$12&amp;table16[[#This Row],[0]])</f>
        <v>0</v>
      </c>
      <c r="D82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2" s="28">
        <f>IFERROR(IF(table16[[#This Row],[Code]]=0,0,VLOOKUP(table16[[#This Row],[Code]],#REF!,4,FALSE)),"")</f>
        <v>0</v>
      </c>
      <c r="F82" s="27">
        <f>IFERROR(IF(table16[[#This Row],[Code]]=0,0,VLOOKUP(table16[[#This Row],[Code]],#REF!,5,FALSE)),"")</f>
        <v>0</v>
      </c>
      <c r="G82" s="27">
        <f>IFERROR(IF(table16[[#This Row],[Code]]=0,0,VLOOKUP(table16[[#This Row],[Code]],#REF!,6,FALSE)),"")</f>
        <v>0</v>
      </c>
      <c r="H82" s="27">
        <f>IFERROR(IF(table16[[#This Row],[Code]]=0,0,VLOOKUP(table16[[#This Row],[Code]],#REF!,7,FALSE)),"")</f>
        <v>0</v>
      </c>
      <c r="I82" s="25">
        <f>IFERROR(IF(table16[[#This Row],[Code]]=0,0,VLOOKUP(table16[[#This Row],[Code]],#REF!,12,FALSE)),"")</f>
        <v>0</v>
      </c>
      <c r="J82" s="25">
        <f>IFERROR(IF(table16[[#This Row],[Code]]=0,0,VLOOKUP(table16[[#This Row],[Code]],#REF!,11,FALSE)),"")</f>
        <v>0</v>
      </c>
      <c r="K82" s="27">
        <f>IFERROR(IF(table16[[#This Row],[Code]]=0,0,VLOOKUP(table16[[#This Row],[Code]],#REF!,9,FALSE)),"")</f>
        <v>0</v>
      </c>
      <c r="L82" s="27">
        <f>IFERROR(IF(table16[[#This Row],[Code]]=0,0,VLOOKUP(table16[[#This Row],[Code]],#REF!,10,FALSE)),"")</f>
        <v>0</v>
      </c>
      <c r="M82" s="29">
        <f>IFERROR(IF(table16[[#This Row],[Code]]=0,0,VLOOKUP(table16[[#This Row],[Code]],#REF!,8,FALSE)),"")</f>
        <v>0</v>
      </c>
    </row>
    <row r="83" spans="2:13">
      <c r="B83" s="25">
        <f>IF($B$15=0,0,IF(COUNTIF($B$16:B82,"&lt;&gt;0")&gt;$B$15,0,IF(COUNTIF($B$16:B82,"&lt;&gt;0")=$B$15,$B$15,IF(COUNTIF($B$16:B82,"&lt;&gt;0")&lt;$B$15,B82+1))))</f>
        <v>0</v>
      </c>
      <c r="C83" s="26">
        <f>IF(table16[[#This Row],[0]]=0,0,$L$12&amp;table16[[#This Row],[0]])</f>
        <v>0</v>
      </c>
      <c r="D83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3" s="28">
        <f>IFERROR(IF(table16[[#This Row],[Code]]=0,0,VLOOKUP(table16[[#This Row],[Code]],#REF!,4,FALSE)),"")</f>
        <v>0</v>
      </c>
      <c r="F83" s="27">
        <f>IFERROR(IF(table16[[#This Row],[Code]]=0,0,VLOOKUP(table16[[#This Row],[Code]],#REF!,5,FALSE)),"")</f>
        <v>0</v>
      </c>
      <c r="G83" s="27">
        <f>IFERROR(IF(table16[[#This Row],[Code]]=0,0,VLOOKUP(table16[[#This Row],[Code]],#REF!,6,FALSE)),"")</f>
        <v>0</v>
      </c>
      <c r="H83" s="27">
        <f>IFERROR(IF(table16[[#This Row],[Code]]=0,0,VLOOKUP(table16[[#This Row],[Code]],#REF!,7,FALSE)),"")</f>
        <v>0</v>
      </c>
      <c r="I83" s="25">
        <f>IFERROR(IF(table16[[#This Row],[Code]]=0,0,VLOOKUP(table16[[#This Row],[Code]],#REF!,12,FALSE)),"")</f>
        <v>0</v>
      </c>
      <c r="J83" s="25">
        <f>IFERROR(IF(table16[[#This Row],[Code]]=0,0,VLOOKUP(table16[[#This Row],[Code]],#REF!,11,FALSE)),"")</f>
        <v>0</v>
      </c>
      <c r="K83" s="27">
        <f>IFERROR(IF(table16[[#This Row],[Code]]=0,0,VLOOKUP(table16[[#This Row],[Code]],#REF!,9,FALSE)),"")</f>
        <v>0</v>
      </c>
      <c r="L83" s="27">
        <f>IFERROR(IF(table16[[#This Row],[Code]]=0,0,VLOOKUP(table16[[#This Row],[Code]],#REF!,10,FALSE)),"")</f>
        <v>0</v>
      </c>
      <c r="M83" s="29">
        <f>IFERROR(IF(table16[[#This Row],[Code]]=0,0,VLOOKUP(table16[[#This Row],[Code]],#REF!,8,FALSE)),"")</f>
        <v>0</v>
      </c>
    </row>
    <row r="84" spans="2:13">
      <c r="B84" s="25">
        <f>IF($B$15=0,0,IF(COUNTIF($B$16:B83,"&lt;&gt;0")&gt;$B$15,0,IF(COUNTIF($B$16:B83,"&lt;&gt;0")=$B$15,$B$15,IF(COUNTIF($B$16:B83,"&lt;&gt;0")&lt;$B$15,B83+1))))</f>
        <v>0</v>
      </c>
      <c r="C84" s="26">
        <f>IF(table16[[#This Row],[0]]=0,0,$L$12&amp;table16[[#This Row],[0]])</f>
        <v>0</v>
      </c>
      <c r="D84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4" s="28">
        <f>IFERROR(IF(table16[[#This Row],[Code]]=0,0,VLOOKUP(table16[[#This Row],[Code]],#REF!,4,FALSE)),"")</f>
        <v>0</v>
      </c>
      <c r="F84" s="27">
        <f>IFERROR(IF(table16[[#This Row],[Code]]=0,0,VLOOKUP(table16[[#This Row],[Code]],#REF!,5,FALSE)),"")</f>
        <v>0</v>
      </c>
      <c r="G84" s="27">
        <f>IFERROR(IF(table16[[#This Row],[Code]]=0,0,VLOOKUP(table16[[#This Row],[Code]],#REF!,6,FALSE)),"")</f>
        <v>0</v>
      </c>
      <c r="H84" s="27">
        <f>IFERROR(IF(table16[[#This Row],[Code]]=0,0,VLOOKUP(table16[[#This Row],[Code]],#REF!,7,FALSE)),"")</f>
        <v>0</v>
      </c>
      <c r="I84" s="25">
        <f>IFERROR(IF(table16[[#This Row],[Code]]=0,0,VLOOKUP(table16[[#This Row],[Code]],#REF!,12,FALSE)),"")</f>
        <v>0</v>
      </c>
      <c r="J84" s="25">
        <f>IFERROR(IF(table16[[#This Row],[Code]]=0,0,VLOOKUP(table16[[#This Row],[Code]],#REF!,11,FALSE)),"")</f>
        <v>0</v>
      </c>
      <c r="K84" s="27">
        <f>IFERROR(IF(table16[[#This Row],[Code]]=0,0,VLOOKUP(table16[[#This Row],[Code]],#REF!,9,FALSE)),"")</f>
        <v>0</v>
      </c>
      <c r="L84" s="27">
        <f>IFERROR(IF(table16[[#This Row],[Code]]=0,0,VLOOKUP(table16[[#This Row],[Code]],#REF!,10,FALSE)),"")</f>
        <v>0</v>
      </c>
      <c r="M84" s="29">
        <f>IFERROR(IF(table16[[#This Row],[Code]]=0,0,VLOOKUP(table16[[#This Row],[Code]],#REF!,8,FALSE)),"")</f>
        <v>0</v>
      </c>
    </row>
    <row r="85" spans="2:13">
      <c r="B85" s="25">
        <f>IF($B$15=0,0,IF(COUNTIF($B$16:B84,"&lt;&gt;0")&gt;$B$15,0,IF(COUNTIF($B$16:B84,"&lt;&gt;0")=$B$15,$B$15,IF(COUNTIF($B$16:B84,"&lt;&gt;0")&lt;$B$15,B84+1))))</f>
        <v>0</v>
      </c>
      <c r="C85" s="26">
        <f>IF(table16[[#This Row],[0]]=0,0,$L$12&amp;table16[[#This Row],[0]])</f>
        <v>0</v>
      </c>
      <c r="D85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5" s="28">
        <f>IFERROR(IF(table16[[#This Row],[Code]]=0,0,VLOOKUP(table16[[#This Row],[Code]],#REF!,4,FALSE)),"")</f>
        <v>0</v>
      </c>
      <c r="F85" s="27">
        <f>IFERROR(IF(table16[[#This Row],[Code]]=0,0,VLOOKUP(table16[[#This Row],[Code]],#REF!,5,FALSE)),"")</f>
        <v>0</v>
      </c>
      <c r="G85" s="27">
        <f>IFERROR(IF(table16[[#This Row],[Code]]=0,0,VLOOKUP(table16[[#This Row],[Code]],#REF!,6,FALSE)),"")</f>
        <v>0</v>
      </c>
      <c r="H85" s="27">
        <f>IFERROR(IF(table16[[#This Row],[Code]]=0,0,VLOOKUP(table16[[#This Row],[Code]],#REF!,7,FALSE)),"")</f>
        <v>0</v>
      </c>
      <c r="I85" s="25">
        <f>IFERROR(IF(table16[[#This Row],[Code]]=0,0,VLOOKUP(table16[[#This Row],[Code]],#REF!,12,FALSE)),"")</f>
        <v>0</v>
      </c>
      <c r="J85" s="25">
        <f>IFERROR(IF(table16[[#This Row],[Code]]=0,0,VLOOKUP(table16[[#This Row],[Code]],#REF!,11,FALSE)),"")</f>
        <v>0</v>
      </c>
      <c r="K85" s="27">
        <f>IFERROR(IF(table16[[#This Row],[Code]]=0,0,VLOOKUP(table16[[#This Row],[Code]],#REF!,9,FALSE)),"")</f>
        <v>0</v>
      </c>
      <c r="L85" s="27">
        <f>IFERROR(IF(table16[[#This Row],[Code]]=0,0,VLOOKUP(table16[[#This Row],[Code]],#REF!,10,FALSE)),"")</f>
        <v>0</v>
      </c>
      <c r="M85" s="29">
        <f>IFERROR(IF(table16[[#This Row],[Code]]=0,0,VLOOKUP(table16[[#This Row],[Code]],#REF!,8,FALSE)),"")</f>
        <v>0</v>
      </c>
    </row>
    <row r="86" spans="2:13">
      <c r="B86" s="25">
        <f>IF($B$15=0,0,IF(COUNTIF($B$16:B85,"&lt;&gt;0")&gt;$B$15,0,IF(COUNTIF($B$16:B85,"&lt;&gt;0")=$B$15,$B$15,IF(COUNTIF($B$16:B85,"&lt;&gt;0")&lt;$B$15,B85+1))))</f>
        <v>0</v>
      </c>
      <c r="C86" s="26">
        <f>IF(table16[[#This Row],[0]]=0,0,$L$12&amp;table16[[#This Row],[0]])</f>
        <v>0</v>
      </c>
      <c r="D86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6" s="28">
        <f>IFERROR(IF(table16[[#This Row],[Code]]=0,0,VLOOKUP(table16[[#This Row],[Code]],#REF!,4,FALSE)),"")</f>
        <v>0</v>
      </c>
      <c r="F86" s="27">
        <f>IFERROR(IF(table16[[#This Row],[Code]]=0,0,VLOOKUP(table16[[#This Row],[Code]],#REF!,5,FALSE)),"")</f>
        <v>0</v>
      </c>
      <c r="G86" s="27">
        <f>IFERROR(IF(table16[[#This Row],[Code]]=0,0,VLOOKUP(table16[[#This Row],[Code]],#REF!,6,FALSE)),"")</f>
        <v>0</v>
      </c>
      <c r="H86" s="27">
        <f>IFERROR(IF(table16[[#This Row],[Code]]=0,0,VLOOKUP(table16[[#This Row],[Code]],#REF!,7,FALSE)),"")</f>
        <v>0</v>
      </c>
      <c r="I86" s="25">
        <f>IFERROR(IF(table16[[#This Row],[Code]]=0,0,VLOOKUP(table16[[#This Row],[Code]],#REF!,12,FALSE)),"")</f>
        <v>0</v>
      </c>
      <c r="J86" s="25">
        <f>IFERROR(IF(table16[[#This Row],[Code]]=0,0,VLOOKUP(table16[[#This Row],[Code]],#REF!,11,FALSE)),"")</f>
        <v>0</v>
      </c>
      <c r="K86" s="27">
        <f>IFERROR(IF(table16[[#This Row],[Code]]=0,0,VLOOKUP(table16[[#This Row],[Code]],#REF!,9,FALSE)),"")</f>
        <v>0</v>
      </c>
      <c r="L86" s="27">
        <f>IFERROR(IF(table16[[#This Row],[Code]]=0,0,VLOOKUP(table16[[#This Row],[Code]],#REF!,10,FALSE)),"")</f>
        <v>0</v>
      </c>
      <c r="M86" s="29">
        <f>IFERROR(IF(table16[[#This Row],[Code]]=0,0,VLOOKUP(table16[[#This Row],[Code]],#REF!,8,FALSE)),"")</f>
        <v>0</v>
      </c>
    </row>
    <row r="87" spans="2:13">
      <c r="B87" s="25">
        <f>IF($B$15=0,0,IF(COUNTIF($B$16:B86,"&lt;&gt;0")&gt;$B$15,0,IF(COUNTIF($B$16:B86,"&lt;&gt;0")=$B$15,$B$15,IF(COUNTIF($B$16:B86,"&lt;&gt;0")&lt;$B$15,B86+1))))</f>
        <v>0</v>
      </c>
      <c r="C87" s="26">
        <f>IF(table16[[#This Row],[0]]=0,0,$L$12&amp;table16[[#This Row],[0]])</f>
        <v>0</v>
      </c>
      <c r="D87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7" s="28">
        <f>IFERROR(IF(table16[[#This Row],[Code]]=0,0,VLOOKUP(table16[[#This Row],[Code]],#REF!,4,FALSE)),"")</f>
        <v>0</v>
      </c>
      <c r="F87" s="27">
        <f>IFERROR(IF(table16[[#This Row],[Code]]=0,0,VLOOKUP(table16[[#This Row],[Code]],#REF!,5,FALSE)),"")</f>
        <v>0</v>
      </c>
      <c r="G87" s="27">
        <f>IFERROR(IF(table16[[#This Row],[Code]]=0,0,VLOOKUP(table16[[#This Row],[Code]],#REF!,6,FALSE)),"")</f>
        <v>0</v>
      </c>
      <c r="H87" s="27">
        <f>IFERROR(IF(table16[[#This Row],[Code]]=0,0,VLOOKUP(table16[[#This Row],[Code]],#REF!,7,FALSE)),"")</f>
        <v>0</v>
      </c>
      <c r="I87" s="25">
        <f>IFERROR(IF(table16[[#This Row],[Code]]=0,0,VLOOKUP(table16[[#This Row],[Code]],#REF!,12,FALSE)),"")</f>
        <v>0</v>
      </c>
      <c r="J87" s="25">
        <f>IFERROR(IF(table16[[#This Row],[Code]]=0,0,VLOOKUP(table16[[#This Row],[Code]],#REF!,11,FALSE)),"")</f>
        <v>0</v>
      </c>
      <c r="K87" s="27">
        <f>IFERROR(IF(table16[[#This Row],[Code]]=0,0,VLOOKUP(table16[[#This Row],[Code]],#REF!,9,FALSE)),"")</f>
        <v>0</v>
      </c>
      <c r="L87" s="27">
        <f>IFERROR(IF(table16[[#This Row],[Code]]=0,0,VLOOKUP(table16[[#This Row],[Code]],#REF!,10,FALSE)),"")</f>
        <v>0</v>
      </c>
      <c r="M87" s="29">
        <f>IFERROR(IF(table16[[#This Row],[Code]]=0,0,VLOOKUP(table16[[#This Row],[Code]],#REF!,8,FALSE)),"")</f>
        <v>0</v>
      </c>
    </row>
    <row r="88" spans="2:13">
      <c r="B88" s="25">
        <f>IF($B$15=0,0,IF(COUNTIF($B$16:B87,"&lt;&gt;0")&gt;$B$15,0,IF(COUNTIF($B$16:B87,"&lt;&gt;0")=$B$15,$B$15,IF(COUNTIF($B$16:B87,"&lt;&gt;0")&lt;$B$15,B87+1))))</f>
        <v>0</v>
      </c>
      <c r="C88" s="26">
        <f>IF(table16[[#This Row],[0]]=0,0,$L$12&amp;table16[[#This Row],[0]])</f>
        <v>0</v>
      </c>
      <c r="D88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8" s="28">
        <f>IFERROR(IF(table16[[#This Row],[Code]]=0,0,VLOOKUP(table16[[#This Row],[Code]],#REF!,4,FALSE)),"")</f>
        <v>0</v>
      </c>
      <c r="F88" s="27">
        <f>IFERROR(IF(table16[[#This Row],[Code]]=0,0,VLOOKUP(table16[[#This Row],[Code]],#REF!,5,FALSE)),"")</f>
        <v>0</v>
      </c>
      <c r="G88" s="27">
        <f>IFERROR(IF(table16[[#This Row],[Code]]=0,0,VLOOKUP(table16[[#This Row],[Code]],#REF!,6,FALSE)),"")</f>
        <v>0</v>
      </c>
      <c r="H88" s="27">
        <f>IFERROR(IF(table16[[#This Row],[Code]]=0,0,VLOOKUP(table16[[#This Row],[Code]],#REF!,7,FALSE)),"")</f>
        <v>0</v>
      </c>
      <c r="I88" s="25">
        <f>IFERROR(IF(table16[[#This Row],[Code]]=0,0,VLOOKUP(table16[[#This Row],[Code]],#REF!,12,FALSE)),"")</f>
        <v>0</v>
      </c>
      <c r="J88" s="25">
        <f>IFERROR(IF(table16[[#This Row],[Code]]=0,0,VLOOKUP(table16[[#This Row],[Code]],#REF!,11,FALSE)),"")</f>
        <v>0</v>
      </c>
      <c r="K88" s="27">
        <f>IFERROR(IF(table16[[#This Row],[Code]]=0,0,VLOOKUP(table16[[#This Row],[Code]],#REF!,9,FALSE)),"")</f>
        <v>0</v>
      </c>
      <c r="L88" s="27">
        <f>IFERROR(IF(table16[[#This Row],[Code]]=0,0,VLOOKUP(table16[[#This Row],[Code]],#REF!,10,FALSE)),"")</f>
        <v>0</v>
      </c>
      <c r="M88" s="29">
        <f>IFERROR(IF(table16[[#This Row],[Code]]=0,0,VLOOKUP(table16[[#This Row],[Code]],#REF!,8,FALSE)),"")</f>
        <v>0</v>
      </c>
    </row>
    <row r="89" spans="2:13">
      <c r="B89" s="25">
        <f>IF($B$15=0,0,IF(COUNTIF($B$16:B88,"&lt;&gt;0")&gt;$B$15,0,IF(COUNTIF($B$16:B88,"&lt;&gt;0")=$B$15,$B$15,IF(COUNTIF($B$16:B88,"&lt;&gt;0")&lt;$B$15,B88+1))))</f>
        <v>0</v>
      </c>
      <c r="C89" s="26">
        <f>IF(table16[[#This Row],[0]]=0,0,$L$12&amp;table16[[#This Row],[0]])</f>
        <v>0</v>
      </c>
      <c r="D89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9" s="28">
        <f>IFERROR(IF(table16[[#This Row],[Code]]=0,0,VLOOKUP(table16[[#This Row],[Code]],#REF!,4,FALSE)),"")</f>
        <v>0</v>
      </c>
      <c r="F89" s="27">
        <f>IFERROR(IF(table16[[#This Row],[Code]]=0,0,VLOOKUP(table16[[#This Row],[Code]],#REF!,5,FALSE)),"")</f>
        <v>0</v>
      </c>
      <c r="G89" s="27">
        <f>IFERROR(IF(table16[[#This Row],[Code]]=0,0,VLOOKUP(table16[[#This Row],[Code]],#REF!,6,FALSE)),"")</f>
        <v>0</v>
      </c>
      <c r="H89" s="27">
        <f>IFERROR(IF(table16[[#This Row],[Code]]=0,0,VLOOKUP(table16[[#This Row],[Code]],#REF!,7,FALSE)),"")</f>
        <v>0</v>
      </c>
      <c r="I89" s="25">
        <f>IFERROR(IF(table16[[#This Row],[Code]]=0,0,VLOOKUP(table16[[#This Row],[Code]],#REF!,12,FALSE)),"")</f>
        <v>0</v>
      </c>
      <c r="J89" s="25">
        <f>IFERROR(IF(table16[[#This Row],[Code]]=0,0,VLOOKUP(table16[[#This Row],[Code]],#REF!,11,FALSE)),"")</f>
        <v>0</v>
      </c>
      <c r="K89" s="27">
        <f>IFERROR(IF(table16[[#This Row],[Code]]=0,0,VLOOKUP(table16[[#This Row],[Code]],#REF!,9,FALSE)),"")</f>
        <v>0</v>
      </c>
      <c r="L89" s="27">
        <f>IFERROR(IF(table16[[#This Row],[Code]]=0,0,VLOOKUP(table16[[#This Row],[Code]],#REF!,10,FALSE)),"")</f>
        <v>0</v>
      </c>
      <c r="M89" s="29">
        <f>IFERROR(IF(table16[[#This Row],[Code]]=0,0,VLOOKUP(table16[[#This Row],[Code]],#REF!,8,FALSE)),"")</f>
        <v>0</v>
      </c>
    </row>
    <row r="90" spans="2:13">
      <c r="B90" s="25">
        <f>IF($B$15=0,0,IF(COUNTIF($B$16:B89,"&lt;&gt;0")&gt;$B$15,0,IF(COUNTIF($B$16:B89,"&lt;&gt;0")=$B$15,$B$15,IF(COUNTIF($B$16:B89,"&lt;&gt;0")&lt;$B$15,B89+1))))</f>
        <v>0</v>
      </c>
      <c r="C90" s="26">
        <f>IF(table16[[#This Row],[0]]=0,0,$L$12&amp;table16[[#This Row],[0]])</f>
        <v>0</v>
      </c>
      <c r="D90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90" s="28">
        <f>IFERROR(IF(table16[[#This Row],[Code]]=0,0,VLOOKUP(table16[[#This Row],[Code]],#REF!,4,FALSE)),"")</f>
        <v>0</v>
      </c>
      <c r="F90" s="27">
        <f>IFERROR(IF(table16[[#This Row],[Code]]=0,0,VLOOKUP(table16[[#This Row],[Code]],#REF!,5,FALSE)),"")</f>
        <v>0</v>
      </c>
      <c r="G90" s="27">
        <f>IFERROR(IF(table16[[#This Row],[Code]]=0,0,VLOOKUP(table16[[#This Row],[Code]],#REF!,6,FALSE)),"")</f>
        <v>0</v>
      </c>
      <c r="H90" s="27">
        <f>IFERROR(IF(table16[[#This Row],[Code]]=0,0,VLOOKUP(table16[[#This Row],[Code]],#REF!,7,FALSE)),"")</f>
        <v>0</v>
      </c>
      <c r="I90" s="25">
        <f>IFERROR(IF(table16[[#This Row],[Code]]=0,0,VLOOKUP(table16[[#This Row],[Code]],#REF!,12,FALSE)),"")</f>
        <v>0</v>
      </c>
      <c r="J90" s="25">
        <f>IFERROR(IF(table16[[#This Row],[Code]]=0,0,VLOOKUP(table16[[#This Row],[Code]],#REF!,11,FALSE)),"")</f>
        <v>0</v>
      </c>
      <c r="K90" s="27">
        <f>IFERROR(IF(table16[[#This Row],[Code]]=0,0,VLOOKUP(table16[[#This Row],[Code]],#REF!,9,FALSE)),"")</f>
        <v>0</v>
      </c>
      <c r="L90" s="27">
        <f>IFERROR(IF(table16[[#This Row],[Code]]=0,0,VLOOKUP(table16[[#This Row],[Code]],#REF!,10,FALSE)),"")</f>
        <v>0</v>
      </c>
      <c r="M90" s="29">
        <f>IFERROR(IF(table16[[#This Row],[Code]]=0,0,VLOOKUP(table16[[#This Row],[Code]],#REF!,8,FALSE)),"")</f>
        <v>0</v>
      </c>
    </row>
    <row r="91" spans="2:13">
      <c r="B91" s="25">
        <f>IF($B$15=0,0,IF(COUNTIF($B$16:B90,"&lt;&gt;0")&gt;$B$15,0,IF(COUNTIF($B$16:B90,"&lt;&gt;0")=$B$15,$B$15,IF(COUNTIF($B$16:B90,"&lt;&gt;0")&lt;$B$15,B90+1))))</f>
        <v>0</v>
      </c>
      <c r="C91" s="26">
        <f>IF(table16[[#This Row],[0]]=0,0,$L$12&amp;table16[[#This Row],[0]])</f>
        <v>0</v>
      </c>
      <c r="D91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91" s="28">
        <f>IFERROR(IF(table16[[#This Row],[Code]]=0,0,VLOOKUP(table16[[#This Row],[Code]],#REF!,4,FALSE)),"")</f>
        <v>0</v>
      </c>
      <c r="F91" s="27">
        <f>IFERROR(IF(table16[[#This Row],[Code]]=0,0,VLOOKUP(table16[[#This Row],[Code]],#REF!,5,FALSE)),"")</f>
        <v>0</v>
      </c>
      <c r="G91" s="27">
        <f>IFERROR(IF(table16[[#This Row],[Code]]=0,0,VLOOKUP(table16[[#This Row],[Code]],#REF!,6,FALSE)),"")</f>
        <v>0</v>
      </c>
      <c r="H91" s="27">
        <f>IFERROR(IF(table16[[#This Row],[Code]]=0,0,VLOOKUP(table16[[#This Row],[Code]],#REF!,7,FALSE)),"")</f>
        <v>0</v>
      </c>
      <c r="I91" s="25">
        <f>IFERROR(IF(table16[[#This Row],[Code]]=0,0,VLOOKUP(table16[[#This Row],[Code]],#REF!,12,FALSE)),"")</f>
        <v>0</v>
      </c>
      <c r="J91" s="25">
        <f>IFERROR(IF(table16[[#This Row],[Code]]=0,0,VLOOKUP(table16[[#This Row],[Code]],#REF!,11,FALSE)),"")</f>
        <v>0</v>
      </c>
      <c r="K91" s="27">
        <f>IFERROR(IF(table16[[#This Row],[Code]]=0,0,VLOOKUP(table16[[#This Row],[Code]],#REF!,9,FALSE)),"")</f>
        <v>0</v>
      </c>
      <c r="L91" s="27">
        <f>IFERROR(IF(table16[[#This Row],[Code]]=0,0,VLOOKUP(table16[[#This Row],[Code]],#REF!,10,FALSE)),"")</f>
        <v>0</v>
      </c>
      <c r="M91" s="29">
        <f>IFERROR(IF(table16[[#This Row],[Code]]=0,0,VLOOKUP(table16[[#This Row],[Code]],#REF!,8,FALSE)),"")</f>
        <v>0</v>
      </c>
    </row>
    <row r="92" spans="2:13">
      <c r="B92" s="25">
        <f>IF($B$15=0,0,IF(COUNTIF($B$16:B91,"&lt;&gt;0")&gt;$B$15,0,IF(COUNTIF($B$16:B91,"&lt;&gt;0")=$B$15,$B$15,IF(COUNTIF($B$16:B91,"&lt;&gt;0")&lt;$B$15,B91+1))))</f>
        <v>0</v>
      </c>
      <c r="C92" s="26">
        <f>IF(table16[[#This Row],[0]]=0,0,$L$12&amp;table16[[#This Row],[0]])</f>
        <v>0</v>
      </c>
      <c r="D92" s="51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92" s="28">
        <f>IFERROR(IF(table16[[#This Row],[Code]]=0,0,VLOOKUP(table16[[#This Row],[Code]],#REF!,4,FALSE)),"")</f>
        <v>0</v>
      </c>
      <c r="F92" s="27">
        <f>IFERROR(IF(table16[[#This Row],[Code]]=0,0,VLOOKUP(table16[[#This Row],[Code]],#REF!,5,FALSE)),"")</f>
        <v>0</v>
      </c>
      <c r="G92" s="27">
        <f>IFERROR(IF(table16[[#This Row],[Code]]=0,0,VLOOKUP(table16[[#This Row],[Code]],#REF!,6,FALSE)),"")</f>
        <v>0</v>
      </c>
      <c r="H92" s="27">
        <f>IFERROR(IF(table16[[#This Row],[Code]]=0,0,VLOOKUP(table16[[#This Row],[Code]],#REF!,7,FALSE)),"")</f>
        <v>0</v>
      </c>
      <c r="I92" s="25">
        <f>IFERROR(IF(table16[[#This Row],[Code]]=0,0,VLOOKUP(table16[[#This Row],[Code]],#REF!,12,FALSE)),"")</f>
        <v>0</v>
      </c>
      <c r="J92" s="25">
        <f>IFERROR(IF(table16[[#This Row],[Code]]=0,0,VLOOKUP(table16[[#This Row],[Code]],#REF!,11,FALSE)),"")</f>
        <v>0</v>
      </c>
      <c r="K92" s="27">
        <f>IFERROR(IF(table16[[#This Row],[Code]]=0,0,VLOOKUP(table16[[#This Row],[Code]],#REF!,9,FALSE)),"")</f>
        <v>0</v>
      </c>
      <c r="L92" s="27">
        <f>IFERROR(IF(table16[[#This Row],[Code]]=0,0,VLOOKUP(table16[[#This Row],[Code]],#REF!,10,FALSE)),"")</f>
        <v>0</v>
      </c>
      <c r="M92" s="29">
        <f>IFERROR(IF(table16[[#This Row],[Code]]=0,0,VLOOKUP(table16[[#This Row],[Code]],#REF!,8,FALSE)),"")</f>
        <v>0</v>
      </c>
    </row>
    <row r="93" spans="2:13">
      <c r="B93" s="25">
        <f>IF($B$15=0,0,IF(COUNTIF($B$16:B92,"&lt;&gt;0")&gt;$B$15,0,IF(COUNTIF($B$16:B92,"&lt;&gt;0")=$B$15,$B$15,IF(COUNTIF($B$16:B92,"&lt;&gt;0")&lt;$B$15,B92+1))))</f>
        <v>0</v>
      </c>
      <c r="C93" s="26">
        <f>IF(table16[[#This Row],[0]]=0,0,$L$12&amp;table16[[#This Row],[0]])</f>
        <v>0</v>
      </c>
      <c r="D93" s="52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93" s="28">
        <f>IFERROR(IF(table16[[#This Row],[Code]]=0,0,VLOOKUP(table16[[#This Row],[Code]],#REF!,4,FALSE)),"")</f>
        <v>0</v>
      </c>
      <c r="F93" s="27">
        <f>IFERROR(IF(table16[[#This Row],[Code]]=0,0,VLOOKUP(table16[[#This Row],[Code]],#REF!,5,FALSE)),"")</f>
        <v>0</v>
      </c>
      <c r="G93" s="27">
        <f>IFERROR(IF(table16[[#This Row],[Code]]=0,0,VLOOKUP(table16[[#This Row],[Code]],#REF!,6,FALSE)),"")</f>
        <v>0</v>
      </c>
      <c r="H93" s="27">
        <f>IFERROR(IF(table16[[#This Row],[Code]]=0,0,VLOOKUP(table16[[#This Row],[Code]],#REF!,7,FALSE)),"")</f>
        <v>0</v>
      </c>
      <c r="I93" s="25">
        <f>IFERROR(IF(table16[[#This Row],[Code]]=0,0,VLOOKUP(table16[[#This Row],[Code]],#REF!,12,FALSE)),"")</f>
        <v>0</v>
      </c>
      <c r="J93" s="25">
        <f>IFERROR(IF(table16[[#This Row],[Code]]=0,0,VLOOKUP(table16[[#This Row],[Code]],#REF!,11,FALSE)),"")</f>
        <v>0</v>
      </c>
      <c r="K93" s="27">
        <f>IFERROR(IF(table16[[#This Row],[Code]]=0,0,VLOOKUP(table16[[#This Row],[Code]],#REF!,9,FALSE)),"")</f>
        <v>0</v>
      </c>
      <c r="L93" s="27">
        <f>IFERROR(IF(table16[[#This Row],[Code]]=0,0,VLOOKUP(table16[[#This Row],[Code]],#REF!,10,FALSE)),"")</f>
        <v>0</v>
      </c>
      <c r="M93" s="29">
        <f>IFERROR(IF(table16[[#This Row],[Code]]=0,0,VLOOKUP(table16[[#This Row],[Code]],#REF!,8,FALSE)),"")</f>
        <v>0</v>
      </c>
    </row>
  </sheetData>
  <mergeCells count="15">
    <mergeCell ref="E1:I1"/>
    <mergeCell ref="J1:K1"/>
    <mergeCell ref="B3:C3"/>
    <mergeCell ref="E3:M3"/>
    <mergeCell ref="E5:F5"/>
    <mergeCell ref="G5:H5"/>
    <mergeCell ref="B14:C14"/>
    <mergeCell ref="F14:H14"/>
    <mergeCell ref="I14:M14"/>
    <mergeCell ref="B7:C7"/>
    <mergeCell ref="E8:M8"/>
    <mergeCell ref="B10:C10"/>
    <mergeCell ref="I10:L10"/>
    <mergeCell ref="G12:H12"/>
    <mergeCell ref="I12:K12"/>
  </mergeCells>
  <conditionalFormatting sqref="E17:E93">
    <cfRule type="cellIs" dxfId="2" priority="1" operator="equal">
      <formula>deb_exe</formula>
    </cfRule>
    <cfRule type="cellIs" dxfId="1" priority="2" operator="greaterThan">
      <formula>deb_exe</formula>
    </cfRule>
    <cfRule type="cellIs" dxfId="0" priority="3" operator="lessThan">
      <formula>deb_exe</formula>
    </cfRule>
  </conditionalFormatting>
  <printOptions horizontalCentered="1" verticalCentered="1"/>
  <pageMargins left="0.19685039370078741" right="0.23622047244094491" top="0.47244094488188981" bottom="0.43307086614173229" header="0.31496062992125984" footer="0.19685039370078741"/>
  <pageSetup paperSize="9" orientation="landscape" verticalDpi="0" r:id="rId1"/>
  <headerFooter>
    <oddFooter>Page &amp;P de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F18" sqref="F18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9"/>
  <dimension ref="B1:V1"/>
  <sheetViews>
    <sheetView workbookViewId="0">
      <selection activeCell="D16" sqref="D16"/>
    </sheetView>
  </sheetViews>
  <sheetFormatPr baseColWidth="10" defaultRowHeight="15"/>
  <cols>
    <col min="1" max="1" width="3" style="32" customWidth="1"/>
    <col min="2" max="2" width="15.85546875" style="35" customWidth="1"/>
    <col min="3" max="3" width="60.5703125" style="34" bestFit="1" customWidth="1"/>
    <col min="4" max="4" width="15.85546875" style="33" customWidth="1"/>
    <col min="5" max="5" width="16.28515625" style="33" customWidth="1"/>
    <col min="6" max="6" width="12.42578125" style="32" hidden="1" customWidth="1"/>
    <col min="7" max="7" width="8.5703125" style="32" hidden="1" customWidth="1"/>
    <col min="8" max="8" width="2.85546875" style="32" customWidth="1"/>
    <col min="9" max="16384" width="11.42578125" style="32"/>
  </cols>
  <sheetData/>
  <pageMargins left="0.7" right="0.7" top="0.75" bottom="0.75" header="0.3" footer="0.3"/>
  <pageSetup paperSize="9" orientation="portrait" horizontalDpi="0" verticalDpi="0" copies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23" sqref="G23"/>
    </sheetView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tabSelected="1" workbookViewId="0">
      <selection activeCell="F23" sqref="F23"/>
    </sheetView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H20" sqref="H20"/>
    </sheetView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23" sqref="H2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amort_plan</vt:lpstr>
      <vt:lpstr>amort_modele</vt:lpstr>
      <vt:lpstr>PageGarde</vt:lpstr>
      <vt:lpstr>Immobilisations</vt:lpstr>
      <vt:lpstr>Actif</vt:lpstr>
      <vt:lpstr>Passif</vt:lpstr>
      <vt:lpstr>Immo</vt:lpstr>
      <vt:lpstr>Esg</vt:lpstr>
      <vt:lpstr>Stock</vt:lpstr>
      <vt:lpstr>Ect...</vt:lpstr>
      <vt:lpstr>CpteImmo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DAROUI</cp:lastModifiedBy>
  <cp:lastPrinted>2020-04-24T13:20:51Z</cp:lastPrinted>
  <dcterms:created xsi:type="dcterms:W3CDTF">2019-07-29T08:31:49Z</dcterms:created>
  <dcterms:modified xsi:type="dcterms:W3CDTF">2020-04-28T11:04:56Z</dcterms:modified>
</cp:coreProperties>
</file>