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245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1" l="1"/>
  <c r="J12" i="1"/>
  <c r="K8" i="1"/>
  <c r="L8" i="1"/>
  <c r="M8" i="1"/>
  <c r="N8" i="1"/>
  <c r="J8" i="1"/>
  <c r="E44" i="1"/>
  <c r="D44" i="1"/>
  <c r="C44" i="1"/>
  <c r="L39" i="1"/>
  <c r="E43" i="1"/>
  <c r="D43" i="1"/>
  <c r="C43" i="1"/>
  <c r="E42" i="1"/>
  <c r="D42" i="1"/>
  <c r="C42" i="1"/>
  <c r="E41" i="1"/>
  <c r="D41" i="1"/>
  <c r="C41" i="1"/>
  <c r="E40" i="1"/>
  <c r="D40" i="1"/>
  <c r="C40" i="1"/>
  <c r="L35" i="1"/>
  <c r="E39" i="1"/>
  <c r="D39" i="1"/>
  <c r="C39" i="1"/>
  <c r="E38" i="1"/>
  <c r="D38" i="1"/>
  <c r="C38" i="1"/>
  <c r="E37" i="1"/>
  <c r="D37" i="1"/>
  <c r="C37" i="1"/>
  <c r="E36" i="1"/>
  <c r="D36" i="1"/>
  <c r="C36" i="1"/>
  <c r="E35" i="1"/>
  <c r="D35" i="1"/>
  <c r="C35" i="1"/>
  <c r="E34" i="1"/>
  <c r="D34" i="1"/>
  <c r="C34" i="1"/>
  <c r="E33" i="1"/>
  <c r="D33" i="1"/>
  <c r="C33" i="1"/>
  <c r="E32" i="1"/>
  <c r="D32" i="1"/>
  <c r="C32" i="1"/>
  <c r="E31" i="1"/>
  <c r="D31" i="1"/>
  <c r="C31" i="1"/>
  <c r="E30" i="1"/>
  <c r="D30" i="1"/>
  <c r="C30" i="1"/>
  <c r="E29" i="1"/>
  <c r="D29" i="1"/>
  <c r="C29" i="1"/>
  <c r="N24" i="1"/>
  <c r="E28" i="1"/>
  <c r="D28" i="1"/>
  <c r="C28" i="1"/>
  <c r="E27" i="1"/>
  <c r="D27" i="1"/>
  <c r="C27" i="1"/>
  <c r="E26" i="1"/>
  <c r="D26" i="1"/>
  <c r="C26" i="1"/>
  <c r="E25" i="1"/>
  <c r="D25" i="1"/>
  <c r="C25" i="1"/>
  <c r="E24" i="1"/>
  <c r="D24" i="1"/>
  <c r="C24" i="1"/>
  <c r="E23" i="1"/>
  <c r="D23" i="1"/>
  <c r="C23" i="1"/>
  <c r="E22" i="1"/>
  <c r="D22" i="1"/>
  <c r="C22" i="1"/>
  <c r="M17" i="1"/>
  <c r="E21" i="1"/>
  <c r="D21" i="1"/>
  <c r="C21" i="1"/>
  <c r="M16" i="1"/>
  <c r="L16" i="1"/>
  <c r="E20" i="1"/>
  <c r="D20" i="1"/>
  <c r="C20" i="1"/>
  <c r="E19" i="1"/>
  <c r="D19" i="1"/>
  <c r="C19" i="1"/>
  <c r="E18" i="1"/>
  <c r="D18" i="1"/>
  <c r="C18" i="1"/>
  <c r="E17" i="1"/>
  <c r="D17" i="1"/>
  <c r="C17" i="1"/>
  <c r="M12" i="1"/>
  <c r="E16" i="1"/>
  <c r="D16" i="1"/>
  <c r="C16" i="1"/>
  <c r="E15" i="1"/>
  <c r="D15" i="1"/>
  <c r="C15" i="1"/>
  <c r="E14" i="1"/>
  <c r="D14" i="1"/>
  <c r="C14" i="1"/>
  <c r="E13" i="1"/>
  <c r="D13" i="1"/>
  <c r="C13" i="1"/>
  <c r="E12" i="1"/>
  <c r="D12" i="1"/>
  <c r="C12" i="1"/>
  <c r="E11" i="1"/>
  <c r="D11" i="1"/>
  <c r="C11" i="1"/>
  <c r="E10" i="1"/>
  <c r="D10" i="1"/>
  <c r="C10" i="1"/>
  <c r="E9" i="1"/>
  <c r="D9" i="1"/>
  <c r="C9" i="1"/>
  <c r="E8" i="1"/>
  <c r="D8" i="1"/>
  <c r="C8" i="1"/>
  <c r="P7" i="1"/>
  <c r="O7" i="1"/>
  <c r="N42" i="1"/>
  <c r="M42" i="1"/>
  <c r="L38" i="1"/>
  <c r="K41" i="1"/>
  <c r="J39" i="1"/>
  <c r="E7" i="1"/>
  <c r="D7" i="1"/>
  <c r="C7" i="1"/>
  <c r="N28" i="1"/>
  <c r="M11" i="1"/>
  <c r="L12" i="1"/>
  <c r="K12" i="1"/>
  <c r="E6" i="1"/>
  <c r="D6" i="1"/>
  <c r="C6" i="1"/>
  <c r="P5" i="1"/>
  <c r="O5" i="1"/>
  <c r="N5" i="1"/>
  <c r="M5" i="1"/>
  <c r="L5" i="1"/>
  <c r="K5" i="1"/>
  <c r="J5" i="1"/>
  <c r="C5" i="1"/>
  <c r="B5" i="1"/>
  <c r="K21" i="1" l="1"/>
  <c r="N12" i="1"/>
  <c r="N16" i="1"/>
  <c r="L21" i="1"/>
  <c r="N23" i="1"/>
  <c r="L31" i="1"/>
  <c r="M35" i="1"/>
  <c r="M39" i="1"/>
  <c r="L20" i="1"/>
  <c r="M21" i="1"/>
  <c r="M20" i="1"/>
  <c r="K25" i="1"/>
  <c r="M34" i="1"/>
  <c r="M38" i="1"/>
  <c r="N11" i="1"/>
  <c r="N20" i="1"/>
  <c r="L25" i="1"/>
  <c r="N34" i="1"/>
  <c r="N38" i="1"/>
  <c r="K17" i="1"/>
  <c r="L24" i="1"/>
  <c r="M25" i="1"/>
  <c r="N30" i="1"/>
  <c r="M41" i="1"/>
  <c r="L17" i="1"/>
  <c r="N19" i="1"/>
  <c r="M24" i="1"/>
  <c r="N41" i="1"/>
  <c r="M30" i="1"/>
  <c r="K31" i="1"/>
  <c r="K35" i="1"/>
  <c r="K39" i="1"/>
  <c r="L41" i="1"/>
  <c r="J14" i="1"/>
  <c r="J22" i="1"/>
  <c r="J26" i="1"/>
  <c r="J32" i="1"/>
  <c r="J36" i="1"/>
  <c r="J40" i="1"/>
  <c r="K14" i="1"/>
  <c r="K18" i="1"/>
  <c r="K22" i="1"/>
  <c r="K26" i="1"/>
  <c r="K28" i="1"/>
  <c r="K32" i="1"/>
  <c r="J11" i="1"/>
  <c r="N13" i="1"/>
  <c r="L14" i="1"/>
  <c r="J15" i="1"/>
  <c r="N17" i="1"/>
  <c r="L18" i="1"/>
  <c r="J19" i="1"/>
  <c r="N21" i="1"/>
  <c r="L22" i="1"/>
  <c r="J23" i="1"/>
  <c r="N25" i="1"/>
  <c r="L26" i="1"/>
  <c r="L28" i="1"/>
  <c r="J29" i="1"/>
  <c r="N31" i="1"/>
  <c r="L32" i="1"/>
  <c r="J33" i="1"/>
  <c r="N35" i="1"/>
  <c r="L36" i="1"/>
  <c r="J37" i="1"/>
  <c r="N39" i="1"/>
  <c r="L40" i="1"/>
  <c r="J42" i="1"/>
  <c r="K13" i="1"/>
  <c r="J28" i="1"/>
  <c r="M13" i="1"/>
  <c r="K11" i="1"/>
  <c r="M14" i="1"/>
  <c r="K15" i="1"/>
  <c r="M18" i="1"/>
  <c r="K19" i="1"/>
  <c r="M22" i="1"/>
  <c r="K23" i="1"/>
  <c r="M26" i="1"/>
  <c r="M28" i="1"/>
  <c r="K29" i="1"/>
  <c r="M32" i="1"/>
  <c r="K33" i="1"/>
  <c r="M36" i="1"/>
  <c r="K37" i="1"/>
  <c r="M40" i="1"/>
  <c r="K42" i="1"/>
  <c r="L13" i="1"/>
  <c r="J18" i="1"/>
  <c r="M31" i="1"/>
  <c r="K36" i="1"/>
  <c r="K40" i="1"/>
  <c r="L11" i="1"/>
  <c r="N14" i="1"/>
  <c r="L15" i="1"/>
  <c r="J16" i="1"/>
  <c r="N18" i="1"/>
  <c r="L19" i="1"/>
  <c r="J20" i="1"/>
  <c r="N22" i="1"/>
  <c r="L23" i="1"/>
  <c r="J24" i="1"/>
  <c r="N26" i="1"/>
  <c r="L29" i="1"/>
  <c r="J30" i="1"/>
  <c r="N32" i="1"/>
  <c r="L33" i="1"/>
  <c r="J34" i="1"/>
  <c r="N36" i="1"/>
  <c r="L37" i="1"/>
  <c r="J38" i="1"/>
  <c r="N40" i="1"/>
  <c r="L42" i="1"/>
  <c r="M15" i="1"/>
  <c r="K16" i="1"/>
  <c r="M19" i="1"/>
  <c r="K20" i="1"/>
  <c r="M23" i="1"/>
  <c r="K24" i="1"/>
  <c r="M29" i="1"/>
  <c r="K30" i="1"/>
  <c r="M33" i="1"/>
  <c r="K34" i="1"/>
  <c r="M37" i="1"/>
  <c r="K38" i="1"/>
  <c r="J41" i="1"/>
  <c r="J13" i="1"/>
  <c r="J17" i="1"/>
  <c r="J21" i="1"/>
  <c r="J25" i="1"/>
  <c r="N29" i="1"/>
  <c r="L30" i="1"/>
  <c r="J31" i="1"/>
  <c r="N33" i="1"/>
  <c r="L34" i="1"/>
  <c r="J35" i="1"/>
  <c r="N37" i="1"/>
</calcChain>
</file>

<file path=xl/sharedStrings.xml><?xml version="1.0" encoding="utf-8"?>
<sst xmlns="http://schemas.openxmlformats.org/spreadsheetml/2006/main" count="79" uniqueCount="67">
  <si>
    <t>Nb de colonnes</t>
  </si>
  <si>
    <t>Nb casiers</t>
  </si>
  <si>
    <t>Casiers HAUT</t>
  </si>
  <si>
    <t>AAA</t>
  </si>
  <si>
    <t>ZZZ</t>
  </si>
  <si>
    <t>EE</t>
  </si>
  <si>
    <t>RRR</t>
  </si>
  <si>
    <t>TTT</t>
  </si>
  <si>
    <t>YYY</t>
  </si>
  <si>
    <t>UU</t>
  </si>
  <si>
    <t>IIII</t>
  </si>
  <si>
    <t>OOO</t>
  </si>
  <si>
    <t>PPP</t>
  </si>
  <si>
    <t>QQQ</t>
  </si>
  <si>
    <t>SSSS</t>
  </si>
  <si>
    <t>DDD</t>
  </si>
  <si>
    <t>FFF</t>
  </si>
  <si>
    <t>GGGG</t>
  </si>
  <si>
    <t>HHHH</t>
  </si>
  <si>
    <t>JJJ</t>
  </si>
  <si>
    <t>KKK</t>
  </si>
  <si>
    <t>LLL</t>
  </si>
  <si>
    <t>WWWW</t>
  </si>
  <si>
    <t>XXXS</t>
  </si>
  <si>
    <t>DF</t>
  </si>
  <si>
    <t>GGJ</t>
  </si>
  <si>
    <t>FGHF</t>
  </si>
  <si>
    <t>HUK</t>
  </si>
  <si>
    <t>DFS</t>
  </si>
  <si>
    <t>DFHGD</t>
  </si>
  <si>
    <t>SDF</t>
  </si>
  <si>
    <t>HR</t>
  </si>
  <si>
    <t>UIL</t>
  </si>
  <si>
    <t>QF</t>
  </si>
  <si>
    <t>HIL</t>
  </si>
  <si>
    <t>CH</t>
  </si>
  <si>
    <t>HKJ</t>
  </si>
  <si>
    <t>FJ</t>
  </si>
  <si>
    <t>FJJK</t>
  </si>
  <si>
    <t>Casiers BAS</t>
  </si>
  <si>
    <t>Quartiers</t>
  </si>
  <si>
    <t>Blocs casiers</t>
  </si>
  <si>
    <t>A1</t>
  </si>
  <si>
    <t>A2</t>
  </si>
  <si>
    <t>A3</t>
  </si>
  <si>
    <t>A4</t>
  </si>
  <si>
    <t>A5</t>
  </si>
  <si>
    <t>ligne HAUT</t>
  </si>
  <si>
    <t>ligne BAS</t>
  </si>
  <si>
    <t>H</t>
  </si>
  <si>
    <t>Préférences</t>
  </si>
  <si>
    <t>B</t>
  </si>
  <si>
    <t>C</t>
  </si>
  <si>
    <t>D</t>
  </si>
  <si>
    <t>A</t>
  </si>
  <si>
    <t>E</t>
  </si>
  <si>
    <t>AFFECTATION</t>
  </si>
  <si>
    <t>A6</t>
  </si>
  <si>
    <t>A7</t>
  </si>
  <si>
    <t>A8</t>
  </si>
  <si>
    <t>A9</t>
  </si>
  <si>
    <t>A10</t>
  </si>
  <si>
    <t>ex : Bloc casier A</t>
  </si>
  <si>
    <t>Formules pour affecter automatiquement les casiers selon : 
- le quartier : ex, Laurent est dans le quartier des POETES alors il ne peut avoir un casier que présent dans ce quartier
- l'équipe : ex, Laurent est dans la même équipe que Mario (équipe BAC), alors leurs casiers devraient être dans le meme Bloc (ex : A)
- le préférence (s'il y en a une entre les casiers hauts (H) et bas (B) : ex, Laurent préfère un casier en hauteur donc priviégier le A1 et non le A6.</t>
  </si>
  <si>
    <t>Paramètres de départ : listing collaborateurs, et nombre de casiers par quartier (Imaginaire ou Poètes)</t>
  </si>
  <si>
    <t>Equipe</t>
  </si>
  <si>
    <t>Quartier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</si>
</sst>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Bloc &quot;#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/>
  </cellStyleXfs>
  <cellXfs count="24">
    <xf numFmtId="0" fontId="0" fillId="0" borderId="0" xfId="0"/>
    <xf numFmtId="0" fontId="0" fillId="0" borderId="0" xfId="0" applyNumberFormat="1" applyAlignment="1">
      <alignment horizontal="center"/>
    </xf>
    <xf numFmtId="0" fontId="1" fillId="0" borderId="0" xfId="0" applyFo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5" fillId="0" borderId="0" xfId="0" applyFont="1"/>
    <xf numFmtId="0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0" xfId="0" applyFont="1"/>
    <xf numFmtId="0" fontId="1" fillId="0" borderId="4" xfId="0" applyFont="1" applyBorder="1" applyAlignment="1">
      <alignment horizontal="center" vertical="center"/>
    </xf>
    <xf numFmtId="0" fontId="5" fillId="4" borderId="0" xfId="0" applyNumberFormat="1" applyFont="1" applyFill="1" applyAlignment="1">
      <alignment horizontal="left"/>
    </xf>
    <xf numFmtId="0" fontId="1" fillId="3" borderId="0" xfId="0" applyFont="1" applyFill="1" applyAlignment="1">
      <alignment horizontal="left" vertical="top" wrapText="1"/>
    </xf>
    <xf numFmtId="20" fontId="3" fillId="0" borderId="1" xfId="1" applyNumberFormat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2EPS\Desktop\affectation%20des%20casiers%20-%20mod&#232;le%20automatiqu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LISTING"/>
      <sheetName val="PLAN CASIERS"/>
    </sheetNames>
    <sheetDataSet>
      <sheetData sheetId="0">
        <row r="10">
          <cell r="C10" t="str">
            <v>Imaginaire</v>
          </cell>
          <cell r="D10" t="str">
            <v>Imaginaire</v>
          </cell>
          <cell r="E10" t="str">
            <v>Imaginaire</v>
          </cell>
          <cell r="F10" t="str">
            <v>Poètes</v>
          </cell>
          <cell r="G10" t="str">
            <v>Poètes</v>
          </cell>
        </row>
        <row r="19">
          <cell r="B19" t="str">
            <v>Nom</v>
          </cell>
          <cell r="C19" t="str">
            <v>Prénom</v>
          </cell>
        </row>
        <row r="20">
          <cell r="C20" t="str">
            <v>Raphael</v>
          </cell>
          <cell r="D20" t="str">
            <v>WPM</v>
          </cell>
          <cell r="E20" t="str">
            <v>Imaginaire</v>
          </cell>
        </row>
        <row r="21">
          <cell r="C21" t="str">
            <v>Valerie</v>
          </cell>
          <cell r="D21" t="str">
            <v>REP</v>
          </cell>
          <cell r="E21" t="str">
            <v>Imaginaire</v>
          </cell>
        </row>
        <row r="22">
          <cell r="C22" t="str">
            <v>Romain</v>
          </cell>
          <cell r="D22" t="str">
            <v>SMAO</v>
          </cell>
          <cell r="E22" t="str">
            <v>Poètes</v>
          </cell>
        </row>
        <row r="23">
          <cell r="C23" t="str">
            <v>Frederic</v>
          </cell>
          <cell r="D23" t="str">
            <v>WPM</v>
          </cell>
          <cell r="E23" t="str">
            <v>Imaginaire</v>
          </cell>
        </row>
        <row r="24">
          <cell r="C24" t="str">
            <v>Severine</v>
          </cell>
          <cell r="D24" t="str">
            <v>WPM</v>
          </cell>
          <cell r="E24" t="str">
            <v>Imaginaire</v>
          </cell>
        </row>
        <row r="25">
          <cell r="C25" t="str">
            <v>Soufiene</v>
          </cell>
          <cell r="D25" t="str">
            <v>WPM</v>
          </cell>
          <cell r="E25" t="str">
            <v>Imaginaire</v>
          </cell>
        </row>
        <row r="26">
          <cell r="C26" t="str">
            <v>Benoit</v>
          </cell>
          <cell r="D26" t="str">
            <v>REP</v>
          </cell>
          <cell r="E26" t="str">
            <v>Imaginaire</v>
          </cell>
        </row>
        <row r="27">
          <cell r="C27" t="str">
            <v>Alain</v>
          </cell>
          <cell r="D27" t="str">
            <v>WPM</v>
          </cell>
          <cell r="E27" t="str">
            <v>Imaginaire</v>
          </cell>
        </row>
        <row r="28">
          <cell r="C28" t="str">
            <v>Eric</v>
          </cell>
          <cell r="D28" t="str">
            <v>SMAO</v>
          </cell>
          <cell r="E28" t="str">
            <v>Poètes</v>
          </cell>
        </row>
        <row r="29">
          <cell r="C29" t="str">
            <v>Quitterie</v>
          </cell>
          <cell r="D29" t="str">
            <v>SMAO</v>
          </cell>
          <cell r="E29" t="str">
            <v>Poètes</v>
          </cell>
        </row>
        <row r="30">
          <cell r="C30" t="str">
            <v>Natalia</v>
          </cell>
          <cell r="D30" t="str">
            <v>WPM</v>
          </cell>
          <cell r="E30" t="str">
            <v>Imaginaire</v>
          </cell>
        </row>
        <row r="31">
          <cell r="C31" t="str">
            <v>Lydie</v>
          </cell>
          <cell r="D31" t="str">
            <v>REP</v>
          </cell>
          <cell r="E31" t="str">
            <v>Imaginaire</v>
          </cell>
        </row>
        <row r="32">
          <cell r="C32" t="str">
            <v>Anais</v>
          </cell>
          <cell r="D32" t="str">
            <v>REP</v>
          </cell>
          <cell r="E32" t="str">
            <v>Imaginaire</v>
          </cell>
        </row>
        <row r="33">
          <cell r="C33" t="str">
            <v>Thibaud</v>
          </cell>
          <cell r="D33" t="str">
            <v>SMAO</v>
          </cell>
          <cell r="E33" t="str">
            <v>Poètes</v>
          </cell>
        </row>
        <row r="34">
          <cell r="C34" t="str">
            <v>Margaux</v>
          </cell>
          <cell r="D34" t="str">
            <v>WPM</v>
          </cell>
          <cell r="E34" t="str">
            <v>Imaginaire</v>
          </cell>
        </row>
        <row r="35">
          <cell r="C35" t="str">
            <v>Maxime</v>
          </cell>
          <cell r="D35" t="str">
            <v>REP</v>
          </cell>
          <cell r="E35" t="str">
            <v>Imaginaire</v>
          </cell>
        </row>
        <row r="36">
          <cell r="C36" t="str">
            <v>Jean-Baptiste</v>
          </cell>
          <cell r="D36" t="str">
            <v>REP</v>
          </cell>
          <cell r="E36" t="str">
            <v>Imaginaire</v>
          </cell>
        </row>
        <row r="37">
          <cell r="C37" t="str">
            <v>Emma</v>
          </cell>
          <cell r="D37" t="str">
            <v>SMAO</v>
          </cell>
          <cell r="E37" t="str">
            <v>Poètes</v>
          </cell>
        </row>
        <row r="38">
          <cell r="C38" t="str">
            <v>Martin</v>
          </cell>
          <cell r="D38" t="str">
            <v>SMAO</v>
          </cell>
          <cell r="E38" t="str">
            <v>Poètes</v>
          </cell>
        </row>
        <row r="39">
          <cell r="C39" t="str">
            <v>Marc</v>
          </cell>
          <cell r="D39" t="str">
            <v>SSI</v>
          </cell>
          <cell r="E39" t="str">
            <v>Poètes</v>
          </cell>
        </row>
        <row r="40">
          <cell r="C40" t="str">
            <v>Gregory</v>
          </cell>
          <cell r="D40" t="str">
            <v>SSI</v>
          </cell>
          <cell r="E40" t="str">
            <v>Poètes</v>
          </cell>
        </row>
        <row r="41">
          <cell r="C41" t="str">
            <v>Emmanuel</v>
          </cell>
          <cell r="D41" t="str">
            <v>SSI</v>
          </cell>
          <cell r="E41" t="str">
            <v>Poètes</v>
          </cell>
        </row>
        <row r="42">
          <cell r="C42" t="str">
            <v>Fabienne</v>
          </cell>
          <cell r="D42" t="str">
            <v>SSI</v>
          </cell>
          <cell r="E42" t="str">
            <v>Poètes</v>
          </cell>
        </row>
        <row r="43">
          <cell r="C43" t="str">
            <v>Alexandre Marcel</v>
          </cell>
          <cell r="D43" t="str">
            <v>SSI</v>
          </cell>
          <cell r="E43" t="str">
            <v>Poètes</v>
          </cell>
        </row>
        <row r="44">
          <cell r="C44" t="str">
            <v>Mai Vi</v>
          </cell>
          <cell r="D44" t="str">
            <v>SSI</v>
          </cell>
          <cell r="E44" t="str">
            <v>Poètes</v>
          </cell>
        </row>
        <row r="45">
          <cell r="C45" t="str">
            <v>Quentin</v>
          </cell>
          <cell r="D45" t="str">
            <v>SSI</v>
          </cell>
          <cell r="E45" t="str">
            <v>Poètes</v>
          </cell>
        </row>
        <row r="46">
          <cell r="C46" t="str">
            <v>Claire</v>
          </cell>
          <cell r="D46" t="str">
            <v>BAC</v>
          </cell>
          <cell r="E46" t="str">
            <v>Poètes</v>
          </cell>
        </row>
        <row r="47">
          <cell r="C47" t="str">
            <v>Florence</v>
          </cell>
          <cell r="D47" t="str">
            <v>OSS</v>
          </cell>
          <cell r="E47" t="str">
            <v>Imaginaire</v>
          </cell>
        </row>
        <row r="48">
          <cell r="C48" t="str">
            <v>Mario</v>
          </cell>
          <cell r="D48" t="str">
            <v>BAC</v>
          </cell>
          <cell r="E48" t="str">
            <v>Poètes</v>
          </cell>
        </row>
        <row r="49">
          <cell r="C49" t="str">
            <v>Marion</v>
          </cell>
          <cell r="D49" t="str">
            <v>LS</v>
          </cell>
          <cell r="E49" t="str">
            <v>Poètes</v>
          </cell>
        </row>
        <row r="50">
          <cell r="C50" t="str">
            <v>Henri-Christophe</v>
          </cell>
          <cell r="D50" t="str">
            <v>OSS</v>
          </cell>
          <cell r="E50" t="str">
            <v>Imaginaire</v>
          </cell>
        </row>
        <row r="51">
          <cell r="C51" t="str">
            <v>Philippe</v>
          </cell>
          <cell r="D51" t="str">
            <v>OSS</v>
          </cell>
          <cell r="E51" t="str">
            <v>Imaginaire</v>
          </cell>
        </row>
        <row r="52">
          <cell r="C52" t="str">
            <v>David Henri</v>
          </cell>
          <cell r="D52" t="str">
            <v>OSS</v>
          </cell>
          <cell r="E52" t="str">
            <v>Imaginaire</v>
          </cell>
        </row>
        <row r="53">
          <cell r="C53" t="str">
            <v>Sylvie</v>
          </cell>
          <cell r="D53" t="str">
            <v>BAC</v>
          </cell>
          <cell r="E53" t="str">
            <v>Poètes</v>
          </cell>
        </row>
        <row r="54">
          <cell r="C54" t="str">
            <v>Berengere</v>
          </cell>
          <cell r="D54" t="str">
            <v>DIR</v>
          </cell>
          <cell r="E54" t="str">
            <v>Poètes</v>
          </cell>
        </row>
        <row r="55">
          <cell r="C55" t="str">
            <v>Norbert</v>
          </cell>
          <cell r="D55" t="str">
            <v>DIR</v>
          </cell>
          <cell r="E55" t="str">
            <v>Poètes</v>
          </cell>
        </row>
        <row r="56">
          <cell r="C56" t="str">
            <v>Laurent</v>
          </cell>
          <cell r="D56" t="str">
            <v>BAC</v>
          </cell>
          <cell r="E56" t="str">
            <v>Poètes</v>
          </cell>
        </row>
        <row r="57">
          <cell r="C57" t="str">
            <v>Jasmine</v>
          </cell>
          <cell r="D57" t="str">
            <v>BAC</v>
          </cell>
          <cell r="E57" t="str">
            <v>Poètes</v>
          </cell>
        </row>
        <row r="58">
          <cell r="C58" t="str">
            <v>Sabine</v>
          </cell>
          <cell r="D58" t="str">
            <v>CS</v>
          </cell>
          <cell r="E58" t="str">
            <v>Poètes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V46"/>
  <sheetViews>
    <sheetView tabSelected="1" workbookViewId="0">
      <selection activeCell="Q24" sqref="Q24"/>
    </sheetView>
  </sheetViews>
  <sheetFormatPr baseColWidth="10" defaultRowHeight="14.5" x14ac:dyDescent="0.35"/>
  <cols>
    <col min="6" max="6" width="10.90625" style="11"/>
    <col min="7" max="7" width="16" customWidth="1"/>
    <col min="9" max="9" width="32.6328125" customWidth="1"/>
  </cols>
  <sheetData>
    <row r="2" spans="2:22" ht="67.5" customHeight="1" x14ac:dyDescent="0.35">
      <c r="B2" s="22" t="s">
        <v>63</v>
      </c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</row>
    <row r="4" spans="2:22" x14ac:dyDescent="0.35">
      <c r="I4" s="19" t="s">
        <v>64</v>
      </c>
    </row>
    <row r="5" spans="2:22" x14ac:dyDescent="0.35">
      <c r="B5" s="14" t="str">
        <f>[1]PARAMETRES!B19</f>
        <v>Nom</v>
      </c>
      <c r="C5" s="14" t="str">
        <f>[1]PARAMETRES!C19</f>
        <v>Prénom</v>
      </c>
      <c r="D5" s="14" t="s">
        <v>65</v>
      </c>
      <c r="E5" s="23" t="s">
        <v>66</v>
      </c>
      <c r="F5" s="18" t="s">
        <v>50</v>
      </c>
      <c r="G5" s="16" t="s">
        <v>56</v>
      </c>
      <c r="I5" t="s">
        <v>40</v>
      </c>
      <c r="J5" s="1" t="str">
        <f>IF([1]PARAMETRES!C10=0,"",[1]PARAMETRES!C10)</f>
        <v>Imaginaire</v>
      </c>
      <c r="K5" s="1" t="str">
        <f>IF([1]PARAMETRES!D10=0,"",[1]PARAMETRES!D10)</f>
        <v>Imaginaire</v>
      </c>
      <c r="L5" s="1" t="str">
        <f>IF([1]PARAMETRES!E10=0,"",[1]PARAMETRES!E10)</f>
        <v>Imaginaire</v>
      </c>
      <c r="M5" s="1" t="str">
        <f>IF([1]PARAMETRES!F10=0,"",[1]PARAMETRES!F10)</f>
        <v>Poètes</v>
      </c>
      <c r="N5" s="1" t="str">
        <f>IF([1]PARAMETRES!G10=0,"",[1]PARAMETRES!G10)</f>
        <v>Poètes</v>
      </c>
      <c r="O5" s="1" t="str">
        <f>IF([1]PARAMETRES!H10=0,"",[1]PARAMETRES!H10)</f>
        <v/>
      </c>
      <c r="P5" s="1" t="str">
        <f>IF([1]PARAMETRES!I10=0,"",[1]PARAMETRES!I10)</f>
        <v/>
      </c>
      <c r="Q5" s="21" t="s">
        <v>62</v>
      </c>
      <c r="R5" s="21"/>
      <c r="S5" s="21"/>
      <c r="T5" s="21"/>
      <c r="U5" s="21"/>
      <c r="V5" s="21"/>
    </row>
    <row r="6" spans="2:22" x14ac:dyDescent="0.35">
      <c r="B6" s="15" t="s">
        <v>3</v>
      </c>
      <c r="C6" s="15" t="str">
        <f>+[1]PARAMETRES!C56</f>
        <v>Laurent</v>
      </c>
      <c r="D6" s="15" t="str">
        <f>+[1]PARAMETRES!D56</f>
        <v>BAC</v>
      </c>
      <c r="E6" s="15" t="str">
        <f>+[1]PARAMETRES!E56</f>
        <v>Poètes</v>
      </c>
      <c r="F6" s="18" t="s">
        <v>49</v>
      </c>
      <c r="G6" s="17"/>
      <c r="H6" s="2"/>
      <c r="I6" t="s">
        <v>41</v>
      </c>
      <c r="J6" s="1" t="s">
        <v>54</v>
      </c>
      <c r="K6" s="3" t="s">
        <v>51</v>
      </c>
      <c r="L6" s="3" t="s">
        <v>52</v>
      </c>
      <c r="M6" s="3" t="s">
        <v>53</v>
      </c>
      <c r="N6" s="3" t="s">
        <v>55</v>
      </c>
    </row>
    <row r="7" spans="2:22" x14ac:dyDescent="0.35">
      <c r="B7" s="15" t="s">
        <v>4</v>
      </c>
      <c r="C7" s="15" t="str">
        <f>+[1]PARAMETRES!C48</f>
        <v>Mario</v>
      </c>
      <c r="D7" s="15" t="str">
        <f>+[1]PARAMETRES!D48</f>
        <v>BAC</v>
      </c>
      <c r="E7" s="15" t="str">
        <f>+[1]PARAMETRES!E48</f>
        <v>Poètes</v>
      </c>
      <c r="F7" s="18"/>
      <c r="G7" s="16"/>
      <c r="I7" t="s">
        <v>0</v>
      </c>
      <c r="J7" s="1">
        <v>5</v>
      </c>
      <c r="K7" s="1">
        <v>4</v>
      </c>
      <c r="L7" s="1">
        <v>3</v>
      </c>
      <c r="M7" s="1">
        <v>4</v>
      </c>
      <c r="N7" s="1">
        <v>5</v>
      </c>
      <c r="O7" s="1" t="str">
        <f>IF([1]PARAMETRES!H12=0,"",[1]PARAMETRES!H12)</f>
        <v/>
      </c>
      <c r="P7" s="1" t="str">
        <f>IF([1]PARAMETRES!I12=0,"",[1]PARAMETRES!I12)</f>
        <v/>
      </c>
      <c r="Q7" s="12" t="s">
        <v>47</v>
      </c>
      <c r="R7" s="9" t="s">
        <v>42</v>
      </c>
      <c r="S7" s="9" t="s">
        <v>43</v>
      </c>
      <c r="T7" s="9" t="s">
        <v>44</v>
      </c>
      <c r="U7" s="9" t="s">
        <v>45</v>
      </c>
      <c r="V7" s="9" t="s">
        <v>46</v>
      </c>
    </row>
    <row r="8" spans="2:22" x14ac:dyDescent="0.35">
      <c r="B8" s="15" t="s">
        <v>5</v>
      </c>
      <c r="C8" s="15" t="str">
        <f>+[1]PARAMETRES!C57</f>
        <v>Jasmine</v>
      </c>
      <c r="D8" s="15" t="str">
        <f>+[1]PARAMETRES!D57</f>
        <v>BAC</v>
      </c>
      <c r="E8" s="15" t="str">
        <f>+[1]PARAMETRES!E57</f>
        <v>Poètes</v>
      </c>
      <c r="F8" s="18"/>
      <c r="G8" s="16"/>
      <c r="I8" t="s">
        <v>1</v>
      </c>
      <c r="J8" s="4">
        <f>+J7*2</f>
        <v>10</v>
      </c>
      <c r="K8" s="4">
        <f t="shared" ref="K8:N8" si="0">+K7*2</f>
        <v>8</v>
      </c>
      <c r="L8" s="4">
        <f t="shared" si="0"/>
        <v>6</v>
      </c>
      <c r="M8" s="4">
        <f t="shared" si="0"/>
        <v>8</v>
      </c>
      <c r="N8" s="4">
        <f t="shared" si="0"/>
        <v>10</v>
      </c>
      <c r="Q8" s="12"/>
      <c r="R8" s="10"/>
      <c r="S8" s="10"/>
      <c r="T8" s="10"/>
      <c r="U8" s="10"/>
      <c r="V8" s="10"/>
    </row>
    <row r="9" spans="2:22" x14ac:dyDescent="0.35">
      <c r="B9" s="15" t="s">
        <v>6</v>
      </c>
      <c r="C9" s="15" t="str">
        <f>+[1]PARAMETRES!C46</f>
        <v>Claire</v>
      </c>
      <c r="D9" s="15" t="str">
        <f>+[1]PARAMETRES!D46</f>
        <v>BAC</v>
      </c>
      <c r="E9" s="15" t="str">
        <f>+[1]PARAMETRES!E46</f>
        <v>Poètes</v>
      </c>
      <c r="F9" s="18" t="s">
        <v>51</v>
      </c>
      <c r="G9" s="16"/>
      <c r="J9" s="4"/>
      <c r="K9" s="4"/>
      <c r="L9" s="4"/>
      <c r="M9" s="4"/>
      <c r="N9" s="4"/>
      <c r="Q9" s="13" t="s">
        <v>48</v>
      </c>
      <c r="R9" s="9" t="s">
        <v>57</v>
      </c>
      <c r="S9" s="9" t="s">
        <v>58</v>
      </c>
      <c r="T9" s="9" t="s">
        <v>59</v>
      </c>
      <c r="U9" s="9" t="s">
        <v>60</v>
      </c>
      <c r="V9" s="9" t="s">
        <v>61</v>
      </c>
    </row>
    <row r="10" spans="2:22" x14ac:dyDescent="0.35">
      <c r="B10" s="15" t="s">
        <v>7</v>
      </c>
      <c r="C10" s="15" t="str">
        <f>+[1]PARAMETRES!C53</f>
        <v>Sylvie</v>
      </c>
      <c r="D10" s="15" t="str">
        <f>+[1]PARAMETRES!D53</f>
        <v>BAC</v>
      </c>
      <c r="E10" s="15" t="str">
        <f>+[1]PARAMETRES!E53</f>
        <v>Poètes</v>
      </c>
      <c r="F10" s="18"/>
      <c r="G10" s="16"/>
      <c r="J10" s="4"/>
      <c r="K10" s="4"/>
      <c r="L10" s="8"/>
      <c r="M10" s="8"/>
      <c r="N10" s="8"/>
      <c r="Q10" s="13"/>
      <c r="R10" s="10"/>
      <c r="S10" s="10"/>
      <c r="T10" s="10"/>
      <c r="U10" s="10"/>
      <c r="V10" s="10"/>
    </row>
    <row r="11" spans="2:22" ht="14" customHeight="1" x14ac:dyDescent="0.35">
      <c r="B11" s="15" t="s">
        <v>8</v>
      </c>
      <c r="C11" s="15" t="str">
        <f>+[1]PARAMETRES!C58</f>
        <v>Sabine</v>
      </c>
      <c r="D11" s="15" t="str">
        <f>+[1]PARAMETRES!D58</f>
        <v>CS</v>
      </c>
      <c r="E11" s="15" t="str">
        <f>+[1]PARAMETRES!E58</f>
        <v>Poètes</v>
      </c>
      <c r="F11" s="18"/>
      <c r="G11" s="16"/>
      <c r="J11" s="5" t="str">
        <f>+J6</f>
        <v>A</v>
      </c>
      <c r="K11" s="5" t="str">
        <f>+K6</f>
        <v>B</v>
      </c>
      <c r="L11" s="5" t="str">
        <f>+L6</f>
        <v>C</v>
      </c>
      <c r="M11" s="5" t="str">
        <f>+M6</f>
        <v>D</v>
      </c>
      <c r="N11" s="5" t="str">
        <f>+N6</f>
        <v>E</v>
      </c>
      <c r="O11" s="6"/>
    </row>
    <row r="12" spans="2:22" x14ac:dyDescent="0.35">
      <c r="B12" s="15" t="s">
        <v>9</v>
      </c>
      <c r="C12" s="15" t="str">
        <f>+[1]PARAMETRES!C54</f>
        <v>Berengere</v>
      </c>
      <c r="D12" s="15" t="str">
        <f>+[1]PARAMETRES!D54</f>
        <v>DIR</v>
      </c>
      <c r="E12" s="15" t="str">
        <f>+[1]PARAMETRES!E54</f>
        <v>Poètes</v>
      </c>
      <c r="F12" s="18"/>
      <c r="G12" s="16"/>
      <c r="I12" s="9" t="s">
        <v>2</v>
      </c>
      <c r="J12" s="8" t="str">
        <f>J6&amp;1</f>
        <v>A1</v>
      </c>
      <c r="K12" s="8" t="str">
        <f>K6&amp;1</f>
        <v>B1</v>
      </c>
      <c r="L12" s="8" t="str">
        <f>L6&amp;1</f>
        <v>C1</v>
      </c>
      <c r="M12" s="8" t="str">
        <f>M6&amp;1</f>
        <v>D1</v>
      </c>
      <c r="N12" s="8" t="str">
        <f>N6&amp;1</f>
        <v>E1</v>
      </c>
      <c r="O12" s="6"/>
    </row>
    <row r="13" spans="2:22" x14ac:dyDescent="0.35">
      <c r="B13" s="15" t="s">
        <v>10</v>
      </c>
      <c r="C13" s="15" t="str">
        <f>+[1]PARAMETRES!C55</f>
        <v>Norbert</v>
      </c>
      <c r="D13" s="15" t="str">
        <f>+[1]PARAMETRES!D55</f>
        <v>DIR</v>
      </c>
      <c r="E13" s="15" t="str">
        <f>+[1]PARAMETRES!E55</f>
        <v>Poètes</v>
      </c>
      <c r="F13" s="18" t="s">
        <v>49</v>
      </c>
      <c r="G13" s="16"/>
      <c r="I13" s="20"/>
      <c r="J13" s="8" t="str">
        <f>+IF($J$7&gt;1,$J$6&amp;2,"")</f>
        <v>A2</v>
      </c>
      <c r="K13" s="8" t="str">
        <f>+IF($K$7&gt;1,$K$6&amp;2,"")</f>
        <v>B2</v>
      </c>
      <c r="L13" s="8" t="str">
        <f>+IF($L$7&gt;1,$L$6&amp;2,"")</f>
        <v>C2</v>
      </c>
      <c r="M13" s="8" t="str">
        <f>+IF($M$7&gt;1,$M$6&amp;2,"")</f>
        <v>D2</v>
      </c>
      <c r="N13" s="8" t="str">
        <f>+IF($N$7&gt;1,$N$6&amp;2,"")</f>
        <v>E2</v>
      </c>
      <c r="O13" s="6"/>
    </row>
    <row r="14" spans="2:22" x14ac:dyDescent="0.35">
      <c r="B14" s="15" t="s">
        <v>11</v>
      </c>
      <c r="C14" s="15" t="str">
        <f>+[1]PARAMETRES!C49</f>
        <v>Marion</v>
      </c>
      <c r="D14" s="15" t="str">
        <f>+[1]PARAMETRES!D49</f>
        <v>LS</v>
      </c>
      <c r="E14" s="15" t="str">
        <f>+[1]PARAMETRES!E49</f>
        <v>Poètes</v>
      </c>
      <c r="F14" s="18"/>
      <c r="G14" s="16"/>
      <c r="I14" s="20"/>
      <c r="J14" s="8" t="str">
        <f>+IF($J$7&gt;2,$J$6&amp;3,"")</f>
        <v>A3</v>
      </c>
      <c r="K14" s="8" t="str">
        <f>+IF($K$7&gt;2,$K$6&amp;3,"")</f>
        <v>B3</v>
      </c>
      <c r="L14" s="8" t="str">
        <f>+IF($L$7&gt;2,$L$6&amp;3,"")</f>
        <v>C3</v>
      </c>
      <c r="M14" s="8" t="str">
        <f>+IF($M$7&gt;2,$M$6&amp;3,"")</f>
        <v>D3</v>
      </c>
      <c r="N14" s="8" t="str">
        <f>+IF($N$7&gt;2,$N$6&amp;3,"")</f>
        <v>E3</v>
      </c>
      <c r="O14" s="6"/>
    </row>
    <row r="15" spans="2:22" x14ac:dyDescent="0.35">
      <c r="B15" s="15" t="s">
        <v>12</v>
      </c>
      <c r="C15" s="15" t="str">
        <f>+[1]PARAMETRES!C50</f>
        <v>Henri-Christophe</v>
      </c>
      <c r="D15" s="15" t="str">
        <f>+[1]PARAMETRES!D50</f>
        <v>OSS</v>
      </c>
      <c r="E15" s="15" t="str">
        <f>+[1]PARAMETRES!E50</f>
        <v>Imaginaire</v>
      </c>
      <c r="F15" s="18"/>
      <c r="G15" s="16"/>
      <c r="I15" s="20"/>
      <c r="J15" s="8" t="str">
        <f>+IF($J$7&gt;3,$J$6&amp;4,"")</f>
        <v>A4</v>
      </c>
      <c r="K15" s="8" t="str">
        <f>+IF($K$7&gt;3,$K$6&amp;4,"")</f>
        <v>B4</v>
      </c>
      <c r="L15" s="8" t="str">
        <f>+IF($L$7&gt;3,$L$6&amp;4,"")</f>
        <v/>
      </c>
      <c r="M15" s="8" t="str">
        <f>+IF($M$7&gt;3,$M$6&amp;4,"")</f>
        <v>D4</v>
      </c>
      <c r="N15" s="8" t="str">
        <f>+IF($N$7&gt;3,$N$6&amp;4,"")</f>
        <v>E4</v>
      </c>
      <c r="O15" s="6"/>
    </row>
    <row r="16" spans="2:22" x14ac:dyDescent="0.35">
      <c r="B16" s="15" t="s">
        <v>13</v>
      </c>
      <c r="C16" s="15" t="str">
        <f>+[1]PARAMETRES!C51</f>
        <v>Philippe</v>
      </c>
      <c r="D16" s="15" t="str">
        <f>+[1]PARAMETRES!D51</f>
        <v>OSS</v>
      </c>
      <c r="E16" s="15" t="str">
        <f>+[1]PARAMETRES!E51</f>
        <v>Imaginaire</v>
      </c>
      <c r="F16" s="18" t="s">
        <v>49</v>
      </c>
      <c r="G16" s="16"/>
      <c r="I16" s="20"/>
      <c r="J16" s="8" t="str">
        <f>+IF($J$7&gt;4,$J$6&amp;5,"")</f>
        <v>A5</v>
      </c>
      <c r="K16" s="8" t="str">
        <f>+IF($K$7&gt;4,$K$6&amp;5,"")</f>
        <v/>
      </c>
      <c r="L16" s="8" t="str">
        <f>+IF($L$7&gt;4,$L$6&amp;5,"")</f>
        <v/>
      </c>
      <c r="M16" s="8" t="str">
        <f>+IF($M$7&gt;4,$M$6&amp;5,"")</f>
        <v/>
      </c>
      <c r="N16" s="8" t="str">
        <f>+IF($N$7&gt;4,$N$6&amp;5,"")</f>
        <v>E5</v>
      </c>
      <c r="O16" s="6"/>
    </row>
    <row r="17" spans="2:15" x14ac:dyDescent="0.35">
      <c r="B17" s="15" t="s">
        <v>14</v>
      </c>
      <c r="C17" s="15" t="str">
        <f>+[1]PARAMETRES!C47</f>
        <v>Florence</v>
      </c>
      <c r="D17" s="15" t="str">
        <f>+[1]PARAMETRES!D47</f>
        <v>OSS</v>
      </c>
      <c r="E17" s="15" t="str">
        <f>+[1]PARAMETRES!E47</f>
        <v>Imaginaire</v>
      </c>
      <c r="F17" s="18"/>
      <c r="G17" s="16"/>
      <c r="I17" s="20"/>
      <c r="J17" s="8" t="str">
        <f>+IF($J$7&gt;5,$J$6&amp;6,"")</f>
        <v/>
      </c>
      <c r="K17" s="8" t="str">
        <f>+IF($K$7&gt;5,$K$6&amp;6,"")</f>
        <v/>
      </c>
      <c r="L17" s="8" t="str">
        <f>+IF($L$7&gt;5,$L$6&amp;6,"")</f>
        <v/>
      </c>
      <c r="M17" s="8" t="str">
        <f>+IF($M$7&gt;5,$M$6&amp;6,"")</f>
        <v/>
      </c>
      <c r="N17" s="8" t="str">
        <f>+IF($N$7&gt;5,$N$6&amp;6,"")</f>
        <v/>
      </c>
      <c r="O17" s="6"/>
    </row>
    <row r="18" spans="2:15" x14ac:dyDescent="0.35">
      <c r="B18" s="15" t="s">
        <v>15</v>
      </c>
      <c r="C18" s="15" t="str">
        <f>+[1]PARAMETRES!C52</f>
        <v>David Henri</v>
      </c>
      <c r="D18" s="15" t="str">
        <f>+[1]PARAMETRES!D52</f>
        <v>OSS</v>
      </c>
      <c r="E18" s="15" t="str">
        <f>+[1]PARAMETRES!E52</f>
        <v>Imaginaire</v>
      </c>
      <c r="F18" s="18"/>
      <c r="G18" s="16"/>
      <c r="I18" s="20"/>
      <c r="J18" s="8" t="str">
        <f>+IF($J$7&gt;6,$J$6&amp;7,"")</f>
        <v/>
      </c>
      <c r="K18" s="8" t="str">
        <f>+IF($K$7&gt;6,$K$6&amp;7,"")</f>
        <v/>
      </c>
      <c r="L18" s="8" t="str">
        <f>+IF($L$7&gt;6,$L$6&amp;7,"")</f>
        <v/>
      </c>
      <c r="M18" s="8" t="str">
        <f>+IF($M$7&gt;6,$M$6&amp;7,"")</f>
        <v/>
      </c>
      <c r="N18" s="8" t="str">
        <f>+IF($N$7&gt;6,$N$6&amp;7,"")</f>
        <v/>
      </c>
      <c r="O18" s="6"/>
    </row>
    <row r="19" spans="2:15" x14ac:dyDescent="0.35">
      <c r="B19" s="15" t="s">
        <v>6</v>
      </c>
      <c r="C19" s="15" t="str">
        <f>+[1]PARAMETRES!C36</f>
        <v>Jean-Baptiste</v>
      </c>
      <c r="D19" s="15" t="str">
        <f>+[1]PARAMETRES!D36</f>
        <v>REP</v>
      </c>
      <c r="E19" s="15" t="str">
        <f>+[1]PARAMETRES!E36</f>
        <v>Imaginaire</v>
      </c>
      <c r="F19" s="18"/>
      <c r="G19" s="16"/>
      <c r="I19" s="20"/>
      <c r="J19" s="8" t="str">
        <f>+IF($J$7&gt;7,$J$6&amp;8,"")</f>
        <v/>
      </c>
      <c r="K19" s="8" t="str">
        <f>+IF($K$7&gt;7,$K$6&amp;8,"")</f>
        <v/>
      </c>
      <c r="L19" s="8" t="str">
        <f>+IF($L$7&gt;7,$L$6&amp;8,"")</f>
        <v/>
      </c>
      <c r="M19" s="8" t="str">
        <f>+IF($M$7&gt;7,$M$6&amp;8,"")</f>
        <v/>
      </c>
      <c r="N19" s="8" t="str">
        <f>+IF($N$7&gt;7,$N$6&amp;8,"")</f>
        <v/>
      </c>
      <c r="O19" s="6"/>
    </row>
    <row r="20" spans="2:15" x14ac:dyDescent="0.35">
      <c r="B20" s="15" t="s">
        <v>16</v>
      </c>
      <c r="C20" s="15" t="str">
        <f>+[1]PARAMETRES!C32</f>
        <v>Anais</v>
      </c>
      <c r="D20" s="15" t="str">
        <f>+[1]PARAMETRES!D32</f>
        <v>REP</v>
      </c>
      <c r="E20" s="15" t="str">
        <f>+[1]PARAMETRES!E32</f>
        <v>Imaginaire</v>
      </c>
      <c r="F20" s="18" t="s">
        <v>49</v>
      </c>
      <c r="G20" s="16"/>
      <c r="I20" s="20"/>
      <c r="J20" s="8" t="str">
        <f>+IF($J$7&gt;8,$J$6&amp;9,"")</f>
        <v/>
      </c>
      <c r="K20" s="8" t="str">
        <f>+IF($K$7&gt;8,$K$6&amp;9,"")</f>
        <v/>
      </c>
      <c r="L20" s="8" t="str">
        <f>+IF($L$7&gt;8,$L$6&amp;9,"")</f>
        <v/>
      </c>
      <c r="M20" s="8" t="str">
        <f>+IF($M$7&gt;8,$M$6&amp;9,"")</f>
        <v/>
      </c>
      <c r="N20" s="8" t="str">
        <f>+IF($N$7&gt;8,$N$6&amp;9,"")</f>
        <v/>
      </c>
      <c r="O20" s="6"/>
    </row>
    <row r="21" spans="2:15" x14ac:dyDescent="0.35">
      <c r="B21" s="15" t="s">
        <v>17</v>
      </c>
      <c r="C21" s="15" t="str">
        <f>+[1]PARAMETRES!C31</f>
        <v>Lydie</v>
      </c>
      <c r="D21" s="15" t="str">
        <f>+[1]PARAMETRES!D31</f>
        <v>REP</v>
      </c>
      <c r="E21" s="15" t="str">
        <f>+[1]PARAMETRES!E31</f>
        <v>Imaginaire</v>
      </c>
      <c r="F21" s="18"/>
      <c r="G21" s="16"/>
      <c r="I21" s="20"/>
      <c r="J21" s="4" t="str">
        <f>+IF($J$7&gt;9,$J$6&amp;10,"")</f>
        <v/>
      </c>
      <c r="K21" s="4" t="str">
        <f>+IF($K$7&gt;9,$K$6&amp;10,"")</f>
        <v/>
      </c>
      <c r="L21" s="4" t="str">
        <f>+IF($L$7&gt;9,$L$6&amp;10,"")</f>
        <v/>
      </c>
      <c r="M21" s="4" t="str">
        <f>+IF($M$7&gt;9,$M$6&amp;10,"")</f>
        <v/>
      </c>
      <c r="N21" s="4" t="str">
        <f>+IF($N$7&gt;9,$N$6&amp;10,"")</f>
        <v/>
      </c>
      <c r="O21" s="6"/>
    </row>
    <row r="22" spans="2:15" x14ac:dyDescent="0.35">
      <c r="B22" s="15" t="s">
        <v>18</v>
      </c>
      <c r="C22" s="15" t="str">
        <f>+[1]PARAMETRES!C35</f>
        <v>Maxime</v>
      </c>
      <c r="D22" s="15" t="str">
        <f>+[1]PARAMETRES!D35</f>
        <v>REP</v>
      </c>
      <c r="E22" s="15" t="str">
        <f>+[1]PARAMETRES!E35</f>
        <v>Imaginaire</v>
      </c>
      <c r="F22" s="18"/>
      <c r="G22" s="16"/>
      <c r="I22" s="20"/>
      <c r="J22" s="4" t="str">
        <f>+IF($J$7&gt;10,$J$6&amp;11,"")</f>
        <v/>
      </c>
      <c r="K22" s="4" t="str">
        <f>+IF($K$7&gt;10,$K$6&amp;11,"")</f>
        <v/>
      </c>
      <c r="L22" s="4" t="str">
        <f>+IF($L$7&gt;10,$L$6&amp;11,"")</f>
        <v/>
      </c>
      <c r="M22" s="4" t="str">
        <f>+IF($M$7&gt;10,$M$6&amp;11,"")</f>
        <v/>
      </c>
      <c r="N22" s="4" t="str">
        <f>+IF($N$7&gt;10,$N$6&amp;11,"")</f>
        <v/>
      </c>
      <c r="O22" s="6"/>
    </row>
    <row r="23" spans="2:15" x14ac:dyDescent="0.35">
      <c r="B23" s="15" t="s">
        <v>19</v>
      </c>
      <c r="C23" s="15" t="str">
        <f>+[1]PARAMETRES!C26</f>
        <v>Benoit</v>
      </c>
      <c r="D23" s="15" t="str">
        <f>+[1]PARAMETRES!D26</f>
        <v>REP</v>
      </c>
      <c r="E23" s="15" t="str">
        <f>+[1]PARAMETRES!E26</f>
        <v>Imaginaire</v>
      </c>
      <c r="F23" s="18"/>
      <c r="G23" s="16"/>
      <c r="I23" s="20"/>
      <c r="J23" s="4" t="str">
        <f>+IF($J$7&gt;11,$J$6&amp;12,"")</f>
        <v/>
      </c>
      <c r="K23" s="4" t="str">
        <f>+IF($K$7&gt;11,$K$6&amp;12,"")</f>
        <v/>
      </c>
      <c r="L23" s="4" t="str">
        <f>+IF($L$7&gt;11,$L$6&amp;12,"")</f>
        <v/>
      </c>
      <c r="M23" s="4" t="str">
        <f>+IF($M$7&gt;11,$M$6&amp;12,"")</f>
        <v/>
      </c>
      <c r="N23" s="4" t="str">
        <f>+IF($N$7&gt;11,$N$6&amp;12,"")</f>
        <v/>
      </c>
      <c r="O23" s="6"/>
    </row>
    <row r="24" spans="2:15" x14ac:dyDescent="0.35">
      <c r="B24" s="15" t="s">
        <v>20</v>
      </c>
      <c r="C24" s="15" t="str">
        <f>+[1]PARAMETRES!C21</f>
        <v>Valerie</v>
      </c>
      <c r="D24" s="15" t="str">
        <f>+[1]PARAMETRES!D21</f>
        <v>REP</v>
      </c>
      <c r="E24" s="15" t="str">
        <f>+[1]PARAMETRES!E21</f>
        <v>Imaginaire</v>
      </c>
      <c r="F24" s="18"/>
      <c r="G24" s="16"/>
      <c r="I24" s="20"/>
      <c r="J24" s="4" t="str">
        <f>+IF($J$7&gt;12,$J$6&amp;13,"")</f>
        <v/>
      </c>
      <c r="K24" s="4" t="str">
        <f>+IF($K$7&gt;12,$K$6&amp;13,"")</f>
        <v/>
      </c>
      <c r="L24" s="4" t="str">
        <f>+IF($L$7&gt;12,$L$6&amp;13,"")</f>
        <v/>
      </c>
      <c r="M24" s="4" t="str">
        <f>+IF($M$7&gt;12,$M$6&amp;13,"")</f>
        <v/>
      </c>
      <c r="N24" s="4" t="str">
        <f>+IF($N$7&gt;12,$N$6&amp;13,"")</f>
        <v/>
      </c>
      <c r="O24" s="6"/>
    </row>
    <row r="25" spans="2:15" x14ac:dyDescent="0.35">
      <c r="B25" s="15" t="s">
        <v>21</v>
      </c>
      <c r="C25" s="15" t="str">
        <f>+[1]PARAMETRES!C37</f>
        <v>Emma</v>
      </c>
      <c r="D25" s="15" t="str">
        <f>+[1]PARAMETRES!D37</f>
        <v>SMAO</v>
      </c>
      <c r="E25" s="15" t="str">
        <f>+[1]PARAMETRES!E37</f>
        <v>Poètes</v>
      </c>
      <c r="F25" s="18"/>
      <c r="G25" s="16"/>
      <c r="I25" s="20"/>
      <c r="J25" s="4" t="str">
        <f>+IF($J$7&gt;13,$J$6&amp;14,"")</f>
        <v/>
      </c>
      <c r="K25" s="4" t="str">
        <f>+IF($K$7&gt;13,$K$6&amp;14,"")</f>
        <v/>
      </c>
      <c r="L25" s="4" t="str">
        <f>+IF($L$7&gt;13,$L$6&amp;14,"")</f>
        <v/>
      </c>
      <c r="M25" s="4" t="str">
        <f>+IF($M$7&gt;13,$M$6&amp;14,"")</f>
        <v/>
      </c>
      <c r="N25" s="4" t="str">
        <f>+IF($N$7&gt;13,$N$6&amp;14,"")</f>
        <v/>
      </c>
      <c r="O25" s="6"/>
    </row>
    <row r="26" spans="2:15" x14ac:dyDescent="0.35">
      <c r="B26" s="15" t="s">
        <v>22</v>
      </c>
      <c r="C26" s="15" t="str">
        <f>+[1]PARAMETRES!C28</f>
        <v>Eric</v>
      </c>
      <c r="D26" s="15" t="str">
        <f>+[1]PARAMETRES!D28</f>
        <v>SMAO</v>
      </c>
      <c r="E26" s="15" t="str">
        <f>+[1]PARAMETRES!E28</f>
        <v>Poètes</v>
      </c>
      <c r="F26" s="18" t="s">
        <v>49</v>
      </c>
      <c r="G26" s="16"/>
      <c r="I26" s="10"/>
      <c r="J26" s="4" t="str">
        <f>+IF($J$7&gt;14,$J$6&amp;15,"")</f>
        <v/>
      </c>
      <c r="K26" s="4" t="str">
        <f>+IF($K$7&gt;14,$K$6&amp;15,"")</f>
        <v/>
      </c>
      <c r="L26" s="4" t="str">
        <f>+IF($L$7&gt;14,$L$6&amp;15,"")</f>
        <v/>
      </c>
      <c r="M26" s="4" t="str">
        <f>+IF($M$7&gt;14,$M$6&amp;15,"")</f>
        <v/>
      </c>
      <c r="N26" s="4" t="str">
        <f>+IF($N$7&gt;14,$N$6&amp;15,"")</f>
        <v/>
      </c>
      <c r="O26" s="6"/>
    </row>
    <row r="27" spans="2:15" x14ac:dyDescent="0.35">
      <c r="B27" s="15" t="s">
        <v>23</v>
      </c>
      <c r="C27" s="15" t="str">
        <f>+[1]PARAMETRES!C38</f>
        <v>Martin</v>
      </c>
      <c r="D27" s="15" t="str">
        <f>+[1]PARAMETRES!D38</f>
        <v>SMAO</v>
      </c>
      <c r="E27" s="15" t="str">
        <f>+[1]PARAMETRES!E38</f>
        <v>Poètes</v>
      </c>
      <c r="F27" s="18"/>
      <c r="G27" s="16"/>
      <c r="I27" s="6"/>
      <c r="J27" s="7"/>
      <c r="K27" s="7"/>
      <c r="L27" s="7"/>
      <c r="M27" s="7"/>
      <c r="N27" s="7"/>
      <c r="O27" s="6"/>
    </row>
    <row r="28" spans="2:15" x14ac:dyDescent="0.35">
      <c r="B28" s="15" t="s">
        <v>26</v>
      </c>
      <c r="C28" s="15" t="str">
        <f>+[1]PARAMETRES!C29</f>
        <v>Quitterie</v>
      </c>
      <c r="D28" s="15" t="str">
        <f>+[1]PARAMETRES!D29</f>
        <v>SMAO</v>
      </c>
      <c r="E28" s="15" t="str">
        <f>+[1]PARAMETRES!E29</f>
        <v>Poètes</v>
      </c>
      <c r="F28" s="18"/>
      <c r="G28" s="16"/>
      <c r="I28" s="9" t="s">
        <v>39</v>
      </c>
      <c r="J28" s="4" t="str">
        <f>J6&amp;J7+1</f>
        <v>A6</v>
      </c>
      <c r="K28" s="4" t="str">
        <f>K6&amp;K7+1</f>
        <v>B5</v>
      </c>
      <c r="L28" s="4" t="str">
        <f>L6&amp;L7+1</f>
        <v>C4</v>
      </c>
      <c r="M28" s="4" t="str">
        <f>M6&amp;M7+1</f>
        <v>D5</v>
      </c>
      <c r="N28" s="4" t="str">
        <f>N6&amp;N7+1</f>
        <v>E6</v>
      </c>
      <c r="O28" s="6"/>
    </row>
    <row r="29" spans="2:15" x14ac:dyDescent="0.35">
      <c r="B29" s="15" t="s">
        <v>24</v>
      </c>
      <c r="C29" s="15" t="str">
        <f>+[1]PARAMETRES!C22</f>
        <v>Romain</v>
      </c>
      <c r="D29" s="15" t="str">
        <f>+[1]PARAMETRES!D22</f>
        <v>SMAO</v>
      </c>
      <c r="E29" s="15" t="str">
        <f>+[1]PARAMETRES!E22</f>
        <v>Poètes</v>
      </c>
      <c r="F29" s="18"/>
      <c r="G29" s="16"/>
      <c r="I29" s="20"/>
      <c r="J29" s="4" t="str">
        <f>+IF($J$7&gt;1,$J$6&amp;2+J7,"")</f>
        <v>A7</v>
      </c>
      <c r="K29" s="4" t="str">
        <f>+IF($K$7&gt;1,$K$6&amp;2+K7,"")</f>
        <v>B6</v>
      </c>
      <c r="L29" s="4" t="str">
        <f>+IF($L$7&gt;1,$L$6&amp;2+L7,"")</f>
        <v>C5</v>
      </c>
      <c r="M29" s="4" t="str">
        <f>+IF($M$7&gt;1,$M$6&amp;2+M7,"")</f>
        <v>D6</v>
      </c>
      <c r="N29" s="4" t="str">
        <f>+IF($N$7&gt;1,$N$6&amp;2+N7,"")</f>
        <v>E7</v>
      </c>
      <c r="O29" s="6"/>
    </row>
    <row r="30" spans="2:15" x14ac:dyDescent="0.35">
      <c r="B30" s="15" t="s">
        <v>25</v>
      </c>
      <c r="C30" s="15" t="str">
        <f>+[1]PARAMETRES!C33</f>
        <v>Thibaud</v>
      </c>
      <c r="D30" s="15" t="str">
        <f>+[1]PARAMETRES!D33</f>
        <v>SMAO</v>
      </c>
      <c r="E30" s="15" t="str">
        <f>+[1]PARAMETRES!E33</f>
        <v>Poètes</v>
      </c>
      <c r="F30" s="18"/>
      <c r="G30" s="16"/>
      <c r="I30" s="20"/>
      <c r="J30" s="4" t="str">
        <f>+IF($J$7&gt;2,$J$6&amp;3+J7,"")</f>
        <v>A8</v>
      </c>
      <c r="K30" s="4" t="str">
        <f>+IF($K$7&gt;2,$K$6&amp;3+K7,"")</f>
        <v>B7</v>
      </c>
      <c r="L30" s="4" t="str">
        <f>+IF($L$7&gt;2,$L$6&amp;3+L7,"")</f>
        <v>C6</v>
      </c>
      <c r="M30" s="4" t="str">
        <f>+IF($M$7&gt;2,$M$6&amp;3+M7,"")</f>
        <v>D7</v>
      </c>
      <c r="N30" s="4" t="str">
        <f>+IF($N$7&gt;2,$N$6&amp;3+N7,"")</f>
        <v>E8</v>
      </c>
      <c r="O30" s="6"/>
    </row>
    <row r="31" spans="2:15" x14ac:dyDescent="0.35">
      <c r="B31" s="15" t="s">
        <v>27</v>
      </c>
      <c r="C31" s="15" t="str">
        <f>+[1]PARAMETRES!C43</f>
        <v>Alexandre Marcel</v>
      </c>
      <c r="D31" s="15" t="str">
        <f>+[1]PARAMETRES!D43</f>
        <v>SSI</v>
      </c>
      <c r="E31" s="15" t="str">
        <f>+[1]PARAMETRES!E43</f>
        <v>Poètes</v>
      </c>
      <c r="F31" s="18"/>
      <c r="G31" s="16"/>
      <c r="I31" s="20"/>
      <c r="J31" s="4" t="str">
        <f>+IF($J$7&gt;3,$J$6&amp;4+J7,"")</f>
        <v>A9</v>
      </c>
      <c r="K31" s="4" t="str">
        <f>+IF($K$7&gt;3,$K$6&amp;4+K7,"")</f>
        <v>B8</v>
      </c>
      <c r="L31" s="4" t="str">
        <f>+IF($L$7&gt;3,$L$6&amp;4+L7,"")</f>
        <v/>
      </c>
      <c r="M31" s="4" t="str">
        <f>+IF($M$7&gt;3,$M$6&amp;4+M7,"")</f>
        <v>D8</v>
      </c>
      <c r="N31" s="4" t="str">
        <f>+IF($N$7&gt;3,$N$6&amp;4+N7,"")</f>
        <v>E9</v>
      </c>
      <c r="O31" s="6"/>
    </row>
    <row r="32" spans="2:15" x14ac:dyDescent="0.35">
      <c r="B32" s="15" t="s">
        <v>28</v>
      </c>
      <c r="C32" s="15" t="str">
        <f>+[1]PARAMETRES!C40</f>
        <v>Gregory</v>
      </c>
      <c r="D32" s="15" t="str">
        <f>+[1]PARAMETRES!D40</f>
        <v>SSI</v>
      </c>
      <c r="E32" s="15" t="str">
        <f>+[1]PARAMETRES!E40</f>
        <v>Poètes</v>
      </c>
      <c r="F32" s="18" t="s">
        <v>51</v>
      </c>
      <c r="G32" s="16"/>
      <c r="I32" s="20"/>
      <c r="J32" s="4" t="str">
        <f>+IF($J$7&gt;4,$J$6&amp;5+J7,"")</f>
        <v>A10</v>
      </c>
      <c r="K32" s="4" t="str">
        <f>+IF($K$7&gt;4,$K$6&amp;5+K7,"")</f>
        <v/>
      </c>
      <c r="L32" s="4" t="str">
        <f>+IF($L$7&gt;4,$L$6&amp;5+L7,"")</f>
        <v/>
      </c>
      <c r="M32" s="4" t="str">
        <f>+IF($M$7&gt;4,$M$6&amp;5+M7,"")</f>
        <v/>
      </c>
      <c r="N32" s="4" t="str">
        <f>+IF($N$7&gt;4,$N$6&amp;5+N7,"")</f>
        <v>E10</v>
      </c>
      <c r="O32" s="6"/>
    </row>
    <row r="33" spans="2:15" x14ac:dyDescent="0.35">
      <c r="B33" s="15" t="s">
        <v>29</v>
      </c>
      <c r="C33" s="15" t="str">
        <f>+[1]PARAMETRES!C39</f>
        <v>Marc</v>
      </c>
      <c r="D33" s="15" t="str">
        <f>+[1]PARAMETRES!D39</f>
        <v>SSI</v>
      </c>
      <c r="E33" s="15" t="str">
        <f>+[1]PARAMETRES!E39</f>
        <v>Poètes</v>
      </c>
      <c r="F33" s="18"/>
      <c r="G33" s="16"/>
      <c r="I33" s="20"/>
      <c r="J33" s="4" t="str">
        <f>+IF($J$7&gt;5,$J$6&amp;6+J7,"")</f>
        <v/>
      </c>
      <c r="K33" s="4" t="str">
        <f>+IF($K$7&gt;5,$K$6&amp;6+K7,"")</f>
        <v/>
      </c>
      <c r="L33" s="4" t="str">
        <f>+IF($L$7&gt;5,$L$6&amp;6+L7,"")</f>
        <v/>
      </c>
      <c r="M33" s="4" t="str">
        <f>+IF($M$7&gt;5,$M$6&amp;6+M7,"")</f>
        <v/>
      </c>
      <c r="N33" s="4" t="str">
        <f>+IF($N$7&gt;5,$N$6&amp;6+N7,"")</f>
        <v/>
      </c>
      <c r="O33" s="6"/>
    </row>
    <row r="34" spans="2:15" x14ac:dyDescent="0.35">
      <c r="B34" s="15" t="s">
        <v>30</v>
      </c>
      <c r="C34" s="15" t="str">
        <f>+[1]PARAMETRES!C45</f>
        <v>Quentin</v>
      </c>
      <c r="D34" s="15" t="str">
        <f>+[1]PARAMETRES!D45</f>
        <v>SSI</v>
      </c>
      <c r="E34" s="15" t="str">
        <f>+[1]PARAMETRES!E45</f>
        <v>Poètes</v>
      </c>
      <c r="F34" s="18"/>
      <c r="G34" s="16"/>
      <c r="I34" s="20"/>
      <c r="J34" s="4" t="str">
        <f>+IF($J$7&gt;6,$J$6&amp;7+J7,"")</f>
        <v/>
      </c>
      <c r="K34" s="4" t="str">
        <f>+IF($K$7&gt;6,$K$6&amp;7+K7,"")</f>
        <v/>
      </c>
      <c r="L34" s="4" t="str">
        <f>+IF($L$7&gt;6,$L$6&amp;7+L7,"")</f>
        <v/>
      </c>
      <c r="M34" s="4" t="str">
        <f>+IF($M$7&gt;6,$M$6&amp;7+M7,"")</f>
        <v/>
      </c>
      <c r="N34" s="4" t="str">
        <f>+IF($N$7&gt;6,$N$6&amp;7+N7,"")</f>
        <v/>
      </c>
      <c r="O34" s="6"/>
    </row>
    <row r="35" spans="2:15" x14ac:dyDescent="0.35">
      <c r="B35" s="15" t="s">
        <v>26</v>
      </c>
      <c r="C35" s="15" t="str">
        <f>+[1]PARAMETRES!C42</f>
        <v>Fabienne</v>
      </c>
      <c r="D35" s="15" t="str">
        <f>+[1]PARAMETRES!D42</f>
        <v>SSI</v>
      </c>
      <c r="E35" s="15" t="str">
        <f>+[1]PARAMETRES!E42</f>
        <v>Poètes</v>
      </c>
      <c r="F35" s="18"/>
      <c r="G35" s="16"/>
      <c r="I35" s="20"/>
      <c r="J35" s="4" t="str">
        <f>+IF($J$7&gt;7,$J$6&amp;8+J7,"")</f>
        <v/>
      </c>
      <c r="K35" s="4" t="str">
        <f>+IF($K$7&gt;7,$K$6&amp;8+K7,"")</f>
        <v/>
      </c>
      <c r="L35" s="4" t="str">
        <f>+IF($L$7&gt;7,$L$6&amp;8+L7,"")</f>
        <v/>
      </c>
      <c r="M35" s="4" t="str">
        <f>+IF($M$7&gt;7,$M$6&amp;8+M7,"")</f>
        <v/>
      </c>
      <c r="N35" s="4" t="str">
        <f>+IF($N$7&gt;7,$N$6&amp;8+N7,"")</f>
        <v/>
      </c>
      <c r="O35" s="6"/>
    </row>
    <row r="36" spans="2:15" x14ac:dyDescent="0.35">
      <c r="B36" s="15" t="s">
        <v>29</v>
      </c>
      <c r="C36" s="15" t="str">
        <f>+[1]PARAMETRES!C44</f>
        <v>Mai Vi</v>
      </c>
      <c r="D36" s="15" t="str">
        <f>+[1]PARAMETRES!D44</f>
        <v>SSI</v>
      </c>
      <c r="E36" s="15" t="str">
        <f>+[1]PARAMETRES!E44</f>
        <v>Poètes</v>
      </c>
      <c r="F36" s="18"/>
      <c r="G36" s="16"/>
      <c r="I36" s="20"/>
      <c r="J36" s="4" t="str">
        <f>+IF($J$7&gt;8,$J$6&amp;9+J7,"")</f>
        <v/>
      </c>
      <c r="K36" s="4" t="str">
        <f>+IF($K$7&gt;8,$K$6&amp;9+K7,"")</f>
        <v/>
      </c>
      <c r="L36" s="4" t="str">
        <f>+IF($L$7&gt;8,$L$6&amp;9+L7,"")</f>
        <v/>
      </c>
      <c r="M36" s="4" t="str">
        <f>+IF($M$7&gt;8,$M$6&amp;9+M7,"")</f>
        <v/>
      </c>
      <c r="N36" s="4" t="str">
        <f>+IF($N$7&gt;8,$N$6&amp;9+N7,"")</f>
        <v/>
      </c>
      <c r="O36" s="6"/>
    </row>
    <row r="37" spans="2:15" x14ac:dyDescent="0.35">
      <c r="B37" s="15" t="s">
        <v>31</v>
      </c>
      <c r="C37" s="15" t="str">
        <f>+[1]PARAMETRES!C41</f>
        <v>Emmanuel</v>
      </c>
      <c r="D37" s="15" t="str">
        <f>+[1]PARAMETRES!D41</f>
        <v>SSI</v>
      </c>
      <c r="E37" s="15" t="str">
        <f>+[1]PARAMETRES!E41</f>
        <v>Poètes</v>
      </c>
      <c r="F37" s="18" t="s">
        <v>49</v>
      </c>
      <c r="G37" s="16"/>
      <c r="I37" s="20"/>
      <c r="J37" s="4" t="str">
        <f>+IF($J$7&gt;9,$J$6&amp;10+J7,"")</f>
        <v/>
      </c>
      <c r="K37" s="4" t="str">
        <f>+IF($K$7&gt;9,$K$6&amp;10+K7,"")</f>
        <v/>
      </c>
      <c r="L37" s="4" t="str">
        <f>+IF($L$7&gt;9,$L$6&amp;10+L7,"")</f>
        <v/>
      </c>
      <c r="M37" s="4" t="str">
        <f>+IF($M$7&gt;9,$M$6&amp;10+M7,"")</f>
        <v/>
      </c>
      <c r="N37" s="4" t="str">
        <f>+IF($N$7&gt;9,$N$6&amp;10+N7,"")</f>
        <v/>
      </c>
      <c r="O37" s="6"/>
    </row>
    <row r="38" spans="2:15" x14ac:dyDescent="0.35">
      <c r="B38" s="15" t="s">
        <v>32</v>
      </c>
      <c r="C38" s="15" t="str">
        <f>+[1]PARAMETRES!C23</f>
        <v>Frederic</v>
      </c>
      <c r="D38" s="15" t="str">
        <f>+[1]PARAMETRES!D23</f>
        <v>WPM</v>
      </c>
      <c r="E38" s="15" t="str">
        <f>+[1]PARAMETRES!E23</f>
        <v>Imaginaire</v>
      </c>
      <c r="F38" s="18" t="s">
        <v>49</v>
      </c>
      <c r="G38" s="16"/>
      <c r="I38" s="20"/>
      <c r="J38" s="4" t="str">
        <f>+IF($J$7&gt;10,$J$6&amp;11+J7,"")</f>
        <v/>
      </c>
      <c r="K38" s="4" t="str">
        <f>+IF($K$7&gt;10,$K$6&amp;11+K7,"")</f>
        <v/>
      </c>
      <c r="L38" s="4" t="str">
        <f>+IF($L$7&gt;10,$L$6&amp;11+L7,"")</f>
        <v/>
      </c>
      <c r="M38" s="4" t="str">
        <f>+IF($M$7&gt;10,$M$6&amp;11+M7,"")</f>
        <v/>
      </c>
      <c r="N38" s="4" t="str">
        <f>+IF($N$7&gt;10,$N$6&amp;11+N7,"")</f>
        <v/>
      </c>
      <c r="O38" s="6"/>
    </row>
    <row r="39" spans="2:15" x14ac:dyDescent="0.35">
      <c r="B39" s="15" t="s">
        <v>33</v>
      </c>
      <c r="C39" s="15" t="str">
        <f>+[1]PARAMETRES!C34</f>
        <v>Margaux</v>
      </c>
      <c r="D39" s="15" t="str">
        <f>+[1]PARAMETRES!D34</f>
        <v>WPM</v>
      </c>
      <c r="E39" s="15" t="str">
        <f>+[1]PARAMETRES!E34</f>
        <v>Imaginaire</v>
      </c>
      <c r="F39" s="18" t="s">
        <v>49</v>
      </c>
      <c r="G39" s="16"/>
      <c r="I39" s="20"/>
      <c r="J39" s="4" t="str">
        <f>+IF($J$7&gt;11,$J$6&amp;12+J7,"")</f>
        <v/>
      </c>
      <c r="K39" s="4" t="str">
        <f>+IF($K$7&gt;11,$K$6&amp;12+K7,"")</f>
        <v/>
      </c>
      <c r="L39" s="4" t="str">
        <f>+IF($L$7&gt;11,$L$6&amp;12+L7,"")</f>
        <v/>
      </c>
      <c r="M39" s="4" t="str">
        <f>+IF($M$7&gt;11,$M$6&amp;12+M7,"")</f>
        <v/>
      </c>
      <c r="N39" s="4" t="str">
        <f>+IF($N$7&gt;11,$N$6&amp;12+N7,"")</f>
        <v/>
      </c>
      <c r="O39" s="6"/>
    </row>
    <row r="40" spans="2:15" x14ac:dyDescent="0.35">
      <c r="B40" s="15" t="s">
        <v>34</v>
      </c>
      <c r="C40" s="15" t="str">
        <f>+[1]PARAMETRES!C27</f>
        <v>Alain</v>
      </c>
      <c r="D40" s="15" t="str">
        <f>+[1]PARAMETRES!D27</f>
        <v>WPM</v>
      </c>
      <c r="E40" s="15" t="str">
        <f>+[1]PARAMETRES!E27</f>
        <v>Imaginaire</v>
      </c>
      <c r="F40" s="18"/>
      <c r="G40" s="16"/>
      <c r="I40" s="20"/>
      <c r="J40" s="4" t="str">
        <f>+IF($J$7&gt;12,$J$6&amp;13+J7,"")</f>
        <v/>
      </c>
      <c r="K40" s="4" t="str">
        <f>+IF($K$7&gt;12,$K$6&amp;13+K7,"")</f>
        <v/>
      </c>
      <c r="L40" s="4" t="str">
        <f>+IF($L$7&gt;12,$L$6&amp;13+L7,"")</f>
        <v/>
      </c>
      <c r="M40" s="4" t="str">
        <f>+IF($M$7&gt;12,$M$6&amp;13+M7,"")</f>
        <v/>
      </c>
      <c r="N40" s="4" t="str">
        <f>+IF($N$7&gt;12,$N$6&amp;13+N7,"")</f>
        <v/>
      </c>
      <c r="O40" s="6"/>
    </row>
    <row r="41" spans="2:15" x14ac:dyDescent="0.35">
      <c r="B41" s="15" t="s">
        <v>35</v>
      </c>
      <c r="C41" s="15" t="str">
        <f>+[1]PARAMETRES!C25</f>
        <v>Soufiene</v>
      </c>
      <c r="D41" s="15" t="str">
        <f>+[1]PARAMETRES!D25</f>
        <v>WPM</v>
      </c>
      <c r="E41" s="15" t="str">
        <f>+[1]PARAMETRES!E25</f>
        <v>Imaginaire</v>
      </c>
      <c r="F41" s="18"/>
      <c r="G41" s="16"/>
      <c r="I41" s="20"/>
      <c r="J41" s="4" t="str">
        <f>+IF($J$7&gt;13,$J$6&amp;14+J7,"")</f>
        <v/>
      </c>
      <c r="K41" s="4" t="str">
        <f>+IF($K$7&gt;13,$K$6&amp;14+K7,"")</f>
        <v/>
      </c>
      <c r="L41" s="4" t="str">
        <f>+IF($L$7&gt;13,$L$6&amp;14+L7,"")</f>
        <v/>
      </c>
      <c r="M41" s="4" t="str">
        <f>+IF($M$7&gt;13,$M$6&amp;14+M7,"")</f>
        <v/>
      </c>
      <c r="N41" s="4" t="str">
        <f>+IF($N$7&gt;13,$N$6&amp;14+N7,"")</f>
        <v/>
      </c>
      <c r="O41" s="6"/>
    </row>
    <row r="42" spans="2:15" x14ac:dyDescent="0.35">
      <c r="B42" s="15" t="s">
        <v>36</v>
      </c>
      <c r="C42" s="15" t="str">
        <f>+[1]PARAMETRES!C20</f>
        <v>Raphael</v>
      </c>
      <c r="D42" s="15" t="str">
        <f>+[1]PARAMETRES!D20</f>
        <v>WPM</v>
      </c>
      <c r="E42" s="15" t="str">
        <f>+[1]PARAMETRES!E20</f>
        <v>Imaginaire</v>
      </c>
      <c r="F42" s="18"/>
      <c r="G42" s="16"/>
      <c r="I42" s="10"/>
      <c r="J42" s="4" t="str">
        <f>+IF($J$7&gt;14,$J$6&amp;15+J7,"")</f>
        <v/>
      </c>
      <c r="K42" s="4" t="str">
        <f>+IF($K$7&gt;14,$K$6&amp;15+K7,"")</f>
        <v/>
      </c>
      <c r="L42" s="4" t="str">
        <f>+IF($L$7&gt;14,$L$6&amp;15+L7,"")</f>
        <v/>
      </c>
      <c r="M42" s="4" t="str">
        <f>+IF($M$7&gt;14,$M$6&amp;15+M7,"")</f>
        <v/>
      </c>
      <c r="N42" s="4" t="str">
        <f>+IF($N$7&gt;14,$N$6&amp;15+N7,"")</f>
        <v/>
      </c>
      <c r="O42" s="6"/>
    </row>
    <row r="43" spans="2:15" x14ac:dyDescent="0.35">
      <c r="B43" s="15" t="s">
        <v>37</v>
      </c>
      <c r="C43" s="15" t="str">
        <f>+[1]PARAMETRES!C24</f>
        <v>Severine</v>
      </c>
      <c r="D43" s="15" t="str">
        <f>+[1]PARAMETRES!D24</f>
        <v>WPM</v>
      </c>
      <c r="E43" s="15" t="str">
        <f>+[1]PARAMETRES!E24</f>
        <v>Imaginaire</v>
      </c>
      <c r="F43" s="18"/>
      <c r="G43" s="16"/>
      <c r="I43" s="6"/>
      <c r="J43" s="6"/>
      <c r="K43" s="6"/>
      <c r="L43" s="6"/>
      <c r="M43" s="6"/>
      <c r="N43" s="6"/>
      <c r="O43" s="6"/>
    </row>
    <row r="44" spans="2:15" x14ac:dyDescent="0.35">
      <c r="B44" s="15" t="s">
        <v>38</v>
      </c>
      <c r="C44" s="15" t="str">
        <f>+[1]PARAMETRES!C30</f>
        <v>Natalia</v>
      </c>
      <c r="D44" s="15" t="str">
        <f>+[1]PARAMETRES!D30</f>
        <v>WPM</v>
      </c>
      <c r="E44" s="15" t="str">
        <f>+[1]PARAMETRES!E30</f>
        <v>Imaginaire</v>
      </c>
      <c r="F44" s="18"/>
      <c r="G44" s="16"/>
    </row>
    <row r="45" spans="2:15" x14ac:dyDescent="0.35">
      <c r="D45" s="4"/>
      <c r="E45" s="5"/>
    </row>
    <row r="46" spans="2:15" x14ac:dyDescent="0.35">
      <c r="D46" s="4"/>
      <c r="E46" s="5"/>
    </row>
  </sheetData>
  <mergeCells count="16">
    <mergeCell ref="Q5:V5"/>
    <mergeCell ref="B2:P2"/>
    <mergeCell ref="I12:I26"/>
    <mergeCell ref="I28:I42"/>
    <mergeCell ref="V7:V8"/>
    <mergeCell ref="R9:R10"/>
    <mergeCell ref="S9:S10"/>
    <mergeCell ref="T9:T10"/>
    <mergeCell ref="U9:U10"/>
    <mergeCell ref="V9:V10"/>
    <mergeCell ref="R7:R8"/>
    <mergeCell ref="S7:S8"/>
    <mergeCell ref="T7:T8"/>
    <mergeCell ref="U7:U8"/>
    <mergeCell ref="Q7:Q8"/>
    <mergeCell ref="Q9:Q10"/>
  </mergeCells>
  <conditionalFormatting sqref="J11:N42">
    <cfRule type="notContainsBlanks" dxfId="0" priority="1">
      <formula>LEN(TRIM(J11))&gt;0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CA-CIB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PASTOUREL, Romain (CA-CIB)</dc:creator>
  <cp:lastModifiedBy>PASTOUREL, Romain (CA-CIB)</cp:lastModifiedBy>
  <dcterms:created xsi:type="dcterms:W3CDTF">2022-06-04T09:37:25Z</dcterms:created>
  <dcterms:modified xsi:type="dcterms:W3CDTF">2022-06-04T09:53:05Z</dcterms:modified>
</cp:coreProperties>
</file>