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6" windowWidth="15480" windowHeight="8556"/>
  </bookViews>
  <sheets>
    <sheet name="Modèle" sheetId="35" r:id="rId1"/>
    <sheet name="Liste" sheetId="15" r:id="rId2"/>
  </sheets>
  <externalReferences>
    <externalReference r:id="rId3"/>
    <externalReference r:id="rId4"/>
    <externalReference r:id="rId5"/>
  </externalReferences>
  <definedNames>
    <definedName name="acasc">[2]dimension!$C$138:$C$142</definedName>
    <definedName name="Allégation">[1]!Tableau1[Allégation]</definedName>
    <definedName name="Allergene" localSheetId="0">[3]!Tableau1[Allergene]</definedName>
    <definedName name="Allergene">[1]!Tableau1[Allergene]</definedName>
    <definedName name="autre">[2]dimension!$C$73:$C$79</definedName>
    <definedName name="base_ligne">Liste!$Z$4:$AA$77</definedName>
    <definedName name="bio">[2]dimension!$C$59:$C$64</definedName>
    <definedName name="Brix">[2]dimension!$A$127:$A$153</definedName>
    <definedName name="cb">[2]dimension!$C$133:$C$139</definedName>
    <definedName name="Chaudron">[1]!Tableau1[Chaudron]</definedName>
    <definedName name="Classification" localSheetId="0">[3]!Tableau1[Classification]</definedName>
    <definedName name="Classification">[1]!Tableau1[Classification]</definedName>
    <definedName name="conditionnement">[2]dimension!$A$78:$A$85</definedName>
    <definedName name="cycle">[2]dimension!$A$86:$A$88</definedName>
    <definedName name="Dénomination">[1]!Tableau1[Dénomination]</definedName>
    <definedName name="DLUO">[1]!Tableau1[DLUO]</definedName>
    <definedName name="echant">[2]dimension!$J$168:$J$190</definedName>
    <definedName name="emboitage">prelevement</definedName>
    <definedName name="entrepot">[2]dimension!$C$103:$C$125</definedName>
    <definedName name="explosion">[2]dimension!$C$127:$C$129</definedName>
    <definedName name="Filmage">[1]!Tableau1[Filmage]</definedName>
    <definedName name="Filtre" localSheetId="0">[3]!Tableau1[Filtre]</definedName>
    <definedName name="Filtre">[1]!Tableau1[Filtre]</definedName>
    <definedName name="Format">[1]!Tableau1[Format]</definedName>
    <definedName name="Garantie_entrepôt">[1]!Tableau1[DLUO Garantie]</definedName>
    <definedName name="incorporation">[2]dimension!$A$160:$A$175</definedName>
    <definedName name="infor">[2]dimension!$A$203:$A$211</definedName>
    <definedName name="Informations" localSheetId="0">[3]!Tableau1[Informations Spécifiques]</definedName>
    <definedName name="Informations">[1]!Tableau1[Informations Spécifiques]</definedName>
    <definedName name="Intercalaire">[1]!Tableau1[Intercalaire]</definedName>
    <definedName name="Ligne">[1]!Tableau1[Ligne]</definedName>
    <definedName name="Lisseur" localSheetId="0">[3]!Tableau1[Lisseur]</definedName>
    <definedName name="Lisseur">[1]!Tableau1[Lisseur]</definedName>
    <definedName name="Marché">[1]dimension!$D$2:$D$38</definedName>
    <definedName name="Marquage">[1]!Tableau1[Marquage]</definedName>
    <definedName name="Nettoyage" localSheetId="0">[3]!Tableau1[Nettoyage]</definedName>
    <definedName name="Nettoyage">[1]!Tableau1[Nettoyage]</definedName>
    <definedName name="numerorecette">[2]dimension!$C$171:$C$182</definedName>
    <definedName name="oui">[2]dimension!$B$63:$B$65</definedName>
    <definedName name="ouinon">[1]dimension!$A$2:$A$3</definedName>
    <definedName name="pack">[2]dimension!$A$66:$A$77</definedName>
    <definedName name="Palettisation">[1]Palettisation!$1:$1048576</definedName>
    <definedName name="ph">[2]dimension!$J$88:$J$93</definedName>
    <definedName name="Poids">[1]!Tableau1[Poids]</definedName>
    <definedName name="pomme">[2]dimension!$C$162:$C$168</definedName>
    <definedName name="prelevement">[2]dimension!$J$169:$J$181</definedName>
    <definedName name="Prélèvement">[1]!Tableau1[Prélèvement]</definedName>
    <definedName name="Recette">[1]!Tableau1[Recette]</definedName>
    <definedName name="Stockage">[1]dimension!$B$2:$B$3</definedName>
    <definedName name="sucre">[2]dimension!$E$65:$E$71</definedName>
    <definedName name="T°C">[2]dimension!$H$172:$H$175</definedName>
    <definedName name="Température">[1]!Tableau1[Température]</definedName>
    <definedName name="Texture">[1]!Tableau1[Texture]</definedName>
    <definedName name="Trémie">[1]!Tableau1[Trémie]</definedName>
    <definedName name="Utilisationpomme" localSheetId="0">[3]!Tableau1[Utilisation Pomme]</definedName>
    <definedName name="Utilisationpomme">[1]!Tableau1[Utilisation Pomme]</definedName>
    <definedName name="_xlnm.Print_Area" localSheetId="0">Modèle!$A$1:$L$21</definedName>
  </definedNames>
  <calcPr calcId="145621"/>
</workbook>
</file>

<file path=xl/calcChain.xml><?xml version="1.0" encoding="utf-8"?>
<calcChain xmlns="http://schemas.openxmlformats.org/spreadsheetml/2006/main">
  <c r="B14" i="15" l="1"/>
  <c r="B15" i="15"/>
  <c r="B16" i="15"/>
  <c r="B17" i="15"/>
  <c r="B18" i="15"/>
  <c r="B19" i="15"/>
  <c r="B20" i="15"/>
  <c r="B21" i="15"/>
  <c r="B22" i="15"/>
  <c r="B23" i="15"/>
  <c r="B24" i="15"/>
  <c r="B25" i="15"/>
  <c r="B26" i="15" l="1"/>
  <c r="B27" i="15" l="1"/>
  <c r="C11" i="15" l="1"/>
  <c r="E5" i="15"/>
  <c r="I13" i="15" l="1"/>
  <c r="I11" i="15"/>
  <c r="I18" i="15"/>
  <c r="I17" i="15"/>
  <c r="I16" i="15"/>
  <c r="I15" i="15"/>
  <c r="I12" i="15"/>
  <c r="F6" i="15"/>
  <c r="I10" i="15"/>
  <c r="I14" i="15"/>
  <c r="F12" i="35"/>
  <c r="J10" i="35"/>
  <c r="B20" i="35"/>
  <c r="B10" i="35"/>
  <c r="F19" i="35"/>
  <c r="G12" i="15" l="1"/>
  <c r="F12" i="15" s="1"/>
  <c r="G14" i="15"/>
  <c r="F14" i="15" s="1"/>
  <c r="G13" i="15"/>
  <c r="F13" i="15" s="1"/>
  <c r="G10" i="15"/>
  <c r="F10" i="15" s="1"/>
  <c r="G11" i="15"/>
  <c r="F11" i="15" s="1"/>
  <c r="J11" i="35"/>
  <c r="F20" i="35"/>
  <c r="B21" i="35"/>
  <c r="B11" i="35"/>
  <c r="F13" i="35"/>
  <c r="B8" i="35"/>
  <c r="F10" i="35"/>
  <c r="B19" i="35"/>
  <c r="B18" i="35"/>
  <c r="F17" i="35"/>
  <c r="E17" i="35"/>
  <c r="K8" i="35"/>
  <c r="G10" i="35"/>
  <c r="B17" i="35"/>
  <c r="I8" i="35"/>
  <c r="C8" i="35"/>
  <c r="G8" i="35"/>
  <c r="F8" i="35"/>
  <c r="J8" i="35"/>
  <c r="G17" i="35"/>
</calcChain>
</file>

<file path=xl/comments1.xml><?xml version="1.0" encoding="utf-8"?>
<comments xmlns="http://schemas.openxmlformats.org/spreadsheetml/2006/main">
  <authors>
    <author>Nadège ARTAUD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15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</commentList>
</comments>
</file>

<file path=xl/sharedStrings.xml><?xml version="1.0" encoding="utf-8"?>
<sst xmlns="http://schemas.openxmlformats.org/spreadsheetml/2006/main" count="54" uniqueCount="33">
  <si>
    <t>min</t>
  </si>
  <si>
    <t>max</t>
  </si>
  <si>
    <t>Cible</t>
  </si>
  <si>
    <t>à FROID</t>
  </si>
  <si>
    <t>cible</t>
  </si>
  <si>
    <t xml:space="preserve"> </t>
  </si>
  <si>
    <t>Ligne</t>
  </si>
  <si>
    <t>Colonne</t>
  </si>
  <si>
    <t>$d$1:$d$200</t>
  </si>
  <si>
    <t>$l$1:$l$200</t>
  </si>
  <si>
    <t>$e$1:$e$200</t>
  </si>
  <si>
    <t>$f$1:$f$200</t>
  </si>
  <si>
    <t>$g$1:$g$200</t>
  </si>
  <si>
    <t>$h$1:$h$200</t>
  </si>
  <si>
    <t>$i$1:$i$200</t>
  </si>
  <si>
    <t>$j$1:$j$200</t>
  </si>
  <si>
    <t>$k$1:$k$200</t>
  </si>
  <si>
    <t>$a$1:$s$200</t>
  </si>
  <si>
    <t>Tableau général des recherches</t>
  </si>
  <si>
    <t>ligne</t>
  </si>
  <si>
    <t>colonne</t>
  </si>
  <si>
    <t xml:space="preserve">ligne </t>
  </si>
  <si>
    <t>Tableau Recherches Paramètres Qualité</t>
  </si>
  <si>
    <t>Exemple Fichier base.xlsx</t>
  </si>
  <si>
    <t>ExFeuille</t>
  </si>
  <si>
    <t>Fichier Récap</t>
  </si>
  <si>
    <t>Chien</t>
  </si>
  <si>
    <t>Cheval</t>
  </si>
  <si>
    <t>Oiseau</t>
  </si>
  <si>
    <t>Poulet</t>
  </si>
  <si>
    <t>Chat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</si>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</sst>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sz val="1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0"/>
      <name val="Comic Sans MS"/>
      <family val="4"/>
    </font>
    <font>
      <sz val="10"/>
      <name val="Calligrapher"/>
    </font>
    <font>
      <b/>
      <sz val="11"/>
      <name val="Calligrapher"/>
    </font>
    <font>
      <sz val="14"/>
      <name val="Times New Roman"/>
      <family val="1"/>
    </font>
    <font>
      <sz val="10"/>
      <color indexed="12"/>
      <name val="Arial"/>
      <family val="2"/>
    </font>
    <font>
      <b/>
      <sz val="14"/>
      <color theme="8" tint="-0.249977111117893"/>
      <name val="Comic Sans MS"/>
      <family val="4"/>
    </font>
    <font>
      <sz val="9"/>
      <name val="Arial"/>
      <family val="2"/>
    </font>
    <font>
      <b/>
      <sz val="20"/>
      <name val="Comic Sans MS"/>
      <family val="4"/>
    </font>
    <font>
      <sz val="9"/>
      <name val="Times New Roman"/>
      <family val="1"/>
    </font>
    <font>
      <sz val="10"/>
      <name val="Times New Roman"/>
      <family val="1"/>
    </font>
    <font>
      <sz val="20"/>
      <color rgb="FFCC0099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26"/>
      <color rgb="FFCC0099"/>
      <name val="Times New Roman"/>
      <family val="1"/>
    </font>
    <font>
      <b/>
      <sz val="11"/>
      <name val="Times New Roman"/>
      <family val="1"/>
    </font>
    <font>
      <sz val="12"/>
      <color rgb="FFCC0099"/>
      <name val="Times New Roman"/>
      <family val="1"/>
    </font>
    <font>
      <sz val="12"/>
      <color indexed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2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27" fillId="4" borderId="26" applyNumberFormat="0" applyFont="0" applyAlignment="0" applyProtection="0"/>
    <xf numFmtId="0" fontId="27" fillId="4" borderId="26" applyNumberFormat="0" applyFont="0" applyAlignment="0" applyProtection="0"/>
    <xf numFmtId="0" fontId="28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0" fillId="0" borderId="23" xfId="0" applyBorder="1"/>
    <xf numFmtId="0" fontId="10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10" fillId="2" borderId="14" xfId="0" applyFont="1" applyFill="1" applyBorder="1" applyProtection="1">
      <protection locked="0"/>
    </xf>
    <xf numFmtId="0" fontId="10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5" fillId="2" borderId="0" xfId="0" applyFont="1" applyFill="1" applyProtection="1"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0" xfId="0" applyFont="1" applyFill="1" applyProtection="1"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49" fontId="11" fillId="2" borderId="0" xfId="0" applyNumberFormat="1" applyFont="1" applyFill="1" applyBorder="1" applyAlignment="1" applyProtection="1">
      <alignment vertical="center"/>
      <protection locked="0"/>
    </xf>
    <xf numFmtId="0" fontId="15" fillId="2" borderId="1" xfId="0" applyFont="1" applyFill="1" applyBorder="1" applyProtection="1"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12" fillId="2" borderId="0" xfId="0" applyFont="1" applyFill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10" fontId="21" fillId="2" borderId="0" xfId="0" applyNumberFormat="1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26" fillId="2" borderId="0" xfId="0" applyFont="1" applyFill="1" applyAlignment="1" applyProtection="1">
      <alignment horizontal="left" vertical="center"/>
      <protection hidden="1"/>
    </xf>
    <xf numFmtId="0" fontId="0" fillId="0" borderId="16" xfId="0" applyBorder="1"/>
    <xf numFmtId="0" fontId="0" fillId="0" borderId="20" xfId="0" applyBorder="1"/>
    <xf numFmtId="0" fontId="0" fillId="0" borderId="17" xfId="0" applyBorder="1"/>
    <xf numFmtId="164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6" fillId="3" borderId="11" xfId="0" applyFont="1" applyFill="1" applyBorder="1" applyAlignment="1" applyProtection="1">
      <alignment horizontal="center" vertical="center" wrapText="1"/>
      <protection locked="0"/>
    </xf>
    <xf numFmtId="0" fontId="16" fillId="3" borderId="13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/>
      <protection locked="0"/>
    </xf>
    <xf numFmtId="0" fontId="17" fillId="2" borderId="13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2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25" fillId="0" borderId="24" xfId="0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20" fontId="25" fillId="0" borderId="16" xfId="0" applyNumberFormat="1" applyFont="1" applyBorder="1" applyAlignment="1">
      <alignment horizontal="center"/>
    </xf>
    <xf numFmtId="20" fontId="25" fillId="0" borderId="20" xfId="0" applyNumberFormat="1" applyFont="1" applyBorder="1" applyAlignment="1">
      <alignment horizontal="center"/>
    </xf>
    <xf numFmtId="20" fontId="25" fillId="0" borderId="17" xfId="0" applyNumberFormat="1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</cellXfs>
  <cellStyles count="22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Commentaire 2" xfId="15"/>
    <cellStyle name="Commentaire 3" xfId="16"/>
    <cellStyle name="Lien hypertexte 2" xfId="17"/>
    <cellStyle name="Normal" xfId="0" builtinId="0"/>
    <cellStyle name="Normal 2" xfId="1"/>
    <cellStyle name="Normal 2 2" xfId="18"/>
    <cellStyle name="Normal 3" xfId="19"/>
    <cellStyle name="Normal 4" xfId="20"/>
    <cellStyle name="Normal 5" xfId="21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152400</xdr:rowOff>
        </xdr:from>
        <xdr:to>
          <xdr:col>4</xdr:col>
          <xdr:colOff>914400</xdr:colOff>
          <xdr:row>4</xdr:row>
          <xdr:rowOff>91440</xdr:rowOff>
        </xdr:to>
        <xdr:sp macro="" textlink="">
          <xdr:nvSpPr>
            <xdr:cNvPr id="55297" name="CommandButton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bord6/AppData/Local/Temp/notes8AB9F0/TEST%20MARIE%20%20%20F-07-B07%20Mod&#232;le%20Fiche%20de%20Lancement%20Indice%20A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ches%20de%20lancement/--%20Archives/Charles%20&amp;%20Alice/Charles%20&amp;%20Alice%20UF/C&amp;A%20Bio%20UF/9404%20Pomme%20framboise%20all%20x4%20C&amp;A%20Bio%20UF/9404%20Pomme%20framboise%20all%20x4%20C&amp;A%20BIO%20UF%20vers0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elp\TEST%20FICHE%20PROCESS%20VAL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check list"/>
      <sheetName val="FDL 290819"/>
      <sheetName val="FDL 191216"/>
      <sheetName val="TEST VAL"/>
      <sheetName val="TEST VAL BIS"/>
      <sheetName val="TEST VAL TER"/>
      <sheetName val="TEST n°1"/>
      <sheetName val="TEST n°2"/>
      <sheetName val="Palettisation"/>
      <sheetName val="dimension"/>
      <sheetName val="protocole"/>
      <sheetName val="TEST MARIE   F-07-B07 Modèle F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poids en g</v>
          </cell>
          <cell r="C1" t="str">
            <v>nbr UC ou UVC</v>
          </cell>
          <cell r="D1" t="str">
            <v>Poids en g de compote</v>
          </cell>
          <cell r="F1" t="str">
            <v>dimension intérieure en cm</v>
          </cell>
        </row>
        <row r="2">
          <cell r="E2" t="str">
            <v>L</v>
          </cell>
          <cell r="F2" t="str">
            <v>l</v>
          </cell>
          <cell r="G2" t="str">
            <v>H</v>
          </cell>
        </row>
        <row r="3">
          <cell r="A3" t="str">
            <v>PLASTIQUE SANS COMPOTE</v>
          </cell>
          <cell r="I3" t="str">
            <v>FYI Moules existant dans l'usine :</v>
          </cell>
        </row>
        <row r="4">
          <cell r="A4" t="str">
            <v>pot 115g</v>
          </cell>
          <cell r="B4">
            <v>4</v>
          </cell>
          <cell r="D4">
            <v>115</v>
          </cell>
          <cell r="E4">
            <v>12.6</v>
          </cell>
          <cell r="F4">
            <v>12.6</v>
          </cell>
          <cell r="G4">
            <v>6.1</v>
          </cell>
          <cell r="I4" t="str">
            <v>Moule commun (toute ligne sauf ERCA, 105 mL) : pot 100g, 97g, 95g</v>
          </cell>
        </row>
        <row r="5">
          <cell r="A5" t="str">
            <v>pot 100 g</v>
          </cell>
          <cell r="B5">
            <v>4</v>
          </cell>
          <cell r="D5">
            <v>100</v>
          </cell>
          <cell r="E5">
            <v>6.3</v>
          </cell>
          <cell r="F5">
            <v>6.3</v>
          </cell>
          <cell r="G5">
            <v>4.9000000000000004</v>
          </cell>
          <cell r="I5" t="str">
            <v xml:space="preserve">Moule Erca (105 mL): pot 100g, 97g, 95g </v>
          </cell>
        </row>
        <row r="6">
          <cell r="A6" t="str">
            <v>pot 97 g</v>
          </cell>
          <cell r="B6">
            <v>4</v>
          </cell>
          <cell r="D6">
            <v>97</v>
          </cell>
          <cell r="E6">
            <v>6.3</v>
          </cell>
          <cell r="F6">
            <v>6.3</v>
          </cell>
          <cell r="G6">
            <v>4.9000000000000004</v>
          </cell>
          <cell r="I6" t="str">
            <v>Moule Erca : pot 50g</v>
          </cell>
        </row>
        <row r="7">
          <cell r="A7" t="str">
            <v>pot 95 g</v>
          </cell>
          <cell r="B7">
            <v>4</v>
          </cell>
          <cell r="D7">
            <v>95</v>
          </cell>
          <cell r="E7">
            <v>6.3</v>
          </cell>
          <cell r="F7">
            <v>6.3</v>
          </cell>
          <cell r="G7">
            <v>4.9000000000000004</v>
          </cell>
          <cell r="I7" t="str">
            <v>Moule Erca probiotique : pot 115g</v>
          </cell>
        </row>
        <row r="8">
          <cell r="A8" t="str">
            <v>pot 90g</v>
          </cell>
          <cell r="B8">
            <v>4</v>
          </cell>
          <cell r="D8">
            <v>90</v>
          </cell>
          <cell r="E8">
            <v>6.3</v>
          </cell>
          <cell r="F8">
            <v>6.3</v>
          </cell>
          <cell r="G8">
            <v>4.7</v>
          </cell>
          <cell r="I8" t="str">
            <v>Moule Erca Arlequin (95 mL) : pot 90g (idem moule Erca 100g, 97g, 95g, avec une base plus fine, volume dosé plus faible)</v>
          </cell>
        </row>
        <row r="9">
          <cell r="A9" t="str">
            <v>pot 50g</v>
          </cell>
          <cell r="B9">
            <v>3.28</v>
          </cell>
          <cell r="D9">
            <v>50</v>
          </cell>
          <cell r="E9">
            <v>6.3</v>
          </cell>
          <cell r="F9">
            <v>6.3</v>
          </cell>
          <cell r="G9">
            <v>3</v>
          </cell>
        </row>
        <row r="11">
          <cell r="A11" t="str">
            <v>PACK EN CARTON (SANS COMPOTE)</v>
          </cell>
        </row>
        <row r="12">
          <cell r="A12" t="str">
            <v>x1 vrac</v>
          </cell>
          <cell r="B12">
            <v>0</v>
          </cell>
          <cell r="C12">
            <v>1</v>
          </cell>
          <cell r="E12">
            <v>6.3</v>
          </cell>
          <cell r="F12">
            <v>6.3</v>
          </cell>
          <cell r="G12">
            <v>4.9000000000000004</v>
          </cell>
        </row>
        <row r="13">
          <cell r="A13" t="str">
            <v>x4 en vrac</v>
          </cell>
          <cell r="B13">
            <v>0</v>
          </cell>
          <cell r="C13">
            <v>4</v>
          </cell>
          <cell r="E13">
            <v>12.6</v>
          </cell>
          <cell r="F13">
            <v>12.6</v>
          </cell>
          <cell r="G13">
            <v>4.9000000000000004</v>
          </cell>
        </row>
        <row r="14">
          <cell r="A14" t="str">
            <v>x4 à plat</v>
          </cell>
          <cell r="B14">
            <v>8.1999999999999993</v>
          </cell>
          <cell r="C14">
            <v>4</v>
          </cell>
          <cell r="E14">
            <v>12.7</v>
          </cell>
          <cell r="F14">
            <v>12.6</v>
          </cell>
          <cell r="G14">
            <v>4.7</v>
          </cell>
        </row>
        <row r="15">
          <cell r="A15" t="str">
            <v>x4 probiotics</v>
          </cell>
          <cell r="B15">
            <v>8.5</v>
          </cell>
          <cell r="C15">
            <v>4</v>
          </cell>
          <cell r="E15">
            <v>12.7</v>
          </cell>
          <cell r="F15">
            <v>12.6</v>
          </cell>
          <cell r="G15">
            <v>5.9</v>
          </cell>
        </row>
        <row r="16">
          <cell r="A16" t="str">
            <v>x6 à plat</v>
          </cell>
          <cell r="B16">
            <v>12.1</v>
          </cell>
          <cell r="C16">
            <v>6</v>
          </cell>
          <cell r="E16">
            <v>18.899999999999999</v>
          </cell>
          <cell r="F16">
            <v>12.7</v>
          </cell>
          <cell r="G16">
            <v>5</v>
          </cell>
        </row>
        <row r="17">
          <cell r="A17" t="str">
            <v xml:space="preserve">x2/2 enveloppant </v>
          </cell>
          <cell r="B17">
            <v>10.8</v>
          </cell>
          <cell r="C17">
            <v>4</v>
          </cell>
          <cell r="E17">
            <v>12.6</v>
          </cell>
          <cell r="F17">
            <v>6.4</v>
          </cell>
          <cell r="G17">
            <v>9.6</v>
          </cell>
        </row>
        <row r="18">
          <cell r="A18" t="str">
            <v>x4/4 enveloppant (x8)</v>
          </cell>
          <cell r="B18">
            <v>16.600000000000001</v>
          </cell>
          <cell r="C18">
            <v>8</v>
          </cell>
          <cell r="E18">
            <v>12.7</v>
          </cell>
          <cell r="F18">
            <v>12.6</v>
          </cell>
          <cell r="G18">
            <v>9.6</v>
          </cell>
        </row>
        <row r="19">
          <cell r="A19" t="str">
            <v>x6/6 enveloppant (x12)</v>
          </cell>
          <cell r="B19">
            <v>25</v>
          </cell>
          <cell r="C19">
            <v>12</v>
          </cell>
          <cell r="E19">
            <v>18.899999999999999</v>
          </cell>
          <cell r="F19">
            <v>12.7</v>
          </cell>
          <cell r="G19">
            <v>9.6</v>
          </cell>
        </row>
        <row r="20">
          <cell r="A20" t="str">
            <v>x8/8 enveloppant (x16)</v>
          </cell>
          <cell r="B20">
            <v>33.200000000000003</v>
          </cell>
          <cell r="C20">
            <v>16</v>
          </cell>
          <cell r="E20">
            <v>24.7</v>
          </cell>
          <cell r="F20">
            <v>12.7</v>
          </cell>
          <cell r="G20">
            <v>9.6</v>
          </cell>
        </row>
        <row r="21">
          <cell r="A21" t="str">
            <v>x8/8 enveloppant éco (x16)</v>
          </cell>
          <cell r="B21">
            <v>21.3</v>
          </cell>
          <cell r="C21">
            <v>16</v>
          </cell>
          <cell r="E21">
            <v>18.899999999999999</v>
          </cell>
          <cell r="F21">
            <v>12.7</v>
          </cell>
          <cell r="G21">
            <v>9.6</v>
          </cell>
        </row>
        <row r="23">
          <cell r="A23" t="str">
            <v>BARQUETTES (SANS COMPOTE)</v>
          </cell>
        </row>
        <row r="24">
          <cell r="A24" t="str">
            <v>barq 24 pots (packs x4 )</v>
          </cell>
          <cell r="B24">
            <v>72</v>
          </cell>
          <cell r="C24">
            <v>6</v>
          </cell>
          <cell r="E24">
            <v>44</v>
          </cell>
          <cell r="F24">
            <v>31.3</v>
          </cell>
          <cell r="G24">
            <v>5.0999999999999996</v>
          </cell>
        </row>
        <row r="25">
          <cell r="A25" t="str">
            <v>barq fermée 24 pots (packs x4) (probiotics)</v>
          </cell>
          <cell r="B25">
            <v>120</v>
          </cell>
          <cell r="C25">
            <v>6</v>
          </cell>
          <cell r="E25">
            <v>47.1</v>
          </cell>
          <cell r="F25">
            <v>34.4</v>
          </cell>
          <cell r="G25">
            <v>6.4</v>
          </cell>
          <cell r="H25" t="str">
            <v>Les dimensions L et l comprennent les dimensions intérieures du carton + l'epaisseur des cannelures (2x3mm)</v>
          </cell>
        </row>
        <row r="26">
          <cell r="A26" t="str">
            <v>barq 48 pots (packs x4) VRAC ECRU AVEC TROUS</v>
          </cell>
          <cell r="B26">
            <v>97.2</v>
          </cell>
          <cell r="C26">
            <v>12</v>
          </cell>
          <cell r="E26">
            <v>44</v>
          </cell>
          <cell r="F26">
            <v>31.3</v>
          </cell>
          <cell r="G26">
            <v>9.8000000000000007</v>
          </cell>
        </row>
        <row r="27">
          <cell r="A27" t="str">
            <v>barq 48 pots (packs x6) VRAC ECRU AVEC TROUS (Materne)</v>
          </cell>
          <cell r="B27">
            <v>80</v>
          </cell>
          <cell r="C27">
            <v>12</v>
          </cell>
          <cell r="E27">
            <v>44</v>
          </cell>
          <cell r="F27">
            <v>31.3</v>
          </cell>
          <cell r="G27">
            <v>9.4</v>
          </cell>
        </row>
        <row r="28">
          <cell r="A28" t="str">
            <v>barq 48 pots (packs x4) VRAC ECRU SANS TROUS</v>
          </cell>
          <cell r="B28">
            <v>83</v>
          </cell>
          <cell r="C28">
            <v>12</v>
          </cell>
          <cell r="E28">
            <v>44</v>
          </cell>
          <cell r="F28">
            <v>31.3</v>
          </cell>
          <cell r="G28">
            <v>9.8000000000000007</v>
          </cell>
        </row>
        <row r="29">
          <cell r="A29" t="str">
            <v>barq 48 pots (packs x4) avec jupes ECRU AVEC TROUS</v>
          </cell>
          <cell r="B29">
            <v>97.2</v>
          </cell>
          <cell r="C29">
            <v>12</v>
          </cell>
          <cell r="E29">
            <v>44</v>
          </cell>
          <cell r="F29">
            <v>31.3</v>
          </cell>
          <cell r="G29">
            <v>9.8000000000000007</v>
          </cell>
        </row>
        <row r="30">
          <cell r="A30" t="str">
            <v>barq 48 pots (packs x4) avec jupes ECRU SANS  TROUS</v>
          </cell>
          <cell r="B30">
            <v>83</v>
          </cell>
          <cell r="C30">
            <v>12</v>
          </cell>
          <cell r="E30">
            <v>44</v>
          </cell>
          <cell r="F30">
            <v>31.3</v>
          </cell>
          <cell r="G30">
            <v>9.8000000000000007</v>
          </cell>
        </row>
        <row r="31">
          <cell r="A31" t="str">
            <v>barq 48 pots fermée (packs x4) SANS TROUS</v>
          </cell>
          <cell r="B31">
            <v>180</v>
          </cell>
          <cell r="C31">
            <v>12</v>
          </cell>
          <cell r="E31">
            <v>44.5</v>
          </cell>
          <cell r="F31">
            <v>34.6</v>
          </cell>
          <cell r="G31">
            <v>13</v>
          </cell>
        </row>
        <row r="32">
          <cell r="A32" t="str">
            <v>barq 48 pots (packs x6) avec jupes ECRU AVEC TROUS</v>
          </cell>
          <cell r="B32">
            <v>97.2</v>
          </cell>
          <cell r="C32">
            <v>8</v>
          </cell>
          <cell r="E32">
            <v>44</v>
          </cell>
          <cell r="F32">
            <v>31.3</v>
          </cell>
          <cell r="G32">
            <v>9.8000000000000007</v>
          </cell>
        </row>
        <row r="33">
          <cell r="A33" t="str">
            <v>barq 48 pots (packs x8) avec jupes ECRU AVEC TROUS</v>
          </cell>
          <cell r="B33">
            <v>97.2</v>
          </cell>
          <cell r="C33">
            <v>6</v>
          </cell>
          <cell r="E33">
            <v>44</v>
          </cell>
          <cell r="F33">
            <v>31.3</v>
          </cell>
          <cell r="G33">
            <v>9.8000000000000007</v>
          </cell>
        </row>
        <row r="34">
          <cell r="A34" t="str">
            <v>barq 48 pots (packs x8) avec jupes ECRU SANS  TROUS</v>
          </cell>
          <cell r="B34">
            <v>83</v>
          </cell>
          <cell r="C34">
            <v>6</v>
          </cell>
          <cell r="E34">
            <v>44</v>
          </cell>
          <cell r="F34">
            <v>31.3</v>
          </cell>
          <cell r="G34">
            <v>9.8000000000000007</v>
          </cell>
        </row>
        <row r="35">
          <cell r="A35" t="str">
            <v>barq 48 pots (packs x12) avec jupes ECRU AVEC TROUS</v>
          </cell>
          <cell r="B35">
            <v>97.2</v>
          </cell>
          <cell r="C35">
            <v>4</v>
          </cell>
          <cell r="E35">
            <v>44</v>
          </cell>
          <cell r="F35">
            <v>31.3</v>
          </cell>
          <cell r="G35">
            <v>9.8000000000000007</v>
          </cell>
        </row>
        <row r="36">
          <cell r="A36" t="str">
            <v>barq 48 pots (packs x12) avec jupes ECRU SANS  TROUS</v>
          </cell>
          <cell r="B36">
            <v>83</v>
          </cell>
          <cell r="C36">
            <v>4</v>
          </cell>
          <cell r="E36">
            <v>44</v>
          </cell>
          <cell r="F36">
            <v>31.3</v>
          </cell>
          <cell r="G36">
            <v>9.8000000000000007</v>
          </cell>
        </row>
        <row r="37">
          <cell r="A37" t="str">
            <v>barq 48 pots (packs x16) avec jupes ECRU AVEC TROUS</v>
          </cell>
          <cell r="B37">
            <v>97.2</v>
          </cell>
          <cell r="C37">
            <v>3</v>
          </cell>
          <cell r="E37">
            <v>44</v>
          </cell>
          <cell r="F37">
            <v>31.3</v>
          </cell>
          <cell r="G37">
            <v>9.8000000000000007</v>
          </cell>
        </row>
        <row r="38">
          <cell r="A38" t="str">
            <v>barq 48 pots (packs x16) avec jupes ECRU SANS  TROUS</v>
          </cell>
          <cell r="B38">
            <v>83</v>
          </cell>
          <cell r="C38">
            <v>3</v>
          </cell>
          <cell r="E38">
            <v>44</v>
          </cell>
          <cell r="F38">
            <v>31.3</v>
          </cell>
          <cell r="G38">
            <v>9.8000000000000007</v>
          </cell>
        </row>
        <row r="39">
          <cell r="A39" t="str">
            <v>barq 48 pots (packs x16) pot auchan avec TROTTOIR PROMO</v>
          </cell>
          <cell r="B39">
            <v>120</v>
          </cell>
          <cell r="C39">
            <v>3</v>
          </cell>
          <cell r="E39">
            <v>38</v>
          </cell>
          <cell r="F39">
            <v>25.3</v>
          </cell>
          <cell r="G39">
            <v>9.8000000000000007</v>
          </cell>
        </row>
        <row r="40">
          <cell r="A40" t="str">
            <v>barq 48 pots (packs x16) pot leclerc avec TROTTOIR PROMO</v>
          </cell>
          <cell r="B40">
            <v>120</v>
          </cell>
          <cell r="C40">
            <v>3</v>
          </cell>
          <cell r="E40">
            <v>38</v>
          </cell>
          <cell r="F40">
            <v>25.3</v>
          </cell>
          <cell r="G40">
            <v>9.8000000000000007</v>
          </cell>
        </row>
        <row r="41">
          <cell r="A41" t="str">
            <v>barq 120 pots (90g, 95g, 97g ou 100g) VRAC BANDE IMPRIMEE</v>
          </cell>
          <cell r="B41">
            <v>366</v>
          </cell>
          <cell r="C41">
            <v>120</v>
          </cell>
          <cell r="E41">
            <v>38.9</v>
          </cell>
          <cell r="F41">
            <v>26.2</v>
          </cell>
          <cell r="G41">
            <v>25.2</v>
          </cell>
          <cell r="H41" t="str">
            <v>Différence de poids car pas la même composition</v>
          </cell>
        </row>
        <row r="42">
          <cell r="A42" t="str">
            <v>barq 120 pots (90g, 95g, 97g ou 100g) VRAC NEUTRE</v>
          </cell>
          <cell r="B42">
            <v>404</v>
          </cell>
          <cell r="C42">
            <v>120</v>
          </cell>
          <cell r="E42">
            <v>38.9</v>
          </cell>
          <cell r="F42">
            <v>26.2</v>
          </cell>
          <cell r="G42">
            <v>25.2</v>
          </cell>
          <cell r="H42" t="str">
            <v>//</v>
          </cell>
        </row>
        <row r="43">
          <cell r="A43" t="str">
            <v>barq 120 pots (50g) VRAC BANDE IMPRIMEE</v>
          </cell>
          <cell r="B43">
            <v>319</v>
          </cell>
          <cell r="C43">
            <v>120</v>
          </cell>
          <cell r="E43">
            <v>38.9</v>
          </cell>
          <cell r="F43">
            <v>26.2</v>
          </cell>
          <cell r="G43">
            <v>16.2</v>
          </cell>
        </row>
        <row r="44">
          <cell r="A44" t="str">
            <v>barq 120 pots (50g) VRAC NEUTRE</v>
          </cell>
          <cell r="B44">
            <v>319</v>
          </cell>
          <cell r="C44">
            <v>120</v>
          </cell>
          <cell r="E44">
            <v>38.9</v>
          </cell>
          <cell r="F44">
            <v>26.2</v>
          </cell>
          <cell r="G44">
            <v>16.2</v>
          </cell>
        </row>
        <row r="45">
          <cell r="A45" t="str">
            <v>SRP 24 pots fermé (packs x2/2 enveloppant )</v>
          </cell>
          <cell r="B45">
            <v>81</v>
          </cell>
          <cell r="C45">
            <v>6</v>
          </cell>
          <cell r="E45">
            <v>44.5</v>
          </cell>
          <cell r="F45">
            <v>21.8</v>
          </cell>
          <cell r="G45">
            <v>103</v>
          </cell>
        </row>
        <row r="46">
          <cell r="A46" t="str">
            <v>SRP 24 pots ouvert (packs x2/2 enveloppant)</v>
          </cell>
          <cell r="B46">
            <v>60</v>
          </cell>
          <cell r="C46">
            <v>6</v>
          </cell>
          <cell r="E46">
            <v>44.8</v>
          </cell>
          <cell r="F46">
            <v>18.7</v>
          </cell>
          <cell r="G46">
            <v>9.8000000000000007</v>
          </cell>
        </row>
        <row r="48">
          <cell r="A48" t="str">
            <v>PALETTE</v>
          </cell>
        </row>
        <row r="49">
          <cell r="B49" t="str">
            <v>Poids en kg</v>
          </cell>
          <cell r="C49" t="str">
            <v>nb crt</v>
          </cell>
          <cell r="D49" t="str">
            <v>nb rangs</v>
          </cell>
          <cell r="E49" t="str">
            <v>L palette</v>
          </cell>
          <cell r="F49" t="str">
            <v>l palette</v>
          </cell>
          <cell r="G49" t="str">
            <v>H palette</v>
          </cell>
          <cell r="H49" t="str">
            <v>nbr interc</v>
          </cell>
          <cell r="I49" t="str">
            <v>nbr crt/rang</v>
          </cell>
        </row>
        <row r="50">
          <cell r="A50" t="str">
            <v>palette CHEP 800x1200  = 8 rangs x18 SRP 24'</v>
          </cell>
          <cell r="B50">
            <v>25</v>
          </cell>
          <cell r="C50">
            <v>144</v>
          </cell>
          <cell r="D50">
            <v>8</v>
          </cell>
          <cell r="E50">
            <v>120</v>
          </cell>
          <cell r="F50">
            <v>80</v>
          </cell>
          <cell r="G50">
            <v>15</v>
          </cell>
          <cell r="H50">
            <v>5</v>
          </cell>
          <cell r="I50">
            <v>18</v>
          </cell>
        </row>
        <row r="51">
          <cell r="A51" t="str">
            <v>palette CHEP 800x1200  = 10 rangs x18 SRP 24'</v>
          </cell>
          <cell r="B51">
            <v>25</v>
          </cell>
          <cell r="C51">
            <v>180</v>
          </cell>
          <cell r="D51">
            <v>10</v>
          </cell>
          <cell r="E51">
            <v>120</v>
          </cell>
          <cell r="F51">
            <v>80</v>
          </cell>
          <cell r="G51">
            <v>15</v>
          </cell>
          <cell r="H51">
            <v>6</v>
          </cell>
          <cell r="I51">
            <v>18</v>
          </cell>
        </row>
        <row r="52">
          <cell r="A52" t="str">
            <v>palette CHEP 800x1200  = 11 rangs x18 SRP 24'</v>
          </cell>
          <cell r="B52">
            <v>25</v>
          </cell>
          <cell r="C52">
            <v>198</v>
          </cell>
          <cell r="D52">
            <v>11</v>
          </cell>
          <cell r="E52">
            <v>120</v>
          </cell>
          <cell r="F52">
            <v>80</v>
          </cell>
          <cell r="G52">
            <v>15</v>
          </cell>
          <cell r="H52">
            <v>7</v>
          </cell>
          <cell r="I52">
            <v>18</v>
          </cell>
        </row>
        <row r="53">
          <cell r="A53" t="str">
            <v>palette CHEP 800x1200  = 12 rangs x18 SRP 24'</v>
          </cell>
          <cell r="B53">
            <v>25</v>
          </cell>
          <cell r="C53">
            <v>216</v>
          </cell>
          <cell r="D53">
            <v>12</v>
          </cell>
          <cell r="E53">
            <v>120</v>
          </cell>
          <cell r="F53">
            <v>80</v>
          </cell>
          <cell r="G53">
            <v>15</v>
          </cell>
          <cell r="H53">
            <v>7</v>
          </cell>
          <cell r="I53">
            <v>18</v>
          </cell>
        </row>
        <row r="54">
          <cell r="A54" t="str">
            <v>palette CHEP 800x1200  = 14 rangs x18 SRP 24'</v>
          </cell>
          <cell r="B54">
            <v>25</v>
          </cell>
          <cell r="C54">
            <v>252</v>
          </cell>
          <cell r="D54">
            <v>14</v>
          </cell>
          <cell r="E54">
            <v>120</v>
          </cell>
          <cell r="F54">
            <v>80</v>
          </cell>
          <cell r="G54">
            <v>15</v>
          </cell>
          <cell r="H54">
            <v>8</v>
          </cell>
          <cell r="I54">
            <v>18</v>
          </cell>
        </row>
        <row r="55">
          <cell r="A55" t="str">
            <v>palette CHEP 800x1200  = 22 rangs x9 barq 24'</v>
          </cell>
          <cell r="B55">
            <v>25</v>
          </cell>
          <cell r="C55">
            <v>198</v>
          </cell>
          <cell r="D55">
            <v>22</v>
          </cell>
          <cell r="E55">
            <v>120</v>
          </cell>
          <cell r="F55">
            <v>80</v>
          </cell>
          <cell r="G55">
            <v>15</v>
          </cell>
          <cell r="H55">
            <v>6</v>
          </cell>
          <cell r="I55">
            <v>9</v>
          </cell>
        </row>
        <row r="56">
          <cell r="A56" t="str">
            <v>palette CHEP 800x1200  = 28 rangs x9 barq 24'</v>
          </cell>
          <cell r="B56">
            <v>25</v>
          </cell>
          <cell r="C56">
            <v>252</v>
          </cell>
          <cell r="D56">
            <v>28</v>
          </cell>
          <cell r="E56">
            <v>120</v>
          </cell>
          <cell r="F56">
            <v>80</v>
          </cell>
          <cell r="G56">
            <v>15</v>
          </cell>
          <cell r="H56">
            <v>6</v>
          </cell>
          <cell r="I56">
            <v>9</v>
          </cell>
        </row>
        <row r="57">
          <cell r="A57" t="str">
            <v>palette CHEP 800x1200  = 14 rangs x9 barq 48'</v>
          </cell>
          <cell r="B57">
            <v>25</v>
          </cell>
          <cell r="C57">
            <v>126</v>
          </cell>
          <cell r="D57">
            <v>14</v>
          </cell>
          <cell r="E57">
            <v>120</v>
          </cell>
          <cell r="F57">
            <v>80</v>
          </cell>
          <cell r="G57">
            <v>15</v>
          </cell>
          <cell r="H57">
            <v>8</v>
          </cell>
          <cell r="I57">
            <v>9</v>
          </cell>
          <cell r="L57" t="str">
            <v>Plus de différence entre EPAL et SNCF =&gt; Palette EPAL/EUR</v>
          </cell>
        </row>
        <row r="58">
          <cell r="A58" t="str">
            <v>palette CHEP 800x1200  = 11 rangs x9 barq 48'</v>
          </cell>
          <cell r="B58">
            <v>25</v>
          </cell>
          <cell r="C58">
            <v>99</v>
          </cell>
          <cell r="D58">
            <v>11</v>
          </cell>
          <cell r="E58">
            <v>120</v>
          </cell>
          <cell r="F58">
            <v>80</v>
          </cell>
          <cell r="G58">
            <v>15</v>
          </cell>
          <cell r="H58">
            <v>5</v>
          </cell>
          <cell r="I58">
            <v>9</v>
          </cell>
          <cell r="L58" t="str">
            <v>A partir de 1995, les palettes appelées SNCF sont devenues EPAL</v>
          </cell>
        </row>
        <row r="59">
          <cell r="A59" t="str">
            <v>palette CHEP 1000x1200  = 11 rangs x21 SRP 24'</v>
          </cell>
          <cell r="B59">
            <v>27</v>
          </cell>
          <cell r="C59">
            <v>231</v>
          </cell>
          <cell r="D59">
            <v>11</v>
          </cell>
          <cell r="E59">
            <v>120</v>
          </cell>
          <cell r="F59">
            <v>100</v>
          </cell>
          <cell r="G59">
            <v>15</v>
          </cell>
          <cell r="H59">
            <v>5</v>
          </cell>
          <cell r="I59">
            <v>21</v>
          </cell>
          <cell r="L59" t="str">
            <v>CHEP = Palette en bois bleu</v>
          </cell>
        </row>
        <row r="60">
          <cell r="A60" t="str">
            <v>palette SNCF EPAL 800x1200  = 22 rangs x9 barq 24'</v>
          </cell>
          <cell r="B60">
            <v>25</v>
          </cell>
          <cell r="C60">
            <v>198</v>
          </cell>
          <cell r="D60">
            <v>22</v>
          </cell>
          <cell r="E60">
            <v>120</v>
          </cell>
          <cell r="F60">
            <v>80</v>
          </cell>
          <cell r="G60">
            <v>15</v>
          </cell>
          <cell r="H60">
            <v>6</v>
          </cell>
          <cell r="I60">
            <v>9</v>
          </cell>
        </row>
        <row r="61">
          <cell r="A61" t="str">
            <v>palette SNCF EPAL 800x1200 = 28 rangs x9 barq 24'</v>
          </cell>
          <cell r="B61">
            <v>25</v>
          </cell>
          <cell r="C61">
            <v>252</v>
          </cell>
          <cell r="D61">
            <v>28</v>
          </cell>
          <cell r="E61">
            <v>120</v>
          </cell>
          <cell r="F61">
            <v>80</v>
          </cell>
          <cell r="G61">
            <v>15</v>
          </cell>
          <cell r="H61">
            <v>6</v>
          </cell>
          <cell r="I61">
            <v>9</v>
          </cell>
        </row>
        <row r="62">
          <cell r="A62" t="str">
            <v>palette SNCF EPAL 800x1200= 9 rangs x9 barq 48'</v>
          </cell>
          <cell r="B62">
            <v>25</v>
          </cell>
          <cell r="C62">
            <v>81</v>
          </cell>
          <cell r="D62">
            <v>9</v>
          </cell>
          <cell r="E62">
            <v>120</v>
          </cell>
          <cell r="F62">
            <v>80</v>
          </cell>
          <cell r="G62">
            <v>15</v>
          </cell>
          <cell r="H62">
            <v>4</v>
          </cell>
          <cell r="I62">
            <v>9</v>
          </cell>
        </row>
        <row r="63">
          <cell r="A63" t="str">
            <v>palette SNCF EPAL 800x1200  = 11 rangs x9 barq 48'</v>
          </cell>
          <cell r="B63">
            <v>25</v>
          </cell>
          <cell r="C63">
            <v>99</v>
          </cell>
          <cell r="D63">
            <v>11</v>
          </cell>
          <cell r="E63">
            <v>120</v>
          </cell>
          <cell r="F63">
            <v>80</v>
          </cell>
          <cell r="G63">
            <v>15</v>
          </cell>
          <cell r="H63">
            <v>5</v>
          </cell>
          <cell r="I63">
            <v>9</v>
          </cell>
        </row>
        <row r="64">
          <cell r="A64" t="str">
            <v>palette SNCF EPAL 800x1200  = 14 rangs x9 barq 48'</v>
          </cell>
          <cell r="B64">
            <v>25</v>
          </cell>
          <cell r="C64">
            <v>126</v>
          </cell>
          <cell r="D64">
            <v>14</v>
          </cell>
          <cell r="E64">
            <v>120</v>
          </cell>
          <cell r="F64">
            <v>80</v>
          </cell>
          <cell r="G64">
            <v>15</v>
          </cell>
          <cell r="H64">
            <v>6</v>
          </cell>
          <cell r="I64">
            <v>9</v>
          </cell>
        </row>
        <row r="65">
          <cell r="A65" t="str">
            <v>palette SNCF EPAL 800x1200  = 8 rangs x18 SRP 24'</v>
          </cell>
          <cell r="B65">
            <v>25</v>
          </cell>
          <cell r="C65">
            <v>144</v>
          </cell>
          <cell r="D65">
            <v>8</v>
          </cell>
          <cell r="E65">
            <v>120</v>
          </cell>
          <cell r="F65">
            <v>80</v>
          </cell>
          <cell r="G65">
            <v>15</v>
          </cell>
          <cell r="H65">
            <v>5</v>
          </cell>
          <cell r="I65">
            <v>18</v>
          </cell>
        </row>
        <row r="66">
          <cell r="A66" t="str">
            <v>palette SNCF EPAL 800x1200  = 9 rangs x18 SRP 24'</v>
          </cell>
          <cell r="B66">
            <v>25</v>
          </cell>
          <cell r="C66">
            <v>162</v>
          </cell>
          <cell r="D66">
            <v>9</v>
          </cell>
          <cell r="E66">
            <v>120</v>
          </cell>
          <cell r="F66">
            <v>80</v>
          </cell>
          <cell r="G66">
            <v>15</v>
          </cell>
          <cell r="H66">
            <v>5</v>
          </cell>
          <cell r="I66">
            <v>18</v>
          </cell>
        </row>
        <row r="67">
          <cell r="A67" t="str">
            <v>palette SNCF EPAL 800x1200  = 10 rangs x18 SRP 24'</v>
          </cell>
          <cell r="B67">
            <v>25</v>
          </cell>
          <cell r="C67">
            <v>180</v>
          </cell>
          <cell r="D67">
            <v>10</v>
          </cell>
          <cell r="E67">
            <v>120</v>
          </cell>
          <cell r="F67">
            <v>80</v>
          </cell>
          <cell r="G67">
            <v>15</v>
          </cell>
          <cell r="H67">
            <v>6</v>
          </cell>
          <cell r="I67">
            <v>18</v>
          </cell>
        </row>
        <row r="68">
          <cell r="A68" t="str">
            <v>palette SNCF EPAL 800x1200  = 11 rangs x18 SRP 24'</v>
          </cell>
          <cell r="B68">
            <v>25</v>
          </cell>
          <cell r="C68">
            <v>198</v>
          </cell>
          <cell r="D68">
            <v>11</v>
          </cell>
          <cell r="E68">
            <v>120</v>
          </cell>
          <cell r="F68">
            <v>80</v>
          </cell>
          <cell r="G68">
            <v>15</v>
          </cell>
          <cell r="H68">
            <v>7</v>
          </cell>
          <cell r="I68">
            <v>18</v>
          </cell>
        </row>
        <row r="69">
          <cell r="A69" t="str">
            <v>palette SNCF EPAL 800x1200 = 12 rangs x18 SRP 24'</v>
          </cell>
          <cell r="B69">
            <v>25</v>
          </cell>
          <cell r="C69">
            <v>216</v>
          </cell>
          <cell r="D69">
            <v>12</v>
          </cell>
          <cell r="E69">
            <v>120</v>
          </cell>
          <cell r="F69">
            <v>80</v>
          </cell>
          <cell r="G69">
            <v>15</v>
          </cell>
          <cell r="H69">
            <v>7</v>
          </cell>
          <cell r="I69">
            <v>18</v>
          </cell>
        </row>
        <row r="70">
          <cell r="A70" t="str">
            <v>palette SNCF EPAL 800x1200 = 14 rangs x18 SRP 24'</v>
          </cell>
          <cell r="B70">
            <v>25</v>
          </cell>
          <cell r="C70">
            <v>252</v>
          </cell>
          <cell r="D70">
            <v>14</v>
          </cell>
          <cell r="E70">
            <v>120</v>
          </cell>
          <cell r="F70">
            <v>80</v>
          </cell>
          <cell r="G70">
            <v>15</v>
          </cell>
          <cell r="H70">
            <v>8</v>
          </cell>
          <cell r="I70">
            <v>18</v>
          </cell>
        </row>
        <row r="71">
          <cell r="A71" t="str">
            <v>palette SNCF EPAL 800x1200 = 5 rangs x9 barq 120'</v>
          </cell>
          <cell r="B71">
            <v>25</v>
          </cell>
          <cell r="C71">
            <v>45</v>
          </cell>
          <cell r="D71">
            <v>5</v>
          </cell>
          <cell r="E71">
            <v>120</v>
          </cell>
          <cell r="F71">
            <v>80</v>
          </cell>
          <cell r="G71">
            <v>15</v>
          </cell>
          <cell r="H71">
            <v>5</v>
          </cell>
          <cell r="I71">
            <v>9</v>
          </cell>
        </row>
        <row r="72">
          <cell r="A72" t="str">
            <v>palette SNCF EPAL 800x1200 = 6 rangs x9 barq 120'</v>
          </cell>
          <cell r="B72">
            <v>25</v>
          </cell>
          <cell r="C72">
            <v>54</v>
          </cell>
          <cell r="D72">
            <v>6</v>
          </cell>
          <cell r="E72">
            <v>120</v>
          </cell>
          <cell r="F72">
            <v>80</v>
          </cell>
          <cell r="G72">
            <v>15</v>
          </cell>
          <cell r="H72">
            <v>4</v>
          </cell>
          <cell r="I72">
            <v>9</v>
          </cell>
        </row>
        <row r="73">
          <cell r="A73" t="str">
            <v>palette SNCF EPAL 800x1200 = 9 rangs x9 barq 120'</v>
          </cell>
          <cell r="B73">
            <v>25</v>
          </cell>
          <cell r="C73">
            <v>81</v>
          </cell>
          <cell r="D73">
            <v>9</v>
          </cell>
          <cell r="E73">
            <v>120</v>
          </cell>
          <cell r="F73">
            <v>80</v>
          </cell>
          <cell r="G73">
            <v>15</v>
          </cell>
          <cell r="H73">
            <v>5</v>
          </cell>
          <cell r="I73">
            <v>9</v>
          </cell>
        </row>
        <row r="74">
          <cell r="A74" t="str">
            <v>palette SNCF EPAL 800x1200= 10 rangs x9 barq 120'</v>
          </cell>
          <cell r="B74">
            <v>25</v>
          </cell>
          <cell r="C74">
            <v>90</v>
          </cell>
          <cell r="D74">
            <v>10</v>
          </cell>
          <cell r="E74">
            <v>120</v>
          </cell>
          <cell r="F74">
            <v>80</v>
          </cell>
          <cell r="G74">
            <v>15</v>
          </cell>
          <cell r="H74">
            <v>6</v>
          </cell>
          <cell r="I74">
            <v>9</v>
          </cell>
        </row>
        <row r="75">
          <cell r="A75" t="str">
            <v xml:space="preserve">palette US </v>
          </cell>
          <cell r="B75">
            <v>15.4</v>
          </cell>
          <cell r="C75">
            <v>10</v>
          </cell>
          <cell r="D75">
            <v>15</v>
          </cell>
          <cell r="E75">
            <v>122</v>
          </cell>
          <cell r="F75">
            <v>102</v>
          </cell>
          <cell r="G75">
            <v>11.5</v>
          </cell>
          <cell r="H75">
            <v>5</v>
          </cell>
          <cell r="I75">
            <v>10</v>
          </cell>
        </row>
        <row r="76">
          <cell r="A76" t="str">
            <v>palette + MASTER CARN 1185x1040  = 6rangs x 12 barq48'</v>
          </cell>
          <cell r="B76">
            <v>34.137999999999998</v>
          </cell>
          <cell r="C76">
            <v>72</v>
          </cell>
          <cell r="D76">
            <v>1</v>
          </cell>
          <cell r="E76">
            <v>120.5</v>
          </cell>
          <cell r="F76">
            <v>106</v>
          </cell>
          <cell r="G76">
            <v>617.5</v>
          </cell>
          <cell r="H76">
            <v>0</v>
          </cell>
          <cell r="I76">
            <v>12</v>
          </cell>
        </row>
        <row r="78">
          <cell r="A78" t="str">
            <v>INTERCALAIRE</v>
          </cell>
        </row>
        <row r="79">
          <cell r="B79" t="str">
            <v>Poids en kg</v>
          </cell>
          <cell r="E79" t="str">
            <v>L intercalaire</v>
          </cell>
          <cell r="F79" t="str">
            <v>l intercalaire</v>
          </cell>
          <cell r="G79" t="str">
            <v>H intercalaire</v>
          </cell>
        </row>
        <row r="80">
          <cell r="A80" t="str">
            <v>intercalaire palette</v>
          </cell>
          <cell r="B80">
            <v>0.3</v>
          </cell>
          <cell r="E80">
            <v>113.8</v>
          </cell>
          <cell r="F80">
            <v>79</v>
          </cell>
          <cell r="G80">
            <v>0.2</v>
          </cell>
        </row>
        <row r="81">
          <cell r="A81" t="str">
            <v>intercalaire probiotics</v>
          </cell>
          <cell r="B81">
            <v>0.3</v>
          </cell>
          <cell r="E81">
            <v>115</v>
          </cell>
          <cell r="F81">
            <v>90</v>
          </cell>
          <cell r="G81">
            <v>0.2</v>
          </cell>
        </row>
        <row r="82">
          <cell r="A82" t="str">
            <v>intercalaire SRP</v>
          </cell>
          <cell r="B82">
            <v>0.3</v>
          </cell>
          <cell r="E82">
            <v>113.8</v>
          </cell>
          <cell r="F82">
            <v>79</v>
          </cell>
          <cell r="G82">
            <v>0.2</v>
          </cell>
        </row>
        <row r="83">
          <cell r="A83" t="str">
            <v>pas d'intercalaire</v>
          </cell>
        </row>
      </sheetData>
      <sheetData sheetId="10">
        <row r="2">
          <cell r="A2" t="str">
            <v>oui</v>
          </cell>
          <cell r="B2" t="str">
            <v>ambiant</v>
          </cell>
          <cell r="D2" t="str">
            <v>conventionnel</v>
          </cell>
        </row>
        <row r="3">
          <cell r="A3" t="str">
            <v>non</v>
          </cell>
          <cell r="B3" t="str">
            <v xml:space="preserve">frais </v>
          </cell>
          <cell r="D3" t="str">
            <v>bio</v>
          </cell>
        </row>
        <row r="4">
          <cell r="D4" t="str">
            <v>baby</v>
          </cell>
        </row>
        <row r="5">
          <cell r="D5" t="str">
            <v>bio baby</v>
          </cell>
        </row>
        <row r="6">
          <cell r="D6" t="str">
            <v>solidaire</v>
          </cell>
        </row>
        <row r="7">
          <cell r="D7" t="str">
            <v>bio solidaire</v>
          </cell>
        </row>
      </sheetData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Fiche process"/>
      <sheetName val="Fiche Lancement"/>
      <sheetName val="Export art"/>
      <sheetName val="dimension"/>
    </sheetNames>
    <sheetDataSet>
      <sheetData sheetId="0"/>
      <sheetData sheetId="1"/>
      <sheetData sheetId="2"/>
      <sheetData sheetId="3"/>
      <sheetData sheetId="4">
        <row r="59">
          <cell r="C59" t="str">
            <v>conventionnel</v>
          </cell>
        </row>
        <row r="60">
          <cell r="C60" t="str">
            <v>bio</v>
          </cell>
        </row>
        <row r="61">
          <cell r="C61" t="str">
            <v>baby</v>
          </cell>
        </row>
        <row r="62">
          <cell r="C62" t="str">
            <v>bio baby</v>
          </cell>
        </row>
        <row r="63">
          <cell r="C63" t="str">
            <v>solidaire</v>
          </cell>
        </row>
        <row r="64">
          <cell r="B64" t="str">
            <v>oui</v>
          </cell>
          <cell r="C64" t="str">
            <v>bio solidaire</v>
          </cell>
        </row>
        <row r="65">
          <cell r="B65" t="str">
            <v>non</v>
          </cell>
        </row>
        <row r="66">
          <cell r="E66" t="str">
            <v>sucre</v>
          </cell>
        </row>
        <row r="67">
          <cell r="A67" t="str">
            <v>x2</v>
          </cell>
          <cell r="E67" t="str">
            <v>sans sucres ajoutés</v>
          </cell>
        </row>
        <row r="68">
          <cell r="A68" t="str">
            <v>x2/2</v>
          </cell>
          <cell r="E68" t="str">
            <v>sans sucres ajoutés garantie en vitamine C</v>
          </cell>
        </row>
        <row r="69">
          <cell r="A69" t="str">
            <v>x4</v>
          </cell>
          <cell r="E69" t="str">
            <v>source de fibres</v>
          </cell>
        </row>
        <row r="70">
          <cell r="A70" t="str">
            <v>x6</v>
          </cell>
          <cell r="E70" t="str">
            <v>source de vitamine C</v>
          </cell>
        </row>
        <row r="71">
          <cell r="A71" t="str">
            <v>x4/4 (x8)</v>
          </cell>
          <cell r="E71" t="str">
            <v>allégé en sucre</v>
          </cell>
        </row>
        <row r="72">
          <cell r="A72" t="str">
            <v>x6/6 (x12)</v>
          </cell>
        </row>
        <row r="73">
          <cell r="A73" t="str">
            <v>x 4x4 (x16)</v>
          </cell>
          <cell r="C73" t="str">
            <v>Contient les sucres naturellement présents dans les fruits</v>
          </cell>
        </row>
        <row r="74">
          <cell r="A74" t="str">
            <v>x8/8 (x16)</v>
          </cell>
          <cell r="C74" t="str">
            <v>30 % de sucres en moins que le produit de référence</v>
          </cell>
        </row>
        <row r="75">
          <cell r="A75" t="str">
            <v>x12/12 (x24)</v>
          </cell>
          <cell r="C75" t="str">
            <v>Sans colorants, sans conservateurs, sans arômes (conformément à la réglementation en vigueur)</v>
          </cell>
        </row>
        <row r="76">
          <cell r="A76" t="str">
            <v>Arca</v>
          </cell>
          <cell r="C76" t="str">
            <v>* ingrédients issus de l'agriculture biologique</v>
          </cell>
        </row>
        <row r="77">
          <cell r="A77" t="str">
            <v>Vrac</v>
          </cell>
          <cell r="C77" t="str">
            <v>Contient du gluten. Peut contenir des traces éventuelles de fruits à coques (amande, …)</v>
          </cell>
        </row>
        <row r="78">
          <cell r="A78" t="str">
            <v>Formseal</v>
          </cell>
          <cell r="C78" t="str">
            <v>Lables Bio et Max Havelaar</v>
          </cell>
        </row>
        <row r="79">
          <cell r="A79" t="str">
            <v>Hassia</v>
          </cell>
          <cell r="C79" t="str">
            <v>…..</v>
          </cell>
        </row>
        <row r="80">
          <cell r="A80" t="str">
            <v>Arcil</v>
          </cell>
        </row>
        <row r="81">
          <cell r="A81" t="str">
            <v>Formseal - Hassia</v>
          </cell>
        </row>
        <row r="82">
          <cell r="A82" t="str">
            <v>Formseal - Arcil</v>
          </cell>
        </row>
        <row r="83">
          <cell r="A83" t="str">
            <v>Arcil - Hassia</v>
          </cell>
        </row>
        <row r="84">
          <cell r="A84" t="str">
            <v>Formseal - Hassia - Arcil</v>
          </cell>
        </row>
        <row r="86">
          <cell r="A86" t="str">
            <v xml:space="preserve"> ---</v>
          </cell>
        </row>
        <row r="87">
          <cell r="A87" t="str">
            <v>1 cycle de filmage</v>
          </cell>
        </row>
        <row r="88">
          <cell r="A88" t="str">
            <v>2 cycles de filmage</v>
          </cell>
          <cell r="J88" t="str">
            <v>néant</v>
          </cell>
        </row>
        <row r="89">
          <cell r="J89" t="str">
            <v>ph &lt; 4,30     (tolérance ph&lt;4,35)</v>
          </cell>
        </row>
        <row r="90">
          <cell r="J90" t="str">
            <v>ph &lt; 4,10</v>
          </cell>
        </row>
        <row r="91">
          <cell r="J91" t="str">
            <v>3,8 &lt; pH &lt; 4,1</v>
          </cell>
        </row>
        <row r="92">
          <cell r="J92" t="str">
            <v>3,75 &lt; pH &lt; 3,95</v>
          </cell>
        </row>
        <row r="103">
          <cell r="C103" t="str">
            <v>30 jours</v>
          </cell>
        </row>
        <row r="104">
          <cell r="C104" t="str">
            <v>30 jours, 45 jours ITM, 60 jours Carrefour-SU-Franprix, 80 jours EMC, 82 jours Leclerc</v>
          </cell>
        </row>
        <row r="105">
          <cell r="C105" t="str">
            <v>45 jours</v>
          </cell>
        </row>
        <row r="106">
          <cell r="C106" t="str">
            <v>60 jours</v>
          </cell>
        </row>
        <row r="107">
          <cell r="C107" t="str">
            <v>61 jours - 2 mois</v>
          </cell>
        </row>
        <row r="108">
          <cell r="C108" t="str">
            <v>90 jours</v>
          </cell>
        </row>
        <row r="109">
          <cell r="C109" t="str">
            <v>92 jours - 3 mois</v>
          </cell>
        </row>
        <row r="110">
          <cell r="C110" t="str">
            <v>122 jours - 4 mois</v>
          </cell>
        </row>
        <row r="111">
          <cell r="C111" t="str">
            <v>153 jours - 5 mois</v>
          </cell>
        </row>
        <row r="112">
          <cell r="C112" t="str">
            <v>180 jours, 244 jour pour Galec</v>
          </cell>
        </row>
        <row r="113">
          <cell r="C113" t="str">
            <v>183 jours - 6 mois</v>
          </cell>
        </row>
        <row r="114">
          <cell r="C114" t="str">
            <v>214 jours - 7 mois</v>
          </cell>
        </row>
        <row r="115">
          <cell r="C115" t="str">
            <v>240 jours</v>
          </cell>
        </row>
        <row r="116">
          <cell r="C116" t="str">
            <v>244 jours - 8 mois</v>
          </cell>
        </row>
        <row r="117">
          <cell r="C117" t="str">
            <v>274 jours - 9 mois</v>
          </cell>
        </row>
        <row r="118">
          <cell r="C118" t="str">
            <v>305 jours - 10 mois</v>
          </cell>
        </row>
        <row r="119">
          <cell r="C119" t="str">
            <v>336 jours - 11 mois</v>
          </cell>
        </row>
        <row r="120">
          <cell r="C120" t="str">
            <v>366 jours - 12 mois</v>
          </cell>
        </row>
        <row r="121">
          <cell r="C121" t="str">
            <v>397 jours - 13 mois</v>
          </cell>
        </row>
        <row r="122">
          <cell r="C122" t="str">
            <v>427 jours - 14 mois</v>
          </cell>
        </row>
        <row r="123">
          <cell r="C123" t="str">
            <v>458 jours - 15 mois</v>
          </cell>
        </row>
        <row r="124">
          <cell r="C124" t="str">
            <v>488 jours - 16 mois</v>
          </cell>
        </row>
        <row r="127">
          <cell r="C127">
            <v>0</v>
          </cell>
        </row>
        <row r="128">
          <cell r="A128" t="str">
            <v>Pas de norme</v>
          </cell>
          <cell r="C128" t="str">
            <v>0,5 - 0,75 bars toutes les heures</v>
          </cell>
        </row>
        <row r="129">
          <cell r="A129" t="str">
            <v>&gt; 11°B</v>
          </cell>
          <cell r="C129" t="str">
            <v>0,4 - 0,7 bars toute les heures</v>
          </cell>
        </row>
        <row r="130">
          <cell r="A130" t="str">
            <v>&gt; 11,5°B</v>
          </cell>
        </row>
        <row r="131">
          <cell r="A131" t="str">
            <v>&gt; 13°B, si Brix inférieur à 13°B, évaporer le produit</v>
          </cell>
        </row>
        <row r="132">
          <cell r="A132" t="str">
            <v>&gt; 13°B</v>
          </cell>
        </row>
        <row r="133">
          <cell r="A133" t="str">
            <v xml:space="preserve">11,5°B      tolérance : 11,5°B-13,5°B  </v>
          </cell>
          <cell r="C133">
            <v>0</v>
          </cell>
        </row>
        <row r="134">
          <cell r="A134" t="str">
            <v xml:space="preserve">12°B          tolérance : 12°B-14°B  </v>
          </cell>
          <cell r="C134" t="str">
            <v>oui</v>
          </cell>
        </row>
        <row r="135">
          <cell r="A135" t="str">
            <v xml:space="preserve">12,5°B       tolérance : 12,5°B-14,5°B  </v>
          </cell>
          <cell r="C135" t="str">
            <v>non</v>
          </cell>
        </row>
        <row r="136">
          <cell r="A136" t="str">
            <v xml:space="preserve">13°B          tolérance : 13°B-15°B  </v>
          </cell>
          <cell r="C136" t="str">
            <v>oui, noter le gencod du pack en bas de cette fiche</v>
          </cell>
        </row>
        <row r="137">
          <cell r="A137" t="str">
            <v xml:space="preserve">13,5°B      tolérance : 13,5°B-15,5°B  </v>
          </cell>
          <cell r="C137">
            <v>0</v>
          </cell>
        </row>
        <row r="138">
          <cell r="A138" t="str">
            <v xml:space="preserve">14°B          tolérance : 14°B-16°B  </v>
          </cell>
          <cell r="C138" t="str">
            <v>300   à   700 mg/L</v>
          </cell>
        </row>
        <row r="139">
          <cell r="A139" t="str">
            <v xml:space="preserve">14,5°B      tolérance : 14,5°B-16,5°B  </v>
          </cell>
          <cell r="C139" t="str">
            <v>500   à   700 mg/L</v>
          </cell>
        </row>
        <row r="140">
          <cell r="A140" t="str">
            <v xml:space="preserve">15°B          tolérance : 15°B-17°B  </v>
          </cell>
          <cell r="C140" t="str">
            <v>500 à 700 mg/L toute les heures</v>
          </cell>
        </row>
        <row r="141">
          <cell r="A141" t="str">
            <v xml:space="preserve">15,5°B       tolérance : 15,5°B-17,5°B  </v>
          </cell>
          <cell r="C141" t="str">
            <v xml:space="preserve"> /</v>
          </cell>
        </row>
        <row r="142">
          <cell r="A142" t="str">
            <v xml:space="preserve">16°B          tolérance : 16°B-18°B  </v>
          </cell>
          <cell r="C142">
            <v>0</v>
          </cell>
        </row>
        <row r="143">
          <cell r="A143" t="str">
            <v xml:space="preserve">16,5°B      tolérance : 16,5°B-18,5°B  </v>
          </cell>
        </row>
        <row r="144">
          <cell r="A144" t="str">
            <v xml:space="preserve">17°B          tolérance : 17°B-19°B  </v>
          </cell>
        </row>
        <row r="145">
          <cell r="A145" t="str">
            <v xml:space="preserve">17,5°B      tolérance : 17,5°B-19,5°B  </v>
          </cell>
        </row>
        <row r="146">
          <cell r="A146" t="str">
            <v xml:space="preserve">18°B          tolérance : 18°B-20°B  </v>
          </cell>
        </row>
        <row r="147">
          <cell r="A147" t="str">
            <v xml:space="preserve">18,5°B      tolérance : 18,5°B-20,5°B  </v>
          </cell>
        </row>
        <row r="148">
          <cell r="A148" t="str">
            <v xml:space="preserve">19°B         tolérance : 19°B-21°B  </v>
          </cell>
        </row>
        <row r="149">
          <cell r="A149" t="str">
            <v xml:space="preserve">19,5°B      tolérance : 19,5°B-21,5°B  </v>
          </cell>
        </row>
        <row r="150">
          <cell r="A150" t="str">
            <v xml:space="preserve">20°B          tolérance : 20°B-22°B  </v>
          </cell>
        </row>
        <row r="151">
          <cell r="A151" t="str">
            <v xml:space="preserve">20,5°B      tolérance : 20,5°B-22,5°B  </v>
          </cell>
        </row>
        <row r="152">
          <cell r="A152" t="str">
            <v xml:space="preserve">21°B         tolérance : 21°B-23°B  </v>
          </cell>
        </row>
        <row r="153">
          <cell r="A153" t="str">
            <v xml:space="preserve">21,5°B      tolérance : 21,5°B-23,5°B  </v>
          </cell>
        </row>
        <row r="161">
          <cell r="A161" t="str">
            <v>Trémie Disperseur</v>
          </cell>
        </row>
        <row r="162">
          <cell r="A162" t="str">
            <v>Bac Disperseur</v>
          </cell>
          <cell r="C162">
            <v>0</v>
          </cell>
        </row>
        <row r="163">
          <cell r="A163" t="str">
            <v>Bac Mélangeur</v>
          </cell>
          <cell r="C163" t="str">
            <v>Fût de purée de pomme</v>
          </cell>
        </row>
        <row r="164">
          <cell r="A164" t="str">
            <v>Cuve fruit</v>
          </cell>
          <cell r="C164" t="str">
            <v>SIG à froid 1,2mm</v>
          </cell>
        </row>
        <row r="165">
          <cell r="A165" t="str">
            <v>Chaudron</v>
          </cell>
          <cell r="C165" t="str">
            <v>SIG à chaud 1,2mm</v>
          </cell>
        </row>
        <row r="166">
          <cell r="A166" t="str">
            <v>Sylverson</v>
          </cell>
          <cell r="C166" t="str">
            <v>Bertocchi 1mm</v>
          </cell>
        </row>
        <row r="167">
          <cell r="A167" t="str">
            <v>Trémie sucre</v>
          </cell>
          <cell r="C167" t="str">
            <v>Fût Pomme + (Bertocchi 1 mm suivant fiche de modif)</v>
          </cell>
        </row>
        <row r="168">
          <cell r="A168" t="str">
            <v>Trémie chaudron</v>
          </cell>
          <cell r="C168">
            <v>0</v>
          </cell>
        </row>
        <row r="169">
          <cell r="A169" t="str">
            <v>Raffineuse pièce matières 5mm</v>
          </cell>
          <cell r="J169" t="str">
            <v>néant</v>
          </cell>
        </row>
        <row r="170">
          <cell r="A170" t="str">
            <v>Raffineuse pièce matières 10mm</v>
          </cell>
          <cell r="J170" t="str">
            <v>toutes les heures</v>
          </cell>
        </row>
        <row r="171">
          <cell r="A171" t="str">
            <v>Broyeur Inotech</v>
          </cell>
          <cell r="J171" t="str">
            <v>toutes les 30 minutes</v>
          </cell>
        </row>
        <row r="172">
          <cell r="A172" t="str">
            <v>Goulotte pour cubes</v>
          </cell>
          <cell r="C172" t="str">
            <v>1 standard</v>
          </cell>
          <cell r="J172" t="str">
            <v>2 packs toutes les heures</v>
          </cell>
        </row>
        <row r="173">
          <cell r="A173" t="str">
            <v>Tapis élévateur</v>
          </cell>
          <cell r="C173" t="str">
            <v>2 flan</v>
          </cell>
          <cell r="H173" t="str">
            <v>84°C</v>
          </cell>
          <cell r="J173" t="str">
            <v>4 packs début,milieu,fin jusqu’à terme DLUO</v>
          </cell>
        </row>
        <row r="174">
          <cell r="A174" t="str">
            <v>Bac mélange mobile</v>
          </cell>
          <cell r="C174" t="str">
            <v>3 Bi couche</v>
          </cell>
          <cell r="H174" t="str">
            <v>87°C</v>
          </cell>
          <cell r="J174" t="str">
            <v>3 cartons en même temps</v>
          </cell>
        </row>
        <row r="175">
          <cell r="A175">
            <v>0</v>
          </cell>
          <cell r="C175" t="str">
            <v>4 Heinz</v>
          </cell>
          <cell r="H175" t="str">
            <v>89°C</v>
          </cell>
          <cell r="J175" t="str">
            <v>1 pack pour toutes les heures</v>
          </cell>
        </row>
        <row r="176">
          <cell r="C176" t="str">
            <v>5 Blédi</v>
          </cell>
          <cell r="J176" t="str">
            <v>1 pack pour analyses</v>
          </cell>
        </row>
        <row r="177">
          <cell r="C177" t="str">
            <v>8 Myrtille organix</v>
          </cell>
          <cell r="J177" t="str">
            <v>1 pas toutes les 3h</v>
          </cell>
        </row>
        <row r="178">
          <cell r="C178" t="str">
            <v>9 Mcx Standard</v>
          </cell>
          <cell r="J178" t="str">
            <v>1 pas au milieu</v>
          </cell>
        </row>
        <row r="179">
          <cell r="C179" t="str">
            <v>11 Hero Espagne</v>
          </cell>
          <cell r="J179" t="str">
            <v>1 pack par prod</v>
          </cell>
        </row>
        <row r="180">
          <cell r="C180" t="str">
            <v>12 Hero Espagne lait</v>
          </cell>
          <cell r="J180" t="str">
            <v>2 packs début,milieu,fin</v>
          </cell>
        </row>
        <row r="181">
          <cell r="C181" t="str">
            <v>15 Bi parfum std</v>
          </cell>
          <cell r="J181" t="str">
            <v>2 packs par prod</v>
          </cell>
        </row>
        <row r="182">
          <cell r="C182" t="str">
            <v>16 Baby biparfum</v>
          </cell>
          <cell r="J182" t="str">
            <v>4 packs début,milieu,fin jusqu’à DLUO +1mois</v>
          </cell>
        </row>
        <row r="183">
          <cell r="J183" t="str">
            <v>4 packs début,milieu,fin jusqu’à DLUO +2mois</v>
          </cell>
        </row>
        <row r="184">
          <cell r="J184" t="str">
            <v>4 packs début,milieu,fin</v>
          </cell>
        </row>
        <row r="185">
          <cell r="J185" t="str">
            <v>2 packs pour analyses</v>
          </cell>
        </row>
        <row r="186">
          <cell r="J186" t="str">
            <v>4 packs pour analyses</v>
          </cell>
        </row>
        <row r="187">
          <cell r="J187" t="str">
            <v>2 packs + 3 packs pour la R&amp;D</v>
          </cell>
        </row>
        <row r="188">
          <cell r="J188">
            <v>0</v>
          </cell>
        </row>
        <row r="203">
          <cell r="A203" t="str">
            <v>Fabrication dans une installation propre. Si production après un produit conventionnel, lancer un CIP</v>
          </cell>
        </row>
        <row r="204">
          <cell r="A204" t="str">
            <v>Produire impérativement les produits avec fruits en premier avant les produits avec du Lait</v>
          </cell>
        </row>
        <row r="205">
          <cell r="A205" t="str">
            <v>Pas de production si un des détecteurs de métaux est hors service. Prévenir le Responsable.</v>
          </cell>
        </row>
        <row r="206">
          <cell r="A206" t="str">
            <v>Pas d'ajout d'eau dans les chaudrons</v>
          </cell>
        </row>
        <row r="207">
          <cell r="A207" t="str">
            <v>Production impérative en broyage à froid</v>
          </cell>
        </row>
        <row r="208">
          <cell r="A208" t="str">
            <v>Cette recette peut utilisée de la pomme en directe CA 605203 dans ce cas là, il faut suivre la fiche de modif mise sur poste.</v>
          </cell>
        </row>
        <row r="209">
          <cell r="A209" t="str">
            <v>Produire dans une installation propre. Si ce n'est pas le cas, faire un NETTOYAGE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check list"/>
      <sheetName val="FDL 290819"/>
      <sheetName val="FDL 191216"/>
      <sheetName val="TEST VAL"/>
      <sheetName val="TEST VAL BIS"/>
      <sheetName val="TEST VAL TER"/>
      <sheetName val="TEST n°1"/>
      <sheetName val="TEST n°2"/>
      <sheetName val="Palettisation"/>
      <sheetName val="dimension"/>
      <sheetName val="protocole"/>
      <sheetName val="TEST FICHE PROCESS VALER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L23"/>
  <sheetViews>
    <sheetView tabSelected="1" zoomScale="80" zoomScaleNormal="80" workbookViewId="0">
      <selection activeCell="B19" sqref="B19:C19"/>
    </sheetView>
  </sheetViews>
  <sheetFormatPr baseColWidth="10" defaultColWidth="11.5546875" defaultRowHeight="14.4"/>
  <cols>
    <col min="1" max="1" width="16.6640625" style="8" customWidth="1"/>
    <col min="2" max="2" width="80" style="8" customWidth="1"/>
    <col min="3" max="3" width="17" style="8" customWidth="1"/>
    <col min="4" max="4" width="11.44140625" style="8" customWidth="1"/>
    <col min="5" max="6" width="17" style="8" customWidth="1"/>
    <col min="7" max="7" width="13.44140625" style="8" bestFit="1" customWidth="1"/>
    <col min="8" max="8" width="14.109375" style="8" customWidth="1"/>
    <col min="9" max="9" width="12.88671875" style="8" customWidth="1"/>
    <col min="10" max="10" width="15.6640625" style="8" customWidth="1"/>
    <col min="11" max="11" width="15.109375" style="8" customWidth="1"/>
    <col min="12" max="12" width="1.33203125" style="8" customWidth="1"/>
    <col min="13" max="16384" width="11.5546875" style="8"/>
  </cols>
  <sheetData>
    <row r="1" spans="1:12" ht="23.25" customHeight="1">
      <c r="A1" s="57"/>
      <c r="B1" s="58" t="s">
        <v>25</v>
      </c>
      <c r="C1" s="58"/>
      <c r="D1" s="58"/>
      <c r="E1" s="58"/>
      <c r="F1" s="58"/>
      <c r="G1" s="58"/>
      <c r="H1" s="51"/>
      <c r="I1" s="52"/>
      <c r="J1" s="7"/>
      <c r="K1" s="7"/>
      <c r="L1" s="7"/>
    </row>
    <row r="2" spans="1:12" ht="15.75" customHeight="1">
      <c r="A2" s="57"/>
      <c r="B2" s="70"/>
      <c r="C2" s="71"/>
      <c r="D2" s="71"/>
      <c r="E2" s="71"/>
      <c r="F2" s="71"/>
      <c r="G2" s="72"/>
      <c r="H2" s="53"/>
      <c r="I2" s="54"/>
      <c r="J2" s="7"/>
      <c r="K2" s="7"/>
      <c r="L2" s="7"/>
    </row>
    <row r="3" spans="1:12" ht="15.75" customHeight="1">
      <c r="A3" s="57"/>
      <c r="B3" s="73"/>
      <c r="C3" s="74"/>
      <c r="D3" s="74"/>
      <c r="E3" s="74"/>
      <c r="F3" s="74"/>
      <c r="G3" s="75"/>
      <c r="H3" s="55"/>
      <c r="I3" s="56"/>
      <c r="J3" s="9"/>
      <c r="K3" s="10"/>
      <c r="L3" s="7"/>
    </row>
    <row r="4" spans="1:12" ht="16.8">
      <c r="A4" s="11"/>
      <c r="B4" s="12"/>
      <c r="C4" s="12"/>
      <c r="D4" s="12"/>
      <c r="E4" s="12"/>
      <c r="F4" s="12"/>
      <c r="G4" s="13"/>
      <c r="H4" s="14" t="s">
        <v>5</v>
      </c>
      <c r="I4" s="14"/>
      <c r="J4" s="14"/>
      <c r="K4" s="14"/>
      <c r="L4" s="15"/>
    </row>
    <row r="5" spans="1:12" ht="21">
      <c r="A5" s="16"/>
      <c r="B5" s="16"/>
      <c r="C5" s="16"/>
      <c r="D5" s="16"/>
      <c r="E5" s="16"/>
      <c r="F5" s="15"/>
      <c r="G5" s="19"/>
      <c r="H5" s="19"/>
      <c r="I5" s="19"/>
      <c r="J5" s="19"/>
      <c r="K5" s="19"/>
      <c r="L5" s="15"/>
    </row>
    <row r="6" spans="1:12" ht="29.4">
      <c r="A6" s="48" t="s">
        <v>26</v>
      </c>
      <c r="B6" s="49"/>
      <c r="C6" s="50"/>
      <c r="D6" s="16"/>
      <c r="E6" s="48" t="s">
        <v>27</v>
      </c>
      <c r="F6" s="49"/>
      <c r="G6" s="50"/>
      <c r="H6" s="19"/>
      <c r="I6" s="48" t="s">
        <v>28</v>
      </c>
      <c r="J6" s="49"/>
      <c r="K6" s="50"/>
      <c r="L6" s="15"/>
    </row>
    <row r="7" spans="1:12" ht="21">
      <c r="A7" s="59"/>
      <c r="B7" s="20" t="s">
        <v>0</v>
      </c>
      <c r="C7" s="20" t="s">
        <v>1</v>
      </c>
      <c r="D7" s="16"/>
      <c r="E7" s="21"/>
      <c r="F7" s="20" t="s">
        <v>0</v>
      </c>
      <c r="G7" s="20" t="s">
        <v>1</v>
      </c>
      <c r="H7" s="19"/>
      <c r="I7" s="22" t="s">
        <v>2</v>
      </c>
      <c r="J7" s="23" t="s">
        <v>0</v>
      </c>
      <c r="K7" s="23" t="s">
        <v>1</v>
      </c>
      <c r="L7" s="15"/>
    </row>
    <row r="8" spans="1:12" ht="22.5" customHeight="1">
      <c r="A8" s="60"/>
      <c r="B8" s="43">
        <f ca="1">INDEX(INDIRECT(Liste!$F$6),$B$10+2,$B$11+1)</f>
        <v>12</v>
      </c>
      <c r="C8" s="43">
        <f ca="1">INDEX(INDIRECT(Liste!$F$6),$B$10+2,$B$11+2)</f>
        <v>65</v>
      </c>
      <c r="D8" s="16"/>
      <c r="E8" s="45" t="s">
        <v>31</v>
      </c>
      <c r="F8" s="43">
        <f ca="1">INDEX(INDIRECT(Liste!$F$6),$F$12+2,$F$13+1)</f>
        <v>3</v>
      </c>
      <c r="G8" s="43">
        <f ca="1">INDEX(INDIRECT(Liste!$F$6),$F$12+2,$F$13+2)</f>
        <v>8</v>
      </c>
      <c r="H8" s="15"/>
      <c r="I8" s="43">
        <f ca="1">INDEX(INDIRECT(Liste!$F$6),$J$10+2,$J$11)</f>
        <v>400</v>
      </c>
      <c r="J8" s="43">
        <f ca="1">INDEX(INDIRECT(Liste!$F$6),$J$10+2,$J$11+1)</f>
        <v>245</v>
      </c>
      <c r="K8" s="43">
        <f ca="1">INDEX(INDIRECT(Liste!$F$6),$J$10+2,$J$11+2)</f>
        <v>896</v>
      </c>
      <c r="L8" s="15"/>
    </row>
    <row r="9" spans="1:12" ht="22.5" customHeight="1">
      <c r="A9" s="61"/>
      <c r="B9" s="44"/>
      <c r="C9" s="44"/>
      <c r="D9" s="16"/>
      <c r="E9" s="46"/>
      <c r="F9" s="44"/>
      <c r="G9" s="44"/>
      <c r="H9" s="15"/>
      <c r="I9" s="44"/>
      <c r="J9" s="44"/>
      <c r="K9" s="44"/>
      <c r="L9" s="15"/>
    </row>
    <row r="10" spans="1:12" ht="22.5" customHeight="1">
      <c r="A10" s="37" t="s">
        <v>19</v>
      </c>
      <c r="B10" s="37">
        <f ca="1">IFERROR(MATCH(A6,INDIRECT(Liste!$I$10),0),IFERROR(MATCH(A6,INDIRECT(Liste!$I$11),0),IFERROR(MATCH(A6,INDIRECT(Liste!$I$12),0),IFERROR(MATCH(A6,INDIRECT(Liste!$I$13),0),IFERROR(MATCH(A6,INDIRECT(Liste!$I$14),0),IFERROR(MATCH(A6,INDIRECT(Liste!$I$15),0),IFERROR(MATCH(A6,INDIRECT(Liste!$I$16),0),IFERROR(MATCH(A6,INDIRECT(Liste!$I$17),0),IFERROR(MATCH(A6,INDIRECT(Liste!$I$18),0),"Erreur")))))))))</f>
        <v>43</v>
      </c>
      <c r="C10" s="16"/>
      <c r="D10" s="16"/>
      <c r="E10" s="45" t="s">
        <v>32</v>
      </c>
      <c r="F10" s="43">
        <f ca="1">INDEX(INDIRECT(Liste!$F$6),$F$12+4,$F$13+1)</f>
        <v>100</v>
      </c>
      <c r="G10" s="43">
        <f ca="1">INDEX(INDIRECT(Liste!$F$6),$F$12+4,$F$13+2)</f>
        <v>200</v>
      </c>
      <c r="H10" s="15"/>
      <c r="I10" s="37" t="s">
        <v>21</v>
      </c>
      <c r="J10" s="37">
        <f ca="1">IFERROR(MATCH(I6,INDIRECT(Liste!$I$10),0),IFERROR(MATCH(I6,INDIRECT(Liste!$I$11),0),IFERROR(MATCH(I6,INDIRECT(Liste!$I$12),0),IFERROR(MATCH(I6,INDIRECT(Liste!$I$13),0),IFERROR(MATCH(I6,INDIRECT(Liste!$I$14),0),IFERROR(MATCH(I6,INDIRECT(Liste!$I$15),0),IFERROR(MATCH(I6,INDIRECT(Liste!$I$16),0),IFERROR(MATCH(I6,INDIRECT(Liste!$I$17),0),IFERROR(MATCH(I6,INDIRECT(Liste!$I$18),0),"Erreur")))))))))</f>
        <v>57</v>
      </c>
      <c r="K10" s="15"/>
      <c r="L10" s="15"/>
    </row>
    <row r="11" spans="1:12" ht="22.5" customHeight="1">
      <c r="A11" s="37" t="s">
        <v>20</v>
      </c>
      <c r="B11" s="37">
        <f ca="1">MATCH(A6,INDIRECT(Liste!F10),0)</f>
        <v>8</v>
      </c>
      <c r="C11" s="16"/>
      <c r="D11" s="16"/>
      <c r="E11" s="46"/>
      <c r="F11" s="44"/>
      <c r="G11" s="44"/>
      <c r="H11" s="15"/>
      <c r="I11" s="37" t="s">
        <v>20</v>
      </c>
      <c r="J11" s="37">
        <f ca="1">MATCH(I6,INDIRECT(Liste!F12),0)</f>
        <v>8</v>
      </c>
      <c r="K11" s="15"/>
      <c r="L11" s="15"/>
    </row>
    <row r="12" spans="1:12" ht="25.2">
      <c r="A12" s="16"/>
      <c r="B12" s="16"/>
      <c r="C12" s="16"/>
      <c r="D12" s="16"/>
      <c r="E12" s="37" t="s">
        <v>21</v>
      </c>
      <c r="F12" s="37">
        <f ca="1">IFERROR(MATCH(E6,INDIRECT(Liste!I10),0),IFERROR(MATCH(E6,INDIRECT(Liste!I11),0),IFERROR(MATCH(E6,INDIRECT(Liste!I12),0),IFERROR(MATCH(E6,INDIRECT(Liste!I13),0),IFERROR(MATCH(E6,INDIRECT(Liste!I14),0),IFERROR(MATCH(E6,INDIRECT(Liste!I15),0),IFERROR(MATCH(E6,INDIRECT(Liste!I16),0),IFERROR(MATCH(E6,INDIRECT(Liste!I17),0),IFERROR(MATCH(E6,INDIRECT(Liste!I18),0),"Erreur")))))))))</f>
        <v>49</v>
      </c>
      <c r="G12" s="24"/>
      <c r="H12" s="15"/>
      <c r="I12" s="17"/>
      <c r="J12" s="15"/>
      <c r="K12" s="15"/>
      <c r="L12" s="15"/>
    </row>
    <row r="13" spans="1:12" ht="25.2">
      <c r="A13" s="16"/>
      <c r="B13" s="16"/>
      <c r="C13" s="16"/>
      <c r="D13" s="25"/>
      <c r="E13" s="37" t="s">
        <v>20</v>
      </c>
      <c r="F13" s="37">
        <f ca="1">MATCH(E6,INDIRECT(Liste!F11),0)</f>
        <v>8</v>
      </c>
      <c r="G13" s="24"/>
      <c r="H13" s="15"/>
      <c r="I13" s="15"/>
      <c r="J13" s="15"/>
      <c r="K13" s="15"/>
      <c r="L13" s="15"/>
    </row>
    <row r="14" spans="1:12" ht="21">
      <c r="A14" s="16"/>
      <c r="B14" s="16"/>
      <c r="C14" s="16"/>
      <c r="D14" s="16"/>
      <c r="E14" s="16"/>
      <c r="F14" s="15"/>
      <c r="G14" s="15"/>
      <c r="H14" s="15"/>
      <c r="I14" s="15"/>
      <c r="J14" s="15"/>
      <c r="K14" s="15"/>
      <c r="L14" s="15"/>
    </row>
    <row r="15" spans="1:12" ht="30">
      <c r="A15" s="47" t="s">
        <v>29</v>
      </c>
      <c r="B15" s="47"/>
      <c r="C15" s="47"/>
      <c r="D15" s="16"/>
      <c r="E15" s="48" t="s">
        <v>30</v>
      </c>
      <c r="F15" s="49"/>
      <c r="G15" s="50"/>
      <c r="H15" s="19"/>
      <c r="I15" s="19"/>
      <c r="J15" s="19"/>
      <c r="K15" s="19"/>
      <c r="L15" s="15"/>
    </row>
    <row r="16" spans="1:12" ht="21">
      <c r="A16" s="26"/>
      <c r="B16" s="42" t="s">
        <v>3</v>
      </c>
      <c r="C16" s="42"/>
      <c r="D16" s="16"/>
      <c r="E16" s="27" t="s">
        <v>4</v>
      </c>
      <c r="F16" s="20" t="s">
        <v>0</v>
      </c>
      <c r="G16" s="20" t="s">
        <v>1</v>
      </c>
      <c r="H16" s="19"/>
      <c r="I16" s="19"/>
      <c r="J16" s="19"/>
      <c r="K16" s="19"/>
      <c r="L16" s="15"/>
    </row>
    <row r="17" spans="1:12" ht="21" customHeight="1">
      <c r="A17" s="28" t="s">
        <v>4</v>
      </c>
      <c r="B17" s="41">
        <f ca="1">INDEX(INDIRECT(Liste!$F$6),$B$20+2,$B$21+1)</f>
        <v>45</v>
      </c>
      <c r="C17" s="41"/>
      <c r="D17" s="16"/>
      <c r="E17" s="43">
        <f ca="1">INDEX(INDIRECT(Liste!$F$6),$F$19+2,$F$20)</f>
        <v>34</v>
      </c>
      <c r="F17" s="43">
        <f ca="1">INDEX(INDIRECT(Liste!$F$6),$F$19+2,$F$20+1)</f>
        <v>32</v>
      </c>
      <c r="G17" s="43">
        <f ca="1">INDEX(INDIRECT(Liste!$F$6),$F$19+2,$F$20+2)</f>
        <v>36</v>
      </c>
      <c r="H17" s="19"/>
      <c r="I17" s="19"/>
      <c r="J17" s="19"/>
      <c r="K17" s="19"/>
      <c r="L17" s="15"/>
    </row>
    <row r="18" spans="1:12" ht="23.25" customHeight="1">
      <c r="A18" s="28" t="s">
        <v>0</v>
      </c>
      <c r="B18" s="41">
        <f ca="1">INDEX(INDIRECT(Liste!$F$6),$B$20+4,$B$21+1)</f>
        <v>23</v>
      </c>
      <c r="C18" s="41"/>
      <c r="D18" s="16"/>
      <c r="E18" s="44"/>
      <c r="F18" s="44"/>
      <c r="G18" s="44"/>
      <c r="H18" s="19"/>
      <c r="I18" s="19"/>
      <c r="J18" s="19"/>
      <c r="K18" s="19"/>
      <c r="L18" s="15"/>
    </row>
    <row r="19" spans="1:12" ht="22.5" customHeight="1">
      <c r="A19" s="28" t="s">
        <v>1</v>
      </c>
      <c r="B19" s="41">
        <f ca="1">INDEX(INDIRECT(Liste!$F$6),$B$20+6,$B$21+1)</f>
        <v>56</v>
      </c>
      <c r="C19" s="41"/>
      <c r="D19" s="16"/>
      <c r="E19" s="37" t="s">
        <v>21</v>
      </c>
      <c r="F19" s="37">
        <f ca="1">IFERROR(MATCH(E15,INDIRECT(Liste!$I$10),0),IFERROR(MATCH(E15,INDIRECT(Liste!$I$11),0),IFERROR(MATCH(E15,INDIRECT(Liste!$I$12),0),IFERROR(MATCH(E15,INDIRECT(Liste!$I$13),0),IFERROR(MATCH(E15,INDIRECT(Liste!$I$14),0),IFERROR(MATCH(E15,INDIRECT(Liste!$I$15),0),IFERROR(MATCH(E15,INDIRECT(Liste!$I$16),0),IFERROR(MATCH(E15,INDIRECT(Liste!$I$17),0),IFERROR(MATCH(E15,INDIRECT(Liste!$I$18),0),"Erreur")))))))))</f>
        <v>73</v>
      </c>
      <c r="G19" s="15"/>
      <c r="H19" s="15"/>
      <c r="I19" s="18"/>
      <c r="J19" s="18"/>
      <c r="K19" s="18"/>
      <c r="L19" s="15"/>
    </row>
    <row r="20" spans="1:12" ht="15">
      <c r="A20" s="37" t="s">
        <v>21</v>
      </c>
      <c r="B20" s="37">
        <f ca="1">IFERROR(MATCH(A15,INDIRECT(Liste!$I$10),0),IFERROR(MATCH(A15,INDIRECT(Liste!$I$11),0),IFERROR(MATCH(A15,INDIRECT(Liste!$I$12),0),IFERROR(MATCH(A15,INDIRECT(Liste!$I$13),0),IFERROR(MATCH(A15,INDIRECT(Liste!$I$14),0),IFERROR(MATCH(A15,INDIRECT(Liste!$I$15),0),IFERROR(MATCH(A15,INDIRECT(Liste!$I$16),0),IFERROR(MATCH(A15,INDIRECT(Liste!$I$17),0),IFERROR(MATCH(A15,INDIRECT(Liste!$I$18),0),"Erreur")))))))))</f>
        <v>63</v>
      </c>
      <c r="C20" s="29"/>
      <c r="D20" s="30"/>
      <c r="E20" s="37" t="s">
        <v>20</v>
      </c>
      <c r="F20" s="37">
        <f ca="1">MATCH(E15,INDIRECT(Liste!F14),0)</f>
        <v>8</v>
      </c>
      <c r="G20" s="31"/>
      <c r="H20" s="32"/>
      <c r="I20" s="32"/>
      <c r="J20" s="32"/>
      <c r="K20" s="18"/>
      <c r="L20" s="15"/>
    </row>
    <row r="21" spans="1:12" ht="15.6">
      <c r="A21" s="37" t="s">
        <v>20</v>
      </c>
      <c r="B21" s="37">
        <f ca="1">MATCH(A15,INDIRECT(Liste!F13),0)</f>
        <v>8</v>
      </c>
      <c r="C21" s="33"/>
      <c r="D21" s="34"/>
      <c r="E21" s="35"/>
      <c r="F21" s="31"/>
      <c r="G21" s="31"/>
      <c r="H21" s="32"/>
      <c r="I21" s="32"/>
      <c r="J21" s="32"/>
      <c r="K21" s="18"/>
      <c r="L21" s="15"/>
    </row>
    <row r="23" spans="1:12">
      <c r="H23" s="36"/>
    </row>
  </sheetData>
  <sheetProtection formatCells="0" formatColumns="0" formatRows="0" insertHyperlinks="0"/>
  <mergeCells count="28">
    <mergeCell ref="A1:A3"/>
    <mergeCell ref="B1:G1"/>
    <mergeCell ref="B2:G3"/>
    <mergeCell ref="A7:A9"/>
    <mergeCell ref="B8:B9"/>
    <mergeCell ref="C8:C9"/>
    <mergeCell ref="E8:E9"/>
    <mergeCell ref="F8:F9"/>
    <mergeCell ref="A6:C6"/>
    <mergeCell ref="E6:G6"/>
    <mergeCell ref="H1:I3"/>
    <mergeCell ref="I6:K6"/>
    <mergeCell ref="G8:G9"/>
    <mergeCell ref="I8:I9"/>
    <mergeCell ref="J8:J9"/>
    <mergeCell ref="K8:K9"/>
    <mergeCell ref="E10:E11"/>
    <mergeCell ref="F10:F11"/>
    <mergeCell ref="G10:G11"/>
    <mergeCell ref="A15:C15"/>
    <mergeCell ref="E15:G15"/>
    <mergeCell ref="B16:C16"/>
    <mergeCell ref="B17:C17"/>
    <mergeCell ref="E17:E18"/>
    <mergeCell ref="F17:F18"/>
    <mergeCell ref="G17:G18"/>
    <mergeCell ref="B18:C18"/>
    <mergeCell ref="B19:C19"/>
  </mergeCells>
  <pageMargins left="0.25" right="0.25" top="0.75" bottom="0.75" header="0.3" footer="0.3"/>
  <pageSetup paperSize="9" scale="42" orientation="portrait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27"/>
  <sheetViews>
    <sheetView workbookViewId="0">
      <selection activeCell="E8" sqref="E8"/>
    </sheetView>
  </sheetViews>
  <sheetFormatPr baseColWidth="10" defaultRowHeight="14.4"/>
  <cols>
    <col min="1" max="2" width="52.88671875" bestFit="1" customWidth="1"/>
    <col min="4" max="4" width="1.109375" customWidth="1"/>
    <col min="5" max="5" width="17.44140625" customWidth="1"/>
    <col min="6" max="6" width="65.5546875" bestFit="1" customWidth="1"/>
    <col min="7" max="7" width="12.6640625" bestFit="1" customWidth="1"/>
    <col min="8" max="8" width="13.109375" bestFit="1" customWidth="1"/>
    <col min="9" max="9" width="66.109375" bestFit="1" customWidth="1"/>
  </cols>
  <sheetData>
    <row r="1" spans="2:9">
      <c r="B1" t="s">
        <v>23</v>
      </c>
      <c r="C1" t="s">
        <v>24</v>
      </c>
    </row>
    <row r="2" spans="2:9" ht="15.75" customHeight="1"/>
    <row r="4" spans="2:9" ht="15" thickBot="1"/>
    <row r="5" spans="2:9" ht="15" thickBot="1">
      <c r="E5" t="str">
        <f>IF(D5="","",D5)</f>
        <v/>
      </c>
      <c r="F5" s="62" t="s">
        <v>18</v>
      </c>
      <c r="G5" s="63"/>
    </row>
    <row r="6" spans="2:9" ht="15" thickBot="1">
      <c r="F6" s="1" t="str">
        <f>CONCATENATE("'[",$B$1,"]","",$C$1,"'!",G6)</f>
        <v>'[Exemple Fichier base.xlsx]ExFeuille'!$a$1:$s$200</v>
      </c>
      <c r="G6" s="2" t="s">
        <v>17</v>
      </c>
    </row>
    <row r="7" spans="2:9" ht="15" thickBot="1"/>
    <row r="8" spans="2:9">
      <c r="F8" s="64" t="s">
        <v>22</v>
      </c>
      <c r="G8" s="65"/>
      <c r="H8" s="65"/>
      <c r="I8" s="66"/>
    </row>
    <row r="9" spans="2:9" ht="15" thickBot="1">
      <c r="F9" s="67" t="s">
        <v>6</v>
      </c>
      <c r="G9" s="68"/>
      <c r="H9" s="68" t="s">
        <v>7</v>
      </c>
      <c r="I9" s="69"/>
    </row>
    <row r="10" spans="2:9">
      <c r="E10" t="s">
        <v>26</v>
      </c>
      <c r="F10" s="38" t="str">
        <f t="shared" ref="F10:F20" ca="1" si="0">CONCATENATE("'[",$B$1,"]","",$C$1,"'!",G10)</f>
        <v>'[Exemple Fichier base.xlsx]ExFeuille'!$a$43:$i$43</v>
      </c>
      <c r="G10" s="39" t="str">
        <f ca="1">CONCATENATE("$a$",Modèle!B10,":$i$",Modèle!B10)</f>
        <v>$a$43:$i$43</v>
      </c>
      <c r="H10" s="39" t="s">
        <v>8</v>
      </c>
      <c r="I10" s="40" t="str">
        <f t="shared" ref="I10:I18" si="1">CONCATENATE("'[",$B$1,"]","",$C$1,"'!",H10)</f>
        <v>'[Exemple Fichier base.xlsx]ExFeuille'!$d$1:$d$200</v>
      </c>
    </row>
    <row r="11" spans="2:9">
      <c r="C11" t="str">
        <f>IF(B11="","",B11)</f>
        <v/>
      </c>
      <c r="E11" t="s">
        <v>27</v>
      </c>
      <c r="F11" s="3" t="str">
        <f t="shared" ca="1" si="0"/>
        <v>'[Exemple Fichier base.xlsx]ExFeuille'!$a$49:$i$49</v>
      </c>
      <c r="G11" s="4" t="str">
        <f ca="1">CONCATENATE("$a$",Modèle!F12,":$i$",Modèle!F12)</f>
        <v>$a$49:$i$49</v>
      </c>
      <c r="H11" s="4" t="s">
        <v>10</v>
      </c>
      <c r="I11" s="5" t="str">
        <f t="shared" si="1"/>
        <v>'[Exemple Fichier base.xlsx]ExFeuille'!$e$1:$e$200</v>
      </c>
    </row>
    <row r="12" spans="2:9">
      <c r="E12" t="s">
        <v>28</v>
      </c>
      <c r="F12" s="3" t="str">
        <f t="shared" ca="1" si="0"/>
        <v>'[Exemple Fichier base.xlsx]ExFeuille'!$a$57:$i$57</v>
      </c>
      <c r="G12" s="4" t="str">
        <f ca="1">CONCATENATE("$a$",Modèle!J10,":$i$",Modèle!J10)</f>
        <v>$a$57:$i$57</v>
      </c>
      <c r="H12" s="4" t="s">
        <v>11</v>
      </c>
      <c r="I12" s="5" t="str">
        <f t="shared" si="1"/>
        <v>'[Exemple Fichier base.xlsx]ExFeuille'!$f$1:$f$200</v>
      </c>
    </row>
    <row r="13" spans="2:9">
      <c r="E13" t="s">
        <v>29</v>
      </c>
      <c r="F13" s="3" t="str">
        <f t="shared" ca="1" si="0"/>
        <v>'[Exemple Fichier base.xlsx]ExFeuille'!$a$63:$i$63</v>
      </c>
      <c r="G13" s="4" t="str">
        <f ca="1">CONCATENATE("$a$",Modèle!B20,":$i$",Modèle!B20)</f>
        <v>$a$63:$i$63</v>
      </c>
      <c r="H13" s="4" t="s">
        <v>12</v>
      </c>
      <c r="I13" s="5" t="str">
        <f t="shared" si="1"/>
        <v>'[Exemple Fichier base.xlsx]ExFeuille'!$g$1:$g$200</v>
      </c>
    </row>
    <row r="14" spans="2:9">
      <c r="B14" t="str">
        <f t="shared" ref="B14:B25" si="2">IF(A14="","",A14)</f>
        <v/>
      </c>
      <c r="E14" t="s">
        <v>30</v>
      </c>
      <c r="F14" s="3" t="str">
        <f t="shared" ca="1" si="0"/>
        <v>'[Exemple Fichier base.xlsx]ExFeuille'!$a$73:$i$73</v>
      </c>
      <c r="G14" s="4" t="str">
        <f ca="1">CONCATENATE("$a$",Modèle!F19,":$i$",Modèle!F19)</f>
        <v>$a$73:$i$73</v>
      </c>
      <c r="H14" s="4" t="s">
        <v>13</v>
      </c>
      <c r="I14" s="5" t="str">
        <f t="shared" si="1"/>
        <v>'[Exemple Fichier base.xlsx]ExFeuille'!$h$1:$h$200</v>
      </c>
    </row>
    <row r="15" spans="2:9">
      <c r="B15" t="str">
        <f t="shared" si="2"/>
        <v/>
      </c>
      <c r="F15" s="3"/>
      <c r="G15" s="4"/>
      <c r="H15" s="4" t="s">
        <v>14</v>
      </c>
      <c r="I15" s="5" t="str">
        <f t="shared" si="1"/>
        <v>'[Exemple Fichier base.xlsx]ExFeuille'!$i$1:$i$200</v>
      </c>
    </row>
    <row r="16" spans="2:9">
      <c r="B16" t="str">
        <f t="shared" si="2"/>
        <v/>
      </c>
      <c r="F16" s="3"/>
      <c r="G16" s="4"/>
      <c r="H16" s="4" t="s">
        <v>15</v>
      </c>
      <c r="I16" s="5" t="str">
        <f t="shared" si="1"/>
        <v>'[Exemple Fichier base.xlsx]ExFeuille'!$j$1:$j$200</v>
      </c>
    </row>
    <row r="17" spans="2:9">
      <c r="B17" t="str">
        <f t="shared" si="2"/>
        <v/>
      </c>
      <c r="F17" s="3"/>
      <c r="G17" s="4"/>
      <c r="H17" s="4" t="s">
        <v>16</v>
      </c>
      <c r="I17" s="5" t="str">
        <f t="shared" si="1"/>
        <v>'[Exemple Fichier base.xlsx]ExFeuille'!$k$1:$k$200</v>
      </c>
    </row>
    <row r="18" spans="2:9">
      <c r="B18" t="str">
        <f t="shared" si="2"/>
        <v/>
      </c>
      <c r="F18" s="3"/>
      <c r="G18" s="4"/>
      <c r="H18" s="4" t="s">
        <v>9</v>
      </c>
      <c r="I18" s="5" t="str">
        <f t="shared" si="1"/>
        <v>'[Exemple Fichier base.xlsx]ExFeuille'!$l$1:$l$200</v>
      </c>
    </row>
    <row r="19" spans="2:9">
      <c r="B19" t="str">
        <f t="shared" si="2"/>
        <v/>
      </c>
      <c r="F19" s="3"/>
      <c r="G19" s="4"/>
      <c r="H19" s="4"/>
      <c r="I19" s="5"/>
    </row>
    <row r="20" spans="2:9" ht="15" thickBot="1">
      <c r="B20" t="str">
        <f t="shared" si="2"/>
        <v/>
      </c>
      <c r="F20" s="1"/>
      <c r="G20" s="6"/>
      <c r="H20" s="6"/>
      <c r="I20" s="2"/>
    </row>
    <row r="21" spans="2:9">
      <c r="B21" t="str">
        <f t="shared" si="2"/>
        <v/>
      </c>
    </row>
    <row r="22" spans="2:9">
      <c r="B22" t="str">
        <f t="shared" si="2"/>
        <v/>
      </c>
    </row>
    <row r="23" spans="2:9">
      <c r="B23" t="str">
        <f t="shared" si="2"/>
        <v/>
      </c>
    </row>
    <row r="24" spans="2:9">
      <c r="B24" t="str">
        <f t="shared" si="2"/>
        <v/>
      </c>
    </row>
    <row r="25" spans="2:9">
      <c r="B25" t="str">
        <f t="shared" si="2"/>
        <v/>
      </c>
    </row>
    <row r="26" spans="2:9">
      <c r="B26" t="str">
        <f t="shared" ref="B26" si="3">IF(A26="","",A26)</f>
        <v/>
      </c>
    </row>
    <row r="27" spans="2:9">
      <c r="B27" t="str">
        <f t="shared" ref="B27" si="4">IF(A27="","",A27)</f>
        <v/>
      </c>
    </row>
  </sheetData>
  <mergeCells count="4">
    <mergeCell ref="F5:G5"/>
    <mergeCell ref="F8:I8"/>
    <mergeCell ref="F9:G9"/>
    <mergeCell ref="H9:I9"/>
  </mergeCells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5297" r:id="rId4" name="CommandButton1">
          <controlPr autoLine="0" r:id="rId5">
            <anchor moveWithCells="1">
              <from>
                <xdr:col>4</xdr:col>
                <xdr:colOff>0</xdr:colOff>
                <xdr:row>2</xdr:row>
                <xdr:rowOff>152400</xdr:rowOff>
              </from>
              <to>
                <xdr:col>4</xdr:col>
                <xdr:colOff>914400</xdr:colOff>
                <xdr:row>4</xdr:row>
                <xdr:rowOff>91440</xdr:rowOff>
              </to>
            </anchor>
          </controlPr>
        </control>
      </mc:Choice>
      <mc:Fallback>
        <control shapeId="552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Modèle</vt:lpstr>
      <vt:lpstr>Liste</vt:lpstr>
      <vt:lpstr>base_ligne</vt:lpstr>
      <vt:lpstr>Modèle!Zone_d_impression</vt:lpstr>
    </vt:vector>
  </TitlesOfParts>
  <Company>ISTP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lvialette</dc:creator>
  <cp:lastModifiedBy>Bastien</cp:lastModifiedBy>
  <cp:lastPrinted>2020-04-15T10:43:35Z</cp:lastPrinted>
  <dcterms:created xsi:type="dcterms:W3CDTF">2010-04-20T14:21:38Z</dcterms:created>
  <dcterms:modified xsi:type="dcterms:W3CDTF">2020-04-22T17:05:18Z</dcterms:modified>
</cp:coreProperties>
</file>