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0005" windowHeight="7230" activeTab="1"/>
  </bookViews>
  <sheets>
    <sheet name="1 Semaine Jour" sheetId="1" r:id="rId1"/>
    <sheet name="Remarques" sheetId="3" r:id="rId2"/>
  </sheets>
  <definedNames>
    <definedName name="Choix">'1 Semaine Jour'!$AN$11:$AN$12</definedName>
    <definedName name="JourDeSem">'1 Semaine Jour'!$AN$1:$AN$7</definedName>
    <definedName name="_xlnm.Print_Area" localSheetId="0">'1 Semaine Jour'!$A$1:$I$30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6" i="1"/>
  <c r="V5"/>
  <c r="V6"/>
  <c r="V7"/>
  <c r="V8"/>
  <c r="V9"/>
  <c r="V10"/>
  <c r="V11"/>
  <c r="V12"/>
  <c r="V13"/>
  <c r="V14"/>
  <c r="V15"/>
  <c r="V16"/>
  <c r="V17"/>
  <c r="V18"/>
  <c r="V19"/>
  <c r="V4"/>
  <c r="BG11"/>
  <c r="BH11"/>
  <c r="BI11"/>
  <c r="BJ11"/>
  <c r="BK11"/>
  <c r="BL11"/>
  <c r="BM11"/>
  <c r="BG12"/>
  <c r="BH12"/>
  <c r="BI12"/>
  <c r="AR13" s="1"/>
  <c r="BJ12"/>
  <c r="BK12"/>
  <c r="BL12"/>
  <c r="BM12"/>
  <c r="BG13"/>
  <c r="BH13"/>
  <c r="BI13"/>
  <c r="BJ13"/>
  <c r="BK13"/>
  <c r="BL13"/>
  <c r="BM13"/>
  <c r="BG14"/>
  <c r="BH14"/>
  <c r="BI14"/>
  <c r="BJ14"/>
  <c r="BK14"/>
  <c r="AT13" s="1"/>
  <c r="BL14"/>
  <c r="BM14"/>
  <c r="BG15"/>
  <c r="BH15"/>
  <c r="BI15"/>
  <c r="BJ15"/>
  <c r="BK15"/>
  <c r="BL15"/>
  <c r="AU13" s="1"/>
  <c r="BM15"/>
  <c r="BG16"/>
  <c r="BH16"/>
  <c r="BI16"/>
  <c r="BJ16"/>
  <c r="BK16"/>
  <c r="BL16"/>
  <c r="BM16"/>
  <c r="AV13" s="1"/>
  <c r="BH10"/>
  <c r="BI10"/>
  <c r="BJ10"/>
  <c r="BK10"/>
  <c r="BL10"/>
  <c r="BM10"/>
  <c r="J4"/>
  <c r="C8"/>
  <c r="D8"/>
  <c r="E8"/>
  <c r="F8"/>
  <c r="G8"/>
  <c r="H8"/>
  <c r="B8"/>
  <c r="C7"/>
  <c r="D7"/>
  <c r="E7"/>
  <c r="F7"/>
  <c r="G7"/>
  <c r="H7"/>
  <c r="B7"/>
  <c r="P5"/>
  <c r="Q5" s="1"/>
  <c r="P6"/>
  <c r="Q6" s="1"/>
  <c r="P7"/>
  <c r="P8"/>
  <c r="P9"/>
  <c r="Q9" s="1"/>
  <c r="P10"/>
  <c r="Q10" s="1"/>
  <c r="P11"/>
  <c r="Q11" s="1"/>
  <c r="P12"/>
  <c r="Q12" s="1"/>
  <c r="P13"/>
  <c r="Q13" s="1"/>
  <c r="P14"/>
  <c r="P15"/>
  <c r="P16"/>
  <c r="P17"/>
  <c r="P18"/>
  <c r="P19"/>
  <c r="S20"/>
  <c r="M20"/>
  <c r="AP14"/>
  <c r="AP15"/>
  <c r="AP16"/>
  <c r="AP17"/>
  <c r="AP18"/>
  <c r="AP19"/>
  <c r="BG10"/>
  <c r="AT12"/>
  <c r="AS13"/>
  <c r="AQ14"/>
  <c r="AR14"/>
  <c r="AS14"/>
  <c r="AT14"/>
  <c r="AU14"/>
  <c r="AV14"/>
  <c r="AQ15"/>
  <c r="AR15"/>
  <c r="AS15"/>
  <c r="AT15"/>
  <c r="AU15"/>
  <c r="AV15"/>
  <c r="AQ16"/>
  <c r="AR16"/>
  <c r="AS16"/>
  <c r="AT16"/>
  <c r="AU16"/>
  <c r="AV16"/>
  <c r="AQ17"/>
  <c r="AR17"/>
  <c r="AS17"/>
  <c r="AT17"/>
  <c r="AU17"/>
  <c r="AV17"/>
  <c r="AQ18"/>
  <c r="AR18"/>
  <c r="AS18"/>
  <c r="AT18"/>
  <c r="AU18"/>
  <c r="AV18"/>
  <c r="AQ19"/>
  <c r="AR19"/>
  <c r="AS19"/>
  <c r="AT19"/>
  <c r="AU19"/>
  <c r="AV19"/>
  <c r="AL16"/>
  <c r="AL17"/>
  <c r="T5"/>
  <c r="T6"/>
  <c r="T7"/>
  <c r="T8"/>
  <c r="T9"/>
  <c r="T10"/>
  <c r="AM9" s="1"/>
  <c r="T11"/>
  <c r="T12"/>
  <c r="T13"/>
  <c r="T14"/>
  <c r="T15"/>
  <c r="T16"/>
  <c r="T17"/>
  <c r="T18"/>
  <c r="AM17" s="1"/>
  <c r="T19"/>
  <c r="N5"/>
  <c r="AL4" s="1"/>
  <c r="N6"/>
  <c r="AL5" s="1"/>
  <c r="N7"/>
  <c r="AL6" s="1"/>
  <c r="N8"/>
  <c r="AL7" s="1"/>
  <c r="N9"/>
  <c r="AL8" s="1"/>
  <c r="N10"/>
  <c r="AL9" s="1"/>
  <c r="N11"/>
  <c r="AL10" s="1"/>
  <c r="N12"/>
  <c r="AL11" s="1"/>
  <c r="N13"/>
  <c r="AL12" s="1"/>
  <c r="N14"/>
  <c r="AL13" s="1"/>
  <c r="N15"/>
  <c r="AL14" s="1"/>
  <c r="N16"/>
  <c r="AL15" s="1"/>
  <c r="N17"/>
  <c r="N18"/>
  <c r="N19"/>
  <c r="AL18" s="1"/>
  <c r="BA5"/>
  <c r="BB5"/>
  <c r="BC5"/>
  <c r="BD5"/>
  <c r="BA6"/>
  <c r="BB6"/>
  <c r="BC6"/>
  <c r="BD6"/>
  <c r="BA7"/>
  <c r="BB7"/>
  <c r="BC7"/>
  <c r="BD7"/>
  <c r="BA8"/>
  <c r="BB8"/>
  <c r="BC8"/>
  <c r="BD8"/>
  <c r="BA9"/>
  <c r="BB9"/>
  <c r="BC9"/>
  <c r="BD9"/>
  <c r="BA10"/>
  <c r="BB10"/>
  <c r="BC10"/>
  <c r="BD10"/>
  <c r="BA11"/>
  <c r="BB11"/>
  <c r="BC11"/>
  <c r="BD11"/>
  <c r="BA12"/>
  <c r="BB12"/>
  <c r="BC12"/>
  <c r="BD12"/>
  <c r="BA13"/>
  <c r="BB13"/>
  <c r="BC13"/>
  <c r="BD13"/>
  <c r="BA14"/>
  <c r="BB14"/>
  <c r="BC14"/>
  <c r="BD14"/>
  <c r="BA15"/>
  <c r="BB15"/>
  <c r="BC15"/>
  <c r="BD15"/>
  <c r="BA16"/>
  <c r="BB16"/>
  <c r="BC16"/>
  <c r="BD16"/>
  <c r="BA17"/>
  <c r="BB17"/>
  <c r="BC17"/>
  <c r="BD17"/>
  <c r="BA18"/>
  <c r="BB18"/>
  <c r="BC18"/>
  <c r="BD18"/>
  <c r="BA19"/>
  <c r="BB19"/>
  <c r="BC19"/>
  <c r="BD19"/>
  <c r="BD4"/>
  <c r="BC4"/>
  <c r="BB4"/>
  <c r="BA4"/>
  <c r="AY5"/>
  <c r="AZ5"/>
  <c r="AY6"/>
  <c r="AZ6"/>
  <c r="AY7"/>
  <c r="AZ7"/>
  <c r="AY8"/>
  <c r="AZ8"/>
  <c r="AY9"/>
  <c r="AZ9"/>
  <c r="AY10"/>
  <c r="AZ10"/>
  <c r="AY11"/>
  <c r="AZ11"/>
  <c r="AY12"/>
  <c r="AZ12"/>
  <c r="AY13"/>
  <c r="AZ13"/>
  <c r="AY14"/>
  <c r="AZ14"/>
  <c r="AY15"/>
  <c r="AZ15"/>
  <c r="AY16"/>
  <c r="AZ16"/>
  <c r="AY17"/>
  <c r="AZ17"/>
  <c r="AY18"/>
  <c r="AZ18"/>
  <c r="AY19"/>
  <c r="AZ19"/>
  <c r="AZ4"/>
  <c r="AY4"/>
  <c r="AX5"/>
  <c r="AX6"/>
  <c r="AX7"/>
  <c r="AX8"/>
  <c r="AX9"/>
  <c r="AX10"/>
  <c r="AX11"/>
  <c r="AX12"/>
  <c r="AX13"/>
  <c r="AX14"/>
  <c r="AX15"/>
  <c r="AX16"/>
  <c r="AX17"/>
  <c r="AX18"/>
  <c r="AX19"/>
  <c r="AX4"/>
  <c r="P4"/>
  <c r="Q4" s="1"/>
  <c r="AM6"/>
  <c r="AM7"/>
  <c r="AM13"/>
  <c r="AM14"/>
  <c r="AM15"/>
  <c r="AM16"/>
  <c r="AM4"/>
  <c r="AM5"/>
  <c r="AM8"/>
  <c r="AM10"/>
  <c r="AM11"/>
  <c r="AM12"/>
  <c r="AM18"/>
  <c r="N4"/>
  <c r="AL3" s="1"/>
  <c r="K1"/>
  <c r="AO8"/>
  <c r="K4" s="1"/>
  <c r="W9"/>
  <c r="W10"/>
  <c r="W11"/>
  <c r="W12"/>
  <c r="W13"/>
  <c r="W14"/>
  <c r="W15"/>
  <c r="W16"/>
  <c r="W17"/>
  <c r="W18"/>
  <c r="W19"/>
  <c r="Q14"/>
  <c r="Q15"/>
  <c r="Q16"/>
  <c r="Q17"/>
  <c r="Q18"/>
  <c r="Q19"/>
  <c r="AQ12" l="1"/>
  <c r="AP13"/>
  <c r="AV12"/>
  <c r="AU12"/>
  <c r="AS12"/>
  <c r="AR12"/>
  <c r="AQ13"/>
  <c r="AP12"/>
  <c r="BD20"/>
  <c r="BC20"/>
  <c r="AZ20"/>
  <c r="BB20"/>
  <c r="AX20"/>
  <c r="AY20"/>
  <c r="BA20"/>
  <c r="AU11"/>
  <c r="AV11"/>
  <c r="AT11"/>
  <c r="AP11"/>
  <c r="AS11"/>
  <c r="AR11"/>
  <c r="AQ11"/>
  <c r="AV10"/>
  <c r="AT10"/>
  <c r="AU10"/>
  <c r="AS10"/>
  <c r="AR10"/>
  <c r="AQ10"/>
  <c r="AP10"/>
  <c r="AR4"/>
  <c r="AV7"/>
  <c r="AU6"/>
  <c r="AS7"/>
  <c r="AR5"/>
  <c r="AU8"/>
  <c r="AP4"/>
  <c r="AT7"/>
  <c r="AR9"/>
  <c r="AQ4"/>
  <c r="AV6"/>
  <c r="AV8"/>
  <c r="AQ8"/>
  <c r="AR8"/>
  <c r="AS4"/>
  <c r="AS9"/>
  <c r="AT5"/>
  <c r="AQ6"/>
  <c r="AT9"/>
  <c r="AT6"/>
  <c r="AR6"/>
  <c r="AT8"/>
  <c r="AP9"/>
  <c r="AV5"/>
  <c r="AQ9"/>
  <c r="AU7"/>
  <c r="AS6"/>
  <c r="AQ5"/>
  <c r="AP5"/>
  <c r="AP6"/>
  <c r="AS5"/>
  <c r="AP7"/>
  <c r="AP8"/>
  <c r="AU9"/>
  <c r="AS8"/>
  <c r="AQ7"/>
  <c r="AU5"/>
  <c r="AT4"/>
  <c r="AV9"/>
  <c r="AR7"/>
  <c r="AU4"/>
  <c r="AV4"/>
  <c r="AL19"/>
  <c r="K5"/>
  <c r="Q8"/>
  <c r="Q7"/>
  <c r="O20"/>
  <c r="V20"/>
  <c r="P20"/>
  <c r="I4"/>
  <c r="I5"/>
  <c r="AP20" l="1"/>
  <c r="AT20"/>
  <c r="AS20"/>
  <c r="AR20"/>
  <c r="AU20"/>
  <c r="AV20"/>
  <c r="AQ20"/>
  <c r="Q20"/>
  <c r="T4"/>
  <c r="AM3" s="1"/>
  <c r="AM19" s="1"/>
  <c r="W4"/>
  <c r="W5"/>
  <c r="W6"/>
  <c r="W7"/>
  <c r="W8"/>
  <c r="U20"/>
  <c r="W20" l="1"/>
</calcChain>
</file>

<file path=xl/sharedStrings.xml><?xml version="1.0" encoding="utf-8"?>
<sst xmlns="http://schemas.openxmlformats.org/spreadsheetml/2006/main" count="146" uniqueCount="61">
  <si>
    <t>Lundi</t>
  </si>
  <si>
    <t>Mardi</t>
  </si>
  <si>
    <t>Mercredi</t>
  </si>
  <si>
    <t>Jeudi</t>
  </si>
  <si>
    <t>Vendredi</t>
  </si>
  <si>
    <t xml:space="preserve">Samedi </t>
  </si>
  <si>
    <t>Dimanche</t>
  </si>
  <si>
    <t>Infirmier</t>
  </si>
  <si>
    <t xml:space="preserve">Infirmier </t>
  </si>
  <si>
    <t>Aide Soignant</t>
  </si>
  <si>
    <t>Mes Besoins Jours</t>
  </si>
  <si>
    <t xml:space="preserve">Mon équipe </t>
  </si>
  <si>
    <t>AS</t>
  </si>
  <si>
    <t>Donald</t>
  </si>
  <si>
    <t>Daisy</t>
  </si>
  <si>
    <t>Nombre de jour travaillé /semaine</t>
  </si>
  <si>
    <t>Possibilités des collaborateurs :</t>
  </si>
  <si>
    <t>Jours :</t>
  </si>
  <si>
    <t>Jour ACTUEL :</t>
  </si>
  <si>
    <t>Samedi</t>
  </si>
  <si>
    <t>Jours utilisés :</t>
  </si>
  <si>
    <t>Total Sem.</t>
  </si>
  <si>
    <t>Les seules cellules à modifier sont ocres</t>
  </si>
  <si>
    <t>Pointeur tableau rempli</t>
  </si>
  <si>
    <t>Fin de semaine</t>
  </si>
  <si>
    <t>Hasardeux</t>
  </si>
  <si>
    <t>Premier sité</t>
  </si>
  <si>
    <t>( Matin avant la prise de fonction )</t>
  </si>
  <si>
    <t>Jours Dispo. :</t>
  </si>
  <si>
    <t>Du Lundi au Dimanche</t>
  </si>
  <si>
    <t>Durand</t>
  </si>
  <si>
    <t>Arnaud</t>
  </si>
  <si>
    <t>Cabrol</t>
  </si>
  <si>
    <t>Ferrand</t>
  </si>
  <si>
    <t>Wagon</t>
  </si>
  <si>
    <t>Amstrong</t>
  </si>
  <si>
    <t>Infirmiers</t>
  </si>
  <si>
    <t>Aides Soignants</t>
  </si>
  <si>
    <t>col 42</t>
  </si>
  <si>
    <t>Max jour</t>
  </si>
  <si>
    <t>eric</t>
  </si>
  <si>
    <t>dudule</t>
  </si>
  <si>
    <t>Col 50</t>
  </si>
  <si>
    <t>Raison Sociale</t>
  </si>
  <si>
    <t>Il m'a été dificille de trouvé un raisonnement parfait, il y a encore des moment ou le programme ne trouve pas de solution, il vous averti en fin de calcul s'il n'a pu faire son travail</t>
  </si>
  <si>
    <t>Pour le moment ne fonctionne que le remplissage complet des deux tableaux</t>
  </si>
  <si>
    <t>Le choix du "Jour Actuel" n'est d'aucune action sur le tableau</t>
  </si>
  <si>
    <t>Il ni a que deux boutons, un pour effacer les tableaux</t>
  </si>
  <si>
    <t>l'autre pour les remplir</t>
  </si>
  <si>
    <t>Pour vous permettre de retoucher les tableaux, le programme ne fait que les remplir, ils ne contiennent pas de formule</t>
  </si>
  <si>
    <t>Je parle uniquement de ces deux tableaux</t>
  </si>
  <si>
    <t>Vous pouvez donc amener des modifications à son contenu sans perturber son fonctionnement, vous effacer avec le bouton et c'est reparti!</t>
  </si>
  <si>
    <t>Je vais essayer de voir si je peux mettre en place une gestion à l'avancement dans la semaine</t>
  </si>
  <si>
    <t>Dès qu'il y a trop de différence d'activité entre deux jours le programme peut avoir des difficultés</t>
  </si>
  <si>
    <t>Nota:  Il ne peut y avoir de jour SANS infirmier ou SANS aide soignant  ( faire un essai et si cela ne marche pas complétez le tableau)</t>
  </si>
  <si>
    <t>J'ai essayé plusieurs résonnements, y compris le remplissage au hasard, aucun ne marche correctement, je vous laisse celui que j'ai trouvé le plus sur.</t>
  </si>
  <si>
    <t>Nombre maximum d'infirmiers ou aide soignant par jour : 7</t>
  </si>
  <si>
    <t>Nombre maximum de jours de travail par personne : 7</t>
  </si>
  <si>
    <t>Les personnes qui sont signalées à 7 jours sont prises en priorité, car j'ai jugé que c'était une volonté sinon elles seraient notées à 5 ou 6 jours,</t>
  </si>
  <si>
    <t>Les personnes qui ne sont là que pour un jour sont choisies à la fin ( bouche trou)</t>
  </si>
  <si>
    <t>Ce programme est fait pour traiter une seule semaine à la fois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</si>
</sst>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9" tint="0.59996337778862885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 style="thin">
        <color indexed="64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/>
      <diagonal/>
    </border>
    <border>
      <left/>
      <right style="mediumDashed">
        <color auto="1"/>
      </right>
      <top/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Dashed">
        <color auto="1"/>
      </left>
      <right/>
      <top style="mediumDashed">
        <color auto="1"/>
      </top>
      <bottom style="mediumDashed">
        <color auto="1"/>
      </bottom>
      <diagonal/>
    </border>
    <border>
      <left/>
      <right/>
      <top style="mediumDashed">
        <color auto="1"/>
      </top>
      <bottom style="mediumDashed">
        <color auto="1"/>
      </bottom>
      <diagonal/>
    </border>
    <border>
      <left/>
      <right style="mediumDashed">
        <color auto="1"/>
      </right>
      <top style="mediumDashed">
        <color auto="1"/>
      </top>
      <bottom style="mediumDashed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44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0" xfId="0" applyFill="1" applyBorder="1"/>
    <xf numFmtId="0" fontId="0" fillId="0" borderId="0" xfId="0" applyFill="1" applyBorder="1" applyAlignment="1"/>
    <xf numFmtId="0" fontId="1" fillId="0" borderId="1" xfId="0" applyFont="1" applyBorder="1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0" borderId="2" xfId="0" applyFont="1" applyBorder="1"/>
    <xf numFmtId="0" fontId="0" fillId="0" borderId="0" xfId="0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0" borderId="19" xfId="0" applyFont="1" applyBorder="1"/>
    <xf numFmtId="0" fontId="1" fillId="0" borderId="21" xfId="0" applyFont="1" applyBorder="1" applyAlignment="1">
      <alignment horizontal="center"/>
    </xf>
    <xf numFmtId="0" fontId="1" fillId="0" borderId="22" xfId="0" applyFont="1" applyBorder="1"/>
    <xf numFmtId="0" fontId="1" fillId="0" borderId="23" xfId="0" applyFont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2" borderId="23" xfId="0" applyFont="1" applyFill="1" applyBorder="1" applyAlignment="1">
      <alignment horizontal="center"/>
    </xf>
    <xf numFmtId="0" fontId="1" fillId="0" borderId="21" xfId="0" applyFont="1" applyBorder="1"/>
    <xf numFmtId="0" fontId="1" fillId="0" borderId="27" xfId="0" applyFont="1" applyBorder="1"/>
    <xf numFmtId="0" fontId="1" fillId="0" borderId="23" xfId="0" applyFont="1" applyBorder="1"/>
    <xf numFmtId="0" fontId="1" fillId="2" borderId="4" xfId="0" applyFont="1" applyFill="1" applyBorder="1"/>
    <xf numFmtId="0" fontId="1" fillId="2" borderId="17" xfId="0" applyFont="1" applyFill="1" applyBorder="1"/>
    <xf numFmtId="0" fontId="1" fillId="2" borderId="33" xfId="0" applyFont="1" applyFill="1" applyBorder="1"/>
    <xf numFmtId="0" fontId="1" fillId="2" borderId="32" xfId="0" applyFont="1" applyFill="1" applyBorder="1"/>
    <xf numFmtId="0" fontId="1" fillId="2" borderId="15" xfId="0" applyFont="1" applyFill="1" applyBorder="1"/>
    <xf numFmtId="0" fontId="1" fillId="2" borderId="26" xfId="0" applyFont="1" applyFill="1" applyBorder="1"/>
    <xf numFmtId="0" fontId="1" fillId="0" borderId="19" xfId="0" applyFont="1" applyBorder="1" applyAlignment="1">
      <alignment horizontal="center"/>
    </xf>
    <xf numFmtId="0" fontId="1" fillId="0" borderId="36" xfId="0" applyFont="1" applyBorder="1" applyAlignment="1">
      <alignment horizontal="center"/>
    </xf>
    <xf numFmtId="0" fontId="0" fillId="0" borderId="0" xfId="0" applyAlignment="1">
      <alignment horizontal="left"/>
    </xf>
    <xf numFmtId="9" fontId="1" fillId="0" borderId="2" xfId="0" applyNumberFormat="1" applyFont="1" applyFill="1" applyBorder="1"/>
    <xf numFmtId="9" fontId="1" fillId="0" borderId="27" xfId="0" applyNumberFormat="1" applyFont="1" applyFill="1" applyBorder="1"/>
    <xf numFmtId="2" fontId="0" fillId="0" borderId="0" xfId="0" applyNumberFormat="1"/>
    <xf numFmtId="0" fontId="0" fillId="0" borderId="3" xfId="0" applyBorder="1"/>
    <xf numFmtId="0" fontId="0" fillId="0" borderId="3" xfId="0" applyFill="1" applyBorder="1"/>
    <xf numFmtId="2" fontId="0" fillId="0" borderId="25" xfId="0" applyNumberFormat="1" applyBorder="1"/>
    <xf numFmtId="0" fontId="0" fillId="0" borderId="26" xfId="0" applyBorder="1"/>
    <xf numFmtId="2" fontId="0" fillId="0" borderId="19" xfId="0" applyNumberFormat="1" applyBorder="1"/>
    <xf numFmtId="2" fontId="0" fillId="0" borderId="21" xfId="0" applyNumberFormat="1" applyBorder="1"/>
    <xf numFmtId="2" fontId="0" fillId="0" borderId="24" xfId="0" applyNumberFormat="1" applyBorder="1"/>
    <xf numFmtId="2" fontId="0" fillId="0" borderId="31" xfId="0" applyNumberFormat="1" applyBorder="1"/>
    <xf numFmtId="2" fontId="0" fillId="0" borderId="28" xfId="0" applyNumberFormat="1" applyBorder="1"/>
    <xf numFmtId="0" fontId="1" fillId="0" borderId="43" xfId="0" applyFont="1" applyBorder="1" applyAlignment="1">
      <alignment horizontal="center" vertical="center" wrapText="1"/>
    </xf>
    <xf numFmtId="0" fontId="1" fillId="0" borderId="8" xfId="0" applyFon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2" borderId="29" xfId="0" applyFont="1" applyFill="1" applyBorder="1"/>
    <xf numFmtId="0" fontId="0" fillId="0" borderId="19" xfId="0" applyBorder="1"/>
    <xf numFmtId="0" fontId="0" fillId="0" borderId="21" xfId="0" applyBorder="1"/>
    <xf numFmtId="0" fontId="0" fillId="0" borderId="22" xfId="0" applyBorder="1"/>
    <xf numFmtId="0" fontId="0" fillId="0" borderId="27" xfId="0" applyBorder="1"/>
    <xf numFmtId="0" fontId="0" fillId="0" borderId="23" xfId="0" applyBorder="1"/>
    <xf numFmtId="0" fontId="0" fillId="0" borderId="42" xfId="0" applyBorder="1"/>
    <xf numFmtId="0" fontId="0" fillId="0" borderId="31" xfId="0" applyFill="1" applyBorder="1"/>
    <xf numFmtId="0" fontId="0" fillId="0" borderId="44" xfId="0" applyFill="1" applyBorder="1"/>
    <xf numFmtId="0" fontId="1" fillId="2" borderId="14" xfId="0" applyFont="1" applyFill="1" applyBorder="1" applyAlignment="1">
      <alignment horizontal="center"/>
    </xf>
    <xf numFmtId="0" fontId="1" fillId="2" borderId="45" xfId="0" applyFont="1" applyFill="1" applyBorder="1"/>
    <xf numFmtId="9" fontId="1" fillId="0" borderId="2" xfId="0" applyNumberFormat="1" applyFont="1" applyFill="1" applyBorder="1" applyAlignment="1">
      <alignment horizontal="center"/>
    </xf>
    <xf numFmtId="9" fontId="1" fillId="0" borderId="27" xfId="0" applyNumberFormat="1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27" xfId="0" applyFont="1" applyFill="1" applyBorder="1" applyAlignment="1" applyProtection="1">
      <alignment horizontal="center"/>
      <protection locked="0"/>
    </xf>
    <xf numFmtId="0" fontId="1" fillId="3" borderId="19" xfId="0" applyFont="1" applyFill="1" applyBorder="1" applyProtection="1">
      <protection locked="0"/>
    </xf>
    <xf numFmtId="0" fontId="1" fillId="3" borderId="22" xfId="0" applyFont="1" applyFill="1" applyBorder="1" applyProtection="1">
      <protection locked="0"/>
    </xf>
    <xf numFmtId="0" fontId="1" fillId="3" borderId="21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3" xfId="0" applyFont="1" applyBorder="1"/>
    <xf numFmtId="0" fontId="4" fillId="0" borderId="25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4" fillId="0" borderId="22" xfId="0" applyFont="1" applyFill="1" applyBorder="1" applyAlignment="1">
      <alignment horizontal="center"/>
    </xf>
    <xf numFmtId="0" fontId="4" fillId="0" borderId="27" xfId="0" applyFont="1" applyFill="1" applyBorder="1" applyAlignment="1">
      <alignment horizontal="center"/>
    </xf>
    <xf numFmtId="0" fontId="4" fillId="0" borderId="23" xfId="0" applyFont="1" applyFill="1" applyBorder="1" applyAlignment="1">
      <alignment horizontal="center"/>
    </xf>
    <xf numFmtId="0" fontId="0" fillId="0" borderId="37" xfId="0" applyFill="1" applyBorder="1"/>
    <xf numFmtId="0" fontId="0" fillId="0" borderId="28" xfId="0" applyFill="1" applyBorder="1"/>
    <xf numFmtId="0" fontId="1" fillId="2" borderId="0" xfId="0" applyFont="1" applyFill="1" applyBorder="1"/>
    <xf numFmtId="0" fontId="0" fillId="0" borderId="46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3" xfId="0" applyBorder="1" applyAlignment="1">
      <alignment horizontal="center"/>
    </xf>
    <xf numFmtId="0" fontId="1" fillId="2" borderId="44" xfId="0" applyFont="1" applyFill="1" applyBorder="1" applyAlignment="1">
      <alignment horizontal="center"/>
    </xf>
    <xf numFmtId="0" fontId="1" fillId="2" borderId="29" xfId="0" applyFont="1" applyFill="1" applyBorder="1" applyAlignment="1">
      <alignment horizontal="center"/>
    </xf>
    <xf numFmtId="0" fontId="1" fillId="2" borderId="31" xfId="0" applyFont="1" applyFill="1" applyBorder="1" applyAlignment="1">
      <alignment horizontal="center"/>
    </xf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horizontal="left"/>
    </xf>
    <xf numFmtId="0" fontId="1" fillId="2" borderId="4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33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2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/>
    </xf>
    <xf numFmtId="0" fontId="7" fillId="0" borderId="0" xfId="0" applyFont="1"/>
    <xf numFmtId="0" fontId="0" fillId="0" borderId="58" xfId="0" applyBorder="1" applyAlignment="1">
      <alignment horizontal="center"/>
    </xf>
    <xf numFmtId="0" fontId="3" fillId="5" borderId="47" xfId="0" applyFont="1" applyFill="1" applyBorder="1" applyAlignment="1">
      <alignment horizontal="center" vertical="center" wrapText="1"/>
    </xf>
    <xf numFmtId="0" fontId="3" fillId="0" borderId="48" xfId="0" applyFont="1" applyBorder="1" applyAlignment="1">
      <alignment horizontal="center" vertical="center" wrapText="1"/>
    </xf>
    <xf numFmtId="0" fontId="3" fillId="0" borderId="49" xfId="0" applyFont="1" applyBorder="1" applyAlignment="1">
      <alignment horizontal="center" vertical="center" wrapText="1"/>
    </xf>
    <xf numFmtId="0" fontId="3" fillId="0" borderId="50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51" xfId="0" applyFont="1" applyBorder="1" applyAlignment="1">
      <alignment horizontal="center" vertical="center" wrapText="1"/>
    </xf>
    <xf numFmtId="0" fontId="3" fillId="0" borderId="52" xfId="0" applyFont="1" applyBorder="1" applyAlignment="1">
      <alignment horizontal="center" vertical="center" wrapText="1"/>
    </xf>
    <xf numFmtId="0" fontId="3" fillId="0" borderId="53" xfId="0" applyFont="1" applyBorder="1" applyAlignment="1">
      <alignment horizontal="center" vertical="center" wrapText="1"/>
    </xf>
    <xf numFmtId="0" fontId="3" fillId="0" borderId="54" xfId="0" applyFont="1" applyBorder="1" applyAlignment="1">
      <alignment horizontal="center" vertical="center" wrapText="1"/>
    </xf>
    <xf numFmtId="16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1" fillId="4" borderId="55" xfId="0" applyFont="1" applyFill="1" applyBorder="1" applyAlignment="1">
      <alignment horizontal="center"/>
    </xf>
    <xf numFmtId="0" fontId="1" fillId="4" borderId="56" xfId="0" applyFont="1" applyFill="1" applyBorder="1" applyAlignment="1">
      <alignment horizontal="center"/>
    </xf>
    <xf numFmtId="0" fontId="1" fillId="4" borderId="5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43" xfId="0" applyFont="1" applyFill="1" applyBorder="1" applyAlignment="1">
      <alignment wrapText="1"/>
    </xf>
    <xf numFmtId="0" fontId="0" fillId="0" borderId="41" xfId="0" applyBorder="1" applyAlignment="1">
      <alignment wrapText="1"/>
    </xf>
    <xf numFmtId="0" fontId="1" fillId="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25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wrapText="1"/>
    </xf>
    <xf numFmtId="0" fontId="1" fillId="2" borderId="34" xfId="0" applyFont="1" applyFill="1" applyBorder="1" applyAlignment="1">
      <alignment horizontal="center" wrapText="1"/>
    </xf>
    <xf numFmtId="0" fontId="1" fillId="2" borderId="35" xfId="0" applyFont="1" applyFill="1" applyBorder="1" applyAlignment="1">
      <alignment horizontal="center" wrapText="1"/>
    </xf>
    <xf numFmtId="0" fontId="3" fillId="3" borderId="39" xfId="0" applyFont="1" applyFill="1" applyBorder="1" applyAlignment="1" applyProtection="1">
      <alignment horizontal="center" vertical="center"/>
      <protection locked="0"/>
    </xf>
    <xf numFmtId="0" fontId="3" fillId="3" borderId="20" xfId="0" applyFont="1" applyFill="1" applyBorder="1" applyAlignment="1" applyProtection="1">
      <alignment horizontal="center" vertical="center"/>
      <protection locked="0"/>
    </xf>
    <xf numFmtId="0" fontId="3" fillId="3" borderId="40" xfId="0" applyFont="1" applyFill="1" applyBorder="1" applyAlignment="1" applyProtection="1">
      <alignment horizontal="center" vertical="center"/>
      <protection locked="0"/>
    </xf>
    <xf numFmtId="0" fontId="3" fillId="3" borderId="41" xfId="0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 wrapText="1"/>
    </xf>
    <xf numFmtId="0" fontId="1" fillId="2" borderId="38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5" fillId="0" borderId="0" xfId="0" applyFont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742951</xdr:colOff>
      <xdr:row>14</xdr:row>
      <xdr:rowOff>0</xdr:rowOff>
    </xdr:from>
    <xdr:to>
      <xdr:col>10</xdr:col>
      <xdr:colOff>752475</xdr:colOff>
      <xdr:row>15</xdr:row>
      <xdr:rowOff>190500</xdr:rowOff>
    </xdr:to>
    <xdr:sp macro="[0]!Initialisation_Tableau" textlink="">
      <xdr:nvSpPr>
        <xdr:cNvPr id="2" name="Rectangle à coins arrondis 1"/>
        <xdr:cNvSpPr/>
      </xdr:nvSpPr>
      <xdr:spPr>
        <a:xfrm>
          <a:off x="7029451" y="2733675"/>
          <a:ext cx="1533524" cy="3810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286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Mise au jour</a:t>
          </a:r>
        </a:p>
      </xdr:txBody>
    </xdr:sp>
    <xdr:clientData fPrintsWithSheet="0"/>
  </xdr:twoCellAnchor>
  <xdr:twoCellAnchor>
    <xdr:from>
      <xdr:col>8</xdr:col>
      <xdr:colOff>752475</xdr:colOff>
      <xdr:row>21</xdr:row>
      <xdr:rowOff>142875</xdr:rowOff>
    </xdr:from>
    <xdr:to>
      <xdr:col>11</xdr:col>
      <xdr:colOff>19050</xdr:colOff>
      <xdr:row>23</xdr:row>
      <xdr:rowOff>171451</xdr:rowOff>
    </xdr:to>
    <xdr:sp macro="[0]!Reinitialiser" textlink="">
      <xdr:nvSpPr>
        <xdr:cNvPr id="4" name="Rectangle à coins arrondis 3"/>
        <xdr:cNvSpPr/>
      </xdr:nvSpPr>
      <xdr:spPr>
        <a:xfrm>
          <a:off x="7038975" y="4248150"/>
          <a:ext cx="1552575" cy="409576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286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Effacement tableaux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57151</xdr:colOff>
      <xdr:row>8</xdr:row>
      <xdr:rowOff>85726</xdr:rowOff>
    </xdr:from>
    <xdr:to>
      <xdr:col>13</xdr:col>
      <xdr:colOff>85725</xdr:colOff>
      <xdr:row>18</xdr:row>
      <xdr:rowOff>116907</xdr:rowOff>
    </xdr:to>
    <xdr:pic>
      <xdr:nvPicPr>
        <xdr:cNvPr id="2" name="Image 1" descr="PrtScr captur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629151" y="2200276"/>
          <a:ext cx="5362574" cy="208858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9" tint="-0.249977111117893"/>
  </sheetPr>
  <dimension ref="A1:BM33"/>
  <sheetViews>
    <sheetView showGridLines="0" workbookViewId="0">
      <selection activeCell="M23" sqref="M23"/>
    </sheetView>
  </sheetViews>
  <sheetFormatPr baseColWidth="10" defaultRowHeight="15"/>
  <cols>
    <col min="1" max="1" width="12.140625" style="6" customWidth="1"/>
    <col min="2" max="8" width="15.7109375" customWidth="1"/>
    <col min="9" max="9" width="6.7109375" customWidth="1"/>
    <col min="10" max="10" width="9.5703125" customWidth="1"/>
    <col min="11" max="11" width="9.7109375" customWidth="1"/>
    <col min="12" max="12" width="2.5703125" customWidth="1"/>
    <col min="13" max="13" width="17.85546875" customWidth="1"/>
    <col min="15" max="15" width="8.5703125" customWidth="1"/>
    <col min="16" max="16" width="9.140625" customWidth="1"/>
    <col min="17" max="17" width="9.85546875" customWidth="1"/>
    <col min="18" max="18" width="1.85546875" customWidth="1"/>
    <col min="19" max="19" width="17" customWidth="1"/>
    <col min="21" max="21" width="10.140625" customWidth="1"/>
    <col min="22" max="22" width="9.7109375" customWidth="1"/>
    <col min="23" max="23" width="10.140625" customWidth="1"/>
    <col min="38" max="38" width="11.42578125" style="35"/>
  </cols>
  <sheetData>
    <row r="1" spans="1:65" ht="15" customHeight="1" thickBot="1">
      <c r="A1" s="113" t="s">
        <v>10</v>
      </c>
      <c r="B1" s="114"/>
      <c r="C1" s="114"/>
      <c r="D1" s="114"/>
      <c r="E1" s="114"/>
      <c r="F1" s="114"/>
      <c r="G1" s="114"/>
      <c r="H1" s="114"/>
      <c r="I1" s="115"/>
      <c r="K1" s="130" t="str">
        <f>" Besoins dès " &amp; J9 &amp;" matin"</f>
        <v xml:space="preserve"> Besoins dès Lundi matin</v>
      </c>
      <c r="M1" s="116" t="s">
        <v>16</v>
      </c>
      <c r="N1" s="117"/>
      <c r="O1" s="118"/>
      <c r="S1" s="116" t="s">
        <v>16</v>
      </c>
      <c r="T1" s="117"/>
      <c r="U1" s="118"/>
      <c r="AN1" s="1" t="s">
        <v>0</v>
      </c>
      <c r="AO1" s="47">
        <v>1</v>
      </c>
    </row>
    <row r="2" spans="1:65" ht="15.75" customHeight="1" thickBot="1">
      <c r="A2" s="79"/>
      <c r="B2" s="80">
        <v>1</v>
      </c>
      <c r="C2" s="80">
        <v>2</v>
      </c>
      <c r="D2" s="80">
        <v>3</v>
      </c>
      <c r="E2" s="80">
        <v>4</v>
      </c>
      <c r="F2" s="80">
        <v>5</v>
      </c>
      <c r="G2" s="80">
        <v>6</v>
      </c>
      <c r="H2" s="80">
        <v>7</v>
      </c>
      <c r="I2" s="122" t="s">
        <v>21</v>
      </c>
      <c r="K2" s="131"/>
      <c r="M2" s="119" t="s">
        <v>15</v>
      </c>
      <c r="N2" s="120"/>
      <c r="O2" s="121"/>
      <c r="P2" s="126" t="s">
        <v>20</v>
      </c>
      <c r="Q2" s="128" t="s">
        <v>28</v>
      </c>
      <c r="R2" s="45"/>
      <c r="S2" s="119" t="s">
        <v>15</v>
      </c>
      <c r="T2" s="120"/>
      <c r="U2" s="121"/>
      <c r="V2" s="126" t="s">
        <v>20</v>
      </c>
      <c r="W2" s="128" t="s">
        <v>28</v>
      </c>
      <c r="AL2" s="38" t="s">
        <v>36</v>
      </c>
      <c r="AM2" s="39" t="s">
        <v>12</v>
      </c>
      <c r="AN2" s="36" t="s">
        <v>1</v>
      </c>
      <c r="AO2" s="48">
        <v>2</v>
      </c>
      <c r="AP2" s="113" t="s">
        <v>36</v>
      </c>
      <c r="AQ2" s="114"/>
      <c r="AR2" s="114"/>
      <c r="AS2" s="114"/>
      <c r="AT2" s="114"/>
      <c r="AU2" s="114"/>
      <c r="AV2" s="115"/>
      <c r="AW2" s="58"/>
      <c r="AX2" s="113" t="s">
        <v>37</v>
      </c>
      <c r="AY2" s="114"/>
      <c r="AZ2" s="114"/>
      <c r="BA2" s="114"/>
      <c r="BB2" s="114"/>
      <c r="BC2" s="114"/>
      <c r="BD2" s="115"/>
    </row>
    <row r="3" spans="1:65" ht="15.75" thickBot="1">
      <c r="A3" s="98"/>
      <c r="B3" s="92" t="s">
        <v>0</v>
      </c>
      <c r="C3" s="93" t="s">
        <v>1</v>
      </c>
      <c r="D3" s="93" t="s">
        <v>2</v>
      </c>
      <c r="E3" s="93" t="s">
        <v>3</v>
      </c>
      <c r="F3" s="93" t="s">
        <v>4</v>
      </c>
      <c r="G3" s="93" t="s">
        <v>5</v>
      </c>
      <c r="H3" s="93" t="s">
        <v>6</v>
      </c>
      <c r="I3" s="123"/>
      <c r="J3" s="78" t="s">
        <v>39</v>
      </c>
      <c r="K3" s="132"/>
      <c r="M3" s="10" t="s">
        <v>11</v>
      </c>
      <c r="N3" s="7" t="s">
        <v>7</v>
      </c>
      <c r="O3" s="11" t="s">
        <v>17</v>
      </c>
      <c r="P3" s="127"/>
      <c r="Q3" s="129"/>
      <c r="R3" s="45"/>
      <c r="S3" s="10" t="s">
        <v>11</v>
      </c>
      <c r="T3" s="7" t="s">
        <v>12</v>
      </c>
      <c r="U3" s="16" t="s">
        <v>17</v>
      </c>
      <c r="V3" s="127"/>
      <c r="W3" s="129"/>
      <c r="AL3" s="40">
        <f>IF(N4&lt;&gt;"",MAX(((N4)-1.4),0),0)</f>
        <v>0</v>
      </c>
      <c r="AM3" s="41">
        <f>IF(T4&lt;&gt;"",MAX(((T4)-1),0),0)</f>
        <v>0</v>
      </c>
      <c r="AN3" s="36" t="s">
        <v>2</v>
      </c>
      <c r="AO3" s="48">
        <v>3</v>
      </c>
      <c r="AP3" s="49" t="s">
        <v>0</v>
      </c>
      <c r="AQ3" s="25" t="s">
        <v>1</v>
      </c>
      <c r="AR3" s="25" t="s">
        <v>2</v>
      </c>
      <c r="AS3" s="25" t="s">
        <v>3</v>
      </c>
      <c r="AT3" s="25" t="s">
        <v>4</v>
      </c>
      <c r="AU3" s="25" t="s">
        <v>5</v>
      </c>
      <c r="AV3" s="26" t="s">
        <v>6</v>
      </c>
      <c r="AW3" s="59"/>
      <c r="AX3" s="49" t="s">
        <v>0</v>
      </c>
      <c r="AY3" s="25" t="s">
        <v>1</v>
      </c>
      <c r="AZ3" s="25" t="s">
        <v>2</v>
      </c>
      <c r="BA3" s="25" t="s">
        <v>3</v>
      </c>
      <c r="BB3" s="25" t="s">
        <v>4</v>
      </c>
      <c r="BC3" s="25" t="s">
        <v>5</v>
      </c>
      <c r="BD3" s="26" t="s">
        <v>6</v>
      </c>
    </row>
    <row r="4" spans="1:65">
      <c r="A4" s="84" t="s">
        <v>8</v>
      </c>
      <c r="B4" s="62">
        <v>3</v>
      </c>
      <c r="C4" s="62">
        <v>2</v>
      </c>
      <c r="D4" s="62">
        <v>3</v>
      </c>
      <c r="E4" s="62">
        <v>1</v>
      </c>
      <c r="F4" s="62">
        <v>2</v>
      </c>
      <c r="G4" s="62">
        <v>1</v>
      </c>
      <c r="H4" s="62">
        <v>2</v>
      </c>
      <c r="I4" s="13">
        <f t="shared" ref="I4:I5" si="0">SUM(B4:H4)</f>
        <v>14</v>
      </c>
      <c r="J4" s="67">
        <f>MAX(B4:H4)</f>
        <v>3</v>
      </c>
      <c r="K4" s="31">
        <f>SUMIF(B2:H2,"&gt;="&amp;AO8,B4:I4)</f>
        <v>14</v>
      </c>
      <c r="M4" s="64" t="s">
        <v>13</v>
      </c>
      <c r="N4" s="60">
        <f>IF(O4&gt;0,O4/5,"")</f>
        <v>1</v>
      </c>
      <c r="O4" s="66">
        <v>5</v>
      </c>
      <c r="P4" s="30">
        <f>IF(M4&lt;&gt;"",COUNTIF(B$10:H$16,M4),"")</f>
        <v>5</v>
      </c>
      <c r="Q4" s="13">
        <f>IF(M4&lt;&gt;"",O4-P4,"")</f>
        <v>0</v>
      </c>
      <c r="S4" s="64" t="s">
        <v>31</v>
      </c>
      <c r="T4" s="33">
        <f>IF(U4&gt;0,U4/5,"")</f>
        <v>0.8</v>
      </c>
      <c r="U4" s="66">
        <v>4</v>
      </c>
      <c r="V4" s="30">
        <f>IF(S4&lt;&gt;"",COUNTIF(B$18:H$24,S4),"")</f>
        <v>4</v>
      </c>
      <c r="W4" s="13">
        <f>IF(S4&lt;&gt;"",U4-V4,"")</f>
        <v>0</v>
      </c>
      <c r="AL4" s="40">
        <f t="shared" ref="AL4:AL18" si="1">IF(N5&lt;&gt;"",MAX(((N5)-1.4),0),0)</f>
        <v>0</v>
      </c>
      <c r="AM4" s="41">
        <f t="shared" ref="AM4:AM18" si="2">IF(T5&lt;&gt;"",MAX(((T5)-1),0),0)</f>
        <v>0</v>
      </c>
      <c r="AN4" s="36" t="s">
        <v>3</v>
      </c>
      <c r="AO4" s="48">
        <v>4</v>
      </c>
      <c r="AP4" s="50">
        <f>IF($M4&lt;&gt;"",COUNTIF(BG$10:BG$16,"=" &amp; $M4),0)</f>
        <v>1</v>
      </c>
      <c r="AQ4" s="1">
        <f t="shared" ref="AQ4:AV4" si="3">IF($M4&lt;&gt;"",COUNTIF(BH$10:BH$16,"=" &amp; $M4),0)</f>
        <v>1</v>
      </c>
      <c r="AR4" s="1">
        <f t="shared" si="3"/>
        <v>1</v>
      </c>
      <c r="AS4" s="1">
        <f t="shared" si="3"/>
        <v>0</v>
      </c>
      <c r="AT4" s="1">
        <f t="shared" si="3"/>
        <v>1</v>
      </c>
      <c r="AU4" s="1">
        <f t="shared" si="3"/>
        <v>0</v>
      </c>
      <c r="AV4" s="51">
        <f t="shared" si="3"/>
        <v>1</v>
      </c>
      <c r="AW4" s="50"/>
      <c r="AX4" s="50">
        <f t="shared" ref="AX4:BD4" si="4">IF($S4&lt;&gt;"",COUNTIF(B$18:B$24,"=" &amp; $S4),0)</f>
        <v>1</v>
      </c>
      <c r="AY4" s="1">
        <f t="shared" si="4"/>
        <v>0</v>
      </c>
      <c r="AZ4" s="1">
        <f t="shared" si="4"/>
        <v>0</v>
      </c>
      <c r="BA4" s="1">
        <f t="shared" si="4"/>
        <v>1</v>
      </c>
      <c r="BB4" s="1">
        <f t="shared" si="4"/>
        <v>1</v>
      </c>
      <c r="BC4" s="1">
        <f t="shared" si="4"/>
        <v>1</v>
      </c>
      <c r="BD4" s="51">
        <f t="shared" si="4"/>
        <v>0</v>
      </c>
    </row>
    <row r="5" spans="1:65" ht="15.75" thickBot="1">
      <c r="A5" s="19" t="s">
        <v>9</v>
      </c>
      <c r="B5" s="63">
        <v>2</v>
      </c>
      <c r="C5" s="63">
        <v>1</v>
      </c>
      <c r="D5" s="63">
        <v>1</v>
      </c>
      <c r="E5" s="63">
        <v>3</v>
      </c>
      <c r="F5" s="63">
        <v>2</v>
      </c>
      <c r="G5" s="63">
        <v>3</v>
      </c>
      <c r="H5" s="63">
        <v>1</v>
      </c>
      <c r="I5" s="15">
        <f t="shared" si="0"/>
        <v>13</v>
      </c>
      <c r="K5" s="17">
        <f>SUMIF(B2:H2,"&gt;="&amp;AO8,B5:I5)</f>
        <v>13</v>
      </c>
      <c r="M5" s="64" t="s">
        <v>14</v>
      </c>
      <c r="N5" s="60">
        <f t="shared" ref="N5:N19" si="5">IF(O5&gt;0,O5/5,"")</f>
        <v>0.2</v>
      </c>
      <c r="O5" s="66">
        <v>1</v>
      </c>
      <c r="P5" s="30">
        <f t="shared" ref="P5:P19" si="6">IF(M5&lt;&gt;"",COUNTIF(B$10:H$16,M5),"")</f>
        <v>0</v>
      </c>
      <c r="Q5" s="13">
        <f t="shared" ref="Q5:Q19" si="7">IF(M5&lt;&gt;"",O5-P5,"")</f>
        <v>1</v>
      </c>
      <c r="S5" s="64" t="s">
        <v>32</v>
      </c>
      <c r="T5" s="33">
        <f t="shared" ref="T5:T19" si="8">IF(U5&gt;0,U5/5,"")</f>
        <v>0.8</v>
      </c>
      <c r="U5" s="66">
        <v>4</v>
      </c>
      <c r="V5" s="30">
        <f t="shared" ref="V5:V19" si="9">IF(S5&lt;&gt;"",COUNTIF(B$18:H$24,S5),"")</f>
        <v>4</v>
      </c>
      <c r="W5" s="13">
        <f t="shared" ref="W5:W19" si="10">IF(S5&lt;&gt;"",U5-V5,"")</f>
        <v>0</v>
      </c>
      <c r="AL5" s="40">
        <f t="shared" si="1"/>
        <v>0</v>
      </c>
      <c r="AM5" s="41">
        <f t="shared" si="2"/>
        <v>0</v>
      </c>
      <c r="AN5" s="36" t="s">
        <v>4</v>
      </c>
      <c r="AO5" s="48">
        <v>5</v>
      </c>
      <c r="AP5" s="50">
        <f t="shared" ref="AP5:AP19" si="11">IF($M5&lt;&gt;"",COUNTIF(BG$10:BG$16,"=" &amp; $M5),0)</f>
        <v>0</v>
      </c>
      <c r="AQ5" s="1">
        <f t="shared" ref="AQ5:AQ19" si="12">IF($M5&lt;&gt;"",COUNTIF(BH$10:BH$16,"=" &amp; $M5),0)</f>
        <v>0</v>
      </c>
      <c r="AR5" s="1">
        <f t="shared" ref="AR5:AR19" si="13">IF($M5&lt;&gt;"",COUNTIF(BI$10:BI$16,"=" &amp; $M5),0)</f>
        <v>0</v>
      </c>
      <c r="AS5" s="1">
        <f t="shared" ref="AS5:AS19" si="14">IF($M5&lt;&gt;"",COUNTIF(BJ$10:BJ$16,"=" &amp; $M5),0)</f>
        <v>0</v>
      </c>
      <c r="AT5" s="1">
        <f t="shared" ref="AT5:AT19" si="15">IF($M5&lt;&gt;"",COUNTIF(BK$10:BK$16,"=" &amp; $M5),0)</f>
        <v>0</v>
      </c>
      <c r="AU5" s="1">
        <f t="shared" ref="AU5:AU19" si="16">IF($M5&lt;&gt;"",COUNTIF(BL$10:BL$16,"=" &amp; $M5),0)</f>
        <v>0</v>
      </c>
      <c r="AV5" s="51">
        <f t="shared" ref="AV5:AV19" si="17">IF($M5&lt;&gt;"",COUNTIF(BM$10:BM$16,"=" &amp; $M5),0)</f>
        <v>0</v>
      </c>
      <c r="AW5" s="50"/>
      <c r="AX5" s="50">
        <f t="shared" ref="AX5:AX19" si="18">IF($S5&lt;&gt;"",COUNTIF(B$18:B$24,"=" &amp; $S5),0)</f>
        <v>1</v>
      </c>
      <c r="AY5" s="1">
        <f t="shared" ref="AY5:AY19" si="19">IF($S5&lt;&gt;"",COUNTIF(C$18:C$24,"=" &amp; $S5),0)</f>
        <v>1</v>
      </c>
      <c r="AZ5" s="1">
        <f t="shared" ref="AZ5:AZ19" si="20">IF($S5&lt;&gt;"",COUNTIF(D$18:D$24,"=" &amp; $S5),0)</f>
        <v>0</v>
      </c>
      <c r="BA5" s="1">
        <f t="shared" ref="BA5:BA19" si="21">IF($S5&lt;&gt;"",COUNTIF(E$18:E$24,"=" &amp; $S5),0)</f>
        <v>1</v>
      </c>
      <c r="BB5" s="1">
        <f t="shared" ref="BB5:BB19" si="22">IF($S5&lt;&gt;"",COUNTIF(F$18:F$24,"=" &amp; $S5),0)</f>
        <v>0</v>
      </c>
      <c r="BC5" s="1">
        <f t="shared" ref="BC5:BC19" si="23">IF($S5&lt;&gt;"",COUNTIF(G$18:G$24,"=" &amp; $S5),0)</f>
        <v>1</v>
      </c>
      <c r="BD5" s="51">
        <f t="shared" ref="BD5:BD19" si="24">IF($S5&lt;&gt;"",COUNTIF(H$18:H$24,"=" &amp; $S5),0)</f>
        <v>0</v>
      </c>
    </row>
    <row r="6" spans="1:65" ht="15.75" thickBot="1">
      <c r="B6" s="2"/>
      <c r="C6" s="2"/>
      <c r="D6" s="2"/>
      <c r="E6" s="2"/>
      <c r="F6" s="2"/>
      <c r="G6" s="2"/>
      <c r="H6" s="2"/>
      <c r="M6" s="64" t="s">
        <v>30</v>
      </c>
      <c r="N6" s="60">
        <f t="shared" si="5"/>
        <v>1.2</v>
      </c>
      <c r="O6" s="66">
        <v>6</v>
      </c>
      <c r="P6" s="30">
        <f t="shared" si="6"/>
        <v>6</v>
      </c>
      <c r="Q6" s="13">
        <f t="shared" si="7"/>
        <v>0</v>
      </c>
      <c r="S6" s="64" t="s">
        <v>33</v>
      </c>
      <c r="T6" s="33">
        <f t="shared" si="8"/>
        <v>0.6</v>
      </c>
      <c r="U6" s="66">
        <v>3</v>
      </c>
      <c r="V6" s="30">
        <f t="shared" si="9"/>
        <v>3</v>
      </c>
      <c r="W6" s="13">
        <f t="shared" si="10"/>
        <v>0</v>
      </c>
      <c r="AL6" s="40">
        <f t="shared" si="1"/>
        <v>0</v>
      </c>
      <c r="AM6" s="41">
        <f t="shared" si="2"/>
        <v>0</v>
      </c>
      <c r="AN6" s="36" t="s">
        <v>19</v>
      </c>
      <c r="AO6" s="48">
        <v>6</v>
      </c>
      <c r="AP6" s="50">
        <f t="shared" si="11"/>
        <v>1</v>
      </c>
      <c r="AQ6" s="1">
        <f t="shared" si="12"/>
        <v>1</v>
      </c>
      <c r="AR6" s="1">
        <f t="shared" si="13"/>
        <v>1</v>
      </c>
      <c r="AS6" s="1">
        <f t="shared" si="14"/>
        <v>0</v>
      </c>
      <c r="AT6" s="1">
        <f t="shared" si="15"/>
        <v>1</v>
      </c>
      <c r="AU6" s="1">
        <f t="shared" si="16"/>
        <v>1</v>
      </c>
      <c r="AV6" s="51">
        <f t="shared" si="17"/>
        <v>1</v>
      </c>
      <c r="AW6" s="50"/>
      <c r="AX6" s="50">
        <f t="shared" si="18"/>
        <v>0</v>
      </c>
      <c r="AY6" s="1">
        <f t="shared" si="19"/>
        <v>0</v>
      </c>
      <c r="AZ6" s="1">
        <f t="shared" si="20"/>
        <v>1</v>
      </c>
      <c r="BA6" s="1">
        <f t="shared" si="21"/>
        <v>1</v>
      </c>
      <c r="BB6" s="1">
        <f t="shared" si="22"/>
        <v>1</v>
      </c>
      <c r="BC6" s="1">
        <f t="shared" si="23"/>
        <v>0</v>
      </c>
      <c r="BD6" s="51">
        <f t="shared" si="24"/>
        <v>0</v>
      </c>
    </row>
    <row r="7" spans="1:65" ht="15.75" thickBot="1">
      <c r="B7" s="70">
        <f>COUNTA(B10:B16)</f>
        <v>3</v>
      </c>
      <c r="C7" s="71">
        <f t="shared" ref="C7:H7" si="25">COUNTA(C10:C16)</f>
        <v>2</v>
      </c>
      <c r="D7" s="71">
        <f t="shared" si="25"/>
        <v>3</v>
      </c>
      <c r="E7" s="71">
        <f t="shared" si="25"/>
        <v>0</v>
      </c>
      <c r="F7" s="71">
        <f t="shared" si="25"/>
        <v>2</v>
      </c>
      <c r="G7" s="71">
        <f t="shared" si="25"/>
        <v>1</v>
      </c>
      <c r="H7" s="72">
        <f t="shared" si="25"/>
        <v>2</v>
      </c>
      <c r="M7" s="64" t="s">
        <v>40</v>
      </c>
      <c r="N7" s="60">
        <f t="shared" si="5"/>
        <v>0.8</v>
      </c>
      <c r="O7" s="66">
        <v>4</v>
      </c>
      <c r="P7" s="30">
        <f t="shared" si="6"/>
        <v>2</v>
      </c>
      <c r="Q7" s="13">
        <f t="shared" si="7"/>
        <v>2</v>
      </c>
      <c r="S7" s="64" t="s">
        <v>34</v>
      </c>
      <c r="T7" s="33">
        <f t="shared" si="8"/>
        <v>0.2</v>
      </c>
      <c r="U7" s="66">
        <v>1</v>
      </c>
      <c r="V7" s="30">
        <f t="shared" si="9"/>
        <v>1</v>
      </c>
      <c r="W7" s="13">
        <f t="shared" si="10"/>
        <v>0</v>
      </c>
      <c r="AL7" s="40">
        <f t="shared" si="1"/>
        <v>0</v>
      </c>
      <c r="AM7" s="41">
        <f t="shared" si="2"/>
        <v>0</v>
      </c>
      <c r="AN7" s="36" t="s">
        <v>6</v>
      </c>
      <c r="AO7" s="48">
        <v>7</v>
      </c>
      <c r="AP7" s="50">
        <f t="shared" si="11"/>
        <v>1</v>
      </c>
      <c r="AQ7" s="1">
        <f t="shared" si="12"/>
        <v>0</v>
      </c>
      <c r="AR7" s="1">
        <f t="shared" si="13"/>
        <v>1</v>
      </c>
      <c r="AS7" s="1">
        <f t="shared" si="14"/>
        <v>0</v>
      </c>
      <c r="AT7" s="1">
        <f t="shared" si="15"/>
        <v>0</v>
      </c>
      <c r="AU7" s="1">
        <f t="shared" si="16"/>
        <v>0</v>
      </c>
      <c r="AV7" s="51">
        <f t="shared" si="17"/>
        <v>0</v>
      </c>
      <c r="AW7" s="50"/>
      <c r="AX7" s="50">
        <f t="shared" si="18"/>
        <v>0</v>
      </c>
      <c r="AY7" s="1">
        <f t="shared" si="19"/>
        <v>0</v>
      </c>
      <c r="AZ7" s="1">
        <f t="shared" si="20"/>
        <v>0</v>
      </c>
      <c r="BA7" s="1">
        <f t="shared" si="21"/>
        <v>0</v>
      </c>
      <c r="BB7" s="1">
        <f t="shared" si="22"/>
        <v>0</v>
      </c>
      <c r="BC7" s="1">
        <f t="shared" si="23"/>
        <v>1</v>
      </c>
      <c r="BD7" s="51">
        <f t="shared" si="24"/>
        <v>0</v>
      </c>
    </row>
    <row r="8" spans="1:65" ht="15.75" thickBot="1">
      <c r="A8" s="68"/>
      <c r="B8" s="73">
        <f>COUNTA(B18:B24)</f>
        <v>2</v>
      </c>
      <c r="C8" s="74">
        <f t="shared" ref="C8:H8" si="26">COUNTA(C18:C24)</f>
        <v>1</v>
      </c>
      <c r="D8" s="74">
        <f t="shared" si="26"/>
        <v>1</v>
      </c>
      <c r="E8" s="74">
        <f t="shared" si="26"/>
        <v>3</v>
      </c>
      <c r="F8" s="74">
        <f t="shared" si="26"/>
        <v>2</v>
      </c>
      <c r="G8" s="74">
        <f t="shared" si="26"/>
        <v>3</v>
      </c>
      <c r="H8" s="75">
        <f t="shared" si="26"/>
        <v>1</v>
      </c>
      <c r="J8" s="116" t="s">
        <v>18</v>
      </c>
      <c r="K8" s="118"/>
      <c r="M8" s="64" t="s">
        <v>41</v>
      </c>
      <c r="N8" s="60">
        <f t="shared" si="5"/>
        <v>0.4</v>
      </c>
      <c r="O8" s="66">
        <v>2</v>
      </c>
      <c r="P8" s="30">
        <f t="shared" si="6"/>
        <v>0</v>
      </c>
      <c r="Q8" s="13">
        <f t="shared" si="7"/>
        <v>2</v>
      </c>
      <c r="S8" s="64" t="s">
        <v>35</v>
      </c>
      <c r="T8" s="33">
        <f t="shared" si="8"/>
        <v>0.2</v>
      </c>
      <c r="U8" s="66">
        <v>1</v>
      </c>
      <c r="V8" s="30">
        <f t="shared" si="9"/>
        <v>1</v>
      </c>
      <c r="W8" s="13">
        <f t="shared" si="10"/>
        <v>0</v>
      </c>
      <c r="AL8" s="40">
        <f t="shared" si="1"/>
        <v>0</v>
      </c>
      <c r="AM8" s="41">
        <f t="shared" si="2"/>
        <v>0</v>
      </c>
      <c r="AO8" s="48">
        <f>VLOOKUP(J9,AN1:AO7,2,FALSE)</f>
        <v>1</v>
      </c>
      <c r="AP8" s="50">
        <f t="shared" si="11"/>
        <v>0</v>
      </c>
      <c r="AQ8" s="1">
        <f t="shared" si="12"/>
        <v>0</v>
      </c>
      <c r="AR8" s="1">
        <f t="shared" si="13"/>
        <v>0</v>
      </c>
      <c r="AS8" s="1">
        <f t="shared" si="14"/>
        <v>0</v>
      </c>
      <c r="AT8" s="1">
        <f t="shared" si="15"/>
        <v>0</v>
      </c>
      <c r="AU8" s="1">
        <f t="shared" si="16"/>
        <v>0</v>
      </c>
      <c r="AV8" s="51">
        <f t="shared" si="17"/>
        <v>0</v>
      </c>
      <c r="AW8" s="50"/>
      <c r="AX8" s="50">
        <f t="shared" si="18"/>
        <v>0</v>
      </c>
      <c r="AY8" s="1">
        <f t="shared" si="19"/>
        <v>0</v>
      </c>
      <c r="AZ8" s="1">
        <f t="shared" si="20"/>
        <v>0</v>
      </c>
      <c r="BA8" s="1">
        <f t="shared" si="21"/>
        <v>0</v>
      </c>
      <c r="BB8" s="1">
        <f t="shared" si="22"/>
        <v>0</v>
      </c>
      <c r="BC8" s="1">
        <f t="shared" si="23"/>
        <v>0</v>
      </c>
      <c r="BD8" s="51">
        <f t="shared" si="24"/>
        <v>1</v>
      </c>
    </row>
    <row r="9" spans="1:65" ht="15.75" thickBot="1">
      <c r="A9" s="85" t="s">
        <v>8</v>
      </c>
      <c r="B9" s="89" t="s">
        <v>0</v>
      </c>
      <c r="C9" s="90" t="s">
        <v>1</v>
      </c>
      <c r="D9" s="90" t="s">
        <v>2</v>
      </c>
      <c r="E9" s="90" t="s">
        <v>3</v>
      </c>
      <c r="F9" s="90" t="s">
        <v>4</v>
      </c>
      <c r="G9" s="90" t="s">
        <v>5</v>
      </c>
      <c r="H9" s="91" t="s">
        <v>6</v>
      </c>
      <c r="J9" s="133" t="s">
        <v>0</v>
      </c>
      <c r="K9" s="134"/>
      <c r="M9" s="64"/>
      <c r="N9" s="60" t="str">
        <f t="shared" si="5"/>
        <v/>
      </c>
      <c r="O9" s="66"/>
      <c r="P9" s="30" t="str">
        <f t="shared" si="6"/>
        <v/>
      </c>
      <c r="Q9" s="13" t="str">
        <f t="shared" si="7"/>
        <v/>
      </c>
      <c r="S9" s="64"/>
      <c r="T9" s="33" t="str">
        <f t="shared" si="8"/>
        <v/>
      </c>
      <c r="U9" s="66"/>
      <c r="V9" s="30" t="str">
        <f t="shared" si="9"/>
        <v/>
      </c>
      <c r="W9" s="13" t="str">
        <f t="shared" si="10"/>
        <v/>
      </c>
      <c r="AL9" s="40">
        <f t="shared" si="1"/>
        <v>0</v>
      </c>
      <c r="AM9" s="41">
        <f t="shared" si="2"/>
        <v>0</v>
      </c>
      <c r="AP9" s="50">
        <f t="shared" si="11"/>
        <v>0</v>
      </c>
      <c r="AQ9" s="1">
        <f t="shared" si="12"/>
        <v>0</v>
      </c>
      <c r="AR9" s="1">
        <f t="shared" si="13"/>
        <v>0</v>
      </c>
      <c r="AS9" s="1">
        <f t="shared" si="14"/>
        <v>0</v>
      </c>
      <c r="AT9" s="1">
        <f t="shared" si="15"/>
        <v>0</v>
      </c>
      <c r="AU9" s="1">
        <f t="shared" si="16"/>
        <v>0</v>
      </c>
      <c r="AV9" s="51">
        <f t="shared" si="17"/>
        <v>0</v>
      </c>
      <c r="AW9" s="50"/>
      <c r="AX9" s="50">
        <f t="shared" si="18"/>
        <v>0</v>
      </c>
      <c r="AY9" s="1">
        <f t="shared" si="19"/>
        <v>0</v>
      </c>
      <c r="AZ9" s="1">
        <f t="shared" si="20"/>
        <v>0</v>
      </c>
      <c r="BA9" s="1">
        <f t="shared" si="21"/>
        <v>0</v>
      </c>
      <c r="BB9" s="1">
        <f t="shared" si="22"/>
        <v>0</v>
      </c>
      <c r="BC9" s="1">
        <f t="shared" si="23"/>
        <v>0</v>
      </c>
      <c r="BD9" s="51">
        <f t="shared" si="24"/>
        <v>0</v>
      </c>
      <c r="BG9" s="24" t="s">
        <v>0</v>
      </c>
      <c r="BH9" s="25" t="s">
        <v>1</v>
      </c>
      <c r="BI9" s="25" t="s">
        <v>2</v>
      </c>
      <c r="BJ9" s="25" t="s">
        <v>3</v>
      </c>
      <c r="BK9" s="25" t="s">
        <v>4</v>
      </c>
      <c r="BL9" s="25" t="s">
        <v>5</v>
      </c>
      <c r="BM9" s="26" t="s">
        <v>6</v>
      </c>
    </row>
    <row r="10" spans="1:65">
      <c r="A10" s="81"/>
      <c r="B10" s="46" t="s">
        <v>30</v>
      </c>
      <c r="C10" s="5" t="s">
        <v>30</v>
      </c>
      <c r="D10" s="5" t="s">
        <v>30</v>
      </c>
      <c r="E10" s="5"/>
      <c r="F10" s="5" t="s">
        <v>30</v>
      </c>
      <c r="G10" s="5" t="s">
        <v>30</v>
      </c>
      <c r="H10" s="21" t="s">
        <v>30</v>
      </c>
      <c r="J10" s="135"/>
      <c r="K10" s="136"/>
      <c r="M10" s="64"/>
      <c r="N10" s="60" t="str">
        <f t="shared" si="5"/>
        <v/>
      </c>
      <c r="O10" s="66"/>
      <c r="P10" s="30" t="str">
        <f t="shared" si="6"/>
        <v/>
      </c>
      <c r="Q10" s="13" t="str">
        <f t="shared" si="7"/>
        <v/>
      </c>
      <c r="S10" s="64"/>
      <c r="T10" s="33" t="str">
        <f t="shared" si="8"/>
        <v/>
      </c>
      <c r="U10" s="66"/>
      <c r="V10" s="30" t="str">
        <f t="shared" si="9"/>
        <v/>
      </c>
      <c r="W10" s="13" t="str">
        <f t="shared" si="10"/>
        <v/>
      </c>
      <c r="AL10" s="40">
        <f t="shared" si="1"/>
        <v>0</v>
      </c>
      <c r="AM10" s="41">
        <f t="shared" si="2"/>
        <v>0</v>
      </c>
      <c r="AP10" s="50">
        <f t="shared" si="11"/>
        <v>0</v>
      </c>
      <c r="AQ10" s="1">
        <f t="shared" si="12"/>
        <v>0</v>
      </c>
      <c r="AR10" s="1">
        <f t="shared" si="13"/>
        <v>0</v>
      </c>
      <c r="AS10" s="1">
        <f t="shared" si="14"/>
        <v>0</v>
      </c>
      <c r="AT10" s="1">
        <f t="shared" si="15"/>
        <v>0</v>
      </c>
      <c r="AU10" s="1">
        <f t="shared" si="16"/>
        <v>0</v>
      </c>
      <c r="AV10" s="51">
        <f t="shared" si="17"/>
        <v>0</v>
      </c>
      <c r="AW10" s="50"/>
      <c r="AX10" s="50">
        <f t="shared" si="18"/>
        <v>0</v>
      </c>
      <c r="AY10" s="1">
        <f t="shared" si="19"/>
        <v>0</v>
      </c>
      <c r="AZ10" s="1">
        <f t="shared" si="20"/>
        <v>0</v>
      </c>
      <c r="BA10" s="1">
        <f t="shared" si="21"/>
        <v>0</v>
      </c>
      <c r="BB10" s="1">
        <f t="shared" si="22"/>
        <v>0</v>
      </c>
      <c r="BC10" s="1">
        <f t="shared" si="23"/>
        <v>0</v>
      </c>
      <c r="BD10" s="51">
        <f t="shared" si="24"/>
        <v>0</v>
      </c>
      <c r="BG10" s="46" t="str">
        <f>B10</f>
        <v>Durand</v>
      </c>
      <c r="BH10" s="46" t="str">
        <f t="shared" ref="BH10:BM10" si="27">C10</f>
        <v>Durand</v>
      </c>
      <c r="BI10" s="46" t="str">
        <f t="shared" si="27"/>
        <v>Durand</v>
      </c>
      <c r="BJ10" s="46">
        <f t="shared" si="27"/>
        <v>0</v>
      </c>
      <c r="BK10" s="46" t="str">
        <f t="shared" si="27"/>
        <v>Durand</v>
      </c>
      <c r="BL10" s="46" t="str">
        <f t="shared" si="27"/>
        <v>Durand</v>
      </c>
      <c r="BM10" s="46" t="str">
        <f t="shared" si="27"/>
        <v>Durand</v>
      </c>
    </row>
    <row r="11" spans="1:65">
      <c r="A11" s="82"/>
      <c r="B11" s="12" t="s">
        <v>13</v>
      </c>
      <c r="C11" s="69" t="s">
        <v>13</v>
      </c>
      <c r="D11" s="2" t="s">
        <v>13</v>
      </c>
      <c r="E11" s="5"/>
      <c r="F11" s="5" t="s">
        <v>13</v>
      </c>
      <c r="G11" s="5"/>
      <c r="H11" s="21" t="s">
        <v>13</v>
      </c>
      <c r="J11" s="137" t="s">
        <v>27</v>
      </c>
      <c r="K11" s="138"/>
      <c r="M11" s="64"/>
      <c r="N11" s="60" t="str">
        <f t="shared" si="5"/>
        <v/>
      </c>
      <c r="O11" s="66"/>
      <c r="P11" s="30" t="str">
        <f t="shared" si="6"/>
        <v/>
      </c>
      <c r="Q11" s="13" t="str">
        <f t="shared" si="7"/>
        <v/>
      </c>
      <c r="S11" s="64"/>
      <c r="T11" s="33" t="str">
        <f t="shared" si="8"/>
        <v/>
      </c>
      <c r="U11" s="66"/>
      <c r="V11" s="30" t="str">
        <f t="shared" si="9"/>
        <v/>
      </c>
      <c r="W11" s="13" t="str">
        <f t="shared" si="10"/>
        <v/>
      </c>
      <c r="AL11" s="40">
        <f t="shared" si="1"/>
        <v>0</v>
      </c>
      <c r="AM11" s="41">
        <f t="shared" si="2"/>
        <v>0</v>
      </c>
      <c r="AN11" s="36" t="s">
        <v>25</v>
      </c>
      <c r="AP11" s="50">
        <f t="shared" si="11"/>
        <v>0</v>
      </c>
      <c r="AQ11" s="1">
        <f t="shared" si="12"/>
        <v>0</v>
      </c>
      <c r="AR11" s="1">
        <f t="shared" si="13"/>
        <v>0</v>
      </c>
      <c r="AS11" s="1">
        <f t="shared" si="14"/>
        <v>0</v>
      </c>
      <c r="AT11" s="1">
        <f t="shared" si="15"/>
        <v>0</v>
      </c>
      <c r="AU11" s="1">
        <f t="shared" si="16"/>
        <v>0</v>
      </c>
      <c r="AV11" s="51">
        <f t="shared" si="17"/>
        <v>0</v>
      </c>
      <c r="AW11" s="50"/>
      <c r="AX11" s="50">
        <f t="shared" si="18"/>
        <v>0</v>
      </c>
      <c r="AY11" s="1">
        <f t="shared" si="19"/>
        <v>0</v>
      </c>
      <c r="AZ11" s="1">
        <f t="shared" si="20"/>
        <v>0</v>
      </c>
      <c r="BA11" s="1">
        <f t="shared" si="21"/>
        <v>0</v>
      </c>
      <c r="BB11" s="1">
        <f t="shared" si="22"/>
        <v>0</v>
      </c>
      <c r="BC11" s="1">
        <f t="shared" si="23"/>
        <v>0</v>
      </c>
      <c r="BD11" s="51">
        <f t="shared" si="24"/>
        <v>0</v>
      </c>
      <c r="BG11" s="46" t="str">
        <f t="shared" ref="BG11:BG16" si="28">B11</f>
        <v>Donald</v>
      </c>
      <c r="BH11" s="46" t="str">
        <f t="shared" ref="BH11:BH16" si="29">C11</f>
        <v>Donald</v>
      </c>
      <c r="BI11" s="46" t="str">
        <f t="shared" ref="BI11:BI16" si="30">D11</f>
        <v>Donald</v>
      </c>
      <c r="BJ11" s="46">
        <f t="shared" ref="BJ11:BJ16" si="31">E11</f>
        <v>0</v>
      </c>
      <c r="BK11" s="46" t="str">
        <f t="shared" ref="BK11:BK16" si="32">F11</f>
        <v>Donald</v>
      </c>
      <c r="BL11" s="46">
        <f t="shared" ref="BL11:BL16" si="33">G11</f>
        <v>0</v>
      </c>
      <c r="BM11" s="46" t="str">
        <f t="shared" ref="BM11:BM16" si="34">H11</f>
        <v>Donald</v>
      </c>
    </row>
    <row r="12" spans="1:65">
      <c r="A12" s="82"/>
      <c r="B12" s="12" t="s">
        <v>40</v>
      </c>
      <c r="C12" s="5"/>
      <c r="D12" s="5" t="s">
        <v>40</v>
      </c>
      <c r="E12" s="5"/>
      <c r="F12" s="5"/>
      <c r="G12" s="5"/>
      <c r="H12" s="21"/>
      <c r="J12" s="139"/>
      <c r="K12" s="140"/>
      <c r="M12" s="64"/>
      <c r="N12" s="60" t="str">
        <f t="shared" si="5"/>
        <v/>
      </c>
      <c r="O12" s="66"/>
      <c r="P12" s="30" t="str">
        <f t="shared" si="6"/>
        <v/>
      </c>
      <c r="Q12" s="13" t="str">
        <f t="shared" si="7"/>
        <v/>
      </c>
      <c r="S12" s="64"/>
      <c r="T12" s="33" t="str">
        <f t="shared" si="8"/>
        <v/>
      </c>
      <c r="U12" s="66"/>
      <c r="V12" s="30" t="str">
        <f t="shared" si="9"/>
        <v/>
      </c>
      <c r="W12" s="13" t="str">
        <f t="shared" si="10"/>
        <v/>
      </c>
      <c r="AL12" s="40">
        <f t="shared" si="1"/>
        <v>0</v>
      </c>
      <c r="AM12" s="41">
        <f t="shared" si="2"/>
        <v>0</v>
      </c>
      <c r="AN12" s="37" t="s">
        <v>26</v>
      </c>
      <c r="AP12" s="50">
        <f t="shared" si="11"/>
        <v>0</v>
      </c>
      <c r="AQ12" s="1">
        <f t="shared" si="12"/>
        <v>0</v>
      </c>
      <c r="AR12" s="1">
        <f t="shared" si="13"/>
        <v>0</v>
      </c>
      <c r="AS12" s="1">
        <f t="shared" si="14"/>
        <v>0</v>
      </c>
      <c r="AT12" s="1">
        <f t="shared" si="15"/>
        <v>0</v>
      </c>
      <c r="AU12" s="1">
        <f t="shared" si="16"/>
        <v>0</v>
      </c>
      <c r="AV12" s="51">
        <f t="shared" si="17"/>
        <v>0</v>
      </c>
      <c r="AW12" s="50"/>
      <c r="AX12" s="50">
        <f t="shared" si="18"/>
        <v>0</v>
      </c>
      <c r="AY12" s="1">
        <f t="shared" si="19"/>
        <v>0</v>
      </c>
      <c r="AZ12" s="1">
        <f t="shared" si="20"/>
        <v>0</v>
      </c>
      <c r="BA12" s="1">
        <f t="shared" si="21"/>
        <v>0</v>
      </c>
      <c r="BB12" s="1">
        <f t="shared" si="22"/>
        <v>0</v>
      </c>
      <c r="BC12" s="1">
        <f t="shared" si="23"/>
        <v>0</v>
      </c>
      <c r="BD12" s="51">
        <f t="shared" si="24"/>
        <v>0</v>
      </c>
      <c r="BG12" s="46" t="str">
        <f t="shared" si="28"/>
        <v>eric</v>
      </c>
      <c r="BH12" s="46">
        <f t="shared" si="29"/>
        <v>0</v>
      </c>
      <c r="BI12" s="46" t="str">
        <f t="shared" si="30"/>
        <v>eric</v>
      </c>
      <c r="BJ12" s="46">
        <f t="shared" si="31"/>
        <v>0</v>
      </c>
      <c r="BK12" s="46">
        <f t="shared" si="32"/>
        <v>0</v>
      </c>
      <c r="BL12" s="46">
        <f t="shared" si="33"/>
        <v>0</v>
      </c>
      <c r="BM12" s="46">
        <f t="shared" si="34"/>
        <v>0</v>
      </c>
    </row>
    <row r="13" spans="1:65">
      <c r="A13" s="82"/>
      <c r="B13" s="12"/>
      <c r="C13" s="5"/>
      <c r="D13" s="5"/>
      <c r="E13" s="5"/>
      <c r="F13" s="5"/>
      <c r="G13" s="5"/>
      <c r="H13" s="21"/>
      <c r="M13" s="64"/>
      <c r="N13" s="60" t="str">
        <f t="shared" si="5"/>
        <v/>
      </c>
      <c r="O13" s="66"/>
      <c r="P13" s="30" t="str">
        <f t="shared" si="6"/>
        <v/>
      </c>
      <c r="Q13" s="13" t="str">
        <f t="shared" si="7"/>
        <v/>
      </c>
      <c r="S13" s="64"/>
      <c r="T13" s="33" t="str">
        <f t="shared" si="8"/>
        <v/>
      </c>
      <c r="U13" s="66"/>
      <c r="V13" s="30" t="str">
        <f t="shared" si="9"/>
        <v/>
      </c>
      <c r="W13" s="13" t="str">
        <f t="shared" si="10"/>
        <v/>
      </c>
      <c r="AL13" s="40">
        <f t="shared" si="1"/>
        <v>0</v>
      </c>
      <c r="AM13" s="41">
        <f t="shared" si="2"/>
        <v>0</v>
      </c>
      <c r="AP13" s="50">
        <f t="shared" si="11"/>
        <v>0</v>
      </c>
      <c r="AQ13" s="1">
        <f t="shared" si="12"/>
        <v>0</v>
      </c>
      <c r="AR13" s="1">
        <f t="shared" si="13"/>
        <v>0</v>
      </c>
      <c r="AS13" s="1">
        <f t="shared" si="14"/>
        <v>0</v>
      </c>
      <c r="AT13" s="1">
        <f t="shared" si="15"/>
        <v>0</v>
      </c>
      <c r="AU13" s="1">
        <f t="shared" si="16"/>
        <v>0</v>
      </c>
      <c r="AV13" s="51">
        <f t="shared" si="17"/>
        <v>0</v>
      </c>
      <c r="AW13" s="50"/>
      <c r="AX13" s="50">
        <f t="shared" si="18"/>
        <v>0</v>
      </c>
      <c r="AY13" s="1">
        <f t="shared" si="19"/>
        <v>0</v>
      </c>
      <c r="AZ13" s="1">
        <f t="shared" si="20"/>
        <v>0</v>
      </c>
      <c r="BA13" s="1">
        <f t="shared" si="21"/>
        <v>0</v>
      </c>
      <c r="BB13" s="1">
        <f t="shared" si="22"/>
        <v>0</v>
      </c>
      <c r="BC13" s="1">
        <f t="shared" si="23"/>
        <v>0</v>
      </c>
      <c r="BD13" s="51">
        <f t="shared" si="24"/>
        <v>0</v>
      </c>
      <c r="BG13" s="46">
        <f t="shared" si="28"/>
        <v>0</v>
      </c>
      <c r="BH13" s="46">
        <f t="shared" si="29"/>
        <v>0</v>
      </c>
      <c r="BI13" s="46">
        <f t="shared" si="30"/>
        <v>0</v>
      </c>
      <c r="BJ13" s="46">
        <f t="shared" si="31"/>
        <v>0</v>
      </c>
      <c r="BK13" s="46">
        <f t="shared" si="32"/>
        <v>0</v>
      </c>
      <c r="BL13" s="46">
        <f t="shared" si="33"/>
        <v>0</v>
      </c>
      <c r="BM13" s="46">
        <f t="shared" si="34"/>
        <v>0</v>
      </c>
    </row>
    <row r="14" spans="1:65">
      <c r="A14" s="82"/>
      <c r="B14" s="12"/>
      <c r="C14" s="5"/>
      <c r="D14" s="5"/>
      <c r="E14" s="5"/>
      <c r="F14" s="8"/>
      <c r="G14" s="5"/>
      <c r="H14" s="21"/>
      <c r="I14" s="4"/>
      <c r="J14" s="141"/>
      <c r="K14" s="141"/>
      <c r="M14" s="64"/>
      <c r="N14" s="60" t="str">
        <f t="shared" si="5"/>
        <v/>
      </c>
      <c r="O14" s="66"/>
      <c r="P14" s="30" t="str">
        <f t="shared" si="6"/>
        <v/>
      </c>
      <c r="Q14" s="13" t="str">
        <f t="shared" si="7"/>
        <v/>
      </c>
      <c r="S14" s="64"/>
      <c r="T14" s="33" t="str">
        <f t="shared" si="8"/>
        <v/>
      </c>
      <c r="U14" s="66"/>
      <c r="V14" s="30" t="str">
        <f t="shared" si="9"/>
        <v/>
      </c>
      <c r="W14" s="13" t="str">
        <f t="shared" si="10"/>
        <v/>
      </c>
      <c r="AL14" s="40">
        <f t="shared" si="1"/>
        <v>0</v>
      </c>
      <c r="AM14" s="41">
        <f t="shared" si="2"/>
        <v>0</v>
      </c>
      <c r="AN14" t="s">
        <v>23</v>
      </c>
      <c r="AP14" s="50">
        <f t="shared" si="11"/>
        <v>0</v>
      </c>
      <c r="AQ14" s="1">
        <f t="shared" si="12"/>
        <v>0</v>
      </c>
      <c r="AR14" s="1">
        <f t="shared" si="13"/>
        <v>0</v>
      </c>
      <c r="AS14" s="1">
        <f t="shared" si="14"/>
        <v>0</v>
      </c>
      <c r="AT14" s="1">
        <f t="shared" si="15"/>
        <v>0</v>
      </c>
      <c r="AU14" s="1">
        <f t="shared" si="16"/>
        <v>0</v>
      </c>
      <c r="AV14" s="51">
        <f t="shared" si="17"/>
        <v>0</v>
      </c>
      <c r="AW14" s="50"/>
      <c r="AX14" s="50">
        <f t="shared" si="18"/>
        <v>0</v>
      </c>
      <c r="AY14" s="1">
        <f t="shared" si="19"/>
        <v>0</v>
      </c>
      <c r="AZ14" s="1">
        <f t="shared" si="20"/>
        <v>0</v>
      </c>
      <c r="BA14" s="1">
        <f t="shared" si="21"/>
        <v>0</v>
      </c>
      <c r="BB14" s="1">
        <f t="shared" si="22"/>
        <v>0</v>
      </c>
      <c r="BC14" s="1">
        <f t="shared" si="23"/>
        <v>0</v>
      </c>
      <c r="BD14" s="51">
        <f t="shared" si="24"/>
        <v>0</v>
      </c>
      <c r="BG14" s="46">
        <f t="shared" si="28"/>
        <v>0</v>
      </c>
      <c r="BH14" s="46">
        <f t="shared" si="29"/>
        <v>0</v>
      </c>
      <c r="BI14" s="46">
        <f t="shared" si="30"/>
        <v>0</v>
      </c>
      <c r="BJ14" s="46">
        <f t="shared" si="31"/>
        <v>0</v>
      </c>
      <c r="BK14" s="46">
        <f t="shared" si="32"/>
        <v>0</v>
      </c>
      <c r="BL14" s="46">
        <f t="shared" si="33"/>
        <v>0</v>
      </c>
      <c r="BM14" s="46">
        <f t="shared" si="34"/>
        <v>0</v>
      </c>
    </row>
    <row r="15" spans="1:65">
      <c r="A15" s="82"/>
      <c r="B15" s="12"/>
      <c r="C15" s="5"/>
      <c r="D15" s="5"/>
      <c r="E15" s="5"/>
      <c r="F15" s="5"/>
      <c r="G15" s="5"/>
      <c r="H15" s="21"/>
      <c r="I15" s="3"/>
      <c r="M15" s="64"/>
      <c r="N15" s="60" t="str">
        <f t="shared" si="5"/>
        <v/>
      </c>
      <c r="O15" s="66"/>
      <c r="P15" s="30" t="str">
        <f t="shared" si="6"/>
        <v/>
      </c>
      <c r="Q15" s="13" t="str">
        <f t="shared" si="7"/>
        <v/>
      </c>
      <c r="S15" s="64"/>
      <c r="T15" s="33" t="str">
        <f t="shared" si="8"/>
        <v/>
      </c>
      <c r="U15" s="66"/>
      <c r="V15" s="30" t="str">
        <f t="shared" si="9"/>
        <v/>
      </c>
      <c r="W15" s="13" t="str">
        <f t="shared" si="10"/>
        <v/>
      </c>
      <c r="AL15" s="40">
        <f t="shared" si="1"/>
        <v>0</v>
      </c>
      <c r="AM15" s="41">
        <f t="shared" si="2"/>
        <v>0</v>
      </c>
      <c r="AN15" s="36">
        <v>0</v>
      </c>
      <c r="AP15" s="50">
        <f t="shared" si="11"/>
        <v>0</v>
      </c>
      <c r="AQ15" s="1">
        <f t="shared" si="12"/>
        <v>0</v>
      </c>
      <c r="AR15" s="1">
        <f t="shared" si="13"/>
        <v>0</v>
      </c>
      <c r="AS15" s="1">
        <f t="shared" si="14"/>
        <v>0</v>
      </c>
      <c r="AT15" s="1">
        <f t="shared" si="15"/>
        <v>0</v>
      </c>
      <c r="AU15" s="1">
        <f t="shared" si="16"/>
        <v>0</v>
      </c>
      <c r="AV15" s="51">
        <f t="shared" si="17"/>
        <v>0</v>
      </c>
      <c r="AW15" s="50"/>
      <c r="AX15" s="50">
        <f t="shared" si="18"/>
        <v>0</v>
      </c>
      <c r="AY15" s="1">
        <f t="shared" si="19"/>
        <v>0</v>
      </c>
      <c r="AZ15" s="1">
        <f t="shared" si="20"/>
        <v>0</v>
      </c>
      <c r="BA15" s="1">
        <f t="shared" si="21"/>
        <v>0</v>
      </c>
      <c r="BB15" s="1">
        <f t="shared" si="22"/>
        <v>0</v>
      </c>
      <c r="BC15" s="1">
        <f t="shared" si="23"/>
        <v>0</v>
      </c>
      <c r="BD15" s="51">
        <f t="shared" si="24"/>
        <v>0</v>
      </c>
      <c r="BG15" s="46">
        <f t="shared" si="28"/>
        <v>0</v>
      </c>
      <c r="BH15" s="46">
        <f t="shared" si="29"/>
        <v>0</v>
      </c>
      <c r="BI15" s="46">
        <f t="shared" si="30"/>
        <v>0</v>
      </c>
      <c r="BJ15" s="46">
        <f t="shared" si="31"/>
        <v>0</v>
      </c>
      <c r="BK15" s="46">
        <f t="shared" si="32"/>
        <v>0</v>
      </c>
      <c r="BL15" s="46">
        <f t="shared" si="33"/>
        <v>0</v>
      </c>
      <c r="BM15" s="46">
        <f t="shared" si="34"/>
        <v>0</v>
      </c>
    </row>
    <row r="16" spans="1:65" ht="15.75" thickBot="1">
      <c r="A16" s="82"/>
      <c r="B16" s="14"/>
      <c r="C16" s="22"/>
      <c r="D16" s="22"/>
      <c r="E16" s="22"/>
      <c r="F16" s="22"/>
      <c r="G16" s="22"/>
      <c r="H16" s="23"/>
      <c r="I16" s="3"/>
      <c r="M16" s="64"/>
      <c r="N16" s="60" t="str">
        <f t="shared" si="5"/>
        <v/>
      </c>
      <c r="O16" s="66"/>
      <c r="P16" s="30" t="str">
        <f t="shared" si="6"/>
        <v/>
      </c>
      <c r="Q16" s="13" t="str">
        <f t="shared" si="7"/>
        <v/>
      </c>
      <c r="S16" s="64"/>
      <c r="T16" s="33" t="str">
        <f t="shared" si="8"/>
        <v/>
      </c>
      <c r="U16" s="66"/>
      <c r="V16" s="30" t="str">
        <f t="shared" si="9"/>
        <v/>
      </c>
      <c r="W16" s="13" t="str">
        <f t="shared" si="10"/>
        <v/>
      </c>
      <c r="AL16" s="40">
        <f t="shared" si="1"/>
        <v>0</v>
      </c>
      <c r="AM16" s="41">
        <f t="shared" si="2"/>
        <v>0</v>
      </c>
      <c r="AP16" s="50">
        <f t="shared" si="11"/>
        <v>0</v>
      </c>
      <c r="AQ16" s="1">
        <f t="shared" si="12"/>
        <v>0</v>
      </c>
      <c r="AR16" s="1">
        <f t="shared" si="13"/>
        <v>0</v>
      </c>
      <c r="AS16" s="1">
        <f t="shared" si="14"/>
        <v>0</v>
      </c>
      <c r="AT16" s="1">
        <f t="shared" si="15"/>
        <v>0</v>
      </c>
      <c r="AU16" s="1">
        <f t="shared" si="16"/>
        <v>0</v>
      </c>
      <c r="AV16" s="51">
        <f t="shared" si="17"/>
        <v>0</v>
      </c>
      <c r="AW16" s="50"/>
      <c r="AX16" s="50">
        <f t="shared" si="18"/>
        <v>0</v>
      </c>
      <c r="AY16" s="1">
        <f t="shared" si="19"/>
        <v>0</v>
      </c>
      <c r="AZ16" s="1">
        <f t="shared" si="20"/>
        <v>0</v>
      </c>
      <c r="BA16" s="1">
        <f t="shared" si="21"/>
        <v>0</v>
      </c>
      <c r="BB16" s="1">
        <f t="shared" si="22"/>
        <v>0</v>
      </c>
      <c r="BC16" s="1">
        <f t="shared" si="23"/>
        <v>0</v>
      </c>
      <c r="BD16" s="51">
        <f t="shared" si="24"/>
        <v>0</v>
      </c>
      <c r="BG16" s="46">
        <f t="shared" si="28"/>
        <v>0</v>
      </c>
      <c r="BH16" s="46">
        <f t="shared" si="29"/>
        <v>0</v>
      </c>
      <c r="BI16" s="46">
        <f t="shared" si="30"/>
        <v>0</v>
      </c>
      <c r="BJ16" s="46">
        <f t="shared" si="31"/>
        <v>0</v>
      </c>
      <c r="BK16" s="46">
        <f t="shared" si="32"/>
        <v>0</v>
      </c>
      <c r="BL16" s="46">
        <f t="shared" si="33"/>
        <v>0</v>
      </c>
      <c r="BM16" s="46">
        <f t="shared" si="34"/>
        <v>0</v>
      </c>
    </row>
    <row r="17" spans="1:65" ht="15.75" thickBot="1">
      <c r="A17" s="85" t="s">
        <v>9</v>
      </c>
      <c r="B17" s="94" t="s">
        <v>0</v>
      </c>
      <c r="C17" s="90" t="s">
        <v>1</v>
      </c>
      <c r="D17" s="90" t="s">
        <v>2</v>
      </c>
      <c r="E17" s="95" t="s">
        <v>3</v>
      </c>
      <c r="F17" s="95" t="s">
        <v>4</v>
      </c>
      <c r="G17" s="95" t="s">
        <v>5</v>
      </c>
      <c r="H17" s="96" t="s">
        <v>6</v>
      </c>
      <c r="J17" s="124" t="s">
        <v>29</v>
      </c>
      <c r="K17" s="125"/>
      <c r="M17" s="64"/>
      <c r="N17" s="60" t="str">
        <f t="shared" si="5"/>
        <v/>
      </c>
      <c r="O17" s="66"/>
      <c r="P17" s="30" t="str">
        <f t="shared" si="6"/>
        <v/>
      </c>
      <c r="Q17" s="13" t="str">
        <f t="shared" si="7"/>
        <v/>
      </c>
      <c r="S17" s="64"/>
      <c r="T17" s="33" t="str">
        <f t="shared" si="8"/>
        <v/>
      </c>
      <c r="U17" s="66"/>
      <c r="V17" s="30" t="str">
        <f t="shared" si="9"/>
        <v/>
      </c>
      <c r="W17" s="13" t="str">
        <f t="shared" si="10"/>
        <v/>
      </c>
      <c r="AL17" s="40">
        <f t="shared" si="1"/>
        <v>0</v>
      </c>
      <c r="AM17" s="41">
        <f t="shared" si="2"/>
        <v>0</v>
      </c>
      <c r="AP17" s="50">
        <f t="shared" si="11"/>
        <v>0</v>
      </c>
      <c r="AQ17" s="1">
        <f t="shared" si="12"/>
        <v>0</v>
      </c>
      <c r="AR17" s="1">
        <f t="shared" si="13"/>
        <v>0</v>
      </c>
      <c r="AS17" s="1">
        <f t="shared" si="14"/>
        <v>0</v>
      </c>
      <c r="AT17" s="1">
        <f t="shared" si="15"/>
        <v>0</v>
      </c>
      <c r="AU17" s="1">
        <f t="shared" si="16"/>
        <v>0</v>
      </c>
      <c r="AV17" s="51">
        <f t="shared" si="17"/>
        <v>0</v>
      </c>
      <c r="AW17" s="50"/>
      <c r="AX17" s="50">
        <f t="shared" si="18"/>
        <v>0</v>
      </c>
      <c r="AY17" s="1">
        <f t="shared" si="19"/>
        <v>0</v>
      </c>
      <c r="AZ17" s="1">
        <f t="shared" si="20"/>
        <v>0</v>
      </c>
      <c r="BA17" s="1">
        <f t="shared" si="21"/>
        <v>0</v>
      </c>
      <c r="BB17" s="1">
        <f t="shared" si="22"/>
        <v>0</v>
      </c>
      <c r="BC17" s="1">
        <f t="shared" si="23"/>
        <v>0</v>
      </c>
      <c r="BD17" s="51">
        <f t="shared" si="24"/>
        <v>0</v>
      </c>
      <c r="BG17" s="27" t="s">
        <v>0</v>
      </c>
      <c r="BH17" s="25" t="s">
        <v>1</v>
      </c>
      <c r="BI17" s="25" t="s">
        <v>2</v>
      </c>
      <c r="BJ17" s="28" t="s">
        <v>3</v>
      </c>
      <c r="BK17" s="28" t="s">
        <v>4</v>
      </c>
      <c r="BL17" s="28" t="s">
        <v>5</v>
      </c>
      <c r="BM17" s="29" t="s">
        <v>6</v>
      </c>
    </row>
    <row r="18" spans="1:65" ht="15.75" thickBot="1">
      <c r="A18" s="81"/>
      <c r="B18" s="12" t="s">
        <v>31</v>
      </c>
      <c r="C18" s="5" t="s">
        <v>32</v>
      </c>
      <c r="D18" s="5" t="s">
        <v>33</v>
      </c>
      <c r="E18" s="5" t="s">
        <v>31</v>
      </c>
      <c r="F18" s="5" t="s">
        <v>31</v>
      </c>
      <c r="G18" s="5" t="s">
        <v>31</v>
      </c>
      <c r="H18" s="21" t="s">
        <v>35</v>
      </c>
      <c r="M18" s="64"/>
      <c r="N18" s="60" t="str">
        <f t="shared" si="5"/>
        <v/>
      </c>
      <c r="O18" s="66"/>
      <c r="P18" s="30" t="str">
        <f t="shared" si="6"/>
        <v/>
      </c>
      <c r="Q18" s="13" t="str">
        <f t="shared" si="7"/>
        <v/>
      </c>
      <c r="S18" s="64"/>
      <c r="T18" s="33" t="str">
        <f t="shared" si="8"/>
        <v/>
      </c>
      <c r="U18" s="66"/>
      <c r="V18" s="30" t="str">
        <f t="shared" si="9"/>
        <v/>
      </c>
      <c r="W18" s="13" t="str">
        <f t="shared" si="10"/>
        <v/>
      </c>
      <c r="AL18" s="40">
        <f t="shared" si="1"/>
        <v>0</v>
      </c>
      <c r="AM18" s="42">
        <f t="shared" si="2"/>
        <v>0</v>
      </c>
      <c r="AP18" s="50">
        <f t="shared" si="11"/>
        <v>0</v>
      </c>
      <c r="AQ18" s="1">
        <f t="shared" si="12"/>
        <v>0</v>
      </c>
      <c r="AR18" s="1">
        <f t="shared" si="13"/>
        <v>0</v>
      </c>
      <c r="AS18" s="1">
        <f t="shared" si="14"/>
        <v>0</v>
      </c>
      <c r="AT18" s="1">
        <f t="shared" si="15"/>
        <v>0</v>
      </c>
      <c r="AU18" s="1">
        <f t="shared" si="16"/>
        <v>0</v>
      </c>
      <c r="AV18" s="51">
        <f t="shared" si="17"/>
        <v>0</v>
      </c>
      <c r="AW18" s="50"/>
      <c r="AX18" s="50">
        <f t="shared" si="18"/>
        <v>0</v>
      </c>
      <c r="AY18" s="1">
        <f t="shared" si="19"/>
        <v>0</v>
      </c>
      <c r="AZ18" s="1">
        <f t="shared" si="20"/>
        <v>0</v>
      </c>
      <c r="BA18" s="1">
        <f t="shared" si="21"/>
        <v>0</v>
      </c>
      <c r="BB18" s="1">
        <f t="shared" si="22"/>
        <v>0</v>
      </c>
      <c r="BC18" s="1">
        <f t="shared" si="23"/>
        <v>0</v>
      </c>
      <c r="BD18" s="51">
        <f t="shared" si="24"/>
        <v>0</v>
      </c>
      <c r="BG18" s="12"/>
      <c r="BH18" s="5"/>
      <c r="BI18" s="5"/>
      <c r="BJ18" s="5"/>
      <c r="BK18" s="5"/>
      <c r="BL18" s="5"/>
      <c r="BM18" s="21"/>
    </row>
    <row r="19" spans="1:65" ht="15.75" thickBot="1">
      <c r="A19" s="82"/>
      <c r="B19" s="12" t="s">
        <v>32</v>
      </c>
      <c r="C19" s="5"/>
      <c r="D19" s="5"/>
      <c r="E19" s="5" t="s">
        <v>32</v>
      </c>
      <c r="F19" s="5" t="s">
        <v>33</v>
      </c>
      <c r="G19" s="5" t="s">
        <v>32</v>
      </c>
      <c r="H19" s="21"/>
      <c r="M19" s="65"/>
      <c r="N19" s="61" t="str">
        <f t="shared" si="5"/>
        <v/>
      </c>
      <c r="O19" s="66"/>
      <c r="P19" s="30" t="str">
        <f t="shared" si="6"/>
        <v/>
      </c>
      <c r="Q19" s="13" t="str">
        <f t="shared" si="7"/>
        <v/>
      </c>
      <c r="S19" s="65"/>
      <c r="T19" s="34" t="str">
        <f t="shared" si="8"/>
        <v/>
      </c>
      <c r="U19" s="66"/>
      <c r="V19" s="30" t="str">
        <f t="shared" si="9"/>
        <v/>
      </c>
      <c r="W19" s="13" t="str">
        <f t="shared" si="10"/>
        <v/>
      </c>
      <c r="AL19" s="43">
        <f>SUM(AL3:AL18)</f>
        <v>0</v>
      </c>
      <c r="AM19" s="44">
        <f>SUM(AM3:AM18)</f>
        <v>0</v>
      </c>
      <c r="AP19" s="52">
        <f t="shared" si="11"/>
        <v>0</v>
      </c>
      <c r="AQ19" s="53">
        <f t="shared" si="12"/>
        <v>0</v>
      </c>
      <c r="AR19" s="53">
        <f t="shared" si="13"/>
        <v>0</v>
      </c>
      <c r="AS19" s="53">
        <f t="shared" si="14"/>
        <v>0</v>
      </c>
      <c r="AT19" s="53">
        <f t="shared" si="15"/>
        <v>0</v>
      </c>
      <c r="AU19" s="53">
        <f t="shared" si="16"/>
        <v>0</v>
      </c>
      <c r="AV19" s="54">
        <f t="shared" si="17"/>
        <v>0</v>
      </c>
      <c r="AW19" s="55"/>
      <c r="AX19" s="52">
        <f t="shared" si="18"/>
        <v>0</v>
      </c>
      <c r="AY19" s="53">
        <f t="shared" si="19"/>
        <v>0</v>
      </c>
      <c r="AZ19" s="53">
        <f t="shared" si="20"/>
        <v>0</v>
      </c>
      <c r="BA19" s="53">
        <f t="shared" si="21"/>
        <v>0</v>
      </c>
      <c r="BB19" s="53">
        <f t="shared" si="22"/>
        <v>0</v>
      </c>
      <c r="BC19" s="53">
        <f t="shared" si="23"/>
        <v>0</v>
      </c>
      <c r="BD19" s="54">
        <f t="shared" si="24"/>
        <v>0</v>
      </c>
      <c r="BG19" s="12"/>
      <c r="BH19" s="5"/>
      <c r="BI19" s="5"/>
      <c r="BJ19" s="5"/>
      <c r="BK19" s="5"/>
      <c r="BL19" s="5"/>
      <c r="BM19" s="21"/>
    </row>
    <row r="20" spans="1:65" ht="15.75" thickBot="1">
      <c r="A20" s="82"/>
      <c r="B20" s="12"/>
      <c r="C20" s="5"/>
      <c r="D20" s="5"/>
      <c r="E20" s="5" t="s">
        <v>33</v>
      </c>
      <c r="F20" s="5"/>
      <c r="G20" s="5" t="s">
        <v>34</v>
      </c>
      <c r="H20" s="21"/>
      <c r="M20" s="83">
        <f>16-COUNTIF(M4:M19,"=" &amp;N20)</f>
        <v>5</v>
      </c>
      <c r="O20" s="18">
        <f>SUM(O4:O19)</f>
        <v>18</v>
      </c>
      <c r="P20" s="19">
        <f t="shared" ref="P20:Q20" si="35">SUM(P4:P19)</f>
        <v>13</v>
      </c>
      <c r="Q20" s="20">
        <f t="shared" si="35"/>
        <v>5</v>
      </c>
      <c r="S20" s="83">
        <f>16-COUNTIF(S4:S19,"=" &amp;T20)</f>
        <v>5</v>
      </c>
      <c r="U20" s="18">
        <f>SUM(U4:U19)</f>
        <v>13</v>
      </c>
      <c r="V20" s="19">
        <f t="shared" ref="V20:W20" si="36">SUM(V4:V19)</f>
        <v>13</v>
      </c>
      <c r="W20" s="20">
        <f t="shared" si="36"/>
        <v>0</v>
      </c>
      <c r="AP20" s="56">
        <f>SUM(AP4:AP19)</f>
        <v>3</v>
      </c>
      <c r="AQ20" s="56">
        <f t="shared" ref="AQ20:AV20" si="37">SUM(AQ4:AQ19)</f>
        <v>2</v>
      </c>
      <c r="AR20" s="56">
        <f t="shared" si="37"/>
        <v>3</v>
      </c>
      <c r="AS20" s="56">
        <f t="shared" si="37"/>
        <v>0</v>
      </c>
      <c r="AT20" s="56">
        <f t="shared" si="37"/>
        <v>2</v>
      </c>
      <c r="AU20" s="56">
        <f t="shared" si="37"/>
        <v>1</v>
      </c>
      <c r="AV20" s="57">
        <f t="shared" si="37"/>
        <v>2</v>
      </c>
      <c r="AW20" s="3"/>
      <c r="AX20" s="56">
        <f>SUM(AX4:AX19)</f>
        <v>2</v>
      </c>
      <c r="AY20" s="76">
        <f t="shared" ref="AY20:BD20" si="38">SUM(AY4:AY19)</f>
        <v>1</v>
      </c>
      <c r="AZ20" s="76">
        <f t="shared" si="38"/>
        <v>1</v>
      </c>
      <c r="BA20" s="76">
        <f t="shared" si="38"/>
        <v>3</v>
      </c>
      <c r="BB20" s="76">
        <f t="shared" si="38"/>
        <v>2</v>
      </c>
      <c r="BC20" s="76">
        <f t="shared" si="38"/>
        <v>3</v>
      </c>
      <c r="BD20" s="77">
        <f t="shared" si="38"/>
        <v>1</v>
      </c>
      <c r="BG20" s="12"/>
      <c r="BH20" s="5"/>
      <c r="BI20" s="5"/>
      <c r="BJ20" s="5"/>
      <c r="BK20" s="5"/>
      <c r="BL20" s="5"/>
      <c r="BM20" s="21"/>
    </row>
    <row r="21" spans="1:65">
      <c r="A21" s="82"/>
      <c r="B21" s="12"/>
      <c r="C21" s="5"/>
      <c r="D21" s="5"/>
      <c r="E21" s="5"/>
      <c r="F21" s="5"/>
      <c r="G21" s="5"/>
      <c r="H21" s="21"/>
      <c r="BG21" s="12"/>
      <c r="BH21" s="5"/>
      <c r="BI21" s="5"/>
      <c r="BJ21" s="5"/>
      <c r="BK21" s="5"/>
      <c r="BL21" s="5"/>
      <c r="BM21" s="21"/>
    </row>
    <row r="22" spans="1:65">
      <c r="A22" s="82"/>
      <c r="B22" s="12"/>
      <c r="C22" s="5"/>
      <c r="D22" s="5"/>
      <c r="E22" s="5"/>
      <c r="F22" s="5"/>
      <c r="G22" s="5"/>
      <c r="H22" s="21"/>
      <c r="AP22" t="s">
        <v>38</v>
      </c>
      <c r="AX22" t="s">
        <v>42</v>
      </c>
      <c r="BG22" s="12"/>
      <c r="BH22" s="5"/>
      <c r="BI22" s="5"/>
      <c r="BJ22" s="5"/>
      <c r="BK22" s="5"/>
      <c r="BL22" s="5"/>
      <c r="BM22" s="21"/>
    </row>
    <row r="23" spans="1:65">
      <c r="A23" s="82"/>
      <c r="B23" s="12"/>
      <c r="C23" s="5"/>
      <c r="D23" s="5"/>
      <c r="E23" s="5"/>
      <c r="F23" s="5"/>
      <c r="G23" s="5"/>
      <c r="H23" s="21"/>
      <c r="BG23" s="12"/>
      <c r="BH23" s="5"/>
      <c r="BI23" s="5"/>
      <c r="BJ23" s="5"/>
      <c r="BK23" s="5"/>
      <c r="BL23" s="5"/>
      <c r="BM23" s="21"/>
    </row>
    <row r="24" spans="1:65" ht="15.75" thickBot="1">
      <c r="A24" s="82"/>
      <c r="B24" s="14"/>
      <c r="C24" s="22"/>
      <c r="D24" s="22"/>
      <c r="E24" s="22"/>
      <c r="F24" s="22"/>
      <c r="G24" s="22"/>
      <c r="H24" s="23"/>
      <c r="BG24" s="14"/>
      <c r="BH24" s="22"/>
      <c r="BI24" s="22"/>
      <c r="BJ24" s="22"/>
      <c r="BK24" s="22"/>
      <c r="BL24" s="22"/>
      <c r="BM24" s="23"/>
    </row>
    <row r="25" spans="1:65" ht="15.75" thickBot="1">
      <c r="A25" s="9"/>
      <c r="J25" s="124" t="s">
        <v>24</v>
      </c>
      <c r="K25" s="125"/>
    </row>
    <row r="26" spans="1:65" ht="18.75">
      <c r="B26" s="99" t="s">
        <v>43</v>
      </c>
      <c r="C26" s="100"/>
      <c r="D26" s="101"/>
      <c r="F26" s="108">
        <f ca="1">TODAY()</f>
        <v>43986</v>
      </c>
      <c r="G26" s="109"/>
    </row>
    <row r="27" spans="1:65" ht="15.75" thickBot="1">
      <c r="B27" s="102"/>
      <c r="C27" s="103"/>
      <c r="D27" s="104"/>
    </row>
    <row r="28" spans="1:65" ht="15.75" thickBot="1">
      <c r="B28" s="102"/>
      <c r="C28" s="103"/>
      <c r="D28" s="104"/>
      <c r="M28" s="110" t="s">
        <v>22</v>
      </c>
      <c r="N28" s="111"/>
      <c r="O28" s="111"/>
      <c r="P28" s="112"/>
    </row>
    <row r="29" spans="1:65">
      <c r="B29" s="102"/>
      <c r="C29" s="103"/>
      <c r="D29" s="104"/>
    </row>
    <row r="30" spans="1:65" ht="15.75" thickBot="1">
      <c r="B30" s="105"/>
      <c r="C30" s="106"/>
      <c r="D30" s="107"/>
    </row>
    <row r="33" spans="1:1">
      <c r="A33" s="32"/>
    </row>
  </sheetData>
  <mergeCells count="22">
    <mergeCell ref="S1:U1"/>
    <mergeCell ref="S2:U2"/>
    <mergeCell ref="I2:I3"/>
    <mergeCell ref="AP2:AV2"/>
    <mergeCell ref="AX2:BD2"/>
    <mergeCell ref="V2:V3"/>
    <mergeCell ref="W2:W3"/>
    <mergeCell ref="K1:K3"/>
    <mergeCell ref="P2:P3"/>
    <mergeCell ref="Q2:Q3"/>
    <mergeCell ref="B26:D30"/>
    <mergeCell ref="F26:G26"/>
    <mergeCell ref="M28:P28"/>
    <mergeCell ref="A1:I1"/>
    <mergeCell ref="M1:O1"/>
    <mergeCell ref="M2:O2"/>
    <mergeCell ref="J25:K25"/>
    <mergeCell ref="J17:K17"/>
    <mergeCell ref="J8:K8"/>
    <mergeCell ref="J9:K10"/>
    <mergeCell ref="J11:K12"/>
    <mergeCell ref="J14:K14"/>
  </mergeCells>
  <conditionalFormatting sqref="Q20">
    <cfRule type="expression" dxfId="6" priority="8">
      <formula>SUM($P$20+$Q$20)&lt;$K$4</formula>
    </cfRule>
  </conditionalFormatting>
  <conditionalFormatting sqref="T17 W20">
    <cfRule type="expression" dxfId="5" priority="7">
      <formula>SUM($V$20:$W$20)&lt;$K$5</formula>
    </cfRule>
  </conditionalFormatting>
  <conditionalFormatting sqref="N4:N19">
    <cfRule type="expression" dxfId="4" priority="5">
      <formula>AND($N4&gt;1.4,$N4&lt;&gt;"")</formula>
    </cfRule>
  </conditionalFormatting>
  <conditionalFormatting sqref="T4:T19">
    <cfRule type="expression" dxfId="3" priority="4">
      <formula>AND($T4&gt;1.4,$T4&lt;&gt;"")</formula>
    </cfRule>
  </conditionalFormatting>
  <conditionalFormatting sqref="B4:H4">
    <cfRule type="cellIs" dxfId="2" priority="3" operator="greaterThan">
      <formula>$M$20</formula>
    </cfRule>
  </conditionalFormatting>
  <conditionalFormatting sqref="B5:H5">
    <cfRule type="cellIs" dxfId="1" priority="2" operator="greaterThan">
      <formula>$S$20</formula>
    </cfRule>
  </conditionalFormatting>
  <conditionalFormatting sqref="B4:H4">
    <cfRule type="cellIs" dxfId="0" priority="1" operator="greaterThan">
      <formula>7</formula>
    </cfRule>
  </conditionalFormatting>
  <dataValidations count="1">
    <dataValidation type="list" allowBlank="1" showInputMessage="1" showErrorMessage="1" sqref="J9:K10">
      <formula1>JourDeSem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L33"/>
  <sheetViews>
    <sheetView tabSelected="1" workbookViewId="0">
      <selection activeCell="C34" sqref="C34"/>
    </sheetView>
  </sheetViews>
  <sheetFormatPr baseColWidth="10" defaultRowHeight="15"/>
  <sheetData>
    <row r="1" spans="1:12" ht="21">
      <c r="A1" s="88"/>
      <c r="B1" s="87" t="s">
        <v>55</v>
      </c>
    </row>
    <row r="2" spans="1:12">
      <c r="B2" s="142" t="s">
        <v>44</v>
      </c>
      <c r="C2" s="143"/>
      <c r="D2" s="143"/>
      <c r="E2" s="143"/>
      <c r="F2" s="143"/>
      <c r="G2" s="143"/>
      <c r="H2" s="143"/>
      <c r="I2" s="143"/>
      <c r="J2" s="143"/>
      <c r="K2" s="143"/>
      <c r="L2" s="143"/>
    </row>
    <row r="3" spans="1:12" ht="25.5" customHeight="1">
      <c r="B3" s="143"/>
      <c r="C3" s="143"/>
      <c r="D3" s="143"/>
      <c r="E3" s="143"/>
      <c r="F3" s="143"/>
      <c r="G3" s="143"/>
      <c r="H3" s="143"/>
      <c r="I3" s="143"/>
      <c r="J3" s="143"/>
      <c r="K3" s="143"/>
      <c r="L3" s="143"/>
    </row>
    <row r="4" spans="1:12" ht="21">
      <c r="B4" s="87" t="s">
        <v>45</v>
      </c>
    </row>
    <row r="5" spans="1:12" ht="21">
      <c r="B5" s="87" t="s">
        <v>46</v>
      </c>
    </row>
    <row r="6" spans="1:12" ht="21">
      <c r="B6" s="87" t="s">
        <v>47</v>
      </c>
    </row>
    <row r="7" spans="1:12" ht="21">
      <c r="B7" s="87"/>
      <c r="E7" s="87" t="s">
        <v>48</v>
      </c>
    </row>
    <row r="8" spans="1:12" ht="21">
      <c r="B8" s="87" t="s">
        <v>49</v>
      </c>
    </row>
    <row r="9" spans="1:12" ht="21">
      <c r="B9" s="87"/>
    </row>
    <row r="10" spans="1:12" ht="21">
      <c r="B10" s="87" t="s">
        <v>50</v>
      </c>
    </row>
    <row r="21" spans="2:3" ht="21">
      <c r="B21" s="87" t="s">
        <v>51</v>
      </c>
    </row>
    <row r="23" spans="2:3" ht="21">
      <c r="B23" s="87" t="s">
        <v>52</v>
      </c>
    </row>
    <row r="25" spans="2:3" ht="23.25">
      <c r="B25" s="97" t="s">
        <v>54</v>
      </c>
    </row>
    <row r="26" spans="2:3" ht="18.75">
      <c r="C26" s="86" t="s">
        <v>53</v>
      </c>
    </row>
    <row r="28" spans="2:3" ht="21">
      <c r="B28" s="87" t="s">
        <v>56</v>
      </c>
    </row>
    <row r="29" spans="2:3" ht="21">
      <c r="B29" s="87" t="s">
        <v>57</v>
      </c>
    </row>
    <row r="30" spans="2:3" ht="21">
      <c r="B30" s="87" t="s">
        <v>58</v>
      </c>
    </row>
    <row r="31" spans="2:3" ht="21">
      <c r="B31" s="87" t="s">
        <v>59</v>
      </c>
    </row>
    <row r="33" spans="2:2" ht="21">
      <c r="B33" s="87" t="s">
        <v>60</v>
      </c>
    </row>
  </sheetData>
  <mergeCells count="1">
    <mergeCell ref="B2:L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1 Semaine Jour</vt:lpstr>
      <vt:lpstr>Remarques</vt:lpstr>
      <vt:lpstr>Choix</vt:lpstr>
      <vt:lpstr>JourDeSem</vt:lpstr>
      <vt:lpstr>'1 Semaine Jour'!Zone_d_impression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FONCK Julien</dc:creator>
  <cp:lastModifiedBy>Toukoul</cp:lastModifiedBy>
  <cp:lastPrinted>2020-06-04T19:33:18Z</cp:lastPrinted>
  <dcterms:created xsi:type="dcterms:W3CDTF">2020-05-29T13:37:44Z</dcterms:created>
  <dcterms:modified xsi:type="dcterms:W3CDTF">2020-06-04T19:44:53Z</dcterms:modified>
</cp:coreProperties>
</file>