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816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/>
  <c r="G21" s="1"/>
  <c r="L3"/>
  <c r="I29"/>
  <c r="A7"/>
  <c r="H32"/>
  <c r="F28"/>
  <c r="H26"/>
  <c r="I25"/>
  <c r="I31" l="1"/>
  <c r="G21" i="1"/>
  <c r="G9"/>
  <c r="I26" i="2" l="1"/>
  <c r="I16"/>
  <c r="I15"/>
  <c r="I25" i="1"/>
  <c r="I15"/>
  <c r="I16" s="1"/>
  <c r="I26" l="1"/>
  <c r="I31"/>
</calcChain>
</file>

<file path=xl/sharedStrings.xml><?xml version="1.0" encoding="utf-8"?>
<sst xmlns="http://schemas.openxmlformats.org/spreadsheetml/2006/main" count="72" uniqueCount="60">
  <si>
    <t>grammes</t>
  </si>
  <si>
    <t>mililitres</t>
  </si>
  <si>
    <t>grammes de sucre</t>
  </si>
  <si>
    <t>grammes d'eau</t>
  </si>
  <si>
    <t>pourcentage du piods en sucre :</t>
  </si>
  <si>
    <t>le volume du sucre se reduit de :</t>
  </si>
  <si>
    <t>volume réel occupé par le sucre :</t>
  </si>
  <si>
    <t xml:space="preserve">soit : </t>
  </si>
  <si>
    <t>CALCUL POUR DETERMINER UNE QUANTITE EXACTE D'UNE DISSOLUTION D'EAU ET SUCRE</t>
  </si>
  <si>
    <t>porcentage de la quantité d'eau selon le pourcentage inscrit dans le bouchon de la bouteille en noir.</t>
  </si>
  <si>
    <t>volume occupé par l'eau en millilitres</t>
  </si>
  <si>
    <t>pourcentage du poids en eau :</t>
  </si>
  <si>
    <t>porcentage de la quantité de sucre selon le pourcentage inscrit dans le bouchon de la bouteille en noir.</t>
  </si>
  <si>
    <t>de produit.</t>
  </si>
  <si>
    <t>pourcentage, le sel, le magnesium, le bicarbonate de sodium, le clorite de sodium…. Etc… tous</t>
  </si>
  <si>
    <t xml:space="preserve">ont un pourcentage different de réduction, ce pourcentage est donc modifiable pour s'adapter a chaque type </t>
  </si>
  <si>
    <t>soit :</t>
  </si>
  <si>
    <t>poids de la quantité de sucre selon le pourcentage de la dissolution</t>
  </si>
  <si>
    <t>Dans ces cellules devrait appraitre le calcul de la quantité d'eau et sucre necessaire en tenant compte de la quantité finale</t>
  </si>
  <si>
    <t>désirée, ainsi que des pourcentages de dissolution et de reduction du sucre une fois l'eau ajoutée.</t>
  </si>
  <si>
    <t>(dans cette configuration d'une dissolution de 50% et une reduction du volume du sucre de 50%, la quantité d'eau</t>
  </si>
  <si>
    <r>
      <t>(</t>
    </r>
    <r>
      <rPr>
        <b/>
        <sz val="12"/>
        <color theme="1"/>
        <rFont val="Calibri"/>
        <family val="2"/>
        <scheme val="minor"/>
      </rPr>
      <t>variable</t>
    </r>
    <r>
      <rPr>
        <sz val="12"/>
        <color theme="1"/>
        <rFont val="Calibri"/>
        <family val="2"/>
        <scheme val="minor"/>
      </rPr>
      <t xml:space="preserve">) lorsque l'on ajoute l'eau dans la bouteille, le volume du sucre se reduit au contact de l'eau selon un certain </t>
    </r>
  </si>
  <si>
    <r>
      <t>(</t>
    </r>
    <r>
      <rPr>
        <b/>
        <sz val="12"/>
        <color theme="1"/>
        <rFont val="Calibri"/>
        <family val="2"/>
        <scheme val="minor"/>
      </rPr>
      <t>variable</t>
    </r>
    <r>
      <rPr>
        <sz val="12"/>
        <color theme="1"/>
        <rFont val="Calibri"/>
        <family val="2"/>
        <scheme val="minor"/>
      </rPr>
      <t>) quantité désirée en mililitres</t>
    </r>
  </si>
  <si>
    <r>
      <t>(</t>
    </r>
    <r>
      <rPr>
        <b/>
        <sz val="12"/>
        <color theme="1"/>
        <rFont val="Calibri"/>
        <family val="2"/>
        <scheme val="minor"/>
      </rPr>
      <t>variable</t>
    </r>
    <r>
      <rPr>
        <sz val="12"/>
        <color theme="1"/>
        <rFont val="Calibri"/>
        <family val="2"/>
        <scheme val="minor"/>
      </rPr>
      <t>) Pourcentage de la dissolution modifiable (si on inscrit 40%, cela veut dire : 40% de sucre et 60% d'eau)</t>
    </r>
  </si>
  <si>
    <r>
      <t xml:space="preserve">nécessaire est de :   </t>
    </r>
    <r>
      <rPr>
        <b/>
        <sz val="10"/>
        <color theme="1"/>
        <rFont val="Calibri"/>
        <family val="2"/>
        <scheme val="minor"/>
      </rPr>
      <t>66,6 grammes ou mililitres</t>
    </r>
    <r>
      <rPr>
        <sz val="10"/>
        <color theme="1"/>
        <rFont val="Calibri"/>
        <family val="2"/>
        <scheme val="minor"/>
      </rPr>
      <t xml:space="preserve">  et la quantité de sucre est de : </t>
    </r>
    <r>
      <rPr>
        <b/>
        <sz val="10"/>
        <color theme="1"/>
        <rFont val="Calibri"/>
        <family val="2"/>
        <scheme val="minor"/>
      </rPr>
      <t>66,6 grammes</t>
    </r>
    <r>
      <rPr>
        <sz val="10"/>
        <color theme="1"/>
        <rFont val="Calibri"/>
        <family val="2"/>
        <scheme val="minor"/>
      </rPr>
      <t xml:space="preserve"> )</t>
    </r>
  </si>
  <si>
    <r>
      <rPr>
        <b/>
        <sz val="10"/>
        <color theme="1"/>
        <rFont val="Calibri"/>
        <family val="2"/>
        <scheme val="minor"/>
      </rPr>
      <t>Preuve</t>
    </r>
    <r>
      <rPr>
        <sz val="10"/>
        <color theme="1"/>
        <rFont val="Calibri"/>
        <family val="2"/>
        <scheme val="minor"/>
      </rPr>
      <t xml:space="preserve"> : 66,6 mililitres plus 33,3 mililitres = 100 mililitres</t>
    </r>
  </si>
  <si>
    <t>CALCUL POUR DETERMINER UNE QUANTITE EXACTE D'UNE DISSOLUTION D'EAU ET :</t>
  </si>
  <si>
    <t>Magnesion</t>
  </si>
  <si>
    <t>Bicarbonnate de sodium</t>
  </si>
  <si>
    <t>Chlorite de sodium</t>
  </si>
  <si>
    <t>Chlorure de sodium</t>
  </si>
  <si>
    <t>Taux de</t>
  </si>
  <si>
    <t>Produit</t>
  </si>
  <si>
    <t>Le sur-volume de l'eau lorsque l'on verse le produit</t>
  </si>
  <si>
    <t>divisé par le poids du produit versé</t>
  </si>
  <si>
    <t>Exemple :</t>
  </si>
  <si>
    <t>50cl d'eau</t>
  </si>
  <si>
    <t>50gr de produit</t>
  </si>
  <si>
    <t>75 cl de mélange</t>
  </si>
  <si>
    <t>25cl/50gr de sel</t>
  </si>
  <si>
    <t xml:space="preserve">Soit </t>
  </si>
  <si>
    <t>Millilitres</t>
  </si>
  <si>
    <t>Densité de l'eau 1</t>
  </si>
  <si>
    <t xml:space="preserve">VOLUME TOTAL </t>
  </si>
  <si>
    <t xml:space="preserve">A OBTENIR : </t>
  </si>
  <si>
    <t>Le taux de réduction représente :</t>
  </si>
  <si>
    <t>réduction :</t>
  </si>
  <si>
    <t>Pourcentage du poids du produit avant mélange</t>
  </si>
  <si>
    <t>par rapport au poids total</t>
  </si>
  <si>
    <t>avant mélange</t>
  </si>
  <si>
    <t>Réduction</t>
  </si>
  <si>
    <t>Taux de dissolution</t>
  </si>
  <si>
    <t>Poids total avant mélange :</t>
  </si>
  <si>
    <t>après dissolution</t>
  </si>
  <si>
    <t>pourcentage du poids</t>
  </si>
  <si>
    <t xml:space="preserve">volume réel occupé par </t>
  </si>
  <si>
    <t>Seules variables les cellules jaunes</t>
  </si>
  <si>
    <t xml:space="preserve">Taux de </t>
  </si>
  <si>
    <t>Saturation</t>
  </si>
  <si>
    <t>Taux de saturation :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</si>
</sst>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%"/>
  </numFmts>
  <fonts count="1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8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4" borderId="11" xfId="0" applyFill="1" applyBorder="1"/>
    <xf numFmtId="0" fontId="0" fillId="4" borderId="12" xfId="0" applyFill="1" applyBorder="1"/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6" fillId="3" borderId="9" xfId="0" applyFont="1" applyFill="1" applyBorder="1" applyAlignment="1">
      <alignment horizontal="right" vertical="center"/>
    </xf>
    <xf numFmtId="9" fontId="0" fillId="3" borderId="10" xfId="0" applyNumberFormat="1" applyFill="1" applyBorder="1" applyAlignment="1">
      <alignment vertical="center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5" fillId="4" borderId="0" xfId="0" applyFont="1" applyFill="1" applyBorder="1" applyAlignment="1">
      <alignment horizontal="right"/>
    </xf>
    <xf numFmtId="9" fontId="0" fillId="3" borderId="12" xfId="0" applyNumberFormat="1" applyFill="1" applyBorder="1" applyAlignment="1">
      <alignment horizontal="center"/>
    </xf>
    <xf numFmtId="0" fontId="0" fillId="4" borderId="11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9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9" fontId="0" fillId="0" borderId="16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12" xfId="0" applyNumberForma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top"/>
    </xf>
    <xf numFmtId="0" fontId="0" fillId="3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 vertical="top"/>
    </xf>
    <xf numFmtId="0" fontId="0" fillId="4" borderId="12" xfId="0" applyNumberFormat="1" applyFill="1" applyBorder="1" applyAlignment="1">
      <alignment horizontal="center"/>
    </xf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 vertical="top"/>
    </xf>
    <xf numFmtId="0" fontId="9" fillId="0" borderId="1" xfId="0" applyFont="1" applyBorder="1"/>
    <xf numFmtId="0" fontId="0" fillId="0" borderId="3" xfId="0" applyBorder="1"/>
    <xf numFmtId="0" fontId="9" fillId="0" borderId="4" xfId="0" applyFont="1" applyBorder="1"/>
    <xf numFmtId="0" fontId="0" fillId="0" borderId="0" xfId="0" applyBorder="1"/>
    <xf numFmtId="0" fontId="0" fillId="0" borderId="20" xfId="0" applyBorder="1"/>
    <xf numFmtId="0" fontId="5" fillId="0" borderId="4" xfId="0" applyFont="1" applyBorder="1"/>
    <xf numFmtId="0" fontId="5" fillId="0" borderId="5" xfId="0" applyFont="1" applyBorder="1"/>
    <xf numFmtId="0" fontId="0" fillId="0" borderId="7" xfId="0" applyBorder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6" borderId="17" xfId="0" applyFill="1" applyBorder="1"/>
    <xf numFmtId="0" fontId="9" fillId="6" borderId="18" xfId="0" applyFont="1" applyFill="1" applyBorder="1"/>
    <xf numFmtId="0" fontId="0" fillId="6" borderId="18" xfId="0" applyFill="1" applyBorder="1"/>
    <xf numFmtId="0" fontId="9" fillId="0" borderId="0" xfId="0" applyFont="1" applyAlignment="1">
      <alignment horizontal="right"/>
    </xf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9" fontId="0" fillId="0" borderId="14" xfId="0" applyNumberFormat="1" applyBorder="1" applyAlignment="1">
      <alignment horizontal="center"/>
    </xf>
    <xf numFmtId="0" fontId="5" fillId="4" borderId="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9" fontId="9" fillId="0" borderId="21" xfId="0" applyNumberFormat="1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10" fontId="0" fillId="0" borderId="25" xfId="0" applyNumberFormat="1" applyBorder="1" applyAlignment="1">
      <alignment horizontal="center"/>
    </xf>
    <xf numFmtId="10" fontId="0" fillId="0" borderId="16" xfId="0" applyNumberFormat="1" applyBorder="1" applyAlignment="1">
      <alignment horizontal="center"/>
    </xf>
    <xf numFmtId="10" fontId="0" fillId="0" borderId="26" xfId="0" applyNumberFormat="1" applyBorder="1" applyAlignment="1">
      <alignment horizontal="center"/>
    </xf>
    <xf numFmtId="9" fontId="9" fillId="0" borderId="1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" fillId="4" borderId="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164" fontId="9" fillId="0" borderId="21" xfId="0" applyNumberFormat="1" applyFont="1" applyFill="1" applyBorder="1" applyAlignment="1">
      <alignment horizontal="center"/>
    </xf>
    <xf numFmtId="164" fontId="9" fillId="0" borderId="16" xfId="0" applyNumberFormat="1" applyFont="1" applyFill="1" applyBorder="1" applyAlignment="1">
      <alignment horizontal="center" vertical="center"/>
    </xf>
    <xf numFmtId="164" fontId="9" fillId="0" borderId="16" xfId="0" applyNumberFormat="1" applyFont="1" applyFill="1" applyBorder="1" applyAlignment="1">
      <alignment horizontal="center"/>
    </xf>
    <xf numFmtId="0" fontId="6" fillId="4" borderId="14" xfId="0" applyFont="1" applyFill="1" applyBorder="1" applyAlignment="1">
      <alignment horizontal="right" vertical="center"/>
    </xf>
    <xf numFmtId="10" fontId="9" fillId="0" borderId="16" xfId="0" applyNumberFormat="1" applyFont="1" applyFill="1" applyBorder="1" applyAlignment="1">
      <alignment horizontal="center" vertical="center"/>
    </xf>
    <xf numFmtId="0" fontId="9" fillId="0" borderId="0" xfId="0" applyFont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9" fontId="3" fillId="2" borderId="8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64" fontId="13" fillId="6" borderId="8" xfId="0" applyNumberFormat="1" applyFont="1" applyFill="1" applyBorder="1" applyAlignment="1">
      <alignment horizontal="center" vertical="center"/>
    </xf>
    <xf numFmtId="164" fontId="13" fillId="6" borderId="10" xfId="0" applyNumberFormat="1" applyFont="1" applyFill="1" applyBorder="1" applyAlignment="1">
      <alignment horizontal="center" vertical="center"/>
    </xf>
    <xf numFmtId="164" fontId="13" fillId="6" borderId="13" xfId="0" applyNumberFormat="1" applyFont="1" applyFill="1" applyBorder="1" applyAlignment="1">
      <alignment horizontal="center" vertical="center"/>
    </xf>
    <xf numFmtId="164" fontId="13" fillId="6" borderId="15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11" fillId="5" borderId="18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9" fontId="12" fillId="5" borderId="8" xfId="0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10" fontId="0" fillId="0" borderId="27" xfId="0" applyNumberFormat="1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28" xfId="0" applyNumberFormat="1" applyBorder="1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406400</xdr:colOff>
      <xdr:row>5</xdr:row>
      <xdr:rowOff>101600</xdr:rowOff>
    </xdr:from>
    <xdr:to>
      <xdr:col>2</xdr:col>
      <xdr:colOff>241300</xdr:colOff>
      <xdr:row>11</xdr:row>
      <xdr:rowOff>101600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DE53B305-8786-3949-A58D-C681B10CBECE}"/>
            </a:ext>
          </a:extLst>
        </xdr:cNvPr>
        <xdr:cNvCxnSpPr/>
      </xdr:nvCxnSpPr>
      <xdr:spPr>
        <a:xfrm>
          <a:off x="1231900" y="723900"/>
          <a:ext cx="660400" cy="1244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4</xdr:row>
      <xdr:rowOff>139700</xdr:rowOff>
    </xdr:from>
    <xdr:to>
      <xdr:col>9</xdr:col>
      <xdr:colOff>12700</xdr:colOff>
      <xdr:row>5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3E8F8A90-041E-9542-A6BE-0DA639AC8866}"/>
            </a:ext>
          </a:extLst>
        </xdr:cNvPr>
        <xdr:cNvCxnSpPr/>
      </xdr:nvCxnSpPr>
      <xdr:spPr>
        <a:xfrm flipH="1">
          <a:off x="5245100" y="965200"/>
          <a:ext cx="673100" cy="139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14</xdr:row>
      <xdr:rowOff>101600</xdr:rowOff>
    </xdr:from>
    <xdr:to>
      <xdr:col>9</xdr:col>
      <xdr:colOff>749300</xdr:colOff>
      <xdr:row>14</xdr:row>
      <xdr:rowOff>127000</xdr:rowOff>
    </xdr:to>
    <xdr:cxnSp macro="">
      <xdr:nvCxnSpPr>
        <xdr:cNvPr id="8" name="Connecteur droit avec flèche 7">
          <a:extLst>
            <a:ext uri="{FF2B5EF4-FFF2-40B4-BE49-F238E27FC236}">
              <a16:creationId xmlns="" xmlns:a16="http://schemas.microsoft.com/office/drawing/2014/main" id="{459D62AE-65D5-454A-9F64-7B081D59582A}"/>
            </a:ext>
          </a:extLst>
        </xdr:cNvPr>
        <xdr:cNvCxnSpPr/>
      </xdr:nvCxnSpPr>
      <xdr:spPr>
        <a:xfrm flipH="1" flipV="1">
          <a:off x="5930900" y="2984500"/>
          <a:ext cx="7239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584200</xdr:colOff>
      <xdr:row>15</xdr:row>
      <xdr:rowOff>114300</xdr:rowOff>
    </xdr:from>
    <xdr:to>
      <xdr:col>9</xdr:col>
      <xdr:colOff>800100</xdr:colOff>
      <xdr:row>15</xdr:row>
      <xdr:rowOff>127000</xdr:rowOff>
    </xdr:to>
    <xdr:cxnSp macro="">
      <xdr:nvCxnSpPr>
        <xdr:cNvPr id="12" name="Connecteur droit avec flèche 11">
          <a:extLst>
            <a:ext uri="{FF2B5EF4-FFF2-40B4-BE49-F238E27FC236}">
              <a16:creationId xmlns="" xmlns:a16="http://schemas.microsoft.com/office/drawing/2014/main" id="{E06DF0B1-C1BA-4148-A3BF-B847575C0A3D}"/>
            </a:ext>
          </a:extLst>
        </xdr:cNvPr>
        <xdr:cNvCxnSpPr/>
      </xdr:nvCxnSpPr>
      <xdr:spPr>
        <a:xfrm flipH="1" flipV="1">
          <a:off x="5753100" y="3200400"/>
          <a:ext cx="95250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25</xdr:row>
      <xdr:rowOff>101600</xdr:rowOff>
    </xdr:from>
    <xdr:to>
      <xdr:col>9</xdr:col>
      <xdr:colOff>749300</xdr:colOff>
      <xdr:row>25</xdr:row>
      <xdr:rowOff>127000</xdr:rowOff>
    </xdr:to>
    <xdr:cxnSp macro="">
      <xdr:nvCxnSpPr>
        <xdr:cNvPr id="14" name="Connecteur droit avec flèche 13">
          <a:extLst>
            <a:ext uri="{FF2B5EF4-FFF2-40B4-BE49-F238E27FC236}">
              <a16:creationId xmlns="" xmlns:a16="http://schemas.microsoft.com/office/drawing/2014/main" id="{BBA0F726-973A-814B-9ED1-FD7DC7E2E9EB}"/>
            </a:ext>
          </a:extLst>
        </xdr:cNvPr>
        <xdr:cNvCxnSpPr/>
      </xdr:nvCxnSpPr>
      <xdr:spPr>
        <a:xfrm flipH="1" flipV="1">
          <a:off x="5930900" y="2984500"/>
          <a:ext cx="7239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</xdr:colOff>
      <xdr:row>28</xdr:row>
      <xdr:rowOff>114300</xdr:rowOff>
    </xdr:from>
    <xdr:to>
      <xdr:col>10</xdr:col>
      <xdr:colOff>0</xdr:colOff>
      <xdr:row>30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="" xmlns:a16="http://schemas.microsoft.com/office/drawing/2014/main" id="{8753ECC2-9155-454F-A110-8771FD27C07F}"/>
            </a:ext>
          </a:extLst>
        </xdr:cNvPr>
        <xdr:cNvCxnSpPr/>
      </xdr:nvCxnSpPr>
      <xdr:spPr>
        <a:xfrm flipH="1" flipV="1">
          <a:off x="5956300" y="5511800"/>
          <a:ext cx="774700" cy="29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24</xdr:row>
      <xdr:rowOff>101600</xdr:rowOff>
    </xdr:from>
    <xdr:to>
      <xdr:col>9</xdr:col>
      <xdr:colOff>749300</xdr:colOff>
      <xdr:row>24</xdr:row>
      <xdr:rowOff>127000</xdr:rowOff>
    </xdr:to>
    <xdr:cxnSp macro="">
      <xdr:nvCxnSpPr>
        <xdr:cNvPr id="17" name="Connecteur droit avec flèche 16">
          <a:extLst>
            <a:ext uri="{FF2B5EF4-FFF2-40B4-BE49-F238E27FC236}">
              <a16:creationId xmlns="" xmlns:a16="http://schemas.microsoft.com/office/drawing/2014/main" id="{B94BFBB6-CD43-6242-BDEE-921778DE9BAA}"/>
            </a:ext>
          </a:extLst>
        </xdr:cNvPr>
        <xdr:cNvCxnSpPr/>
      </xdr:nvCxnSpPr>
      <xdr:spPr>
        <a:xfrm flipH="1" flipV="1">
          <a:off x="5930900" y="5334000"/>
          <a:ext cx="7239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406400</xdr:colOff>
      <xdr:row>9</xdr:row>
      <xdr:rowOff>12700</xdr:rowOff>
    </xdr:from>
    <xdr:to>
      <xdr:col>9</xdr:col>
      <xdr:colOff>723900</xdr:colOff>
      <xdr:row>9</xdr:row>
      <xdr:rowOff>25400</xdr:rowOff>
    </xdr:to>
    <xdr:cxnSp macro="">
      <xdr:nvCxnSpPr>
        <xdr:cNvPr id="9" name="Connecteur droit avec flèche 8">
          <a:extLst>
            <a:ext uri="{FF2B5EF4-FFF2-40B4-BE49-F238E27FC236}">
              <a16:creationId xmlns="" xmlns:a16="http://schemas.microsoft.com/office/drawing/2014/main" id="{D9F1CE6A-5D79-E44A-99EC-748DD6D2072F}"/>
            </a:ext>
          </a:extLst>
        </xdr:cNvPr>
        <xdr:cNvCxnSpPr/>
      </xdr:nvCxnSpPr>
      <xdr:spPr>
        <a:xfrm flipH="1" flipV="1">
          <a:off x="5016500" y="1879600"/>
          <a:ext cx="161290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330200</xdr:colOff>
      <xdr:row>9</xdr:row>
      <xdr:rowOff>177800</xdr:rowOff>
    </xdr:from>
    <xdr:to>
      <xdr:col>9</xdr:col>
      <xdr:colOff>698500</xdr:colOff>
      <xdr:row>20</xdr:row>
      <xdr:rowOff>152400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2D57FAC8-87A5-6C41-96B3-DCEB65068810}"/>
            </a:ext>
          </a:extLst>
        </xdr:cNvPr>
        <xdr:cNvCxnSpPr/>
      </xdr:nvCxnSpPr>
      <xdr:spPr>
        <a:xfrm flipH="1">
          <a:off x="4940300" y="2044700"/>
          <a:ext cx="1663700" cy="2235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33"/>
  <sheetViews>
    <sheetView workbookViewId="0">
      <selection activeCell="K30" sqref="K30"/>
    </sheetView>
  </sheetViews>
  <sheetFormatPr baseColWidth="10" defaultRowHeight="15.75"/>
  <cols>
    <col min="3" max="4" width="5.5" customWidth="1"/>
    <col min="6" max="6" width="9.625" customWidth="1"/>
    <col min="7" max="8" width="7.375" customWidth="1"/>
    <col min="9" max="9" width="9.625" customWidth="1"/>
  </cols>
  <sheetData>
    <row r="2" spans="2:20">
      <c r="C2" s="36"/>
      <c r="D2" s="37" t="s">
        <v>8</v>
      </c>
      <c r="E2" s="37"/>
      <c r="F2" s="37"/>
      <c r="G2" s="37"/>
      <c r="H2" s="37"/>
      <c r="I2" s="37"/>
      <c r="J2" s="37"/>
      <c r="K2" s="37"/>
      <c r="L2" s="38"/>
    </row>
    <row r="4" spans="2:20" ht="16.5" thickBot="1"/>
    <row r="5" spans="2:20">
      <c r="B5" t="s">
        <v>22</v>
      </c>
      <c r="G5" s="94">
        <v>0.5</v>
      </c>
      <c r="H5" s="95"/>
      <c r="J5" t="s">
        <v>23</v>
      </c>
    </row>
    <row r="6" spans="2:20">
      <c r="G6" s="96"/>
      <c r="H6" s="97"/>
    </row>
    <row r="7" spans="2:20" ht="16.5" thickBot="1">
      <c r="G7" s="98"/>
      <c r="H7" s="99"/>
    </row>
    <row r="8" spans="2:20" ht="16.5" thickBot="1">
      <c r="D8" s="1"/>
      <c r="E8" s="2"/>
      <c r="F8" s="11"/>
      <c r="G8" s="12"/>
      <c r="H8" s="13"/>
      <c r="I8" s="14"/>
    </row>
    <row r="9" spans="2:20" ht="15.95" customHeight="1">
      <c r="D9" s="3"/>
      <c r="F9" s="7"/>
      <c r="G9" s="100">
        <f>I16*C13/(I16+I31)</f>
        <v>66.666666666666671</v>
      </c>
      <c r="H9" s="101"/>
      <c r="I9" s="8"/>
      <c r="K9" s="43" t="s">
        <v>18</v>
      </c>
      <c r="L9" s="2"/>
      <c r="M9" s="2"/>
      <c r="N9" s="2"/>
      <c r="O9" s="2"/>
      <c r="P9" s="2"/>
      <c r="Q9" s="2"/>
      <c r="R9" s="2"/>
      <c r="S9" s="2"/>
      <c r="T9" s="44"/>
    </row>
    <row r="10" spans="2:20" ht="15.95" customHeight="1" thickBot="1">
      <c r="D10" s="3"/>
      <c r="F10" s="7"/>
      <c r="G10" s="102"/>
      <c r="H10" s="103"/>
      <c r="I10" s="8"/>
      <c r="K10" s="45" t="s">
        <v>19</v>
      </c>
      <c r="L10" s="46"/>
      <c r="M10" s="46"/>
      <c r="N10" s="46"/>
      <c r="O10" s="46"/>
      <c r="P10" s="46"/>
      <c r="Q10" s="46"/>
      <c r="R10" s="46"/>
      <c r="S10" s="46"/>
      <c r="T10" s="47"/>
    </row>
    <row r="11" spans="2:20" ht="15.95" customHeight="1">
      <c r="D11" s="3"/>
      <c r="F11" s="91" t="s">
        <v>3</v>
      </c>
      <c r="G11" s="92"/>
      <c r="H11" s="92"/>
      <c r="I11" s="93"/>
      <c r="K11" s="48" t="s">
        <v>20</v>
      </c>
      <c r="L11" s="46"/>
      <c r="M11" s="46"/>
      <c r="N11" s="46"/>
      <c r="O11" s="46"/>
      <c r="P11" s="46"/>
      <c r="Q11" s="46"/>
      <c r="R11" s="46"/>
      <c r="S11" s="46"/>
      <c r="T11" s="47"/>
    </row>
    <row r="12" spans="2:20">
      <c r="D12" s="4"/>
      <c r="F12" s="7"/>
      <c r="G12" s="6"/>
      <c r="H12" s="6"/>
      <c r="I12" s="8"/>
      <c r="K12" s="48" t="s">
        <v>24</v>
      </c>
      <c r="L12" s="46"/>
      <c r="M12" s="46"/>
      <c r="N12" s="46"/>
      <c r="O12" s="46"/>
      <c r="P12" s="46"/>
      <c r="Q12" s="46"/>
      <c r="R12" s="46"/>
      <c r="S12" s="46"/>
      <c r="T12" s="47"/>
    </row>
    <row r="13" spans="2:20" ht="15.95" customHeight="1">
      <c r="C13" s="104">
        <v>100</v>
      </c>
      <c r="D13" s="105"/>
      <c r="F13" s="7"/>
      <c r="G13" s="6"/>
      <c r="H13" s="6"/>
      <c r="I13" s="8"/>
      <c r="K13" s="49" t="s">
        <v>25</v>
      </c>
      <c r="L13" s="5"/>
      <c r="M13" s="5"/>
      <c r="N13" s="5"/>
      <c r="O13" s="5"/>
      <c r="P13" s="5"/>
      <c r="Q13" s="5"/>
      <c r="R13" s="5"/>
      <c r="S13" s="5"/>
      <c r="T13" s="50"/>
    </row>
    <row r="14" spans="2:20" ht="15.95" customHeight="1">
      <c r="C14" s="106"/>
      <c r="D14" s="107"/>
      <c r="F14" s="7"/>
      <c r="G14" s="6"/>
      <c r="H14" s="6"/>
      <c r="I14" s="8"/>
    </row>
    <row r="15" spans="2:20">
      <c r="C15" s="108" t="s">
        <v>1</v>
      </c>
      <c r="D15" s="108"/>
      <c r="F15" s="7"/>
      <c r="G15" s="6"/>
      <c r="H15" s="19" t="s">
        <v>11</v>
      </c>
      <c r="I15" s="21">
        <f>100%-G5</f>
        <v>0.5</v>
      </c>
      <c r="K15" t="s">
        <v>9</v>
      </c>
    </row>
    <row r="16" spans="2:20">
      <c r="D16" s="3"/>
      <c r="F16" s="7"/>
      <c r="G16" s="6"/>
      <c r="H16" s="18" t="s">
        <v>7</v>
      </c>
      <c r="I16" s="33">
        <f>C13*I15</f>
        <v>50</v>
      </c>
      <c r="K16" t="s">
        <v>10</v>
      </c>
    </row>
    <row r="17" spans="4:19">
      <c r="D17" s="3"/>
      <c r="F17" s="7"/>
      <c r="G17" s="6"/>
      <c r="H17" s="6"/>
      <c r="I17" s="34" t="s">
        <v>1</v>
      </c>
    </row>
    <row r="18" spans="4:19">
      <c r="D18" s="3"/>
      <c r="F18" s="7"/>
      <c r="G18" s="6"/>
      <c r="H18" s="6"/>
      <c r="I18" s="8"/>
    </row>
    <row r="19" spans="4:19" ht="16.5" thickBot="1">
      <c r="D19" s="3"/>
      <c r="F19" s="7"/>
      <c r="G19" s="6"/>
      <c r="H19" s="6"/>
      <c r="I19" s="8"/>
    </row>
    <row r="20" spans="4:19" ht="16.5" thickBot="1">
      <c r="D20" s="3"/>
      <c r="F20" s="15"/>
      <c r="G20" s="16"/>
      <c r="H20" s="16"/>
      <c r="I20" s="17"/>
    </row>
    <row r="21" spans="4:19">
      <c r="D21" s="3"/>
      <c r="F21" s="9"/>
      <c r="G21" s="100">
        <f>I31*C13/(I16+I31)</f>
        <v>33.333333333333336</v>
      </c>
      <c r="H21" s="101"/>
      <c r="I21" s="10"/>
    </row>
    <row r="22" spans="4:19" ht="16.5" thickBot="1">
      <c r="D22" s="3"/>
      <c r="F22" s="9"/>
      <c r="G22" s="102"/>
      <c r="H22" s="103"/>
      <c r="I22" s="10"/>
    </row>
    <row r="23" spans="4:19" ht="18.75">
      <c r="D23" s="3"/>
      <c r="F23" s="88" t="s">
        <v>2</v>
      </c>
      <c r="G23" s="89"/>
      <c r="H23" s="89"/>
      <c r="I23" s="90"/>
    </row>
    <row r="24" spans="4:19" ht="9" customHeight="1">
      <c r="D24" s="3"/>
      <c r="F24" s="39"/>
      <c r="G24" s="40"/>
      <c r="H24" s="40"/>
      <c r="I24" s="41"/>
    </row>
    <row r="25" spans="4:19">
      <c r="D25" s="3"/>
      <c r="F25" s="22"/>
      <c r="G25" s="23"/>
      <c r="H25" s="24" t="s">
        <v>4</v>
      </c>
      <c r="I25" s="25">
        <f>G5</f>
        <v>0.5</v>
      </c>
      <c r="K25" t="s">
        <v>12</v>
      </c>
    </row>
    <row r="26" spans="4:19">
      <c r="D26" s="3"/>
      <c r="F26" s="22"/>
      <c r="G26" s="23"/>
      <c r="H26" s="24" t="s">
        <v>16</v>
      </c>
      <c r="I26" s="31">
        <f>C13*I25</f>
        <v>50</v>
      </c>
      <c r="K26" t="s">
        <v>17</v>
      </c>
    </row>
    <row r="27" spans="4:19">
      <c r="D27" s="3"/>
      <c r="F27" s="22"/>
      <c r="G27" s="23"/>
      <c r="H27" s="23"/>
      <c r="I27" s="42" t="s">
        <v>0</v>
      </c>
    </row>
    <row r="28" spans="4:19" ht="11.1" customHeight="1">
      <c r="D28" s="3"/>
      <c r="F28" s="22"/>
      <c r="G28" s="23"/>
      <c r="H28" s="23"/>
      <c r="I28" s="42"/>
    </row>
    <row r="29" spans="4:19">
      <c r="D29" s="3"/>
      <c r="F29" s="22"/>
      <c r="G29" s="23"/>
      <c r="H29" s="24" t="s">
        <v>5</v>
      </c>
      <c r="I29" s="27">
        <v>0.5</v>
      </c>
      <c r="K29" s="1" t="s">
        <v>21</v>
      </c>
      <c r="L29" s="2"/>
      <c r="M29" s="2"/>
      <c r="N29" s="2"/>
      <c r="O29" s="2"/>
      <c r="P29" s="2"/>
      <c r="Q29" s="2"/>
      <c r="R29" s="2"/>
      <c r="S29" s="44"/>
    </row>
    <row r="30" spans="4:19">
      <c r="D30" s="3"/>
      <c r="F30" s="22"/>
      <c r="G30" s="23"/>
      <c r="H30" s="23"/>
      <c r="I30" s="26"/>
      <c r="K30" s="3" t="s">
        <v>14</v>
      </c>
      <c r="L30" s="46"/>
      <c r="M30" s="46"/>
      <c r="N30" s="46"/>
      <c r="O30" s="46"/>
      <c r="P30" s="46"/>
      <c r="Q30" s="46"/>
      <c r="R30" s="46"/>
      <c r="S30" s="47"/>
    </row>
    <row r="31" spans="4:19">
      <c r="D31" s="3"/>
      <c r="F31" s="22"/>
      <c r="G31" s="23"/>
      <c r="H31" s="20" t="s">
        <v>6</v>
      </c>
      <c r="I31" s="35">
        <f>C13*I25*I29</f>
        <v>25</v>
      </c>
      <c r="K31" s="3" t="s">
        <v>15</v>
      </c>
      <c r="L31" s="46"/>
      <c r="M31" s="46"/>
      <c r="N31" s="46"/>
      <c r="O31" s="46"/>
      <c r="P31" s="46"/>
      <c r="Q31" s="46"/>
      <c r="R31" s="46"/>
      <c r="S31" s="47"/>
    </row>
    <row r="32" spans="4:19">
      <c r="D32" s="3"/>
      <c r="F32" s="22"/>
      <c r="G32" s="23"/>
      <c r="H32" s="23"/>
      <c r="I32" s="32" t="s">
        <v>1</v>
      </c>
      <c r="K32" s="4" t="s">
        <v>13</v>
      </c>
      <c r="L32" s="5"/>
      <c r="M32" s="5"/>
      <c r="N32" s="5"/>
      <c r="O32" s="5"/>
      <c r="P32" s="5"/>
      <c r="Q32" s="5"/>
      <c r="R32" s="5"/>
      <c r="S32" s="50"/>
    </row>
    <row r="33" spans="4:9" ht="16.5" thickBot="1">
      <c r="D33" s="4"/>
      <c r="E33" s="5"/>
      <c r="F33" s="28"/>
      <c r="G33" s="29"/>
      <c r="H33" s="29"/>
      <c r="I33" s="30"/>
    </row>
  </sheetData>
  <mergeCells count="7">
    <mergeCell ref="F23:I23"/>
    <mergeCell ref="F11:I11"/>
    <mergeCell ref="G5:H7"/>
    <mergeCell ref="G21:H22"/>
    <mergeCell ref="C13:D14"/>
    <mergeCell ref="C15:D15"/>
    <mergeCell ref="G9:H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V33"/>
  <sheetViews>
    <sheetView tabSelected="1" workbookViewId="0">
      <selection activeCell="G8" sqref="G8"/>
    </sheetView>
  </sheetViews>
  <sheetFormatPr baseColWidth="10" defaultRowHeight="15.75"/>
  <cols>
    <col min="3" max="4" width="5.5" customWidth="1"/>
    <col min="6" max="6" width="9.625" customWidth="1"/>
    <col min="7" max="8" width="7.375" customWidth="1"/>
    <col min="9" max="9" width="9.625" customWidth="1"/>
    <col min="15" max="15" width="23.25" customWidth="1"/>
  </cols>
  <sheetData>
    <row r="2" spans="1:22">
      <c r="C2" s="64"/>
      <c r="D2" s="65" t="s">
        <v>26</v>
      </c>
      <c r="E2" s="66"/>
      <c r="F2" s="66"/>
      <c r="G2" s="66"/>
      <c r="H2" s="66"/>
      <c r="I2" s="66"/>
      <c r="J2" s="66"/>
      <c r="K2" s="66"/>
      <c r="L2" s="120" t="s">
        <v>30</v>
      </c>
      <c r="M2" s="121"/>
      <c r="P2" s="56" t="s">
        <v>31</v>
      </c>
      <c r="Q2" s="56" t="s">
        <v>57</v>
      </c>
    </row>
    <row r="3" spans="1:22" ht="16.5" thickBot="1">
      <c r="K3" s="131" t="s">
        <v>59</v>
      </c>
      <c r="L3" s="132">
        <f>VLOOKUP(L2,O4:Q33,3,0)</f>
        <v>0.35849999999999999</v>
      </c>
      <c r="O3" s="56" t="s">
        <v>32</v>
      </c>
      <c r="P3" s="56" t="s">
        <v>50</v>
      </c>
      <c r="Q3" s="56" t="s">
        <v>58</v>
      </c>
    </row>
    <row r="4" spans="1:22" ht="16.5" thickBot="1">
      <c r="G4" s="87" t="s">
        <v>51</v>
      </c>
      <c r="O4" s="74" t="s">
        <v>30</v>
      </c>
      <c r="P4" s="128">
        <v>0.5</v>
      </c>
      <c r="Q4" s="75">
        <v>0.35849999999999999</v>
      </c>
    </row>
    <row r="5" spans="1:22" ht="15.75" customHeight="1">
      <c r="B5" t="s">
        <v>47</v>
      </c>
      <c r="G5" s="122">
        <v>0.25</v>
      </c>
      <c r="H5" s="123"/>
      <c r="K5" t="s">
        <v>42</v>
      </c>
      <c r="O5" s="54" t="s">
        <v>27</v>
      </c>
      <c r="P5" s="129"/>
      <c r="Q5" s="76"/>
    </row>
    <row r="6" spans="1:22" ht="15.75" customHeight="1">
      <c r="B6" t="s">
        <v>48</v>
      </c>
      <c r="G6" s="124"/>
      <c r="H6" s="125"/>
      <c r="O6" s="54" t="s">
        <v>28</v>
      </c>
      <c r="P6" s="129"/>
      <c r="Q6" s="76"/>
    </row>
    <row r="7" spans="1:22" ht="16.5" customHeight="1" thickBot="1">
      <c r="A7" t="str">
        <f>"Soit  "&amp;G5&amp;"g de " &amp;L2&amp;" pour "&amp;1-G5&amp;"g  d'eau"</f>
        <v>Soit  0.25g de Chlorure de sodium pour 0.75g  d'eau</v>
      </c>
      <c r="G7" s="126"/>
      <c r="H7" s="127"/>
      <c r="O7" s="54" t="s">
        <v>29</v>
      </c>
      <c r="P7" s="129"/>
      <c r="Q7" s="76"/>
    </row>
    <row r="8" spans="1:22" ht="16.5" thickBot="1">
      <c r="D8" s="1"/>
      <c r="E8" s="2"/>
      <c r="F8" s="11"/>
      <c r="G8" s="6" t="s">
        <v>49</v>
      </c>
      <c r="H8" s="13"/>
      <c r="I8" s="14"/>
      <c r="O8" s="54"/>
      <c r="P8" s="129"/>
      <c r="Q8" s="76"/>
    </row>
    <row r="9" spans="1:22" ht="15.75" customHeight="1" thickBot="1">
      <c r="D9" s="3"/>
      <c r="F9" s="7"/>
      <c r="G9" s="113">
        <f>IF(OR(L2="",I29=0,L3&lt;G5),0,C13/(1+G5))</f>
        <v>80</v>
      </c>
      <c r="H9" s="114"/>
      <c r="I9" s="8"/>
      <c r="O9" s="54"/>
      <c r="P9" s="129"/>
      <c r="Q9" s="76"/>
    </row>
    <row r="10" spans="1:22" ht="16.5" customHeight="1" thickBot="1">
      <c r="D10" s="3"/>
      <c r="F10" s="7"/>
      <c r="G10" s="115"/>
      <c r="H10" s="116"/>
      <c r="I10" s="8"/>
      <c r="O10" s="54"/>
      <c r="P10" s="129"/>
      <c r="Q10" s="76"/>
      <c r="S10" s="57" t="s">
        <v>45</v>
      </c>
      <c r="T10" s="58"/>
      <c r="U10" s="58"/>
      <c r="V10" s="59"/>
    </row>
    <row r="11" spans="1:22" ht="18.75">
      <c r="D11" s="3"/>
      <c r="F11" s="91" t="s">
        <v>3</v>
      </c>
      <c r="G11" s="92"/>
      <c r="H11" s="92"/>
      <c r="I11" s="93"/>
      <c r="O11" s="54"/>
      <c r="P11" s="129"/>
      <c r="Q11" s="76"/>
      <c r="S11" s="60" t="s">
        <v>33</v>
      </c>
      <c r="T11" s="46"/>
      <c r="U11" s="46"/>
      <c r="V11" s="61"/>
    </row>
    <row r="12" spans="1:22">
      <c r="D12" s="4"/>
      <c r="F12" s="7"/>
      <c r="G12" s="6"/>
      <c r="H12" s="6"/>
      <c r="I12" s="8"/>
      <c r="O12" s="54"/>
      <c r="P12" s="129"/>
      <c r="Q12" s="76"/>
      <c r="S12" s="60" t="s">
        <v>34</v>
      </c>
      <c r="T12" s="46"/>
      <c r="U12" s="46"/>
      <c r="V12" s="61"/>
    </row>
    <row r="13" spans="1:22" ht="15.75" customHeight="1">
      <c r="B13" s="67" t="s">
        <v>43</v>
      </c>
      <c r="C13" s="109">
        <v>100</v>
      </c>
      <c r="D13" s="110"/>
      <c r="F13" s="7" t="s">
        <v>52</v>
      </c>
      <c r="G13" s="6"/>
      <c r="H13" s="6"/>
      <c r="I13" s="8"/>
      <c r="O13" s="54"/>
      <c r="P13" s="129"/>
      <c r="Q13" s="76"/>
      <c r="S13" s="60"/>
      <c r="T13" s="46"/>
      <c r="U13" s="46"/>
      <c r="V13" s="61"/>
    </row>
    <row r="14" spans="1:22" ht="15.75" customHeight="1" thickBot="1">
      <c r="B14" s="67" t="s">
        <v>44</v>
      </c>
      <c r="C14" s="111"/>
      <c r="D14" s="112"/>
      <c r="F14" s="7"/>
      <c r="G14" s="6"/>
      <c r="H14" s="6"/>
      <c r="I14" s="8"/>
      <c r="O14" s="54"/>
      <c r="P14" s="129"/>
      <c r="Q14" s="76"/>
      <c r="S14" s="68" t="s">
        <v>35</v>
      </c>
      <c r="T14" s="46" t="s">
        <v>36</v>
      </c>
      <c r="U14" s="46"/>
      <c r="V14" s="61"/>
    </row>
    <row r="15" spans="1:22" ht="16.5" thickBot="1">
      <c r="C15" s="108" t="s">
        <v>41</v>
      </c>
      <c r="D15" s="108"/>
      <c r="F15" s="7"/>
      <c r="G15" s="6"/>
      <c r="H15" s="19" t="s">
        <v>11</v>
      </c>
      <c r="I15" s="73">
        <f>G9/C13</f>
        <v>0.8</v>
      </c>
      <c r="O15" s="54"/>
      <c r="P15" s="129"/>
      <c r="Q15" s="76"/>
      <c r="S15" s="68"/>
      <c r="T15" s="46" t="s">
        <v>37</v>
      </c>
      <c r="U15" s="46"/>
      <c r="V15" s="61"/>
    </row>
    <row r="16" spans="1:22" ht="16.5" thickBot="1">
      <c r="D16" s="3"/>
      <c r="F16" s="7"/>
      <c r="G16" s="6"/>
      <c r="H16" s="18" t="s">
        <v>7</v>
      </c>
      <c r="I16" s="82">
        <f>G9</f>
        <v>80</v>
      </c>
      <c r="K16" t="s">
        <v>56</v>
      </c>
      <c r="O16" s="54"/>
      <c r="P16" s="129"/>
      <c r="Q16" s="76"/>
      <c r="S16" s="68"/>
      <c r="T16" s="46" t="s">
        <v>38</v>
      </c>
      <c r="U16" s="46"/>
      <c r="V16" s="61"/>
    </row>
    <row r="17" spans="4:22">
      <c r="D17" s="3"/>
      <c r="F17" s="7"/>
      <c r="G17" s="6"/>
      <c r="H17" s="6"/>
      <c r="I17" s="34" t="s">
        <v>1</v>
      </c>
      <c r="O17" s="54"/>
      <c r="P17" s="129"/>
      <c r="Q17" s="76"/>
      <c r="S17" s="68"/>
      <c r="T17" s="46"/>
      <c r="U17" s="46"/>
      <c r="V17" s="61"/>
    </row>
    <row r="18" spans="4:22">
      <c r="D18" s="3"/>
      <c r="F18" s="7"/>
      <c r="G18" s="6"/>
      <c r="H18" s="6"/>
      <c r="I18" s="8"/>
      <c r="O18" s="54"/>
      <c r="P18" s="129"/>
      <c r="Q18" s="76"/>
      <c r="S18" s="68" t="s">
        <v>31</v>
      </c>
      <c r="T18" s="46"/>
      <c r="U18" s="46"/>
      <c r="V18" s="61"/>
    </row>
    <row r="19" spans="4:22" ht="16.5" thickBot="1">
      <c r="D19" s="3"/>
      <c r="F19" s="7"/>
      <c r="G19" s="6"/>
      <c r="H19" s="6"/>
      <c r="I19" s="8"/>
      <c r="O19" s="54"/>
      <c r="P19" s="129"/>
      <c r="Q19" s="76"/>
      <c r="S19" s="68" t="s">
        <v>46</v>
      </c>
      <c r="T19" s="46" t="s">
        <v>39</v>
      </c>
      <c r="U19" s="46"/>
      <c r="V19" s="61"/>
    </row>
    <row r="20" spans="4:22" ht="16.5" thickBot="1">
      <c r="D20" s="3"/>
      <c r="F20" s="15"/>
      <c r="G20" s="81" t="s">
        <v>49</v>
      </c>
      <c r="H20" s="16"/>
      <c r="I20" s="17"/>
      <c r="O20" s="54"/>
      <c r="P20" s="129"/>
      <c r="Q20" s="76"/>
      <c r="S20" s="69" t="s">
        <v>40</v>
      </c>
      <c r="T20" s="70">
        <v>0.5</v>
      </c>
      <c r="U20" s="62"/>
      <c r="V20" s="63"/>
    </row>
    <row r="21" spans="4:22" ht="15.75" customHeight="1">
      <c r="D21" s="3"/>
      <c r="F21" s="9"/>
      <c r="G21" s="113">
        <f>IF(AND(I29&gt;0,G9&gt;0),(C13-G9)/I29,0)</f>
        <v>40</v>
      </c>
      <c r="H21" s="114"/>
      <c r="I21" s="10"/>
      <c r="O21" s="54"/>
      <c r="P21" s="129"/>
      <c r="Q21" s="76"/>
    </row>
    <row r="22" spans="4:22" ht="16.5" customHeight="1" thickBot="1">
      <c r="D22" s="3"/>
      <c r="F22" s="9"/>
      <c r="G22" s="115"/>
      <c r="H22" s="116"/>
      <c r="I22" s="10"/>
      <c r="O22" s="54"/>
      <c r="P22" s="129"/>
      <c r="Q22" s="76"/>
    </row>
    <row r="23" spans="4:22" ht="18.75">
      <c r="D23" s="3"/>
      <c r="F23" s="88" t="s">
        <v>2</v>
      </c>
      <c r="G23" s="89"/>
      <c r="H23" s="89"/>
      <c r="I23" s="90"/>
      <c r="O23" s="54"/>
      <c r="P23" s="129"/>
      <c r="Q23" s="76"/>
    </row>
    <row r="24" spans="4:22" ht="18.75">
      <c r="D24" s="3"/>
      <c r="F24" s="51"/>
      <c r="G24" s="80"/>
      <c r="H24" s="52"/>
      <c r="I24" s="53"/>
      <c r="K24" s="79"/>
      <c r="L24" s="79"/>
      <c r="M24" s="79"/>
      <c r="O24" s="54"/>
      <c r="P24" s="129"/>
      <c r="Q24" s="76"/>
    </row>
    <row r="25" spans="4:22">
      <c r="D25" s="3"/>
      <c r="F25" s="22"/>
      <c r="G25" s="23"/>
      <c r="H25" s="24" t="s">
        <v>54</v>
      </c>
      <c r="I25" s="78">
        <f>G5</f>
        <v>0.25</v>
      </c>
      <c r="K25" s="79"/>
      <c r="L25" s="79"/>
      <c r="M25" s="79"/>
      <c r="O25" s="54"/>
      <c r="P25" s="129"/>
      <c r="Q25" s="76"/>
    </row>
    <row r="26" spans="4:22">
      <c r="D26" s="3"/>
      <c r="F26" s="22"/>
      <c r="G26" s="23"/>
      <c r="H26" s="24" t="str">
        <f>"en "&amp;L2&amp;" soit : "</f>
        <v xml:space="preserve">en Chlorure de sodium soit : </v>
      </c>
      <c r="I26" s="83">
        <f>G21</f>
        <v>40</v>
      </c>
      <c r="K26" s="79"/>
      <c r="L26" s="79"/>
      <c r="M26" s="79"/>
      <c r="O26" s="54"/>
      <c r="P26" s="129"/>
      <c r="Q26" s="76"/>
    </row>
    <row r="27" spans="4:22">
      <c r="D27" s="3"/>
      <c r="F27" s="22"/>
      <c r="G27" s="23"/>
      <c r="H27" s="23"/>
      <c r="I27" s="42" t="s">
        <v>0</v>
      </c>
      <c r="O27" s="54"/>
      <c r="P27" s="129"/>
      <c r="Q27" s="76"/>
    </row>
    <row r="28" spans="4:22">
      <c r="D28" s="3"/>
      <c r="F28" s="117" t="str">
        <f>"le volume du "&amp;L2&amp;" se reduit de :"</f>
        <v>le volume du Chlorure de sodium se reduit de :</v>
      </c>
      <c r="G28" s="118"/>
      <c r="H28" s="118"/>
      <c r="I28" s="42"/>
      <c r="O28" s="54"/>
      <c r="P28" s="129"/>
      <c r="Q28" s="76"/>
    </row>
    <row r="29" spans="4:22">
      <c r="D29" s="3"/>
      <c r="F29" s="119"/>
      <c r="G29" s="118"/>
      <c r="H29" s="118"/>
      <c r="I29" s="86">
        <f>IF(ISERROR(VLOOKUP(L2,O4:P33,2,0)),0,VLOOKUP(L2,O4:P33,2,0))</f>
        <v>0.5</v>
      </c>
      <c r="O29" s="54"/>
      <c r="P29" s="129"/>
      <c r="Q29" s="76"/>
    </row>
    <row r="30" spans="4:22">
      <c r="D30" s="3"/>
      <c r="F30" s="22"/>
      <c r="G30" s="23"/>
      <c r="H30" s="23"/>
      <c r="I30" s="26"/>
      <c r="O30" s="54"/>
      <c r="P30" s="129"/>
      <c r="Q30" s="76"/>
    </row>
    <row r="31" spans="4:22">
      <c r="D31" s="3"/>
      <c r="F31" s="22"/>
      <c r="G31" s="23"/>
      <c r="H31" s="20" t="s">
        <v>55</v>
      </c>
      <c r="I31" s="84">
        <f>IF(AND(G5&gt;0,G9=0),0,C13-G9)</f>
        <v>20</v>
      </c>
      <c r="O31" s="54"/>
      <c r="P31" s="129"/>
      <c r="Q31" s="76"/>
    </row>
    <row r="32" spans="4:22">
      <c r="D32" s="3"/>
      <c r="F32" s="72"/>
      <c r="G32" s="71"/>
      <c r="H32" s="24" t="str">
        <f>"le "&amp;L2&amp;" : "</f>
        <v xml:space="preserve">le Chlorure de sodium : </v>
      </c>
      <c r="I32" s="32" t="s">
        <v>1</v>
      </c>
      <c r="O32" s="54"/>
      <c r="P32" s="129"/>
      <c r="Q32" s="76"/>
    </row>
    <row r="33" spans="4:17" ht="16.5" thickBot="1">
      <c r="D33" s="4"/>
      <c r="E33" s="5"/>
      <c r="F33" s="28"/>
      <c r="G33" s="29"/>
      <c r="H33" s="85" t="s">
        <v>53</v>
      </c>
      <c r="I33" s="30"/>
      <c r="O33" s="55"/>
      <c r="P33" s="130"/>
      <c r="Q33" s="77"/>
    </row>
  </sheetData>
  <mergeCells count="9">
    <mergeCell ref="L2:M2"/>
    <mergeCell ref="G5:H7"/>
    <mergeCell ref="G9:H10"/>
    <mergeCell ref="F11:I11"/>
    <mergeCell ref="C13:D14"/>
    <mergeCell ref="C15:D15"/>
    <mergeCell ref="G21:H22"/>
    <mergeCell ref="F28:H29"/>
    <mergeCell ref="F23:I23"/>
  </mergeCells>
  <conditionalFormatting sqref="G5:H7">
    <cfRule type="cellIs" dxfId="1" priority="1" operator="greaterThan">
      <formula>$L$3</formula>
    </cfRule>
  </conditionalFormatting>
  <dataValidations count="1">
    <dataValidation type="list" allowBlank="1" showInputMessage="1" showErrorMessage="1" sqref="L2:M2">
      <formula1>$O$4:$O$33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Girabancas</cp:lastModifiedBy>
  <dcterms:created xsi:type="dcterms:W3CDTF">2020-04-27T22:34:44Z</dcterms:created>
  <dcterms:modified xsi:type="dcterms:W3CDTF">2020-04-29T08:39:39Z</dcterms:modified>
</cp:coreProperties>
</file>