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0" yWindow="-120" windowWidth="29040" windowHeight="15840"/>
  </bookViews>
  <sheets>
    <sheet name="Base" sheetId="3" r:id="rId1"/>
    <sheet name="SemaineX" sheetId="4" r:id="rId2"/>
    <sheet name="RECAP" sheetId="5" r:id="rId3"/>
    <sheet name="Semaine" sheetId="10" r:id="rId4"/>
  </sheets>
  <definedNames>
    <definedName name="_xlnm._FilterDatabase" localSheetId="0" hidden="1">Base!$A$1:$K$50</definedName>
    <definedName name="midi">TIMEVALUE("12:30")</definedName>
  </definedNames>
  <calcPr calcId="125725"/>
  <pivotCaches>
    <pivotCache cacheId="45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4" i="10"/>
  <c r="H14"/>
  <c r="I14"/>
  <c r="K13" i="3"/>
  <c r="K16"/>
  <c r="K21"/>
  <c r="K24"/>
  <c r="K29"/>
  <c r="K32"/>
  <c r="K37"/>
  <c r="K40"/>
  <c r="K45"/>
  <c r="K48"/>
  <c r="I4"/>
  <c r="J4"/>
  <c r="K4" s="1"/>
  <c r="I5"/>
  <c r="J5"/>
  <c r="K5" s="1"/>
  <c r="I6"/>
  <c r="J6"/>
  <c r="K6" s="1"/>
  <c r="I7"/>
  <c r="J7"/>
  <c r="K7" s="1"/>
  <c r="I8"/>
  <c r="J8"/>
  <c r="K8" s="1"/>
  <c r="I9"/>
  <c r="J9"/>
  <c r="K9" s="1"/>
  <c r="I10"/>
  <c r="J10"/>
  <c r="K10" s="1"/>
  <c r="I11"/>
  <c r="J11"/>
  <c r="K11" s="1"/>
  <c r="I12"/>
  <c r="J12"/>
  <c r="K12" s="1"/>
  <c r="I13"/>
  <c r="J13"/>
  <c r="I14"/>
  <c r="J14"/>
  <c r="K14" s="1"/>
  <c r="I15"/>
  <c r="J15"/>
  <c r="K15" s="1"/>
  <c r="I16"/>
  <c r="J16"/>
  <c r="I17"/>
  <c r="J17"/>
  <c r="K17" s="1"/>
  <c r="I18"/>
  <c r="J18"/>
  <c r="K18" s="1"/>
  <c r="I19"/>
  <c r="J19"/>
  <c r="K19" s="1"/>
  <c r="I20"/>
  <c r="J20"/>
  <c r="K20" s="1"/>
  <c r="I21"/>
  <c r="J21"/>
  <c r="I22"/>
  <c r="J22"/>
  <c r="K22" s="1"/>
  <c r="I23"/>
  <c r="J23"/>
  <c r="K23" s="1"/>
  <c r="I24"/>
  <c r="J24"/>
  <c r="I25"/>
  <c r="J25"/>
  <c r="K25" s="1"/>
  <c r="I26"/>
  <c r="J26"/>
  <c r="K26" s="1"/>
  <c r="I27"/>
  <c r="J27"/>
  <c r="K27" s="1"/>
  <c r="I28"/>
  <c r="J28"/>
  <c r="K28" s="1"/>
  <c r="I29"/>
  <c r="J29"/>
  <c r="I30"/>
  <c r="J30"/>
  <c r="K30" s="1"/>
  <c r="I31"/>
  <c r="J31"/>
  <c r="K31" s="1"/>
  <c r="I32"/>
  <c r="J32"/>
  <c r="I33"/>
  <c r="J33"/>
  <c r="K33" s="1"/>
  <c r="I34"/>
  <c r="J34"/>
  <c r="K34" s="1"/>
  <c r="I35"/>
  <c r="J35"/>
  <c r="K35" s="1"/>
  <c r="I36"/>
  <c r="J36"/>
  <c r="K36" s="1"/>
  <c r="I37"/>
  <c r="J37"/>
  <c r="I38"/>
  <c r="J38"/>
  <c r="K38" s="1"/>
  <c r="I39"/>
  <c r="J39"/>
  <c r="K39" s="1"/>
  <c r="I40"/>
  <c r="J40"/>
  <c r="I41"/>
  <c r="J41"/>
  <c r="K41" s="1"/>
  <c r="I42"/>
  <c r="J42"/>
  <c r="K42" s="1"/>
  <c r="I43"/>
  <c r="J43"/>
  <c r="K43" s="1"/>
  <c r="I44"/>
  <c r="J44"/>
  <c r="K44" s="1"/>
  <c r="I45"/>
  <c r="J45"/>
  <c r="I46"/>
  <c r="J46"/>
  <c r="K46" s="1"/>
  <c r="I47"/>
  <c r="J47"/>
  <c r="K47" s="1"/>
  <c r="I48"/>
  <c r="J48"/>
  <c r="I3"/>
  <c r="J3"/>
  <c r="K3" s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D3"/>
  <c r="D2"/>
  <c r="B3"/>
  <c r="B2"/>
  <c r="I2"/>
  <c r="J2"/>
  <c r="K2" s="1"/>
  <c r="V3"/>
  <c r="W3"/>
  <c r="X3"/>
  <c r="Z3" s="1"/>
  <c r="Y3"/>
  <c r="V4"/>
  <c r="W4"/>
  <c r="X4"/>
  <c r="AA4" s="1"/>
  <c r="Y4"/>
  <c r="V5"/>
  <c r="W5"/>
  <c r="X5"/>
  <c r="Y5"/>
  <c r="V6"/>
  <c r="W6"/>
  <c r="X6"/>
  <c r="Y6"/>
  <c r="V7"/>
  <c r="W7"/>
  <c r="X7"/>
  <c r="Y7"/>
  <c r="V8"/>
  <c r="Z8" s="1"/>
  <c r="V9"/>
  <c r="W9"/>
  <c r="X9"/>
  <c r="Y9"/>
  <c r="V10"/>
  <c r="W10"/>
  <c r="X10"/>
  <c r="Y10"/>
  <c r="V11"/>
  <c r="W11"/>
  <c r="X11"/>
  <c r="Y11"/>
  <c r="V12"/>
  <c r="W12"/>
  <c r="X12"/>
  <c r="Y12"/>
  <c r="V13"/>
  <c r="W13"/>
  <c r="X13"/>
  <c r="Y13"/>
  <c r="V14"/>
  <c r="W14"/>
  <c r="X14"/>
  <c r="Y14"/>
  <c r="V15"/>
  <c r="W15"/>
  <c r="X15"/>
  <c r="Y15"/>
  <c r="W2"/>
  <c r="X2"/>
  <c r="Y2"/>
  <c r="V2"/>
  <c r="AA8"/>
  <c r="AB8" s="1"/>
  <c r="AE8" s="1"/>
  <c r="Z12" l="1"/>
  <c r="AB7"/>
  <c r="AE7" s="1"/>
  <c r="AB5"/>
  <c r="AE5" s="1"/>
  <c r="AA3"/>
  <c r="AB12"/>
  <c r="AE12" s="1"/>
  <c r="AA7"/>
  <c r="AA12"/>
  <c r="Z10"/>
  <c r="AB4"/>
  <c r="AE4" s="1"/>
  <c r="AA5"/>
  <c r="AA15"/>
  <c r="AB15" s="1"/>
  <c r="AE15" s="1"/>
  <c r="AA13"/>
  <c r="Z2"/>
  <c r="AA11"/>
  <c r="AB11" s="1"/>
  <c r="AE11" s="1"/>
  <c r="AA2"/>
  <c r="AB2" s="1"/>
  <c r="AE2" s="1"/>
  <c r="AB3"/>
  <c r="AE3" s="1"/>
  <c r="AA14"/>
  <c r="AB14" s="1"/>
  <c r="AE14" s="1"/>
  <c r="AA10"/>
  <c r="AB10" s="1"/>
  <c r="AE10" s="1"/>
  <c r="AB13"/>
  <c r="AE13" s="1"/>
  <c r="AA9"/>
  <c r="AB9" s="1"/>
  <c r="AE9" s="1"/>
  <c r="Z6"/>
  <c r="Z7"/>
  <c r="Z5"/>
  <c r="Z11"/>
  <c r="Z13"/>
  <c r="Z9"/>
  <c r="Z14"/>
  <c r="AA6"/>
  <c r="AB6" s="1"/>
  <c r="AE6" s="1"/>
  <c r="Z15"/>
  <c r="Z4"/>
  <c r="J49"/>
  <c r="B3" i="5" l="1"/>
  <c r="C3" s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B4"/>
  <c r="C4" s="1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</calcChain>
</file>

<file path=xl/sharedStrings.xml><?xml version="1.0" encoding="utf-8"?>
<sst xmlns="http://schemas.openxmlformats.org/spreadsheetml/2006/main" count="91" uniqueCount="57">
  <si>
    <t>Jour</t>
  </si>
  <si>
    <t>Fin</t>
  </si>
  <si>
    <t>Début</t>
  </si>
  <si>
    <t>Début2</t>
  </si>
  <si>
    <t>Fin2</t>
  </si>
  <si>
    <t>N°semaine</t>
  </si>
  <si>
    <t>Nom</t>
  </si>
  <si>
    <t>Heure de nuit</t>
  </si>
  <si>
    <t>Total heure</t>
  </si>
  <si>
    <t>Heures</t>
  </si>
  <si>
    <t>Lundi</t>
  </si>
  <si>
    <t>Mardi</t>
  </si>
  <si>
    <t>Mercredi</t>
  </si>
  <si>
    <t>Jeudi</t>
  </si>
  <si>
    <t>Vendredi</t>
  </si>
  <si>
    <t>Samedi</t>
  </si>
  <si>
    <t>Dimanche</t>
  </si>
  <si>
    <t>Heures de nuit</t>
  </si>
  <si>
    <t>Total</t>
  </si>
  <si>
    <t>Pause</t>
  </si>
  <si>
    <t>Heure supp</t>
  </si>
  <si>
    <t>Semaine n°</t>
  </si>
  <si>
    <t>Nom :</t>
  </si>
  <si>
    <t>JEAN</t>
  </si>
  <si>
    <t>JULIE</t>
  </si>
  <si>
    <t>Pierre</t>
  </si>
  <si>
    <t>Julie</t>
  </si>
  <si>
    <t>Jean</t>
  </si>
  <si>
    <t>Paul</t>
  </si>
  <si>
    <t>Heures supplémentaires</t>
  </si>
  <si>
    <t>Luc</t>
  </si>
  <si>
    <t>Anne</t>
  </si>
  <si>
    <t>Étiquettes de lignes</t>
  </si>
  <si>
    <t>Valeurs</t>
  </si>
  <si>
    <t>JOUR S</t>
  </si>
  <si>
    <t>PAUSE</t>
  </si>
  <si>
    <t>Travail</t>
  </si>
  <si>
    <t>pause</t>
  </si>
  <si>
    <t>nuit</t>
  </si>
  <si>
    <t>SI(AA2&gt;0.875;1-AA2)</t>
  </si>
  <si>
    <t>pause de nuit</t>
  </si>
  <si>
    <t>Si il n'y a qu'une tranche horaire laissez DEBUT 2 et FIN2 LIBRES</t>
  </si>
  <si>
    <t>samedi</t>
  </si>
  <si>
    <t>dimanche</t>
  </si>
  <si>
    <t>lundi</t>
  </si>
  <si>
    <t>mardi</t>
  </si>
  <si>
    <t>mercredi</t>
  </si>
  <si>
    <t>jeudi</t>
  </si>
  <si>
    <t>vendredi</t>
  </si>
  <si>
    <t>Fin 2</t>
  </si>
  <si>
    <t>Début 2</t>
  </si>
  <si>
    <t>Fin 1</t>
  </si>
  <si>
    <t>Début 1</t>
  </si>
  <si>
    <t>H PAUSE</t>
  </si>
  <si>
    <t>Total heures</t>
  </si>
  <si>
    <t>ToTAUX</t>
  </si>
  <si>
    <t>Les colonnes foncées sont des calculs les protéger</t>
  </si>
</sst>
</file>

<file path=xl/styles.xml><?xml version="1.0" encoding="utf-8"?>
<styleSheet xmlns="http://schemas.openxmlformats.org/spreadsheetml/2006/main">
  <numFmts count="6">
    <numFmt numFmtId="164" formatCode="[h]:mm"/>
    <numFmt numFmtId="165" formatCode="mmmm\ yyyy"/>
    <numFmt numFmtId="166" formatCode="ddd"/>
    <numFmt numFmtId="167" formatCode="dd"/>
    <numFmt numFmtId="168" formatCode="0.0000000"/>
    <numFmt numFmtId="169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4"/>
      <name val="Tahoma"/>
      <family val="2"/>
    </font>
    <font>
      <sz val="12"/>
      <color theme="0"/>
      <name val="Calibri"/>
      <family val="2"/>
      <scheme val="minor"/>
    </font>
    <font>
      <i/>
      <sz val="12"/>
      <color theme="0"/>
      <name val="Calibri"/>
      <family val="2"/>
      <scheme val="minor"/>
    </font>
    <font>
      <b/>
      <sz val="12"/>
      <color rgb="FF555555"/>
      <name val="Open Sans"/>
      <family val="2"/>
    </font>
    <font>
      <b/>
      <sz val="12"/>
      <name val="Calibri"/>
      <family val="2"/>
      <scheme val="minor"/>
    </font>
    <font>
      <b/>
      <sz val="12"/>
      <name val="Tahoma"/>
      <family val="2"/>
    </font>
    <font>
      <b/>
      <sz val="11"/>
      <color theme="1"/>
      <name val="Calibri"/>
      <family val="2"/>
      <scheme val="minor"/>
    </font>
    <font>
      <sz val="11"/>
      <color rgb="FFFF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theme="4" tint="0.59996337778862885"/>
      </patternFill>
    </fill>
    <fill>
      <patternFill patternType="solid">
        <fgColor theme="4" tint="0.39994506668294322"/>
        <bgColor theme="4" tint="0.79995117038483843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20" fontId="1" fillId="0" borderId="0" xfId="0" applyNumberFormat="1" applyFont="1"/>
    <xf numFmtId="0" fontId="1" fillId="0" borderId="0" xfId="0" applyNumberFormat="1" applyFont="1"/>
    <xf numFmtId="0" fontId="1" fillId="0" borderId="0" xfId="0" applyFont="1" applyBorder="1"/>
    <xf numFmtId="0" fontId="0" fillId="4" borderId="0" xfId="0" applyFill="1"/>
    <xf numFmtId="0" fontId="3" fillId="5" borderId="0" xfId="0" applyFont="1" applyFill="1"/>
    <xf numFmtId="0" fontId="4" fillId="5" borderId="0" xfId="0" applyFont="1" applyFill="1"/>
    <xf numFmtId="14" fontId="3" fillId="5" borderId="0" xfId="0" applyNumberFormat="1" applyFont="1" applyFill="1"/>
    <xf numFmtId="0" fontId="0" fillId="0" borderId="2" xfId="0" applyBorder="1"/>
    <xf numFmtId="1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7" fontId="4" fillId="5" borderId="0" xfId="0" applyNumberFormat="1" applyFont="1" applyFill="1"/>
    <xf numFmtId="166" fontId="4" fillId="5" borderId="0" xfId="0" applyNumberFormat="1" applyFont="1" applyFill="1"/>
    <xf numFmtId="14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5" xfId="0" applyFont="1" applyBorder="1"/>
    <xf numFmtId="164" fontId="1" fillId="0" borderId="6" xfId="0" applyNumberFormat="1" applyFont="1" applyBorder="1"/>
    <xf numFmtId="164" fontId="1" fillId="0" borderId="5" xfId="0" applyNumberFormat="1" applyFont="1" applyFill="1" applyBorder="1"/>
    <xf numFmtId="0" fontId="5" fillId="0" borderId="0" xfId="0" applyFont="1"/>
    <xf numFmtId="0" fontId="3" fillId="5" borderId="0" xfId="0" applyFont="1" applyFill="1" applyAlignment="1">
      <alignment horizontal="right"/>
    </xf>
    <xf numFmtId="14" fontId="1" fillId="0" borderId="0" xfId="0" applyNumberFormat="1" applyFont="1" applyBorder="1" applyAlignment="1">
      <alignment horizontal="center"/>
    </xf>
    <xf numFmtId="0" fontId="6" fillId="7" borderId="7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20" fontId="0" fillId="0" borderId="2" xfId="0" applyNumberFormat="1" applyBorder="1"/>
    <xf numFmtId="0" fontId="0" fillId="0" borderId="2" xfId="0" applyBorder="1" applyAlignment="1">
      <alignment horizontal="left"/>
    </xf>
    <xf numFmtId="2" fontId="1" fillId="0" borderId="0" xfId="0" applyNumberFormat="1" applyFont="1"/>
    <xf numFmtId="20" fontId="1" fillId="8" borderId="0" xfId="0" applyNumberFormat="1" applyFont="1" applyFill="1"/>
    <xf numFmtId="168" fontId="1" fillId="0" borderId="0" xfId="0" applyNumberFormat="1" applyFont="1"/>
    <xf numFmtId="0" fontId="0" fillId="0" borderId="0" xfId="0" applyAlignment="1">
      <alignment wrapText="1"/>
    </xf>
    <xf numFmtId="165" fontId="3" fillId="5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/>
    </xf>
    <xf numFmtId="0" fontId="3" fillId="6" borderId="3" xfId="0" applyFont="1" applyFill="1" applyBorder="1" applyAlignment="1">
      <alignment horizontal="left"/>
    </xf>
    <xf numFmtId="0" fontId="3" fillId="6" borderId="0" xfId="0" applyFont="1" applyFill="1" applyBorder="1" applyAlignment="1">
      <alignment horizontal="left"/>
    </xf>
    <xf numFmtId="0" fontId="9" fillId="0" borderId="0" xfId="0" applyFont="1"/>
    <xf numFmtId="2" fontId="8" fillId="0" borderId="2" xfId="0" applyNumberFormat="1" applyFont="1" applyBorder="1"/>
    <xf numFmtId="0" fontId="0" fillId="0" borderId="9" xfId="0" pivotButton="1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20" fontId="8" fillId="0" borderId="2" xfId="0" applyNumberFormat="1" applyFont="1" applyBorder="1"/>
    <xf numFmtId="0" fontId="2" fillId="2" borderId="11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4" fontId="1" fillId="3" borderId="10" xfId="0" applyNumberFormat="1" applyFont="1" applyFill="1" applyBorder="1" applyAlignment="1">
      <alignment horizontal="center"/>
    </xf>
    <xf numFmtId="14" fontId="1" fillId="9" borderId="10" xfId="0" applyNumberFormat="1" applyFont="1" applyFill="1" applyBorder="1" applyAlignment="1">
      <alignment horizontal="center"/>
    </xf>
    <xf numFmtId="0" fontId="1" fillId="10" borderId="10" xfId="0" applyNumberFormat="1" applyFont="1" applyFill="1" applyBorder="1" applyAlignment="1">
      <alignment horizontal="center"/>
    </xf>
    <xf numFmtId="20" fontId="1" fillId="10" borderId="10" xfId="0" applyNumberFormat="1" applyFont="1" applyFill="1" applyBorder="1"/>
    <xf numFmtId="164" fontId="1" fillId="10" borderId="10" xfId="0" applyNumberFormat="1" applyFont="1" applyFill="1" applyBorder="1"/>
    <xf numFmtId="14" fontId="1" fillId="0" borderId="10" xfId="0" applyNumberFormat="1" applyFont="1" applyBorder="1" applyAlignment="1">
      <alignment horizontal="center"/>
    </xf>
    <xf numFmtId="14" fontId="1" fillId="0" borderId="10" xfId="0" applyNumberFormat="1" applyFont="1" applyFill="1" applyBorder="1" applyAlignment="1">
      <alignment horizontal="center"/>
    </xf>
    <xf numFmtId="0" fontId="1" fillId="0" borderId="10" xfId="0" applyNumberFormat="1" applyFont="1" applyFill="1" applyBorder="1" applyAlignment="1">
      <alignment horizontal="center"/>
    </xf>
    <xf numFmtId="20" fontId="1" fillId="0" borderId="10" xfId="0" applyNumberFormat="1" applyFont="1" applyFill="1" applyBorder="1"/>
    <xf numFmtId="164" fontId="1" fillId="0" borderId="10" xfId="0" applyNumberFormat="1" applyFont="1" applyFill="1" applyBorder="1"/>
    <xf numFmtId="0" fontId="1" fillId="0" borderId="10" xfId="0" applyFont="1" applyBorder="1" applyAlignment="1">
      <alignment horizontal="center"/>
    </xf>
    <xf numFmtId="0" fontId="1" fillId="0" borderId="10" xfId="0" applyFont="1" applyBorder="1"/>
    <xf numFmtId="20" fontId="1" fillId="3" borderId="10" xfId="0" applyNumberFormat="1" applyFont="1" applyFill="1" applyBorder="1" applyAlignment="1">
      <alignment horizontal="center"/>
    </xf>
    <xf numFmtId="20" fontId="1" fillId="0" borderId="10" xfId="0" applyNumberFormat="1" applyFont="1" applyBorder="1" applyAlignment="1">
      <alignment horizontal="center"/>
    </xf>
    <xf numFmtId="20" fontId="1" fillId="0" borderId="10" xfId="0" applyNumberFormat="1" applyFont="1" applyFill="1" applyBorder="1" applyAlignment="1">
      <alignment horizontal="center"/>
    </xf>
    <xf numFmtId="169" fontId="1" fillId="0" borderId="10" xfId="0" applyNumberFormat="1" applyFont="1" applyBorder="1" applyAlignment="1">
      <alignment horizontal="center"/>
    </xf>
    <xf numFmtId="169" fontId="1" fillId="3" borderId="10" xfId="0" applyNumberFormat="1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64"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wrapText="1" readingOrder="0"/>
    </dxf>
    <dxf>
      <alignment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vertical style="thin">
          <color auto="1"/>
        </vertical>
      </border>
    </dxf>
    <dxf>
      <alignment horizontal="center" readingOrder="0"/>
    </dxf>
    <dxf>
      <alignment horizontal="center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vertical style="thin">
          <color auto="1"/>
        </vertical>
      </border>
    </dxf>
    <dxf>
      <alignment wrapText="1" readingOrder="0"/>
    </dxf>
    <dxf>
      <alignment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alignment horizontal="center" wrapText="1" readingOrder="0"/>
    </dxf>
    <dxf>
      <alignment horizontal="center" wrapText="1" readingOrder="0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emain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Bas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240195</xdr:colOff>
      <xdr:row>1</xdr:row>
      <xdr:rowOff>57979</xdr:rowOff>
    </xdr:from>
    <xdr:to>
      <xdr:col>15</xdr:col>
      <xdr:colOff>0</xdr:colOff>
      <xdr:row>4</xdr:row>
      <xdr:rowOff>99392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115260" y="455544"/>
          <a:ext cx="2045805" cy="58806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1524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Voir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2</xdr:row>
      <xdr:rowOff>0</xdr:rowOff>
    </xdr:from>
    <xdr:to>
      <xdr:col>22</xdr:col>
      <xdr:colOff>388455</xdr:colOff>
      <xdr:row>4</xdr:row>
      <xdr:rowOff>226115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0410825" y="381000"/>
          <a:ext cx="2045805" cy="58806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1524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Saisie des temps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oukoul" refreshedDate="43964.767357986108" createdVersion="3" refreshedVersion="3" minRefreshableVersion="3" recordCount="47">
  <cacheSource type="worksheet">
    <worksheetSource ref="A1:K48" sheet="Base"/>
  </cacheSource>
  <cacheFields count="11">
    <cacheField name="Nom" numFmtId="0">
      <sharedItems containsBlank="1" count="6">
        <s v="JEAN"/>
        <s v="JULIE"/>
        <s v="Pierre"/>
        <s v="Luc"/>
        <s v="Anne"/>
        <m/>
      </sharedItems>
    </cacheField>
    <cacheField name="JOUR S" numFmtId="14">
      <sharedItems count="8">
        <s v="samedi"/>
        <s v="dimanche"/>
        <s v="lundi"/>
        <s v="mardi"/>
        <s v="mercredi"/>
        <s v="jeudi"/>
        <s v="vendredi"/>
        <s v=""/>
      </sharedItems>
    </cacheField>
    <cacheField name="Jour" numFmtId="14">
      <sharedItems containsNonDate="0" containsDate="1" containsString="0" containsBlank="1" minDate="2020-05-09T00:00:00" maxDate="2020-05-21T00:00:00"/>
    </cacheField>
    <cacheField name="N°semaine" numFmtId="0">
      <sharedItems containsMixedTypes="1" containsNumber="1" containsInteger="1" minValue="19" maxValue="21" count="4">
        <n v="19"/>
        <n v="20"/>
        <n v="21"/>
        <s v=""/>
      </sharedItems>
    </cacheField>
    <cacheField name="Début" numFmtId="0">
      <sharedItems containsNonDate="0" containsDate="1" containsString="0" containsBlank="1" minDate="1899-12-30T00:00:00" maxDate="1899-12-30T23:30:00"/>
    </cacheField>
    <cacheField name="Fin" numFmtId="0">
      <sharedItems containsNonDate="0" containsDate="1" containsString="0" containsBlank="1" minDate="1899-12-30T00:00:00" maxDate="1899-12-30T23:30:00"/>
    </cacheField>
    <cacheField name="Début2" numFmtId="0">
      <sharedItems containsNonDate="0" containsDate="1" containsString="0" containsBlank="1" minDate="1899-12-30T00:30:00" maxDate="1899-12-30T23:30:00"/>
    </cacheField>
    <cacheField name="Fin2" numFmtId="0">
      <sharedItems containsNonDate="0" containsDate="1" containsString="0" containsBlank="1" minDate="1899-12-30T05:00:00" maxDate="1899-12-30T14:30:00"/>
    </cacheField>
    <cacheField name="PAUSE" numFmtId="20">
      <sharedItems containsDate="1" containsMixedTypes="1" minDate="1899-12-30T00:30:00" maxDate="1899-12-30T05:30:00"/>
    </cacheField>
    <cacheField name="Total heure" numFmtId="164">
      <sharedItems containsDate="1" containsMixedTypes="1" minDate="1899-12-30T01:00:00" maxDate="1899-12-30T17:00:00"/>
    </cacheField>
    <cacheField name="Heure de nuit" numFmtId="164">
      <sharedItems containsDate="1" containsMixedTypes="1" minDate="1899-12-30T01:00:00" maxDate="1899-12-30T09:00: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d v="2020-05-09T00:00:00"/>
    <x v="0"/>
    <d v="1899-12-30T20:00:00"/>
    <d v="1899-12-30T05:30:00"/>
    <m/>
    <m/>
    <s v=""/>
    <d v="1899-12-30T09:30:00"/>
    <d v="1899-12-30T08:30:00"/>
  </r>
  <r>
    <x v="1"/>
    <x v="0"/>
    <d v="2020-05-09T00:00:00"/>
    <x v="0"/>
    <d v="1899-12-30T22:00:00"/>
    <d v="1899-12-30T23:00:00"/>
    <d v="1899-12-30T23:30:00"/>
    <d v="1899-12-30T06:00:00"/>
    <d v="1899-12-30T00:30:00"/>
    <d v="1899-12-30T07:30:00"/>
    <d v="1899-12-30T07:30:00"/>
  </r>
  <r>
    <x v="2"/>
    <x v="0"/>
    <d v="2020-05-09T00:00:00"/>
    <x v="0"/>
    <d v="1899-12-30T20:30:00"/>
    <d v="1899-12-30T08:00:00"/>
    <d v="1899-12-30T13:00:00"/>
    <d v="1899-12-30T13:30:00"/>
    <d v="1899-12-30T05:00:00"/>
    <d v="1899-12-30T12:00:00"/>
    <d v="1899-12-30T09:00:00"/>
  </r>
  <r>
    <x v="2"/>
    <x v="1"/>
    <d v="2020-05-10T00:00:00"/>
    <x v="1"/>
    <d v="1899-12-30T00:00:00"/>
    <d v="1899-12-30T06:30:00"/>
    <d v="1899-12-30T07:00:00"/>
    <d v="1899-12-30T08:00:00"/>
    <d v="1899-12-30T00:30:00"/>
    <d v="1899-12-30T07:30:00"/>
    <d v="1899-12-30T06:00:00"/>
  </r>
  <r>
    <x v="2"/>
    <x v="2"/>
    <d v="2020-05-11T00:00:00"/>
    <x v="1"/>
    <d v="1899-12-30T23:30:00"/>
    <d v="1899-12-30T03:00:00"/>
    <d v="1899-12-30T05:00:00"/>
    <d v="1899-12-30T08:00:00"/>
    <d v="1899-12-30T02:00:00"/>
    <d v="1899-12-30T06:30:00"/>
    <d v="1899-12-30T04:30:00"/>
  </r>
  <r>
    <x v="2"/>
    <x v="3"/>
    <d v="2020-05-12T00:00:00"/>
    <x v="1"/>
    <d v="1899-12-30T23:00:00"/>
    <d v="1899-12-30T05:00:00"/>
    <d v="1899-12-30T08:30:00"/>
    <d v="1899-12-30T09:00:00"/>
    <d v="1899-12-30T03:30:00"/>
    <d v="1899-12-30T06:30:00"/>
    <d v="1899-12-30T06:00:00"/>
  </r>
  <r>
    <x v="2"/>
    <x v="4"/>
    <d v="2020-05-13T00:00:00"/>
    <x v="1"/>
    <d v="1899-12-30T20:00:00"/>
    <d v="1899-12-30T04:00:00"/>
    <d v="1899-12-30T04:30:00"/>
    <d v="1899-12-30T08:00:00"/>
    <d v="1899-12-30T00:30:00"/>
    <d v="1899-12-30T11:30:00"/>
    <d v="1899-12-30T08:30:00"/>
  </r>
  <r>
    <x v="3"/>
    <x v="5"/>
    <d v="2020-05-14T00:00:00"/>
    <x v="1"/>
    <d v="1899-12-30T20:30:00"/>
    <d v="1899-12-30T01:00:00"/>
    <d v="1899-12-30T02:00:00"/>
    <d v="1899-12-30T05:00:00"/>
    <d v="1899-12-30T01:00:00"/>
    <d v="1899-12-30T07:30:00"/>
    <d v="1899-12-30T07:00:00"/>
  </r>
  <r>
    <x v="1"/>
    <x v="6"/>
    <d v="2020-05-15T00:00:00"/>
    <x v="1"/>
    <d v="1899-12-30T20:00:00"/>
    <d v="1899-12-30T22:00:00"/>
    <d v="1899-12-30T01:30:00"/>
    <d v="1899-12-30T06:00:00"/>
    <d v="1899-12-30T03:30:00"/>
    <d v="1899-12-30T06:30:00"/>
    <d v="1899-12-30T05:30:00"/>
  </r>
  <r>
    <x v="2"/>
    <x v="5"/>
    <d v="2020-05-14T00:00:00"/>
    <x v="1"/>
    <d v="1899-12-30T22:00:00"/>
    <d v="1899-12-30T00:00:00"/>
    <d v="1899-12-30T00:30:00"/>
    <d v="1899-12-30T06:00:00"/>
    <d v="1899-12-30T00:30:00"/>
    <d v="1899-12-30T07:30:00"/>
    <d v="1899-12-30T07:30:00"/>
  </r>
  <r>
    <x v="1"/>
    <x v="6"/>
    <d v="2020-05-15T00:00:00"/>
    <x v="1"/>
    <d v="1899-12-30T22:30:00"/>
    <d v="1899-12-30T23:30:00"/>
    <m/>
    <m/>
    <s v=""/>
    <d v="1899-12-30T01:00:00"/>
    <d v="1899-12-30T01:00:00"/>
  </r>
  <r>
    <x v="4"/>
    <x v="0"/>
    <d v="2020-05-16T00:00:00"/>
    <x v="1"/>
    <d v="1899-12-30T22:00:00"/>
    <d v="1899-12-30T02:00:00"/>
    <d v="1899-12-30T02:30:00"/>
    <d v="1899-12-30T08:00:00"/>
    <d v="1899-12-30T00:30:00"/>
    <d v="1899-12-30T09:30:00"/>
    <d v="1899-12-30T07:30:00"/>
  </r>
  <r>
    <x v="2"/>
    <x v="6"/>
    <d v="2020-05-15T00:00:00"/>
    <x v="1"/>
    <d v="1899-12-30T23:00:00"/>
    <d v="1899-12-30T23:30:00"/>
    <d v="1899-12-30T05:00:00"/>
    <d v="1899-12-30T06:00:00"/>
    <d v="1899-12-30T05:30:00"/>
    <d v="1899-12-30T01:30:00"/>
    <d v="1899-12-30T01:30:00"/>
  </r>
  <r>
    <x v="2"/>
    <x v="0"/>
    <d v="2020-05-16T00:00:00"/>
    <x v="1"/>
    <d v="1899-12-30T22:30:00"/>
    <d v="1899-12-30T03:00:00"/>
    <d v="1899-12-30T05:00:00"/>
    <d v="1899-12-30T07:00:00"/>
    <d v="1899-12-30T02:00:00"/>
    <d v="1899-12-30T06:30:00"/>
    <d v="1899-12-30T05:30:00"/>
  </r>
  <r>
    <x v="2"/>
    <x v="1"/>
    <d v="2020-05-17T00:00:00"/>
    <x v="2"/>
    <d v="1899-12-30T22:00:00"/>
    <d v="1899-12-30T06:30:00"/>
    <d v="1899-12-30T07:00:00"/>
    <d v="1899-12-30T08:00:00"/>
    <d v="1899-12-30T00:30:00"/>
    <d v="1899-12-30T09:30:00"/>
    <d v="1899-12-30T08:00:00"/>
  </r>
  <r>
    <x v="2"/>
    <x v="2"/>
    <d v="2020-05-18T00:00:00"/>
    <x v="2"/>
    <d v="1899-12-30T21:30:00"/>
    <d v="1899-12-30T10:00:00"/>
    <d v="1899-12-30T10:30:00"/>
    <d v="1899-12-30T11:00:00"/>
    <d v="1899-12-30T00:30:00"/>
    <d v="1899-12-30T13:00:00"/>
    <d v="1899-12-30T08:30:00"/>
  </r>
  <r>
    <x v="2"/>
    <x v="3"/>
    <d v="2020-05-19T00:00:00"/>
    <x v="2"/>
    <d v="1899-12-30T21:00:00"/>
    <d v="1899-12-30T13:30:00"/>
    <d v="1899-12-30T14:00:00"/>
    <d v="1899-12-30T14:30:00"/>
    <d v="1899-12-30T00:30:00"/>
    <d v="1899-12-30T17:00:00"/>
    <d v="1899-12-30T09:00:00"/>
  </r>
  <r>
    <x v="2"/>
    <x v="4"/>
    <d v="2020-05-20T00:00:00"/>
    <x v="2"/>
    <d v="1899-12-30T23:00:00"/>
    <d v="1899-12-30T07:00:00"/>
    <m/>
    <m/>
    <s v=""/>
    <d v="1899-12-30T08:00:00"/>
    <d v="1899-12-30T07:00:00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  <r>
    <x v="5"/>
    <x v="7"/>
    <m/>
    <x v="3"/>
    <m/>
    <m/>
    <m/>
    <m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3" minRefreshableVersion="3" showCalcMbrs="0" rowGrandTotals="0" colGrandTotals="0" itemPrintTitles="1" createdVersion="3" indent="0" outline="1" outlineData="1" multipleFieldFilters="0">
  <location ref="B4:I12" firstHeaderRow="1" firstDataRow="2" firstDataCol="1" rowPageCount="2" colPageCount="1"/>
  <pivotFields count="11">
    <pivotField axis="axisPage" showAll="0">
      <items count="7">
        <item x="4"/>
        <item x="0"/>
        <item x="1"/>
        <item x="3"/>
        <item x="2"/>
        <item x="5"/>
        <item t="default"/>
      </items>
    </pivotField>
    <pivotField axis="axisRow" showAll="0">
      <items count="9">
        <item sd="0" x="2"/>
        <item x="3"/>
        <item x="4"/>
        <item x="5"/>
        <item x="6"/>
        <item x="0"/>
        <item x="1"/>
        <item x="7"/>
        <item t="default"/>
      </items>
    </pivotField>
    <pivotField showAll="0"/>
    <pivotField axis="axisPage" showAll="0">
      <items count="5">
        <item x="0"/>
        <item x="1"/>
        <item x="2"/>
        <item x="3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2">
    <pageField fld="3" item="1" hier="-1"/>
    <pageField fld="0" item="4" hier="-1"/>
  </pageFields>
  <dataFields count="7">
    <dataField name="Début 1" fld="4" baseField="0" baseItem="0"/>
    <dataField name="Fin 1" fld="5" baseField="0" baseItem="0"/>
    <dataField name="Début 2" fld="6" baseField="0" baseItem="0"/>
    <dataField name="Fin 2" fld="7" baseField="0" baseItem="0"/>
    <dataField name="H PAUSE" fld="8" baseField="0" baseItem="0"/>
    <dataField name="Total heures" fld="9" baseField="0" baseItem="0"/>
    <dataField name="Heures de nuit" fld="10" baseField="0" baseItem="0"/>
  </dataFields>
  <formats count="10">
    <format dxfId="142">
      <pivotArea collapsedLevelsAreSubtotals="1" fieldPosition="0">
        <references count="1">
          <reference field="1" count="7">
            <x v="0"/>
            <x v="1"/>
            <x v="2"/>
            <x v="3"/>
            <x v="4"/>
            <x v="5"/>
            <x v="6"/>
          </reference>
        </references>
      </pivotArea>
    </format>
    <format dxfId="143">
      <pivotArea field="1" type="button" dataOnly="0" labelOnly="1" outline="0" axis="axisRow" fieldPosition="0"/>
    </format>
    <format dxfId="14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11">
      <pivotArea collapsedLevelsAreSubtotals="1" fieldPosition="0">
        <references count="1">
          <reference field="1" count="7">
            <x v="0"/>
            <x v="1"/>
            <x v="2"/>
            <x v="3"/>
            <x v="4"/>
            <x v="5"/>
            <x v="6"/>
          </reference>
        </references>
      </pivotArea>
    </format>
    <format dxfId="110">
      <pivotArea dataOnly="0" labelOnly="1" fieldPosition="0">
        <references count="1">
          <reference field="1" count="7">
            <x v="0"/>
            <x v="1"/>
            <x v="2"/>
            <x v="3"/>
            <x v="4"/>
            <x v="5"/>
            <x v="6"/>
          </reference>
        </references>
      </pivotArea>
    </format>
    <format dxfId="14">
      <pivotArea field="1" type="button" dataOnly="0" labelOnly="1" outline="0" axis="axisRow" fieldPosition="0"/>
    </format>
    <format dxfId="13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12">
      <pivotArea field="1" type="button" dataOnly="0" labelOnly="1" outline="0" axis="axisRow" fieldPosition="0"/>
    </format>
    <format dxfId="11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10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50"/>
  <sheetViews>
    <sheetView tabSelected="1" zoomScale="115" zoomScaleNormal="115" workbookViewId="0">
      <pane ySplit="1" topLeftCell="A2" activePane="bottomLeft" state="frozen"/>
      <selection pane="bottomLeft" activeCell="L27" sqref="L27:P29"/>
    </sheetView>
  </sheetViews>
  <sheetFormatPr baseColWidth="10" defaultRowHeight="14.25"/>
  <cols>
    <col min="1" max="2" width="12.5703125" style="4" customWidth="1"/>
    <col min="3" max="3" width="12.7109375" style="11" customWidth="1"/>
    <col min="4" max="4" width="16.140625" style="3" bestFit="1" customWidth="1"/>
    <col min="5" max="6" width="11.42578125" style="66"/>
    <col min="7" max="7" width="13" style="66" customWidth="1"/>
    <col min="8" max="8" width="12.42578125" style="66" customWidth="1"/>
    <col min="9" max="9" width="12.42578125" style="1" customWidth="1"/>
    <col min="10" max="10" width="17" style="1" bestFit="1" customWidth="1"/>
    <col min="11" max="11" width="20" style="1" bestFit="1" customWidth="1"/>
    <col min="12" max="21" width="11.42578125" style="1"/>
    <col min="22" max="25" width="11.42578125" style="28"/>
    <col min="26" max="27" width="11.42578125" style="2"/>
    <col min="28" max="30" width="14.140625" style="2" customWidth="1"/>
    <col min="31" max="31" width="11.42578125" style="1"/>
    <col min="32" max="32" width="11.42578125" style="2"/>
    <col min="33" max="16384" width="11.42578125" style="1"/>
  </cols>
  <sheetData>
    <row r="1" spans="1:33" ht="31.5" customHeight="1">
      <c r="A1" s="41" t="s">
        <v>6</v>
      </c>
      <c r="B1" s="42" t="s">
        <v>34</v>
      </c>
      <c r="C1" s="43" t="s">
        <v>0</v>
      </c>
      <c r="D1" s="44" t="s">
        <v>5</v>
      </c>
      <c r="E1" s="41" t="s">
        <v>2</v>
      </c>
      <c r="F1" s="41" t="s">
        <v>1</v>
      </c>
      <c r="G1" s="41" t="s">
        <v>3</v>
      </c>
      <c r="H1" s="41" t="s">
        <v>4</v>
      </c>
      <c r="I1" s="42" t="s">
        <v>35</v>
      </c>
      <c r="J1" s="41" t="s">
        <v>8</v>
      </c>
      <c r="K1" s="45" t="s">
        <v>7</v>
      </c>
      <c r="Z1" s="2" t="s">
        <v>36</v>
      </c>
      <c r="AA1" s="2" t="s">
        <v>37</v>
      </c>
      <c r="AB1" s="2" t="s">
        <v>40</v>
      </c>
      <c r="AE1" s="1" t="s">
        <v>38</v>
      </c>
    </row>
    <row r="2" spans="1:33">
      <c r="A2" s="46" t="s">
        <v>23</v>
      </c>
      <c r="B2" s="47" t="str">
        <f>IF(C2&lt;&gt;"",TEXT(C2,"jjjjjjjj"),"")</f>
        <v>samedi</v>
      </c>
      <c r="C2" s="46">
        <v>43960</v>
      </c>
      <c r="D2" s="48">
        <f>IF(C2&lt;&gt;"",WEEKNUM(C2),"")</f>
        <v>19</v>
      </c>
      <c r="E2" s="58">
        <v>0.83333333333333337</v>
      </c>
      <c r="F2" s="58">
        <v>0.22916666666666666</v>
      </c>
      <c r="G2" s="58"/>
      <c r="H2" s="58"/>
      <c r="I2" s="49" t="str">
        <f>IF(OR(E2="",G2=""),"",IF(F2&gt;G2,1-F2+G2,G2-F2))</f>
        <v/>
      </c>
      <c r="J2" s="50">
        <f>IF(AND(E2="",G2=""),"",IF(F2&gt;E2,F2-E2,1-E2+F2)+IF(G2&gt;H2,1-G2+H2,H2-G2))</f>
        <v>0.39583333333333326</v>
      </c>
      <c r="K2" s="50">
        <f>IF(J2&lt;&gt;"",IF(AND(E2&lt;=0.875,E2&gt;0.7),0.125,IF(E2&gt;0.875,1-E2,IF(E2&lt;=0.25,-E2,IF(AND(E2&lt;0.7,E2&gt;0.25),-0.25))))+IF(AND(H2&lt;=0.875,H2&gt;0.7),-0.125,IF(H2&gt;0.875,H2-1,IF(H2&lt;=0.25,H2,IF(AND(H2&lt;0.7,H2&gt;0.25),0.25))))+IF(AND(F2&lt;=0.875,F2&gt;0.7),-0.125,IF(F2&gt;0.875,F2-1,IF(F2&lt;=0.25,F2,IF(AND(F2&lt;0.7,F2&gt;0.25),0.25))))+IF(AND(G2&lt;=0.875,G2&gt;0.7),0.125,IF(G2&gt;0.875,1-G2,IF(G2&lt;=0.25,-G2,IF(AND(G2&lt;0.7,G2&gt;0.25),-0.25)))),"")</f>
        <v>0.35416666666666663</v>
      </c>
      <c r="S2" s="2"/>
      <c r="V2" s="2">
        <f>E2</f>
        <v>0.83333333333333337</v>
      </c>
      <c r="W2" s="2">
        <f t="shared" ref="W2:Y2" si="0">F2</f>
        <v>0.22916666666666666</v>
      </c>
      <c r="X2" s="2">
        <f t="shared" si="0"/>
        <v>0</v>
      </c>
      <c r="Y2" s="2">
        <f t="shared" si="0"/>
        <v>0</v>
      </c>
      <c r="Z2" s="2">
        <f>IF(W2&gt;V2,W2-V2,1-V2+W2)+IF(X2&gt;Y2,1-X2+Y2,Y2-X2)</f>
        <v>0.39583333333333326</v>
      </c>
      <c r="AA2" s="2">
        <f>IF(W2&gt;X2,1-W2+X2,X2-W2)</f>
        <v>0.77083333333333337</v>
      </c>
      <c r="AB2" s="2">
        <f>IF(AND(W2&gt;0.66,X2&gt;0.66),AA2,IF(AND(W2&gt;0.25,W2&lt;0.66),0,IF(X2&lt;=0.25,AA2,0.25-W2)))</f>
        <v>0.77083333333333337</v>
      </c>
      <c r="AE2" s="2">
        <f>0.375-AB2</f>
        <v>-0.39583333333333337</v>
      </c>
      <c r="AF2" s="2">
        <v>0.35416666666666663</v>
      </c>
    </row>
    <row r="3" spans="1:33">
      <c r="A3" s="51" t="s">
        <v>24</v>
      </c>
      <c r="B3" s="52" t="str">
        <f>IF(C3&lt;&gt;"",TEXT(C3,"jjjjjjjj"),"")</f>
        <v>samedi</v>
      </c>
      <c r="C3" s="51">
        <v>43960</v>
      </c>
      <c r="D3" s="53">
        <f>IF(C3&lt;&gt;"",WEEKNUM(C3),"")</f>
        <v>19</v>
      </c>
      <c r="E3" s="59">
        <v>0.91666666666666663</v>
      </c>
      <c r="F3" s="59">
        <v>0.95833333333333337</v>
      </c>
      <c r="G3" s="59">
        <v>0.97916666666666663</v>
      </c>
      <c r="H3" s="60">
        <v>0.25</v>
      </c>
      <c r="I3" s="54">
        <f t="shared" ref="I3:I4" si="1">IF(OR(E3="",G3=""),"",IF(F3&gt;G3,1-F3+G3,G3-F3))</f>
        <v>2.0833333333333259E-2</v>
      </c>
      <c r="J3" s="55">
        <f t="shared" ref="J3:J4" si="2">IF(AND(E3="",G3=""),"",IF(F3&gt;E3,F3-E3,1-E3+F3)+IF(G3&gt;H3,1-G3+H3,H3-G3))</f>
        <v>0.31250000000000011</v>
      </c>
      <c r="K3" s="55">
        <f>IF(J3&lt;&gt;"",IF(AND(E3&lt;=0.875,E3&gt;0.7),0.125,IF(E3&gt;0.875,1-E3,IF(E3&lt;=0.25,-E3,IF(AND(E3&lt;0.7,E3&gt;0.25),-0.25))))+IF(AND(H3&lt;=0.875,H3&gt;0.7),-0.125,IF(H3&gt;0.875,H3-1,IF(H3&lt;=0.25,H3,IF(AND(H3&lt;0.7,H3&gt;0.25),0.25))))+IF(AND(F3&lt;=0.875,F3&gt;0.7),-0.125,IF(F3&gt;0.875,F3-1,IF(F3&lt;=0.25,F3,IF(AND(F3&lt;0.7,F3&gt;0.25),0.25))))+IF(AND(G3&lt;=0.875,G3&gt;0.7),0.125,IF(G3&gt;0.875,1-G3,IF(G3&lt;=0.25,-G3,IF(AND(G3&lt;0.7,G3&gt;0.25),-0.25)))),"")</f>
        <v>0.31250000000000011</v>
      </c>
      <c r="S3" s="2"/>
      <c r="T3" s="2"/>
      <c r="V3" s="2">
        <f t="shared" ref="V3:V15" si="3">E3</f>
        <v>0.91666666666666663</v>
      </c>
      <c r="W3" s="2">
        <f t="shared" ref="W3:W15" si="4">F3</f>
        <v>0.95833333333333337</v>
      </c>
      <c r="X3" s="2">
        <f t="shared" ref="X3:X15" si="5">G3</f>
        <v>0.97916666666666663</v>
      </c>
      <c r="Y3" s="2">
        <f t="shared" ref="Y3:Y15" si="6">H3</f>
        <v>0.25</v>
      </c>
      <c r="Z3" s="2">
        <f t="shared" ref="Z3:Z15" si="7">IF(W3&gt;V3,W3-V3,1-V3+W3)+IF(X3&gt;Y3,1-X3+Y3,Y3-X3)</f>
        <v>0.31250000000000011</v>
      </c>
      <c r="AA3" s="2">
        <f t="shared" ref="AA3:AA15" si="8">IF(W3&gt;X3,1-W3+X3,X3-W3)</f>
        <v>2.0833333333333259E-2</v>
      </c>
      <c r="AB3" s="2">
        <f>IF(AND(W3&gt;0.66,X3&gt;0.66),AA3,IF(AND(W3&gt;0.25,W3&lt;0.66),0,IF(X3&lt;=0.25,AA3,0.25-W3)))</f>
        <v>2.0833333333333259E-2</v>
      </c>
      <c r="AE3" s="2">
        <f t="shared" ref="AE3:AE15" si="9">0.375-AB3</f>
        <v>0.35416666666666674</v>
      </c>
      <c r="AF3" s="2">
        <v>0.35416666666666674</v>
      </c>
    </row>
    <row r="4" spans="1:33">
      <c r="A4" s="46" t="s">
        <v>25</v>
      </c>
      <c r="B4" s="47" t="str">
        <f t="shared" ref="B4:B48" si="10">IF(C4&lt;&gt;"",TEXT(C4,"jjjjjjjj"),"")</f>
        <v>samedi</v>
      </c>
      <c r="C4" s="46">
        <v>43960</v>
      </c>
      <c r="D4" s="48">
        <f t="shared" ref="D4:D48" si="11">IF(C4&lt;&gt;"",WEEKNUM(C4),"")</f>
        <v>19</v>
      </c>
      <c r="E4" s="58">
        <v>0.85416666666666663</v>
      </c>
      <c r="F4" s="58">
        <v>0.33333333333333331</v>
      </c>
      <c r="G4" s="58">
        <v>0.54166666666666663</v>
      </c>
      <c r="H4" s="58">
        <v>0.5625</v>
      </c>
      <c r="I4" s="49">
        <f t="shared" si="1"/>
        <v>0.20833333333333331</v>
      </c>
      <c r="J4" s="50">
        <f t="shared" si="2"/>
        <v>0.5</v>
      </c>
      <c r="K4" s="50">
        <f t="shared" ref="K4:K48" si="12">IF(J4&lt;&gt;"",IF(AND(E4&lt;=0.875,E4&gt;0.7),0.125,IF(E4&gt;0.875,1-E4,IF(E4&lt;=0.25,-E4,IF(AND(E4&lt;0.7,E4&gt;0.25),-0.25))))+IF(AND(H4&lt;=0.875,H4&gt;0.7),-0.125,IF(H4&gt;0.875,H4-1,IF(H4&lt;=0.25,H4,IF(AND(H4&lt;0.7,H4&gt;0.25),0.25))))+IF(AND(F4&lt;=0.875,F4&gt;0.7),-0.125,IF(F4&gt;0.875,F4-1,IF(F4&lt;=0.25,F4,IF(AND(F4&lt;0.7,F4&gt;0.25),0.25))))+IF(AND(G4&lt;=0.875,G4&gt;0.7),0.125,IF(G4&gt;0.875,1-G4,IF(G4&lt;=0.25,-G4,IF(AND(G4&lt;0.7,G4&gt;0.25),-0.25)))),"")</f>
        <v>0.375</v>
      </c>
      <c r="S4" s="2" t="s">
        <v>39</v>
      </c>
      <c r="V4" s="29">
        <f t="shared" si="3"/>
        <v>0.85416666666666663</v>
      </c>
      <c r="W4" s="29">
        <f t="shared" si="4"/>
        <v>0.33333333333333331</v>
      </c>
      <c r="X4" s="29">
        <f t="shared" si="5"/>
        <v>0.54166666666666663</v>
      </c>
      <c r="Y4" s="29">
        <f t="shared" si="6"/>
        <v>0.5625</v>
      </c>
      <c r="Z4" s="29">
        <f t="shared" si="7"/>
        <v>0.5</v>
      </c>
      <c r="AA4" s="29">
        <f t="shared" si="8"/>
        <v>0.20833333333333331</v>
      </c>
      <c r="AB4" s="2">
        <f t="shared" ref="AB4:AB15" si="13">IF(AND(W4&gt;0.66,X4&gt;0.66),AA4,IF(AND(W4&gt;0.25,W4&lt;0.66),0,IF(X4&lt;=0.25,AA4,0.25-W4)))</f>
        <v>0</v>
      </c>
      <c r="AC4" s="29"/>
      <c r="AD4" s="29"/>
      <c r="AE4" s="2">
        <f t="shared" si="9"/>
        <v>0.375</v>
      </c>
      <c r="AF4" s="2">
        <v>0.375</v>
      </c>
    </row>
    <row r="5" spans="1:33">
      <c r="A5" s="56" t="s">
        <v>25</v>
      </c>
      <c r="B5" s="52" t="str">
        <f t="shared" si="10"/>
        <v>dimanche</v>
      </c>
      <c r="C5" s="52">
        <v>43961</v>
      </c>
      <c r="D5" s="53">
        <f t="shared" si="11"/>
        <v>20</v>
      </c>
      <c r="E5" s="60">
        <v>0</v>
      </c>
      <c r="F5" s="60">
        <v>0.27083333333333331</v>
      </c>
      <c r="G5" s="59">
        <v>0.29166666666666669</v>
      </c>
      <c r="H5" s="60">
        <v>0.33333333333333331</v>
      </c>
      <c r="I5" s="54">
        <f t="shared" ref="I5:I48" si="14">IF(OR(E5="",G5=""),"",IF(F5&gt;G5,1-F5+G5,G5-F5))</f>
        <v>2.083333333333337E-2</v>
      </c>
      <c r="J5" s="55">
        <f t="shared" ref="J5:J48" si="15">IF(AND(E5="",G5=""),"",IF(F5&gt;E5,F5-E5,1-E5+F5)+IF(G5&gt;H5,1-G5+H5,H5-G5))</f>
        <v>0.31249999999999994</v>
      </c>
      <c r="K5" s="55">
        <f t="shared" si="12"/>
        <v>0.25</v>
      </c>
      <c r="V5" s="2">
        <f t="shared" si="3"/>
        <v>0</v>
      </c>
      <c r="W5" s="2">
        <f t="shared" si="4"/>
        <v>0.27083333333333331</v>
      </c>
      <c r="X5" s="2">
        <f t="shared" si="5"/>
        <v>0.29166666666666669</v>
      </c>
      <c r="Y5" s="2">
        <f t="shared" si="6"/>
        <v>0.33333333333333331</v>
      </c>
      <c r="Z5" s="2">
        <f t="shared" si="7"/>
        <v>0.31249999999999994</v>
      </c>
      <c r="AA5" s="2">
        <f t="shared" si="8"/>
        <v>2.083333333333337E-2</v>
      </c>
      <c r="AB5" s="2">
        <f t="shared" si="13"/>
        <v>0</v>
      </c>
      <c r="AE5" s="2">
        <f t="shared" si="9"/>
        <v>0.375</v>
      </c>
      <c r="AF5" s="2">
        <v>0.33333333333333331</v>
      </c>
    </row>
    <row r="6" spans="1:33">
      <c r="A6" s="46" t="s">
        <v>25</v>
      </c>
      <c r="B6" s="47" t="str">
        <f t="shared" si="10"/>
        <v>lundi</v>
      </c>
      <c r="C6" s="46">
        <v>43962</v>
      </c>
      <c r="D6" s="48">
        <f t="shared" si="11"/>
        <v>20</v>
      </c>
      <c r="E6" s="58">
        <v>0.97916666666666663</v>
      </c>
      <c r="F6" s="58">
        <v>0.125</v>
      </c>
      <c r="G6" s="58">
        <v>0.20833333333333334</v>
      </c>
      <c r="H6" s="58">
        <v>0.33333333333333331</v>
      </c>
      <c r="I6" s="49">
        <f t="shared" si="14"/>
        <v>8.3333333333333343E-2</v>
      </c>
      <c r="J6" s="50">
        <f t="shared" si="15"/>
        <v>0.27083333333333337</v>
      </c>
      <c r="K6" s="50">
        <f t="shared" si="12"/>
        <v>0.18750000000000003</v>
      </c>
      <c r="V6" s="2">
        <f t="shared" si="3"/>
        <v>0.97916666666666663</v>
      </c>
      <c r="W6" s="2">
        <f t="shared" si="4"/>
        <v>0.125</v>
      </c>
      <c r="X6" s="2">
        <f t="shared" si="5"/>
        <v>0.20833333333333334</v>
      </c>
      <c r="Y6" s="2">
        <f t="shared" si="6"/>
        <v>0.33333333333333331</v>
      </c>
      <c r="Z6" s="2">
        <f t="shared" si="7"/>
        <v>0.27083333333333337</v>
      </c>
      <c r="AA6" s="2">
        <f t="shared" si="8"/>
        <v>8.3333333333333343E-2</v>
      </c>
      <c r="AB6" s="2">
        <f t="shared" si="13"/>
        <v>8.3333333333333343E-2</v>
      </c>
      <c r="AE6" s="2">
        <f t="shared" si="9"/>
        <v>0.29166666666666663</v>
      </c>
      <c r="AF6" s="2">
        <v>0.29166666666666663</v>
      </c>
      <c r="AG6" s="2"/>
    </row>
    <row r="7" spans="1:33">
      <c r="A7" s="51" t="s">
        <v>25</v>
      </c>
      <c r="B7" s="52" t="str">
        <f t="shared" si="10"/>
        <v>mardi</v>
      </c>
      <c r="C7" s="52">
        <v>43963</v>
      </c>
      <c r="D7" s="53">
        <f t="shared" si="11"/>
        <v>20</v>
      </c>
      <c r="E7" s="60">
        <v>0.95833333333333337</v>
      </c>
      <c r="F7" s="60">
        <v>0.20833333333333334</v>
      </c>
      <c r="G7" s="59">
        <v>0.35416666666666669</v>
      </c>
      <c r="H7" s="59">
        <v>0.375</v>
      </c>
      <c r="I7" s="54">
        <f t="shared" si="14"/>
        <v>0.14583333333333334</v>
      </c>
      <c r="J7" s="55">
        <f t="shared" si="15"/>
        <v>0.27083333333333326</v>
      </c>
      <c r="K7" s="55">
        <f t="shared" si="12"/>
        <v>0.25</v>
      </c>
      <c r="V7" s="29">
        <f t="shared" si="3"/>
        <v>0.95833333333333337</v>
      </c>
      <c r="W7" s="29">
        <f t="shared" si="4"/>
        <v>0.20833333333333334</v>
      </c>
      <c r="X7" s="29">
        <f t="shared" si="5"/>
        <v>0.35416666666666669</v>
      </c>
      <c r="Y7" s="29">
        <f t="shared" si="6"/>
        <v>0.375</v>
      </c>
      <c r="Z7" s="29">
        <f t="shared" si="7"/>
        <v>0.27083333333333326</v>
      </c>
      <c r="AA7" s="29">
        <f t="shared" si="8"/>
        <v>0.14583333333333334</v>
      </c>
      <c r="AB7" s="2">
        <f t="shared" si="13"/>
        <v>4.1666666666666657E-2</v>
      </c>
      <c r="AC7" s="29"/>
      <c r="AD7" s="29"/>
      <c r="AE7" s="2">
        <f t="shared" si="9"/>
        <v>0.33333333333333337</v>
      </c>
      <c r="AF7" s="2">
        <v>0.33333333333333337</v>
      </c>
    </row>
    <row r="8" spans="1:33">
      <c r="A8" s="46" t="s">
        <v>25</v>
      </c>
      <c r="B8" s="47" t="str">
        <f t="shared" si="10"/>
        <v>mercredi</v>
      </c>
      <c r="C8" s="46">
        <v>43964</v>
      </c>
      <c r="D8" s="48">
        <f t="shared" si="11"/>
        <v>20</v>
      </c>
      <c r="E8" s="58">
        <v>0.83333333333333337</v>
      </c>
      <c r="F8" s="58">
        <v>0.16666666666666666</v>
      </c>
      <c r="G8" s="58">
        <v>0.1875</v>
      </c>
      <c r="H8" s="58">
        <v>0.33333333333333331</v>
      </c>
      <c r="I8" s="49">
        <f t="shared" si="14"/>
        <v>2.0833333333333343E-2</v>
      </c>
      <c r="J8" s="50">
        <f t="shared" si="15"/>
        <v>0.47916666666666657</v>
      </c>
      <c r="K8" s="50">
        <f t="shared" si="12"/>
        <v>0.35416666666666663</v>
      </c>
      <c r="V8" s="2">
        <f t="shared" si="3"/>
        <v>0.83333333333333337</v>
      </c>
      <c r="W8" s="2">
        <v>0.85416666666666663</v>
      </c>
      <c r="X8" s="2">
        <v>0.875</v>
      </c>
      <c r="Y8" s="2">
        <v>0.97916666666666663</v>
      </c>
      <c r="Z8" s="2">
        <f t="shared" si="7"/>
        <v>0.12499999999999989</v>
      </c>
      <c r="AA8" s="2">
        <f t="shared" si="8"/>
        <v>2.083333333333337E-2</v>
      </c>
      <c r="AB8" s="2">
        <f t="shared" si="13"/>
        <v>2.083333333333337E-2</v>
      </c>
      <c r="AE8" s="2">
        <f t="shared" si="9"/>
        <v>0.35416666666666663</v>
      </c>
      <c r="AF8" s="2">
        <v>0.35416666666666663</v>
      </c>
    </row>
    <row r="9" spans="1:33">
      <c r="A9" s="51" t="s">
        <v>30</v>
      </c>
      <c r="B9" s="52" t="str">
        <f t="shared" si="10"/>
        <v>jeudi</v>
      </c>
      <c r="C9" s="52">
        <v>43965</v>
      </c>
      <c r="D9" s="53">
        <f t="shared" si="11"/>
        <v>20</v>
      </c>
      <c r="E9" s="60">
        <v>0.85416666666666663</v>
      </c>
      <c r="F9" s="60">
        <v>4.1666666666666664E-2</v>
      </c>
      <c r="G9" s="59">
        <v>8.3333333333333329E-2</v>
      </c>
      <c r="H9" s="59">
        <v>0.20833333333333334</v>
      </c>
      <c r="I9" s="54">
        <f t="shared" si="14"/>
        <v>4.1666666666666664E-2</v>
      </c>
      <c r="J9" s="55">
        <f t="shared" si="15"/>
        <v>0.3125</v>
      </c>
      <c r="K9" s="55">
        <f t="shared" si="12"/>
        <v>0.29166666666666674</v>
      </c>
      <c r="V9" s="2">
        <f t="shared" si="3"/>
        <v>0.85416666666666663</v>
      </c>
      <c r="W9" s="2">
        <f t="shared" si="4"/>
        <v>4.1666666666666664E-2</v>
      </c>
      <c r="X9" s="2">
        <f t="shared" si="5"/>
        <v>8.3333333333333329E-2</v>
      </c>
      <c r="Y9" s="2">
        <f t="shared" si="6"/>
        <v>0.20833333333333334</v>
      </c>
      <c r="Z9" s="2">
        <f t="shared" si="7"/>
        <v>0.3125</v>
      </c>
      <c r="AA9" s="2">
        <f t="shared" si="8"/>
        <v>4.1666666666666664E-2</v>
      </c>
      <c r="AB9" s="2">
        <f t="shared" si="13"/>
        <v>4.1666666666666664E-2</v>
      </c>
      <c r="AE9" s="2">
        <f t="shared" si="9"/>
        <v>0.33333333333333331</v>
      </c>
      <c r="AF9" s="2">
        <v>0.33333333333333331</v>
      </c>
    </row>
    <row r="10" spans="1:33">
      <c r="A10" s="46" t="s">
        <v>24</v>
      </c>
      <c r="B10" s="47" t="str">
        <f t="shared" si="10"/>
        <v>vendredi</v>
      </c>
      <c r="C10" s="46">
        <v>43966</v>
      </c>
      <c r="D10" s="48">
        <f t="shared" si="11"/>
        <v>20</v>
      </c>
      <c r="E10" s="58">
        <v>0.83333333333333337</v>
      </c>
      <c r="F10" s="58">
        <v>0.91666666666666663</v>
      </c>
      <c r="G10" s="58">
        <v>6.25E-2</v>
      </c>
      <c r="H10" s="58">
        <v>0.25</v>
      </c>
      <c r="I10" s="49">
        <f t="shared" si="14"/>
        <v>0.14583333333333337</v>
      </c>
      <c r="J10" s="50">
        <f t="shared" si="15"/>
        <v>0.27083333333333326</v>
      </c>
      <c r="K10" s="50">
        <f t="shared" si="12"/>
        <v>0.22916666666666663</v>
      </c>
      <c r="V10" s="2">
        <f t="shared" si="3"/>
        <v>0.83333333333333337</v>
      </c>
      <c r="W10" s="2">
        <f t="shared" si="4"/>
        <v>0.91666666666666663</v>
      </c>
      <c r="X10" s="2">
        <f t="shared" si="5"/>
        <v>6.25E-2</v>
      </c>
      <c r="Y10" s="2">
        <f t="shared" si="6"/>
        <v>0.25</v>
      </c>
      <c r="Z10" s="2">
        <f t="shared" si="7"/>
        <v>0.27083333333333326</v>
      </c>
      <c r="AA10" s="2">
        <f t="shared" si="8"/>
        <v>0.14583333333333337</v>
      </c>
      <c r="AB10" s="2">
        <f t="shared" si="13"/>
        <v>0.14583333333333337</v>
      </c>
      <c r="AE10" s="2">
        <f t="shared" si="9"/>
        <v>0.22916666666666663</v>
      </c>
      <c r="AF10" s="2">
        <v>0.22916666666666663</v>
      </c>
    </row>
    <row r="11" spans="1:33">
      <c r="A11" s="51" t="s">
        <v>25</v>
      </c>
      <c r="B11" s="52" t="str">
        <f t="shared" si="10"/>
        <v>jeudi</v>
      </c>
      <c r="C11" s="52">
        <v>43965</v>
      </c>
      <c r="D11" s="53">
        <f t="shared" si="11"/>
        <v>20</v>
      </c>
      <c r="E11" s="60">
        <v>0.91666666666666663</v>
      </c>
      <c r="F11" s="60">
        <v>0</v>
      </c>
      <c r="G11" s="59">
        <v>2.0833333333333332E-2</v>
      </c>
      <c r="H11" s="59">
        <v>0.25</v>
      </c>
      <c r="I11" s="54">
        <f t="shared" si="14"/>
        <v>2.0833333333333332E-2</v>
      </c>
      <c r="J11" s="55">
        <f t="shared" si="15"/>
        <v>0.3125</v>
      </c>
      <c r="K11" s="55">
        <f t="shared" si="12"/>
        <v>0.31250000000000006</v>
      </c>
      <c r="V11" s="2">
        <f t="shared" si="3"/>
        <v>0.91666666666666663</v>
      </c>
      <c r="W11" s="2">
        <f t="shared" si="4"/>
        <v>0</v>
      </c>
      <c r="X11" s="2">
        <f t="shared" si="5"/>
        <v>2.0833333333333332E-2</v>
      </c>
      <c r="Y11" s="2">
        <f t="shared" si="6"/>
        <v>0.25</v>
      </c>
      <c r="Z11" s="2">
        <f t="shared" si="7"/>
        <v>0.3125</v>
      </c>
      <c r="AA11" s="2">
        <f t="shared" si="8"/>
        <v>2.0833333333333332E-2</v>
      </c>
      <c r="AB11" s="2">
        <f t="shared" si="13"/>
        <v>2.0833333333333332E-2</v>
      </c>
      <c r="AE11" s="2">
        <f t="shared" si="9"/>
        <v>0.35416666666666669</v>
      </c>
      <c r="AF11" s="2">
        <v>0.35416666666666669</v>
      </c>
    </row>
    <row r="12" spans="1:33">
      <c r="A12" s="46" t="s">
        <v>26</v>
      </c>
      <c r="B12" s="47" t="str">
        <f t="shared" si="10"/>
        <v>vendredi</v>
      </c>
      <c r="C12" s="46">
        <v>43966</v>
      </c>
      <c r="D12" s="48">
        <f t="shared" si="11"/>
        <v>20</v>
      </c>
      <c r="E12" s="58">
        <v>0.9375</v>
      </c>
      <c r="F12" s="58">
        <v>0.97916666666666663</v>
      </c>
      <c r="G12" s="58"/>
      <c r="H12" s="58"/>
      <c r="I12" s="49" t="str">
        <f t="shared" si="14"/>
        <v/>
      </c>
      <c r="J12" s="50">
        <f t="shared" si="15"/>
        <v>4.166666666666663E-2</v>
      </c>
      <c r="K12" s="50">
        <f t="shared" si="12"/>
        <v>4.166666666666663E-2</v>
      </c>
      <c r="M12" s="36" t="s">
        <v>41</v>
      </c>
      <c r="V12" s="2">
        <f t="shared" si="3"/>
        <v>0.9375</v>
      </c>
      <c r="W12" s="2">
        <f t="shared" si="4"/>
        <v>0.97916666666666663</v>
      </c>
      <c r="X12" s="2">
        <f t="shared" si="5"/>
        <v>0</v>
      </c>
      <c r="Y12" s="2">
        <f t="shared" si="6"/>
        <v>0</v>
      </c>
      <c r="Z12" s="2">
        <f t="shared" si="7"/>
        <v>4.166666666666663E-2</v>
      </c>
      <c r="AA12" s="2">
        <f t="shared" si="8"/>
        <v>2.083333333333337E-2</v>
      </c>
      <c r="AB12" s="2">
        <f t="shared" si="13"/>
        <v>2.083333333333337E-2</v>
      </c>
      <c r="AE12" s="2">
        <f t="shared" si="9"/>
        <v>0.35416666666666663</v>
      </c>
      <c r="AF12" s="2">
        <v>0.22916666666666663</v>
      </c>
    </row>
    <row r="13" spans="1:33">
      <c r="A13" s="51" t="s">
        <v>31</v>
      </c>
      <c r="B13" s="52" t="str">
        <f t="shared" si="10"/>
        <v>samedi</v>
      </c>
      <c r="C13" s="52">
        <v>43967</v>
      </c>
      <c r="D13" s="53">
        <f t="shared" si="11"/>
        <v>20</v>
      </c>
      <c r="E13" s="60">
        <v>0.91666666666666663</v>
      </c>
      <c r="F13" s="60">
        <v>8.3333333333333329E-2</v>
      </c>
      <c r="G13" s="59">
        <v>0.10416666666666667</v>
      </c>
      <c r="H13" s="59">
        <v>0.33333333333333331</v>
      </c>
      <c r="I13" s="54">
        <f t="shared" si="14"/>
        <v>2.0833333333333343E-2</v>
      </c>
      <c r="J13" s="55">
        <f t="shared" si="15"/>
        <v>0.39583333333333331</v>
      </c>
      <c r="K13" s="55">
        <f t="shared" si="12"/>
        <v>0.3125</v>
      </c>
      <c r="V13" s="2">
        <f t="shared" si="3"/>
        <v>0.91666666666666663</v>
      </c>
      <c r="W13" s="2">
        <f t="shared" si="4"/>
        <v>8.3333333333333329E-2</v>
      </c>
      <c r="X13" s="2">
        <f t="shared" si="5"/>
        <v>0.10416666666666667</v>
      </c>
      <c r="Y13" s="2">
        <f t="shared" si="6"/>
        <v>0.33333333333333331</v>
      </c>
      <c r="Z13" s="2">
        <f t="shared" si="7"/>
        <v>0.39583333333333331</v>
      </c>
      <c r="AA13" s="2">
        <f t="shared" si="8"/>
        <v>2.0833333333333343E-2</v>
      </c>
      <c r="AB13" s="2">
        <f t="shared" si="13"/>
        <v>2.0833333333333343E-2</v>
      </c>
      <c r="AE13" s="2">
        <f t="shared" si="9"/>
        <v>0.35416666666666663</v>
      </c>
      <c r="AF13" s="2">
        <v>0.35416666666666663</v>
      </c>
    </row>
    <row r="14" spans="1:33">
      <c r="A14" s="46" t="s">
        <v>25</v>
      </c>
      <c r="B14" s="47" t="str">
        <f t="shared" si="10"/>
        <v>vendredi</v>
      </c>
      <c r="C14" s="46">
        <v>43966</v>
      </c>
      <c r="D14" s="48">
        <f t="shared" si="11"/>
        <v>20</v>
      </c>
      <c r="E14" s="58">
        <v>0.95833333333333337</v>
      </c>
      <c r="F14" s="58">
        <v>0.97916666666666663</v>
      </c>
      <c r="G14" s="58">
        <v>0.20833333333333334</v>
      </c>
      <c r="H14" s="58">
        <v>0.25</v>
      </c>
      <c r="I14" s="49">
        <f t="shared" si="14"/>
        <v>0.22916666666666671</v>
      </c>
      <c r="J14" s="50">
        <f t="shared" si="15"/>
        <v>6.2499999999999917E-2</v>
      </c>
      <c r="K14" s="50">
        <f t="shared" si="12"/>
        <v>6.2499999999999917E-2</v>
      </c>
      <c r="M14" s="36" t="s">
        <v>56</v>
      </c>
      <c r="V14" s="2">
        <f t="shared" si="3"/>
        <v>0.95833333333333337</v>
      </c>
      <c r="W14" s="2">
        <f t="shared" si="4"/>
        <v>0.97916666666666663</v>
      </c>
      <c r="X14" s="2">
        <f t="shared" si="5"/>
        <v>0.20833333333333334</v>
      </c>
      <c r="Y14" s="2">
        <f t="shared" si="6"/>
        <v>0.25</v>
      </c>
      <c r="Z14" s="2">
        <f t="shared" si="7"/>
        <v>6.2499999999999917E-2</v>
      </c>
      <c r="AA14" s="2">
        <f t="shared" si="8"/>
        <v>0.22916666666666671</v>
      </c>
      <c r="AB14" s="2">
        <f t="shared" si="13"/>
        <v>0.22916666666666671</v>
      </c>
      <c r="AE14" s="2">
        <f t="shared" si="9"/>
        <v>0.14583333333333329</v>
      </c>
      <c r="AF14" s="2">
        <v>0.14583333333333329</v>
      </c>
    </row>
    <row r="15" spans="1:33">
      <c r="A15" s="51" t="s">
        <v>25</v>
      </c>
      <c r="B15" s="52" t="str">
        <f t="shared" si="10"/>
        <v>samedi</v>
      </c>
      <c r="C15" s="52">
        <v>43967</v>
      </c>
      <c r="D15" s="53">
        <f t="shared" si="11"/>
        <v>20</v>
      </c>
      <c r="E15" s="60">
        <v>0.9375</v>
      </c>
      <c r="F15" s="60">
        <v>0.125</v>
      </c>
      <c r="G15" s="59">
        <v>0.20833333333333334</v>
      </c>
      <c r="H15" s="59">
        <v>0.29166666666666669</v>
      </c>
      <c r="I15" s="54">
        <f t="shared" si="14"/>
        <v>8.3333333333333343E-2</v>
      </c>
      <c r="J15" s="55">
        <f t="shared" si="15"/>
        <v>0.27083333333333337</v>
      </c>
      <c r="K15" s="55">
        <f t="shared" si="12"/>
        <v>0.22916666666666666</v>
      </c>
      <c r="V15" s="2">
        <f t="shared" si="3"/>
        <v>0.9375</v>
      </c>
      <c r="W15" s="2">
        <f t="shared" si="4"/>
        <v>0.125</v>
      </c>
      <c r="X15" s="2">
        <f t="shared" si="5"/>
        <v>0.20833333333333334</v>
      </c>
      <c r="Y15" s="2">
        <f t="shared" si="6"/>
        <v>0.29166666666666669</v>
      </c>
      <c r="Z15" s="2">
        <f t="shared" si="7"/>
        <v>0.27083333333333337</v>
      </c>
      <c r="AA15" s="2">
        <f t="shared" si="8"/>
        <v>8.3333333333333343E-2</v>
      </c>
      <c r="AB15" s="2">
        <f t="shared" si="13"/>
        <v>8.3333333333333343E-2</v>
      </c>
      <c r="AE15" s="2">
        <f t="shared" si="9"/>
        <v>0.29166666666666663</v>
      </c>
      <c r="AF15" s="2">
        <v>0.29166666666666663</v>
      </c>
    </row>
    <row r="16" spans="1:33">
      <c r="A16" s="46" t="s">
        <v>25</v>
      </c>
      <c r="B16" s="47" t="str">
        <f t="shared" si="10"/>
        <v>dimanche</v>
      </c>
      <c r="C16" s="46">
        <v>43968</v>
      </c>
      <c r="D16" s="48">
        <f t="shared" si="11"/>
        <v>21</v>
      </c>
      <c r="E16" s="58">
        <v>0.91666666666666696</v>
      </c>
      <c r="F16" s="58">
        <v>0.27083333333333698</v>
      </c>
      <c r="G16" s="58">
        <v>0.29166666666666669</v>
      </c>
      <c r="H16" s="58">
        <v>0.33333333333333298</v>
      </c>
      <c r="I16" s="49">
        <f t="shared" si="14"/>
        <v>2.0833333333329707E-2</v>
      </c>
      <c r="J16" s="50">
        <f t="shared" si="15"/>
        <v>0.39583333333333631</v>
      </c>
      <c r="K16" s="50">
        <f t="shared" si="12"/>
        <v>0.33333333333333304</v>
      </c>
      <c r="V16" s="2"/>
      <c r="W16" s="2"/>
      <c r="X16" s="2"/>
      <c r="Y16" s="2"/>
      <c r="AE16" s="2"/>
    </row>
    <row r="17" spans="1:31">
      <c r="A17" s="51" t="s">
        <v>25</v>
      </c>
      <c r="B17" s="52" t="str">
        <f t="shared" si="10"/>
        <v>lundi</v>
      </c>
      <c r="C17" s="52">
        <v>43969</v>
      </c>
      <c r="D17" s="53">
        <f t="shared" si="11"/>
        <v>21</v>
      </c>
      <c r="E17" s="60">
        <v>0.89583333333333304</v>
      </c>
      <c r="F17" s="60">
        <v>0.41666666666666702</v>
      </c>
      <c r="G17" s="59">
        <v>0.4375</v>
      </c>
      <c r="H17" s="59">
        <v>0.45833333333333331</v>
      </c>
      <c r="I17" s="54">
        <f t="shared" si="14"/>
        <v>2.0833333333332982E-2</v>
      </c>
      <c r="J17" s="55">
        <f t="shared" si="15"/>
        <v>0.54166666666666718</v>
      </c>
      <c r="K17" s="55">
        <f t="shared" si="12"/>
        <v>0.35416666666666696</v>
      </c>
      <c r="V17" s="2"/>
      <c r="W17" s="2"/>
      <c r="X17" s="2"/>
      <c r="Y17" s="2"/>
      <c r="AE17" s="2"/>
    </row>
    <row r="18" spans="1:31">
      <c r="A18" s="46" t="s">
        <v>25</v>
      </c>
      <c r="B18" s="47" t="str">
        <f t="shared" si="10"/>
        <v>mardi</v>
      </c>
      <c r="C18" s="46">
        <v>43970</v>
      </c>
      <c r="D18" s="48">
        <f t="shared" si="11"/>
        <v>21</v>
      </c>
      <c r="E18" s="58">
        <v>0.875</v>
      </c>
      <c r="F18" s="58">
        <v>0.562499999999996</v>
      </c>
      <c r="G18" s="58">
        <v>0.58333333333333337</v>
      </c>
      <c r="H18" s="58">
        <v>0.60416666666666663</v>
      </c>
      <c r="I18" s="49">
        <f t="shared" si="14"/>
        <v>2.0833333333337367E-2</v>
      </c>
      <c r="J18" s="50">
        <f t="shared" si="15"/>
        <v>0.70833333333332926</v>
      </c>
      <c r="K18" s="50">
        <f t="shared" si="12"/>
        <v>0.375</v>
      </c>
      <c r="V18" s="2"/>
      <c r="W18" s="2"/>
      <c r="X18" s="2"/>
      <c r="Y18" s="2"/>
      <c r="AE18" s="2"/>
    </row>
    <row r="19" spans="1:31">
      <c r="A19" s="52" t="s">
        <v>25</v>
      </c>
      <c r="B19" s="52" t="str">
        <f t="shared" si="10"/>
        <v>mercredi</v>
      </c>
      <c r="C19" s="46">
        <v>43971</v>
      </c>
      <c r="D19" s="53">
        <f t="shared" si="11"/>
        <v>21</v>
      </c>
      <c r="E19" s="60">
        <v>0.95833333333333337</v>
      </c>
      <c r="F19" s="60">
        <v>0.29166666666666669</v>
      </c>
      <c r="G19" s="60"/>
      <c r="H19" s="60"/>
      <c r="I19" s="54" t="str">
        <f t="shared" si="14"/>
        <v/>
      </c>
      <c r="J19" s="55">
        <f t="shared" si="15"/>
        <v>0.33333333333333331</v>
      </c>
      <c r="K19" s="55">
        <f t="shared" si="12"/>
        <v>0.29166666666666663</v>
      </c>
      <c r="V19" s="2"/>
      <c r="W19" s="2"/>
      <c r="X19" s="2"/>
      <c r="Y19" s="2"/>
      <c r="AE19" s="2"/>
    </row>
    <row r="20" spans="1:31">
      <c r="A20" s="46"/>
      <c r="B20" s="47" t="str">
        <f t="shared" si="10"/>
        <v/>
      </c>
      <c r="C20" s="46"/>
      <c r="D20" s="48" t="str">
        <f t="shared" si="11"/>
        <v/>
      </c>
      <c r="E20" s="58"/>
      <c r="F20" s="58"/>
      <c r="G20" s="58"/>
      <c r="H20" s="58"/>
      <c r="I20" s="49" t="str">
        <f t="shared" si="14"/>
        <v/>
      </c>
      <c r="J20" s="50" t="str">
        <f t="shared" si="15"/>
        <v/>
      </c>
      <c r="K20" s="50" t="str">
        <f t="shared" si="12"/>
        <v/>
      </c>
      <c r="V20" s="2"/>
      <c r="W20" s="2"/>
      <c r="X20" s="2"/>
      <c r="Y20" s="2"/>
      <c r="AE20" s="2"/>
    </row>
    <row r="21" spans="1:31">
      <c r="A21" s="51"/>
      <c r="B21" s="52" t="str">
        <f t="shared" si="10"/>
        <v/>
      </c>
      <c r="C21" s="51"/>
      <c r="D21" s="53" t="str">
        <f t="shared" si="11"/>
        <v/>
      </c>
      <c r="E21" s="59"/>
      <c r="F21" s="56"/>
      <c r="G21" s="56"/>
      <c r="H21" s="56"/>
      <c r="I21" s="54" t="str">
        <f t="shared" si="14"/>
        <v/>
      </c>
      <c r="J21" s="55" t="str">
        <f t="shared" si="15"/>
        <v/>
      </c>
      <c r="K21" s="55" t="str">
        <f t="shared" si="12"/>
        <v/>
      </c>
      <c r="V21" s="2"/>
      <c r="W21" s="2"/>
      <c r="X21" s="2"/>
      <c r="Y21" s="2"/>
      <c r="AB21" s="30"/>
      <c r="AE21" s="2"/>
    </row>
    <row r="22" spans="1:31">
      <c r="A22" s="46"/>
      <c r="B22" s="47" t="str">
        <f t="shared" si="10"/>
        <v/>
      </c>
      <c r="C22" s="46"/>
      <c r="D22" s="48" t="str">
        <f t="shared" si="11"/>
        <v/>
      </c>
      <c r="E22" s="58"/>
      <c r="F22" s="58"/>
      <c r="G22" s="58"/>
      <c r="H22" s="58"/>
      <c r="I22" s="49" t="str">
        <f t="shared" si="14"/>
        <v/>
      </c>
      <c r="J22" s="50" t="str">
        <f t="shared" si="15"/>
        <v/>
      </c>
      <c r="K22" s="50" t="str">
        <f t="shared" si="12"/>
        <v/>
      </c>
      <c r="V22" s="2"/>
      <c r="W22" s="2"/>
      <c r="X22" s="2"/>
      <c r="Y22" s="2"/>
      <c r="AE22" s="2"/>
    </row>
    <row r="23" spans="1:31">
      <c r="A23" s="51"/>
      <c r="B23" s="52" t="str">
        <f t="shared" si="10"/>
        <v/>
      </c>
      <c r="C23" s="51"/>
      <c r="D23" s="53" t="str">
        <f t="shared" si="11"/>
        <v/>
      </c>
      <c r="E23" s="61"/>
      <c r="F23" s="59"/>
      <c r="G23" s="59"/>
      <c r="H23" s="59"/>
      <c r="I23" s="54" t="str">
        <f t="shared" si="14"/>
        <v/>
      </c>
      <c r="J23" s="55" t="str">
        <f t="shared" si="15"/>
        <v/>
      </c>
      <c r="K23" s="55" t="str">
        <f t="shared" si="12"/>
        <v/>
      </c>
      <c r="V23" s="2"/>
      <c r="W23" s="2"/>
      <c r="X23" s="2"/>
      <c r="Y23" s="2"/>
      <c r="AE23" s="2"/>
    </row>
    <row r="24" spans="1:31">
      <c r="A24" s="46"/>
      <c r="B24" s="47" t="str">
        <f t="shared" si="10"/>
        <v/>
      </c>
      <c r="C24" s="46"/>
      <c r="D24" s="48" t="str">
        <f t="shared" si="11"/>
        <v/>
      </c>
      <c r="E24" s="62"/>
      <c r="F24" s="58"/>
      <c r="G24" s="63"/>
      <c r="H24" s="63"/>
      <c r="I24" s="49" t="str">
        <f t="shared" si="14"/>
        <v/>
      </c>
      <c r="J24" s="50" t="str">
        <f t="shared" si="15"/>
        <v/>
      </c>
      <c r="K24" s="50" t="str">
        <f t="shared" si="12"/>
        <v/>
      </c>
      <c r="V24" s="2"/>
      <c r="W24" s="2"/>
      <c r="X24" s="2"/>
      <c r="Y24" s="2"/>
      <c r="AE24" s="2"/>
    </row>
    <row r="25" spans="1:31">
      <c r="A25" s="57"/>
      <c r="B25" s="52" t="str">
        <f t="shared" si="10"/>
        <v/>
      </c>
      <c r="C25" s="51"/>
      <c r="D25" s="53" t="str">
        <f t="shared" si="11"/>
        <v/>
      </c>
      <c r="E25" s="64"/>
      <c r="F25" s="59"/>
      <c r="G25" s="56"/>
      <c r="H25" s="56"/>
      <c r="I25" s="54" t="str">
        <f t="shared" si="14"/>
        <v/>
      </c>
      <c r="J25" s="55" t="str">
        <f t="shared" si="15"/>
        <v/>
      </c>
      <c r="K25" s="55" t="str">
        <f t="shared" si="12"/>
        <v/>
      </c>
      <c r="V25" s="2"/>
      <c r="W25" s="2"/>
      <c r="X25" s="2"/>
      <c r="Y25" s="2"/>
      <c r="AE25" s="2"/>
    </row>
    <row r="26" spans="1:31">
      <c r="A26" s="46"/>
      <c r="B26" s="47" t="str">
        <f t="shared" si="10"/>
        <v/>
      </c>
      <c r="C26" s="46"/>
      <c r="D26" s="48" t="str">
        <f t="shared" si="11"/>
        <v/>
      </c>
      <c r="E26" s="62"/>
      <c r="F26" s="58"/>
      <c r="G26" s="58"/>
      <c r="H26" s="58"/>
      <c r="I26" s="49" t="str">
        <f t="shared" si="14"/>
        <v/>
      </c>
      <c r="J26" s="50" t="str">
        <f t="shared" si="15"/>
        <v/>
      </c>
      <c r="K26" s="50" t="str">
        <f t="shared" si="12"/>
        <v/>
      </c>
    </row>
    <row r="27" spans="1:31">
      <c r="A27" s="51"/>
      <c r="B27" s="52" t="str">
        <f t="shared" si="10"/>
        <v/>
      </c>
      <c r="C27" s="51"/>
      <c r="D27" s="53" t="str">
        <f t="shared" si="11"/>
        <v/>
      </c>
      <c r="E27" s="59"/>
      <c r="F27" s="56"/>
      <c r="G27" s="56"/>
      <c r="H27" s="56"/>
      <c r="I27" s="54" t="str">
        <f t="shared" si="14"/>
        <v/>
      </c>
      <c r="J27" s="55" t="str">
        <f t="shared" si="15"/>
        <v/>
      </c>
      <c r="K27" s="55" t="str">
        <f t="shared" si="12"/>
        <v/>
      </c>
      <c r="L27" s="31"/>
      <c r="M27" s="31"/>
      <c r="N27" s="31"/>
      <c r="O27" s="31"/>
      <c r="P27" s="31"/>
    </row>
    <row r="28" spans="1:31">
      <c r="A28" s="46"/>
      <c r="B28" s="47" t="str">
        <f t="shared" si="10"/>
        <v/>
      </c>
      <c r="C28" s="46"/>
      <c r="D28" s="48" t="str">
        <f t="shared" si="11"/>
        <v/>
      </c>
      <c r="E28" s="58"/>
      <c r="F28" s="58"/>
      <c r="G28" s="58"/>
      <c r="H28" s="58"/>
      <c r="I28" s="49" t="str">
        <f t="shared" si="14"/>
        <v/>
      </c>
      <c r="J28" s="50" t="str">
        <f t="shared" si="15"/>
        <v/>
      </c>
      <c r="K28" s="50" t="str">
        <f t="shared" si="12"/>
        <v/>
      </c>
      <c r="L28" s="31"/>
      <c r="M28" s="31"/>
      <c r="N28" s="31"/>
      <c r="O28" s="31"/>
      <c r="P28" s="31"/>
    </row>
    <row r="29" spans="1:31">
      <c r="A29" s="51"/>
      <c r="B29" s="52" t="str">
        <f t="shared" si="10"/>
        <v/>
      </c>
      <c r="C29" s="51"/>
      <c r="D29" s="53" t="str">
        <f t="shared" si="11"/>
        <v/>
      </c>
      <c r="E29" s="59"/>
      <c r="F29" s="59"/>
      <c r="G29" s="56"/>
      <c r="H29" s="56"/>
      <c r="I29" s="54" t="str">
        <f t="shared" si="14"/>
        <v/>
      </c>
      <c r="J29" s="55" t="str">
        <f t="shared" si="15"/>
        <v/>
      </c>
      <c r="K29" s="55" t="str">
        <f t="shared" si="12"/>
        <v/>
      </c>
      <c r="L29" s="31"/>
      <c r="M29" s="31"/>
      <c r="N29" s="31"/>
      <c r="O29" s="31"/>
      <c r="P29" s="31"/>
    </row>
    <row r="30" spans="1:31">
      <c r="A30" s="46"/>
      <c r="B30" s="47" t="str">
        <f t="shared" si="10"/>
        <v/>
      </c>
      <c r="C30" s="46"/>
      <c r="D30" s="48" t="str">
        <f t="shared" si="11"/>
        <v/>
      </c>
      <c r="E30" s="58"/>
      <c r="F30" s="58"/>
      <c r="G30" s="58"/>
      <c r="H30" s="58"/>
      <c r="I30" s="49" t="str">
        <f t="shared" si="14"/>
        <v/>
      </c>
      <c r="J30" s="50" t="str">
        <f t="shared" si="15"/>
        <v/>
      </c>
      <c r="K30" s="50" t="str">
        <f t="shared" si="12"/>
        <v/>
      </c>
    </row>
    <row r="31" spans="1:31">
      <c r="A31" s="51"/>
      <c r="B31" s="52" t="str">
        <f t="shared" si="10"/>
        <v/>
      </c>
      <c r="C31" s="51"/>
      <c r="D31" s="53" t="str">
        <f t="shared" si="11"/>
        <v/>
      </c>
      <c r="E31" s="59"/>
      <c r="F31" s="59"/>
      <c r="G31" s="59"/>
      <c r="H31" s="59"/>
      <c r="I31" s="54" t="str">
        <f t="shared" si="14"/>
        <v/>
      </c>
      <c r="J31" s="55" t="str">
        <f t="shared" si="15"/>
        <v/>
      </c>
      <c r="K31" s="55" t="str">
        <f t="shared" si="12"/>
        <v/>
      </c>
    </row>
    <row r="32" spans="1:31">
      <c r="A32" s="46"/>
      <c r="B32" s="47" t="str">
        <f t="shared" si="10"/>
        <v/>
      </c>
      <c r="C32" s="46"/>
      <c r="D32" s="48" t="str">
        <f t="shared" si="11"/>
        <v/>
      </c>
      <c r="E32" s="58"/>
      <c r="F32" s="58"/>
      <c r="G32" s="58"/>
      <c r="H32" s="58"/>
      <c r="I32" s="49" t="str">
        <f t="shared" si="14"/>
        <v/>
      </c>
      <c r="J32" s="50" t="str">
        <f t="shared" si="15"/>
        <v/>
      </c>
      <c r="K32" s="50" t="str">
        <f t="shared" si="12"/>
        <v/>
      </c>
    </row>
    <row r="33" spans="1:11">
      <c r="A33" s="57"/>
      <c r="B33" s="52" t="str">
        <f t="shared" si="10"/>
        <v/>
      </c>
      <c r="C33" s="51"/>
      <c r="D33" s="53" t="str">
        <f t="shared" si="11"/>
        <v/>
      </c>
      <c r="E33" s="59"/>
      <c r="F33" s="59"/>
      <c r="G33" s="59"/>
      <c r="H33" s="59"/>
      <c r="I33" s="54" t="str">
        <f t="shared" si="14"/>
        <v/>
      </c>
      <c r="J33" s="55" t="str">
        <f t="shared" si="15"/>
        <v/>
      </c>
      <c r="K33" s="55" t="str">
        <f t="shared" si="12"/>
        <v/>
      </c>
    </row>
    <row r="34" spans="1:11">
      <c r="A34" s="46"/>
      <c r="B34" s="47" t="str">
        <f t="shared" si="10"/>
        <v/>
      </c>
      <c r="C34" s="46"/>
      <c r="D34" s="48" t="str">
        <f t="shared" si="11"/>
        <v/>
      </c>
      <c r="E34" s="58"/>
      <c r="F34" s="58"/>
      <c r="G34" s="58"/>
      <c r="H34" s="58"/>
      <c r="I34" s="49" t="str">
        <f t="shared" si="14"/>
        <v/>
      </c>
      <c r="J34" s="50" t="str">
        <f t="shared" si="15"/>
        <v/>
      </c>
      <c r="K34" s="50" t="str">
        <f t="shared" si="12"/>
        <v/>
      </c>
    </row>
    <row r="35" spans="1:11">
      <c r="A35" s="51"/>
      <c r="B35" s="52" t="str">
        <f t="shared" si="10"/>
        <v/>
      </c>
      <c r="C35" s="51"/>
      <c r="D35" s="53" t="str">
        <f t="shared" si="11"/>
        <v/>
      </c>
      <c r="E35" s="59"/>
      <c r="F35" s="59"/>
      <c r="G35" s="56"/>
      <c r="H35" s="56"/>
      <c r="I35" s="54" t="str">
        <f t="shared" si="14"/>
        <v/>
      </c>
      <c r="J35" s="55" t="str">
        <f t="shared" si="15"/>
        <v/>
      </c>
      <c r="K35" s="55" t="str">
        <f t="shared" si="12"/>
        <v/>
      </c>
    </row>
    <row r="36" spans="1:11">
      <c r="A36" s="46"/>
      <c r="B36" s="47" t="str">
        <f t="shared" si="10"/>
        <v/>
      </c>
      <c r="C36" s="46"/>
      <c r="D36" s="48" t="str">
        <f t="shared" si="11"/>
        <v/>
      </c>
      <c r="E36" s="63"/>
      <c r="F36" s="63"/>
      <c r="G36" s="63"/>
      <c r="H36" s="63"/>
      <c r="I36" s="49" t="str">
        <f t="shared" si="14"/>
        <v/>
      </c>
      <c r="J36" s="50" t="str">
        <f t="shared" si="15"/>
        <v/>
      </c>
      <c r="K36" s="50" t="str">
        <f t="shared" si="12"/>
        <v/>
      </c>
    </row>
    <row r="37" spans="1:11">
      <c r="A37" s="51"/>
      <c r="B37" s="52" t="str">
        <f t="shared" si="10"/>
        <v/>
      </c>
      <c r="C37" s="51"/>
      <c r="D37" s="53" t="str">
        <f t="shared" si="11"/>
        <v/>
      </c>
      <c r="E37" s="56"/>
      <c r="F37" s="56"/>
      <c r="G37" s="56"/>
      <c r="H37" s="56"/>
      <c r="I37" s="54" t="str">
        <f t="shared" si="14"/>
        <v/>
      </c>
      <c r="J37" s="55" t="str">
        <f t="shared" si="15"/>
        <v/>
      </c>
      <c r="K37" s="55" t="str">
        <f t="shared" si="12"/>
        <v/>
      </c>
    </row>
    <row r="38" spans="1:11">
      <c r="A38" s="46"/>
      <c r="B38" s="47" t="str">
        <f t="shared" si="10"/>
        <v/>
      </c>
      <c r="C38" s="46"/>
      <c r="D38" s="48" t="str">
        <f t="shared" si="11"/>
        <v/>
      </c>
      <c r="E38" s="58"/>
      <c r="F38" s="58"/>
      <c r="G38" s="58"/>
      <c r="H38" s="58"/>
      <c r="I38" s="49" t="str">
        <f t="shared" si="14"/>
        <v/>
      </c>
      <c r="J38" s="50" t="str">
        <f t="shared" si="15"/>
        <v/>
      </c>
      <c r="K38" s="50" t="str">
        <f t="shared" si="12"/>
        <v/>
      </c>
    </row>
    <row r="39" spans="1:11">
      <c r="A39" s="51"/>
      <c r="B39" s="52" t="str">
        <f t="shared" si="10"/>
        <v/>
      </c>
      <c r="C39" s="51"/>
      <c r="D39" s="53" t="str">
        <f t="shared" si="11"/>
        <v/>
      </c>
      <c r="E39" s="59"/>
      <c r="F39" s="59"/>
      <c r="G39" s="59"/>
      <c r="H39" s="59"/>
      <c r="I39" s="54" t="str">
        <f t="shared" si="14"/>
        <v/>
      </c>
      <c r="J39" s="55" t="str">
        <f t="shared" si="15"/>
        <v/>
      </c>
      <c r="K39" s="55" t="str">
        <f t="shared" si="12"/>
        <v/>
      </c>
    </row>
    <row r="40" spans="1:11">
      <c r="A40" s="46"/>
      <c r="B40" s="47" t="str">
        <f t="shared" si="10"/>
        <v/>
      </c>
      <c r="C40" s="46"/>
      <c r="D40" s="48" t="str">
        <f t="shared" si="11"/>
        <v/>
      </c>
      <c r="E40" s="58"/>
      <c r="F40" s="58"/>
      <c r="G40" s="63"/>
      <c r="H40" s="63"/>
      <c r="I40" s="49" t="str">
        <f t="shared" si="14"/>
        <v/>
      </c>
      <c r="J40" s="50" t="str">
        <f t="shared" si="15"/>
        <v/>
      </c>
      <c r="K40" s="50" t="str">
        <f t="shared" si="12"/>
        <v/>
      </c>
    </row>
    <row r="41" spans="1:11">
      <c r="A41" s="57"/>
      <c r="B41" s="52" t="str">
        <f t="shared" si="10"/>
        <v/>
      </c>
      <c r="C41" s="51"/>
      <c r="D41" s="53" t="str">
        <f t="shared" si="11"/>
        <v/>
      </c>
      <c r="E41" s="59"/>
      <c r="F41" s="59"/>
      <c r="G41" s="56"/>
      <c r="H41" s="56"/>
      <c r="I41" s="54" t="str">
        <f t="shared" si="14"/>
        <v/>
      </c>
      <c r="J41" s="55" t="str">
        <f t="shared" si="15"/>
        <v/>
      </c>
      <c r="K41" s="55" t="str">
        <f t="shared" si="12"/>
        <v/>
      </c>
    </row>
    <row r="42" spans="1:11">
      <c r="A42" s="46"/>
      <c r="B42" s="47" t="str">
        <f t="shared" si="10"/>
        <v/>
      </c>
      <c r="C42" s="46"/>
      <c r="D42" s="48" t="str">
        <f t="shared" si="11"/>
        <v/>
      </c>
      <c r="E42" s="58"/>
      <c r="F42" s="58"/>
      <c r="G42" s="58"/>
      <c r="H42" s="58"/>
      <c r="I42" s="49" t="str">
        <f t="shared" si="14"/>
        <v/>
      </c>
      <c r="J42" s="50" t="str">
        <f t="shared" si="15"/>
        <v/>
      </c>
      <c r="K42" s="50" t="str">
        <f t="shared" si="12"/>
        <v/>
      </c>
    </row>
    <row r="43" spans="1:11">
      <c r="A43" s="51"/>
      <c r="B43" s="52" t="str">
        <f t="shared" si="10"/>
        <v/>
      </c>
      <c r="C43" s="51"/>
      <c r="D43" s="53" t="str">
        <f t="shared" si="11"/>
        <v/>
      </c>
      <c r="E43" s="56"/>
      <c r="F43" s="56"/>
      <c r="G43" s="56"/>
      <c r="H43" s="56"/>
      <c r="I43" s="54" t="str">
        <f t="shared" si="14"/>
        <v/>
      </c>
      <c r="J43" s="55" t="str">
        <f t="shared" si="15"/>
        <v/>
      </c>
      <c r="K43" s="55" t="str">
        <f t="shared" si="12"/>
        <v/>
      </c>
    </row>
    <row r="44" spans="1:11">
      <c r="A44" s="46"/>
      <c r="B44" s="47" t="str">
        <f t="shared" si="10"/>
        <v/>
      </c>
      <c r="C44" s="46"/>
      <c r="D44" s="48" t="str">
        <f t="shared" si="11"/>
        <v/>
      </c>
      <c r="E44" s="58"/>
      <c r="F44" s="58"/>
      <c r="G44" s="58"/>
      <c r="H44" s="58"/>
      <c r="I44" s="49" t="str">
        <f t="shared" si="14"/>
        <v/>
      </c>
      <c r="J44" s="50" t="str">
        <f t="shared" si="15"/>
        <v/>
      </c>
      <c r="K44" s="50" t="str">
        <f t="shared" si="12"/>
        <v/>
      </c>
    </row>
    <row r="45" spans="1:11">
      <c r="A45" s="51"/>
      <c r="B45" s="52" t="str">
        <f t="shared" si="10"/>
        <v/>
      </c>
      <c r="C45" s="51"/>
      <c r="D45" s="53" t="str">
        <f t="shared" si="11"/>
        <v/>
      </c>
      <c r="E45" s="59"/>
      <c r="F45" s="59"/>
      <c r="G45" s="59"/>
      <c r="H45" s="59"/>
      <c r="I45" s="54" t="str">
        <f t="shared" si="14"/>
        <v/>
      </c>
      <c r="J45" s="55" t="str">
        <f t="shared" si="15"/>
        <v/>
      </c>
      <c r="K45" s="55" t="str">
        <f t="shared" si="12"/>
        <v/>
      </c>
    </row>
    <row r="46" spans="1:11">
      <c r="A46" s="46"/>
      <c r="B46" s="47" t="str">
        <f t="shared" si="10"/>
        <v/>
      </c>
      <c r="C46" s="46"/>
      <c r="D46" s="48" t="str">
        <f t="shared" si="11"/>
        <v/>
      </c>
      <c r="E46" s="58"/>
      <c r="F46" s="58"/>
      <c r="G46" s="63"/>
      <c r="H46" s="63"/>
      <c r="I46" s="49" t="str">
        <f t="shared" si="14"/>
        <v/>
      </c>
      <c r="J46" s="50" t="str">
        <f t="shared" si="15"/>
        <v/>
      </c>
      <c r="K46" s="50" t="str">
        <f t="shared" si="12"/>
        <v/>
      </c>
    </row>
    <row r="47" spans="1:11">
      <c r="A47" s="51"/>
      <c r="B47" s="52" t="str">
        <f t="shared" si="10"/>
        <v/>
      </c>
      <c r="C47" s="51"/>
      <c r="D47" s="53" t="str">
        <f t="shared" si="11"/>
        <v/>
      </c>
      <c r="E47" s="59"/>
      <c r="F47" s="59"/>
      <c r="G47" s="56"/>
      <c r="H47" s="56"/>
      <c r="I47" s="54" t="str">
        <f t="shared" si="14"/>
        <v/>
      </c>
      <c r="J47" s="55" t="str">
        <f t="shared" si="15"/>
        <v/>
      </c>
      <c r="K47" s="55" t="str">
        <f t="shared" si="12"/>
        <v/>
      </c>
    </row>
    <row r="48" spans="1:11">
      <c r="A48" s="46"/>
      <c r="B48" s="47" t="str">
        <f t="shared" si="10"/>
        <v/>
      </c>
      <c r="C48" s="46"/>
      <c r="D48" s="48" t="str">
        <f t="shared" si="11"/>
        <v/>
      </c>
      <c r="E48" s="58"/>
      <c r="F48" s="58"/>
      <c r="G48" s="58"/>
      <c r="H48" s="58"/>
      <c r="I48" s="49" t="str">
        <f t="shared" si="14"/>
        <v/>
      </c>
      <c r="J48" s="50" t="str">
        <f t="shared" si="15"/>
        <v/>
      </c>
      <c r="K48" s="50" t="str">
        <f t="shared" si="12"/>
        <v/>
      </c>
    </row>
    <row r="49" spans="1:11">
      <c r="C49" s="14"/>
      <c r="D49" s="15"/>
      <c r="E49" s="65"/>
      <c r="F49" s="65"/>
      <c r="G49" s="65"/>
      <c r="H49" s="65"/>
      <c r="I49" s="16"/>
      <c r="J49" s="18" t="str">
        <f t="shared" ref="J49" si="16">IF(IF(E49&gt;F49,1-E49,-E49)+F49+ IF(G49&gt;H49,1-G49,-G49)+H49&gt;0,IF(E49&gt;F49,1-E49,-E49)+F49+ IF(G49&gt;H49,1-G49,-G49)+H49,"")</f>
        <v/>
      </c>
      <c r="K49" s="17"/>
    </row>
    <row r="50" spans="1:11">
      <c r="A50" s="10"/>
      <c r="B50" s="21"/>
    </row>
  </sheetData>
  <mergeCells count="1">
    <mergeCell ref="L27:P2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0"/>
  <sheetViews>
    <sheetView workbookViewId="0">
      <selection activeCell="B41" sqref="B41"/>
    </sheetView>
  </sheetViews>
  <sheetFormatPr baseColWidth="10" defaultRowHeight="15"/>
  <cols>
    <col min="1" max="1" width="11.85546875" customWidth="1"/>
    <col min="2" max="2" width="28.140625" customWidth="1"/>
    <col min="3" max="10" width="15.7109375" customWidth="1"/>
  </cols>
  <sheetData>
    <row r="2" spans="1:10" ht="15.75" thickBot="1">
      <c r="A2" s="5" t="s">
        <v>22</v>
      </c>
      <c r="B2" s="5"/>
      <c r="C2" s="5"/>
      <c r="D2" s="5"/>
      <c r="E2" s="5"/>
      <c r="F2" s="5"/>
      <c r="G2" s="5"/>
      <c r="H2" s="5"/>
      <c r="I2" s="5"/>
      <c r="J2" s="5"/>
    </row>
    <row r="3" spans="1:10" ht="15.75">
      <c r="A3" s="6" t="s">
        <v>22</v>
      </c>
      <c r="B3" s="22" t="s">
        <v>25</v>
      </c>
      <c r="C3" s="7"/>
      <c r="D3" s="6"/>
      <c r="E3" s="6"/>
      <c r="F3" s="6"/>
      <c r="G3" s="6"/>
      <c r="H3" s="6"/>
      <c r="I3" s="6"/>
      <c r="J3" s="6"/>
    </row>
    <row r="4" spans="1:10" ht="16.5" thickBot="1">
      <c r="A4" s="6" t="s">
        <v>21</v>
      </c>
      <c r="B4" s="23">
        <v>18</v>
      </c>
      <c r="C4" s="7" t="s">
        <v>2</v>
      </c>
      <c r="D4" s="8" t="s">
        <v>1</v>
      </c>
      <c r="E4" s="8" t="s">
        <v>3</v>
      </c>
      <c r="F4" s="8" t="s">
        <v>4</v>
      </c>
      <c r="G4" s="8" t="s">
        <v>19</v>
      </c>
      <c r="H4" s="8" t="s">
        <v>18</v>
      </c>
      <c r="I4" s="8" t="s">
        <v>20</v>
      </c>
      <c r="J4" s="8" t="s">
        <v>7</v>
      </c>
    </row>
    <row r="5" spans="1:10" ht="15.75">
      <c r="A5" s="6"/>
      <c r="B5" s="20" t="s">
        <v>10</v>
      </c>
      <c r="C5" s="9"/>
      <c r="D5" s="9"/>
      <c r="E5" s="9"/>
      <c r="F5" s="9"/>
      <c r="G5" s="9"/>
      <c r="H5" s="9"/>
      <c r="I5" s="9"/>
      <c r="J5" s="9"/>
    </row>
    <row r="6" spans="1:10" ht="15.75">
      <c r="A6" s="6"/>
      <c r="B6" s="20" t="s">
        <v>11</v>
      </c>
      <c r="C6" s="9"/>
      <c r="D6" s="9"/>
      <c r="E6" s="9"/>
      <c r="F6" s="9"/>
      <c r="G6" s="9"/>
      <c r="H6" s="9"/>
      <c r="I6" s="9"/>
      <c r="J6" s="9"/>
    </row>
    <row r="7" spans="1:10" ht="15.75">
      <c r="A7" s="6"/>
      <c r="B7" s="20" t="s">
        <v>12</v>
      </c>
      <c r="C7" s="9"/>
      <c r="D7" s="9"/>
      <c r="E7" s="9"/>
      <c r="F7" s="9"/>
      <c r="G7" s="9"/>
      <c r="H7" s="9"/>
      <c r="I7" s="9"/>
      <c r="J7" s="9"/>
    </row>
    <row r="8" spans="1:10" ht="15.75">
      <c r="A8" s="6"/>
      <c r="B8" s="20" t="s">
        <v>13</v>
      </c>
      <c r="C8" s="9"/>
      <c r="D8" s="9"/>
      <c r="E8" s="9"/>
      <c r="F8" s="9"/>
      <c r="G8" s="9"/>
      <c r="H8" s="9"/>
      <c r="I8" s="9"/>
      <c r="J8" s="9"/>
    </row>
    <row r="9" spans="1:10" ht="15.75">
      <c r="A9" s="6"/>
      <c r="B9" s="20" t="s">
        <v>14</v>
      </c>
      <c r="C9" s="9"/>
      <c r="D9" s="9"/>
      <c r="E9" s="9"/>
      <c r="F9" s="9"/>
      <c r="G9" s="9"/>
      <c r="H9" s="9"/>
      <c r="I9" s="9"/>
      <c r="J9" s="9"/>
    </row>
    <row r="10" spans="1:10" ht="15.75">
      <c r="A10" s="6"/>
      <c r="B10" s="20" t="s">
        <v>15</v>
      </c>
      <c r="C10" s="9"/>
      <c r="D10" s="9"/>
      <c r="E10" s="9"/>
      <c r="F10" s="9"/>
      <c r="G10" s="9"/>
      <c r="H10" s="9"/>
      <c r="I10" s="9"/>
      <c r="J10" s="9"/>
    </row>
    <row r="11" spans="1:10" ht="15.75">
      <c r="A11" s="6"/>
      <c r="B11" s="20" t="s">
        <v>16</v>
      </c>
      <c r="C11" s="9"/>
      <c r="D11" s="9"/>
      <c r="E11" s="9"/>
      <c r="F11" s="9"/>
      <c r="G11" s="9"/>
      <c r="H11" s="9"/>
      <c r="I11" s="9"/>
      <c r="J11" s="9"/>
    </row>
    <row r="20" spans="4:4" ht="18">
      <c r="D20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AF19"/>
  <sheetViews>
    <sheetView workbookViewId="0">
      <selection activeCell="A42" sqref="A42"/>
    </sheetView>
  </sheetViews>
  <sheetFormatPr baseColWidth="10" defaultRowHeight="15"/>
  <cols>
    <col min="1" max="1" width="23.85546875" bestFit="1" customWidth="1"/>
    <col min="2" max="2" width="5.140625" bestFit="1" customWidth="1"/>
    <col min="3" max="3" width="5.7109375" bestFit="1" customWidth="1"/>
    <col min="4" max="4" width="5.42578125" bestFit="1" customWidth="1"/>
    <col min="5" max="5" width="4.7109375" bestFit="1" customWidth="1"/>
    <col min="6" max="7" width="5.5703125" bestFit="1" customWidth="1"/>
    <col min="8" max="8" width="4.7109375" bestFit="1" customWidth="1"/>
    <col min="9" max="9" width="5.140625" bestFit="1" customWidth="1"/>
    <col min="10" max="10" width="5.7109375" bestFit="1" customWidth="1"/>
    <col min="11" max="11" width="5.42578125" bestFit="1" customWidth="1"/>
    <col min="12" max="12" width="4.7109375" bestFit="1" customWidth="1"/>
    <col min="13" max="14" width="5.5703125" bestFit="1" customWidth="1"/>
    <col min="15" max="15" width="4.7109375" bestFit="1" customWidth="1"/>
    <col min="16" max="16" width="5.140625" bestFit="1" customWidth="1"/>
    <col min="17" max="17" width="5.7109375" bestFit="1" customWidth="1"/>
    <col min="18" max="18" width="5.42578125" bestFit="1" customWidth="1"/>
    <col min="19" max="19" width="4.7109375" bestFit="1" customWidth="1"/>
    <col min="20" max="21" width="5.5703125" bestFit="1" customWidth="1"/>
    <col min="22" max="22" width="4.7109375" bestFit="1" customWidth="1"/>
    <col min="23" max="23" width="5.140625" bestFit="1" customWidth="1"/>
    <col min="24" max="24" width="5.7109375" bestFit="1" customWidth="1"/>
    <col min="25" max="25" width="5.42578125" bestFit="1" customWidth="1"/>
    <col min="26" max="26" width="4.7109375" bestFit="1" customWidth="1"/>
    <col min="27" max="28" width="5.5703125" bestFit="1" customWidth="1"/>
    <col min="29" max="29" width="4.7109375" bestFit="1" customWidth="1"/>
    <col min="30" max="30" width="5.140625" bestFit="1" customWidth="1"/>
    <col min="31" max="31" width="5.7109375" bestFit="1" customWidth="1"/>
    <col min="32" max="32" width="5.42578125" bestFit="1" customWidth="1"/>
  </cols>
  <sheetData>
    <row r="3" spans="1:32" ht="15.75">
      <c r="A3" s="32">
        <v>43952</v>
      </c>
      <c r="B3" s="13">
        <f>A3</f>
        <v>43952</v>
      </c>
      <c r="C3" s="13">
        <f>B3+1</f>
        <v>43953</v>
      </c>
      <c r="D3" s="13">
        <f>C3+1</f>
        <v>43954</v>
      </c>
      <c r="E3" s="13">
        <f t="shared" ref="E3:AF3" si="0">D3+1</f>
        <v>43955</v>
      </c>
      <c r="F3" s="13">
        <f t="shared" si="0"/>
        <v>43956</v>
      </c>
      <c r="G3" s="13">
        <f t="shared" si="0"/>
        <v>43957</v>
      </c>
      <c r="H3" s="13">
        <f t="shared" si="0"/>
        <v>43958</v>
      </c>
      <c r="I3" s="13">
        <f t="shared" si="0"/>
        <v>43959</v>
      </c>
      <c r="J3" s="13">
        <f t="shared" si="0"/>
        <v>43960</v>
      </c>
      <c r="K3" s="13">
        <f t="shared" si="0"/>
        <v>43961</v>
      </c>
      <c r="L3" s="13">
        <f t="shared" si="0"/>
        <v>43962</v>
      </c>
      <c r="M3" s="13">
        <f t="shared" si="0"/>
        <v>43963</v>
      </c>
      <c r="N3" s="13">
        <f t="shared" si="0"/>
        <v>43964</v>
      </c>
      <c r="O3" s="13">
        <f t="shared" si="0"/>
        <v>43965</v>
      </c>
      <c r="P3" s="13">
        <f t="shared" si="0"/>
        <v>43966</v>
      </c>
      <c r="Q3" s="13">
        <f t="shared" si="0"/>
        <v>43967</v>
      </c>
      <c r="R3" s="13">
        <f t="shared" si="0"/>
        <v>43968</v>
      </c>
      <c r="S3" s="13">
        <f t="shared" si="0"/>
        <v>43969</v>
      </c>
      <c r="T3" s="13">
        <f t="shared" si="0"/>
        <v>43970</v>
      </c>
      <c r="U3" s="13">
        <f t="shared" si="0"/>
        <v>43971</v>
      </c>
      <c r="V3" s="13">
        <f t="shared" si="0"/>
        <v>43972</v>
      </c>
      <c r="W3" s="13">
        <f t="shared" si="0"/>
        <v>43973</v>
      </c>
      <c r="X3" s="13">
        <f t="shared" si="0"/>
        <v>43974</v>
      </c>
      <c r="Y3" s="13">
        <f t="shared" si="0"/>
        <v>43975</v>
      </c>
      <c r="Z3" s="13">
        <f t="shared" si="0"/>
        <v>43976</v>
      </c>
      <c r="AA3" s="13">
        <f t="shared" si="0"/>
        <v>43977</v>
      </c>
      <c r="AB3" s="13">
        <f t="shared" si="0"/>
        <v>43978</v>
      </c>
      <c r="AC3" s="13">
        <f t="shared" si="0"/>
        <v>43979</v>
      </c>
      <c r="AD3" s="13">
        <f t="shared" si="0"/>
        <v>43980</v>
      </c>
      <c r="AE3" s="13">
        <f t="shared" si="0"/>
        <v>43981</v>
      </c>
      <c r="AF3" s="13">
        <f t="shared" si="0"/>
        <v>43982</v>
      </c>
    </row>
    <row r="4" spans="1:32" ht="15.75">
      <c r="A4" s="32"/>
      <c r="B4" s="12">
        <f>A3</f>
        <v>43952</v>
      </c>
      <c r="C4" s="12">
        <f>B4+1</f>
        <v>43953</v>
      </c>
      <c r="D4" s="12">
        <f>C4+1</f>
        <v>43954</v>
      </c>
      <c r="E4" s="12">
        <f t="shared" ref="E4:AF4" si="1">D4+1</f>
        <v>43955</v>
      </c>
      <c r="F4" s="12">
        <f t="shared" si="1"/>
        <v>43956</v>
      </c>
      <c r="G4" s="12">
        <f t="shared" si="1"/>
        <v>43957</v>
      </c>
      <c r="H4" s="12">
        <f t="shared" si="1"/>
        <v>43958</v>
      </c>
      <c r="I4" s="12">
        <f t="shared" si="1"/>
        <v>43959</v>
      </c>
      <c r="J4" s="12">
        <f t="shared" si="1"/>
        <v>43960</v>
      </c>
      <c r="K4" s="12">
        <f t="shared" si="1"/>
        <v>43961</v>
      </c>
      <c r="L4" s="12">
        <f t="shared" si="1"/>
        <v>43962</v>
      </c>
      <c r="M4" s="12">
        <f t="shared" si="1"/>
        <v>43963</v>
      </c>
      <c r="N4" s="12">
        <f t="shared" si="1"/>
        <v>43964</v>
      </c>
      <c r="O4" s="12">
        <f t="shared" si="1"/>
        <v>43965</v>
      </c>
      <c r="P4" s="12">
        <f t="shared" si="1"/>
        <v>43966</v>
      </c>
      <c r="Q4" s="12">
        <f t="shared" si="1"/>
        <v>43967</v>
      </c>
      <c r="R4" s="12">
        <f t="shared" si="1"/>
        <v>43968</v>
      </c>
      <c r="S4" s="12">
        <f t="shared" si="1"/>
        <v>43969</v>
      </c>
      <c r="T4" s="12">
        <f t="shared" si="1"/>
        <v>43970</v>
      </c>
      <c r="U4" s="12">
        <f t="shared" si="1"/>
        <v>43971</v>
      </c>
      <c r="V4" s="12">
        <f t="shared" si="1"/>
        <v>43972</v>
      </c>
      <c r="W4" s="12">
        <f t="shared" si="1"/>
        <v>43973</v>
      </c>
      <c r="X4" s="12">
        <f t="shared" si="1"/>
        <v>43974</v>
      </c>
      <c r="Y4" s="12">
        <f t="shared" si="1"/>
        <v>43975</v>
      </c>
      <c r="Z4" s="12">
        <f t="shared" si="1"/>
        <v>43976</v>
      </c>
      <c r="AA4" s="12">
        <f t="shared" si="1"/>
        <v>43977</v>
      </c>
      <c r="AB4" s="12">
        <f t="shared" si="1"/>
        <v>43978</v>
      </c>
      <c r="AC4" s="12">
        <f t="shared" si="1"/>
        <v>43979</v>
      </c>
      <c r="AD4" s="12">
        <f t="shared" si="1"/>
        <v>43980</v>
      </c>
      <c r="AE4" s="12">
        <f t="shared" si="1"/>
        <v>43981</v>
      </c>
      <c r="AF4" s="12">
        <f t="shared" si="1"/>
        <v>43982</v>
      </c>
    </row>
    <row r="5" spans="1:32" ht="15.75">
      <c r="A5" s="33" t="s">
        <v>9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4"/>
    </row>
    <row r="6" spans="1:32" ht="15.75">
      <c r="A6" s="6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15.75">
      <c r="A7" s="6" t="s">
        <v>26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</row>
    <row r="8" spans="1:32" ht="15.75">
      <c r="A8" s="6" t="s">
        <v>27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</row>
    <row r="9" spans="1:32" ht="15.75">
      <c r="A9" s="6" t="s">
        <v>28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ht="15.75">
      <c r="A10" s="33" t="s">
        <v>17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4"/>
    </row>
    <row r="11" spans="1:32" ht="15.75">
      <c r="A11" s="6" t="s">
        <v>25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ht="15.75">
      <c r="A12" s="6" t="s">
        <v>26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ht="15.75">
      <c r="A13" s="6" t="s">
        <v>27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4" spans="1:32" ht="15.75">
      <c r="A14" s="6" t="s">
        <v>28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ht="15.75">
      <c r="A15" s="35" t="s">
        <v>29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4"/>
    </row>
    <row r="16" spans="1:32" ht="15.75">
      <c r="A16" s="6" t="s">
        <v>25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</row>
    <row r="17" spans="1:32" ht="15.75">
      <c r="A17" s="6" t="s">
        <v>26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</row>
    <row r="18" spans="1:32" ht="15.75">
      <c r="A18" s="6" t="s">
        <v>27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</row>
    <row r="19" spans="1:32" ht="15.75">
      <c r="A19" s="6" t="s">
        <v>28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</row>
  </sheetData>
  <mergeCells count="4">
    <mergeCell ref="A3:A4"/>
    <mergeCell ref="A5:AF5"/>
    <mergeCell ref="A10:AF10"/>
    <mergeCell ref="A15:AF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J14"/>
  <sheetViews>
    <sheetView workbookViewId="0">
      <selection activeCell="V8" sqref="V8"/>
    </sheetView>
  </sheetViews>
  <sheetFormatPr baseColWidth="10" defaultRowHeight="15"/>
  <cols>
    <col min="2" max="2" width="21" customWidth="1"/>
    <col min="3" max="3" width="12" customWidth="1"/>
    <col min="4" max="4" width="7.42578125" customWidth="1"/>
    <col min="5" max="5" width="10.5703125" customWidth="1"/>
    <col min="6" max="6" width="7" customWidth="1"/>
    <col min="7" max="7" width="9.140625" customWidth="1"/>
    <col min="8" max="8" width="7.85546875" customWidth="1"/>
    <col min="9" max="9" width="9.85546875" customWidth="1"/>
    <col min="10" max="10" width="11.140625" customWidth="1"/>
    <col min="11" max="11" width="7.85546875" customWidth="1"/>
    <col min="12" max="13" width="5.5703125" customWidth="1"/>
    <col min="14" max="14" width="6.42578125" customWidth="1"/>
    <col min="15" max="15" width="5.7109375" customWidth="1"/>
    <col min="16" max="17" width="5.5703125" customWidth="1"/>
    <col min="18" max="18" width="6.42578125" customWidth="1"/>
    <col min="19" max="19" width="7.28515625" customWidth="1"/>
    <col min="20" max="21" width="5.5703125" customWidth="1"/>
    <col min="22" max="22" width="6.42578125" customWidth="1"/>
    <col min="23" max="23" width="11.5703125" bestFit="1" customWidth="1"/>
    <col min="24" max="25" width="5.5703125" customWidth="1"/>
    <col min="26" max="26" width="6.42578125" customWidth="1"/>
    <col min="27" max="27" width="13.5703125" bestFit="1" customWidth="1"/>
    <col min="28" max="29" width="5.5703125" customWidth="1"/>
    <col min="30" max="30" width="6.42578125" customWidth="1"/>
    <col min="31" max="31" width="23.85546875" bestFit="1" customWidth="1"/>
    <col min="32" max="33" width="5.5703125" customWidth="1"/>
    <col min="34" max="34" width="6.42578125" customWidth="1"/>
    <col min="35" max="35" width="11.7109375" bestFit="1" customWidth="1"/>
    <col min="36" max="36" width="9" customWidth="1"/>
    <col min="37" max="37" width="12.7109375" bestFit="1" customWidth="1"/>
    <col min="38" max="38" width="10.42578125" customWidth="1"/>
    <col min="39" max="39" width="12.140625" bestFit="1" customWidth="1"/>
    <col min="40" max="40" width="16.5703125" bestFit="1" customWidth="1"/>
    <col min="41" max="41" width="18.5703125" bestFit="1" customWidth="1"/>
    <col min="42" max="42" width="28.85546875" bestFit="1" customWidth="1"/>
  </cols>
  <sheetData>
    <row r="1" spans="2:10">
      <c r="B1" s="24" t="s">
        <v>5</v>
      </c>
      <c r="C1" s="25">
        <v>20</v>
      </c>
    </row>
    <row r="2" spans="2:10">
      <c r="B2" s="24" t="s">
        <v>6</v>
      </c>
      <c r="C2" t="s">
        <v>25</v>
      </c>
    </row>
    <row r="4" spans="2:10" ht="13.5" customHeight="1">
      <c r="C4" s="24" t="s">
        <v>33</v>
      </c>
    </row>
    <row r="5" spans="2:10" ht="30">
      <c r="B5" s="38" t="s">
        <v>32</v>
      </c>
      <c r="C5" s="39" t="s">
        <v>52</v>
      </c>
      <c r="D5" s="39" t="s">
        <v>51</v>
      </c>
      <c r="E5" s="39" t="s">
        <v>50</v>
      </c>
      <c r="F5" s="39" t="s">
        <v>49</v>
      </c>
      <c r="G5" s="39" t="s">
        <v>53</v>
      </c>
      <c r="H5" s="39" t="s">
        <v>54</v>
      </c>
      <c r="I5" s="39" t="s">
        <v>17</v>
      </c>
    </row>
    <row r="6" spans="2:10">
      <c r="B6" s="27" t="s">
        <v>44</v>
      </c>
      <c r="C6" s="26">
        <v>0.97916666666666663</v>
      </c>
      <c r="D6" s="26">
        <v>0.125</v>
      </c>
      <c r="E6" s="26">
        <v>0.20833333333333334</v>
      </c>
      <c r="F6" s="26">
        <v>0.33333333333333331</v>
      </c>
      <c r="G6" s="26">
        <v>8.3333333333333329E-2</v>
      </c>
      <c r="H6" s="26">
        <v>0.27083333333333331</v>
      </c>
      <c r="I6" s="26">
        <v>0.1875</v>
      </c>
    </row>
    <row r="7" spans="2:10">
      <c r="B7" s="27" t="s">
        <v>45</v>
      </c>
      <c r="C7" s="26">
        <v>0.95833333333333337</v>
      </c>
      <c r="D7" s="26">
        <v>0.20833333333333334</v>
      </c>
      <c r="E7" s="26">
        <v>0.35416666666666669</v>
      </c>
      <c r="F7" s="26">
        <v>0.375</v>
      </c>
      <c r="G7" s="26">
        <v>0.14583333333333334</v>
      </c>
      <c r="H7" s="26">
        <v>0.27083333333333331</v>
      </c>
      <c r="I7" s="26">
        <v>0.25</v>
      </c>
    </row>
    <row r="8" spans="2:10">
      <c r="B8" s="27" t="s">
        <v>46</v>
      </c>
      <c r="C8" s="26">
        <v>0.83333333333333337</v>
      </c>
      <c r="D8" s="26">
        <v>0.16666666666666666</v>
      </c>
      <c r="E8" s="26">
        <v>0.1875</v>
      </c>
      <c r="F8" s="26">
        <v>0.33333333333333331</v>
      </c>
      <c r="G8" s="26">
        <v>2.0833333333333332E-2</v>
      </c>
      <c r="H8" s="26">
        <v>0.47916666666666669</v>
      </c>
      <c r="I8" s="26">
        <v>0.35416666666666669</v>
      </c>
    </row>
    <row r="9" spans="2:10">
      <c r="B9" s="27" t="s">
        <v>47</v>
      </c>
      <c r="C9" s="26">
        <v>0.91666666666666663</v>
      </c>
      <c r="D9" s="26">
        <v>0</v>
      </c>
      <c r="E9" s="26">
        <v>2.0833333333333332E-2</v>
      </c>
      <c r="F9" s="26">
        <v>0.25</v>
      </c>
      <c r="G9" s="26">
        <v>2.0833333333333332E-2</v>
      </c>
      <c r="H9" s="26">
        <v>0.3125</v>
      </c>
      <c r="I9" s="26">
        <v>0.3125</v>
      </c>
    </row>
    <row r="10" spans="2:10">
      <c r="B10" s="27" t="s">
        <v>48</v>
      </c>
      <c r="C10" s="26">
        <v>0.95833333333333337</v>
      </c>
      <c r="D10" s="26">
        <v>0.97916666666666663</v>
      </c>
      <c r="E10" s="26">
        <v>0.20833333333333334</v>
      </c>
      <c r="F10" s="26">
        <v>0.25</v>
      </c>
      <c r="G10" s="26">
        <v>0.22916666666666666</v>
      </c>
      <c r="H10" s="26">
        <v>6.25E-2</v>
      </c>
      <c r="I10" s="26">
        <v>6.25E-2</v>
      </c>
    </row>
    <row r="11" spans="2:10">
      <c r="B11" s="27" t="s">
        <v>42</v>
      </c>
      <c r="C11" s="26">
        <v>0.9375</v>
      </c>
      <c r="D11" s="26">
        <v>0.125</v>
      </c>
      <c r="E11" s="26">
        <v>0.20833333333333334</v>
      </c>
      <c r="F11" s="26">
        <v>0.29166666666666669</v>
      </c>
      <c r="G11" s="26">
        <v>8.3333333333333329E-2</v>
      </c>
      <c r="H11" s="26">
        <v>0.27083333333333331</v>
      </c>
      <c r="I11" s="26">
        <v>0.22916666666666666</v>
      </c>
    </row>
    <row r="12" spans="2:10">
      <c r="B12" s="27" t="s">
        <v>43</v>
      </c>
      <c r="C12" s="26">
        <v>0</v>
      </c>
      <c r="D12" s="26">
        <v>0.27083333333333331</v>
      </c>
      <c r="E12" s="26">
        <v>0.29166666666666669</v>
      </c>
      <c r="F12" s="26">
        <v>0.33333333333333331</v>
      </c>
      <c r="G12" s="26">
        <v>2.0833333333333332E-2</v>
      </c>
      <c r="H12" s="26">
        <v>0.3125</v>
      </c>
      <c r="I12" s="26">
        <v>0.25</v>
      </c>
    </row>
    <row r="14" spans="2:10">
      <c r="F14" s="37" t="s">
        <v>55</v>
      </c>
      <c r="G14" s="40">
        <f>SUM(G6:G12)*24</f>
        <v>14.500000000000002</v>
      </c>
      <c r="H14" s="37">
        <f>SUM(H6:H12)*24</f>
        <v>47.5</v>
      </c>
      <c r="I14" s="37">
        <f>SUM(I6:I12)*24</f>
        <v>39.5</v>
      </c>
      <c r="J14" t="s">
        <v>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SemaineX</vt:lpstr>
      <vt:lpstr>RECAP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intern.marketing</dc:creator>
  <cp:lastModifiedBy>Toukoul</cp:lastModifiedBy>
  <cp:lastPrinted>2020-05-09T07:54:26Z</cp:lastPrinted>
  <dcterms:created xsi:type="dcterms:W3CDTF">2013-02-15T14:02:58Z</dcterms:created>
  <dcterms:modified xsi:type="dcterms:W3CDTF">2020-05-13T16:41:17Z</dcterms:modified>
</cp:coreProperties>
</file>