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10515" windowHeight="118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Feuil1!$L$2:$M$8</definedName>
  </definedNames>
  <calcPr calcId="125725"/>
</workbook>
</file>

<file path=xl/calcChain.xml><?xml version="1.0" encoding="utf-8"?>
<calcChain xmlns="http://schemas.openxmlformats.org/spreadsheetml/2006/main">
  <c r="U10" i="1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F2"/>
  <c r="F3"/>
  <c r="F4"/>
  <c r="F5"/>
  <c r="F6"/>
  <c r="M3"/>
  <c r="M27" s="1"/>
  <c r="M4"/>
  <c r="M28" s="1"/>
  <c r="M5"/>
  <c r="M29" s="1"/>
  <c r="M6"/>
  <c r="M30" s="1"/>
  <c r="M7"/>
  <c r="M31" s="1"/>
  <c r="M8"/>
  <c r="M32" s="1"/>
  <c r="M2"/>
  <c r="M26" s="1"/>
  <c r="F7"/>
  <c r="AA3"/>
  <c r="AB3"/>
  <c r="AC3"/>
  <c r="AA4"/>
  <c r="AB4"/>
  <c r="AC4"/>
  <c r="AA5"/>
  <c r="AB5"/>
  <c r="AC5"/>
  <c r="AA6"/>
  <c r="AB6"/>
  <c r="AC6"/>
  <c r="AA7"/>
  <c r="AB7"/>
  <c r="AC7"/>
  <c r="AA8"/>
  <c r="AB8"/>
  <c r="AC8"/>
  <c r="AA9"/>
  <c r="AB9"/>
  <c r="AC9"/>
  <c r="AA10"/>
  <c r="AB10"/>
  <c r="AC10"/>
  <c r="AA11"/>
  <c r="AB11"/>
  <c r="AC11"/>
  <c r="AA12"/>
  <c r="AB12"/>
  <c r="AC12"/>
  <c r="AA13"/>
  <c r="AB13"/>
  <c r="AC13"/>
  <c r="AA14"/>
  <c r="AB14"/>
  <c r="AC14"/>
  <c r="AA15"/>
  <c r="AB15"/>
  <c r="AC15"/>
  <c r="AA16"/>
  <c r="AB16"/>
  <c r="AC16"/>
  <c r="AA17"/>
  <c r="AB17"/>
  <c r="AC17"/>
  <c r="AA18"/>
  <c r="AB18"/>
  <c r="AC18"/>
  <c r="AA19"/>
  <c r="AB19"/>
  <c r="AC19"/>
  <c r="AA20"/>
  <c r="AB20"/>
  <c r="AC20"/>
  <c r="AA21"/>
  <c r="AB21"/>
  <c r="AC21"/>
  <c r="AA22"/>
  <c r="AB22"/>
  <c r="AC22"/>
  <c r="AB2"/>
  <c r="AC2"/>
  <c r="AA2"/>
  <c r="L27"/>
  <c r="L28"/>
  <c r="L29"/>
  <c r="L30"/>
  <c r="L31"/>
  <c r="L32"/>
  <c r="L26"/>
  <c r="E27"/>
  <c r="E28"/>
  <c r="E29"/>
  <c r="E30"/>
  <c r="E31"/>
  <c r="E32"/>
  <c r="E26"/>
  <c r="F8" l="1"/>
  <c r="F32" s="1"/>
  <c r="N27"/>
  <c r="N26"/>
  <c r="N28"/>
  <c r="N32"/>
  <c r="N31"/>
  <c r="N30"/>
  <c r="N29"/>
  <c r="F27"/>
  <c r="F28"/>
  <c r="F29"/>
  <c r="F30"/>
  <c r="F31"/>
  <c r="F26"/>
  <c r="O26" l="1"/>
  <c r="R26"/>
  <c r="O28"/>
  <c r="R28"/>
  <c r="T28" s="1"/>
  <c r="O31"/>
  <c r="R31"/>
  <c r="T31" s="1"/>
  <c r="O30"/>
  <c r="R30"/>
  <c r="T30" s="1"/>
  <c r="O32"/>
  <c r="R32"/>
  <c r="T32" s="1"/>
  <c r="O29"/>
  <c r="R29"/>
  <c r="T29" s="1"/>
  <c r="O27"/>
  <c r="R27"/>
  <c r="T27" s="1"/>
  <c r="G26"/>
  <c r="G31"/>
  <c r="S31" s="1"/>
  <c r="G30"/>
  <c r="S30" s="1"/>
  <c r="G29"/>
  <c r="S29" s="1"/>
  <c r="G28"/>
  <c r="S28" s="1"/>
  <c r="G27"/>
  <c r="G32"/>
  <c r="H27" l="1"/>
  <c r="S27"/>
  <c r="W8" s="1"/>
  <c r="H26"/>
  <c r="S26"/>
  <c r="T26"/>
  <c r="H28"/>
  <c r="S32"/>
  <c r="U8" s="1"/>
  <c r="H32"/>
  <c r="H31"/>
  <c r="U7"/>
  <c r="H30"/>
  <c r="H29"/>
  <c r="X7"/>
  <c r="AF12" l="1"/>
  <c r="AF15"/>
  <c r="AF18"/>
  <c r="AF21"/>
  <c r="AF7"/>
  <c r="W7"/>
  <c r="AF16"/>
  <c r="AE22"/>
  <c r="AF19"/>
  <c r="AF20"/>
  <c r="AF22"/>
  <c r="AF6"/>
  <c r="AF14"/>
  <c r="AE3"/>
  <c r="AE11"/>
  <c r="AE19"/>
  <c r="AE10"/>
  <c r="AE18"/>
  <c r="AE20"/>
  <c r="AE9"/>
  <c r="AE17"/>
  <c r="AF8"/>
  <c r="AE8"/>
  <c r="AE16"/>
  <c r="V7"/>
  <c r="AE2"/>
  <c r="AE7"/>
  <c r="AE15"/>
  <c r="AE6"/>
  <c r="AE14"/>
  <c r="AE4"/>
  <c r="AE5"/>
  <c r="AE13"/>
  <c r="AE21"/>
  <c r="AE12"/>
  <c r="AF3"/>
  <c r="AF10"/>
  <c r="AF9"/>
  <c r="AF17"/>
  <c r="AF13"/>
  <c r="AF5"/>
  <c r="AF4"/>
  <c r="AF2"/>
  <c r="AF11"/>
  <c r="AH11" s="1"/>
  <c r="X8"/>
  <c r="AG22" l="1"/>
  <c r="AH22"/>
  <c r="AH2"/>
  <c r="AG14"/>
  <c r="AH17"/>
  <c r="AH4"/>
  <c r="AG17"/>
  <c r="AH8"/>
  <c r="AH14"/>
  <c r="AI14" s="1"/>
  <c r="AJ14" s="1"/>
  <c r="AG9"/>
  <c r="AH9"/>
  <c r="AG10"/>
  <c r="AH10"/>
  <c r="AG4"/>
  <c r="AI4" s="1"/>
  <c r="AJ4" s="1"/>
  <c r="AG8"/>
  <c r="AI8" s="1"/>
  <c r="AJ8" s="1"/>
  <c r="AG11"/>
  <c r="AI11" s="1"/>
  <c r="AJ11" s="1"/>
  <c r="AH6"/>
  <c r="AG6"/>
  <c r="AG13"/>
  <c r="AH13"/>
  <c r="AH16"/>
  <c r="AG16"/>
  <c r="AG19"/>
  <c r="AH19"/>
  <c r="AG5"/>
  <c r="AH5"/>
  <c r="AG21"/>
  <c r="AH21"/>
  <c r="AH18"/>
  <c r="AG18"/>
  <c r="AG2"/>
  <c r="AG12"/>
  <c r="AH12"/>
  <c r="AH7"/>
  <c r="AG7"/>
  <c r="AH20"/>
  <c r="AG20"/>
  <c r="AG3"/>
  <c r="AH3"/>
  <c r="AG15"/>
  <c r="AH15"/>
  <c r="AI22" l="1"/>
  <c r="AJ22" s="1"/>
  <c r="AI2"/>
  <c r="AJ2" s="1"/>
  <c r="AI17"/>
  <c r="AJ17" s="1"/>
  <c r="AI3"/>
  <c r="AJ3" s="1"/>
  <c r="AI13"/>
  <c r="AJ13" s="1"/>
  <c r="AI19"/>
  <c r="AJ19" s="1"/>
  <c r="AI7"/>
  <c r="AJ7" s="1"/>
  <c r="AI21"/>
  <c r="AJ21" s="1"/>
  <c r="AI16"/>
  <c r="AJ16" s="1"/>
  <c r="AI15"/>
  <c r="AJ15" s="1"/>
  <c r="AI5"/>
  <c r="AJ5" s="1"/>
  <c r="AI6"/>
  <c r="AJ6" s="1"/>
  <c r="AI9"/>
  <c r="AJ9" s="1"/>
  <c r="AI10"/>
  <c r="AJ10" s="1"/>
  <c r="AI12"/>
  <c r="AJ12" s="1"/>
  <c r="AI20"/>
  <c r="AJ20" s="1"/>
  <c r="AI18"/>
  <c r="AJ18" s="1"/>
  <c r="AJ23" l="1"/>
</calcChain>
</file>

<file path=xl/sharedStrings.xml><?xml version="1.0" encoding="utf-8"?>
<sst xmlns="http://schemas.openxmlformats.org/spreadsheetml/2006/main" count="60" uniqueCount="18">
  <si>
    <t>Hypothèses</t>
  </si>
  <si>
    <t>a</t>
  </si>
  <si>
    <t>b</t>
  </si>
  <si>
    <t>C</t>
  </si>
  <si>
    <t>d</t>
  </si>
  <si>
    <t>e</t>
  </si>
  <si>
    <t>f</t>
  </si>
  <si>
    <t>g</t>
  </si>
  <si>
    <t>c</t>
  </si>
  <si>
    <t>Nb Déplacements vers:</t>
  </si>
  <si>
    <t>Cout des déplacements vers :</t>
  </si>
  <si>
    <t>Nb déplac. Rangés</t>
  </si>
  <si>
    <t>Cout des déplacements rangés :</t>
  </si>
  <si>
    <t>Réponse:</t>
  </si>
  <si>
    <t>Solution</t>
  </si>
  <si>
    <t>Cout :</t>
  </si>
  <si>
    <t>Seules les cellules jaunes sont à Saisir!</t>
  </si>
  <si>
    <t>Je suis loin de 53720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</si>
</sst>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4F595F"/>
      <name val="Courier New"/>
      <family val="3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6337778862885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7" xfId="0" applyFont="1" applyBorder="1"/>
    <xf numFmtId="0" fontId="1" fillId="0" borderId="8" xfId="0" applyFon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1" fillId="2" borderId="3" xfId="0" applyFont="1" applyFill="1" applyBorder="1"/>
    <xf numFmtId="0" fontId="1" fillId="2" borderId="6" xfId="0" applyFont="1" applyFill="1" applyBorder="1"/>
    <xf numFmtId="0" fontId="1" fillId="2" borderId="9" xfId="0" applyFont="1" applyFill="1" applyBorder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3" fontId="1" fillId="0" borderId="1" xfId="0" applyNumberFormat="1" applyFont="1" applyBorder="1" applyAlignment="1">
      <alignment horizontal="center"/>
    </xf>
    <xf numFmtId="3" fontId="1" fillId="0" borderId="2" xfId="0" applyNumberFormat="1" applyFont="1" applyBorder="1" applyAlignment="1">
      <alignment horizontal="center"/>
    </xf>
    <xf numFmtId="3" fontId="1" fillId="0" borderId="3" xfId="0" applyNumberFormat="1" applyFont="1" applyBorder="1" applyAlignment="1">
      <alignment horizontal="center"/>
    </xf>
    <xf numFmtId="3" fontId="1" fillId="0" borderId="4" xfId="0" applyNumberFormat="1" applyFont="1" applyBorder="1" applyAlignment="1">
      <alignment horizontal="center"/>
    </xf>
    <xf numFmtId="3" fontId="1" fillId="0" borderId="5" xfId="0" applyNumberFormat="1" applyFont="1" applyBorder="1" applyAlignment="1">
      <alignment horizontal="center"/>
    </xf>
    <xf numFmtId="3" fontId="1" fillId="0" borderId="6" xfId="0" applyNumberFormat="1" applyFont="1" applyBorder="1" applyAlignment="1">
      <alignment horizontal="center"/>
    </xf>
    <xf numFmtId="3" fontId="1" fillId="0" borderId="7" xfId="0" applyNumberFormat="1" applyFont="1" applyBorder="1" applyAlignment="1">
      <alignment horizontal="center"/>
    </xf>
    <xf numFmtId="3" fontId="1" fillId="0" borderId="8" xfId="0" applyNumberFormat="1" applyFont="1" applyBorder="1" applyAlignment="1">
      <alignment horizontal="center"/>
    </xf>
    <xf numFmtId="3" fontId="1" fillId="0" borderId="9" xfId="0" applyNumberFormat="1" applyFont="1" applyBorder="1" applyAlignment="1">
      <alignment horizontal="center"/>
    </xf>
    <xf numFmtId="3" fontId="1" fillId="0" borderId="0" xfId="0" applyNumberFormat="1" applyFont="1" applyAlignment="1">
      <alignment horizontal="center"/>
    </xf>
    <xf numFmtId="3" fontId="1" fillId="0" borderId="10" xfId="0" applyNumberFormat="1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/>
    <xf numFmtId="0" fontId="1" fillId="0" borderId="18" xfId="0" applyFont="1" applyBorder="1"/>
    <xf numFmtId="0" fontId="1" fillId="0" borderId="19" xfId="0" applyFont="1" applyBorder="1"/>
    <xf numFmtId="0" fontId="2" fillId="0" borderId="3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" fillId="4" borderId="20" xfId="0" applyFont="1" applyFill="1" applyBorder="1"/>
    <xf numFmtId="0" fontId="1" fillId="4" borderId="21" xfId="0" applyFont="1" applyFill="1" applyBorder="1"/>
    <xf numFmtId="3" fontId="1" fillId="4" borderId="21" xfId="0" applyNumberFormat="1" applyFont="1" applyFill="1" applyBorder="1" applyAlignment="1">
      <alignment horizontal="center" wrapText="1"/>
    </xf>
    <xf numFmtId="0" fontId="1" fillId="4" borderId="21" xfId="0" applyFont="1" applyFill="1" applyBorder="1" applyAlignment="1">
      <alignment horizontal="center" wrapText="1"/>
    </xf>
    <xf numFmtId="0" fontId="1" fillId="4" borderId="15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/>
    <xf numFmtId="0" fontId="5" fillId="0" borderId="0" xfId="0" applyFont="1"/>
    <xf numFmtId="0" fontId="1" fillId="3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36"/>
  <sheetViews>
    <sheetView tabSelected="1" zoomScaleNormal="100" workbookViewId="0">
      <selection activeCell="AE30" sqref="AE30"/>
    </sheetView>
  </sheetViews>
  <sheetFormatPr baseColWidth="10" defaultRowHeight="15"/>
  <cols>
    <col min="1" max="1" width="5" customWidth="1"/>
    <col min="2" max="2" width="4.5703125" customWidth="1"/>
    <col min="3" max="3" width="5.5703125" customWidth="1"/>
    <col min="4" max="4" width="8.85546875" customWidth="1"/>
    <col min="5" max="5" width="3.42578125" customWidth="1"/>
    <col min="7" max="7" width="9" customWidth="1"/>
    <col min="8" max="8" width="14" customWidth="1"/>
    <col min="9" max="9" width="4.7109375" customWidth="1"/>
    <col min="10" max="10" width="6.5703125" customWidth="1"/>
    <col min="12" max="12" width="3.85546875" customWidth="1"/>
    <col min="13" max="13" width="20.140625" customWidth="1"/>
    <col min="14" max="14" width="4.28515625" customWidth="1"/>
    <col min="15" max="15" width="18" customWidth="1"/>
    <col min="16" max="16" width="3.85546875" customWidth="1"/>
    <col min="18" max="19" width="5" customWidth="1"/>
    <col min="20" max="20" width="3.5703125" customWidth="1"/>
    <col min="21" max="21" width="3.85546875" customWidth="1"/>
    <col min="22" max="25" width="3.28515625" customWidth="1"/>
    <col min="26" max="26" width="3.85546875" customWidth="1"/>
    <col min="27" max="27" width="4.28515625" customWidth="1"/>
    <col min="28" max="31" width="4.5703125" customWidth="1"/>
    <col min="32" max="32" width="4" customWidth="1"/>
    <col min="33" max="33" width="6.28515625" customWidth="1"/>
    <col min="34" max="34" width="5.28515625" customWidth="1"/>
    <col min="35" max="35" width="5.42578125" customWidth="1"/>
  </cols>
  <sheetData>
    <row r="1" spans="1:36" ht="15.75" thickBot="1">
      <c r="A1" s="32" t="s">
        <v>0</v>
      </c>
      <c r="B1" s="32"/>
      <c r="C1" s="32"/>
      <c r="E1" s="1" t="s">
        <v>9</v>
      </c>
      <c r="F1" s="1"/>
      <c r="H1" s="32" t="s">
        <v>0</v>
      </c>
      <c r="I1" s="32"/>
      <c r="J1" s="32"/>
      <c r="L1" s="33" t="s">
        <v>10</v>
      </c>
      <c r="M1" s="33"/>
      <c r="N1" s="33"/>
      <c r="O1" s="33"/>
      <c r="P1" s="1"/>
    </row>
    <row r="2" spans="1:36" ht="16.5" thickBot="1">
      <c r="A2" s="10" t="s">
        <v>1</v>
      </c>
      <c r="B2" s="11" t="s">
        <v>2</v>
      </c>
      <c r="C2" s="12">
        <v>15</v>
      </c>
      <c r="D2" s="55">
        <f>C2*C2*C2</f>
        <v>3375</v>
      </c>
      <c r="E2" s="52" t="s">
        <v>1</v>
      </c>
      <c r="F2" s="29">
        <f>SUMIFS(D$2:D$22,A$2:A$22,E2)+SUMIFS(D$2:D$22,B$2:B$22,E2)</f>
        <v>124227</v>
      </c>
      <c r="H2" s="4">
        <v>1</v>
      </c>
      <c r="I2" s="5">
        <v>2</v>
      </c>
      <c r="J2" s="19">
        <v>100</v>
      </c>
      <c r="L2" s="22">
        <v>1</v>
      </c>
      <c r="M2" s="23">
        <f>SUMIFS(J$2:J$22,H$2:H$22,L2)+SUMIFS(J$2:J$22,I$2:I$22,L2)</f>
        <v>1160</v>
      </c>
      <c r="P2" s="1"/>
      <c r="AA2" s="22" t="str">
        <f>A2</f>
        <v>a</v>
      </c>
      <c r="AB2" s="28" t="str">
        <f t="shared" ref="AB2:AC2" si="0">B2</f>
        <v>b</v>
      </c>
      <c r="AC2" s="23">
        <f t="shared" si="0"/>
        <v>15</v>
      </c>
      <c r="AE2" s="34">
        <f>VLOOKUP(AA2,S$26:T$32,2,0)</f>
        <v>6</v>
      </c>
      <c r="AF2" s="35">
        <f>VLOOKUP(AB2,S$26:T$32,2,0)</f>
        <v>5</v>
      </c>
      <c r="AG2" s="35">
        <f>SUMIFS(J$2:J$22,H$2:H$22,AE2,I$2:I$22,AF2)</f>
        <v>0</v>
      </c>
      <c r="AH2" s="35">
        <f>SUMIFS(J$2:J$22,H$2:H$22,AF2,I$2:I$22,AE2)</f>
        <v>240</v>
      </c>
      <c r="AI2" s="35">
        <f>SUM(AG2:AH2)</f>
        <v>240</v>
      </c>
      <c r="AJ2" s="36">
        <f>AI2*C2</f>
        <v>3600</v>
      </c>
    </row>
    <row r="3" spans="1:36" ht="16.5" thickBot="1">
      <c r="A3" s="13" t="s">
        <v>1</v>
      </c>
      <c r="B3" s="14" t="s">
        <v>3</v>
      </c>
      <c r="C3" s="15">
        <v>24</v>
      </c>
      <c r="D3" s="56">
        <f t="shared" ref="D3:D22" si="1">C3*C3*C3</f>
        <v>13824</v>
      </c>
      <c r="E3" s="53" t="s">
        <v>2</v>
      </c>
      <c r="F3" s="29">
        <f t="shared" ref="F3:F8" si="2">SUMIFS(D$2:D$22,A$2:A$22,E3)+SUMIFS(D$2:D$22,B$2:B$22,E3)</f>
        <v>24454</v>
      </c>
      <c r="H3" s="6">
        <v>1</v>
      </c>
      <c r="I3" s="7">
        <v>3</v>
      </c>
      <c r="J3" s="20">
        <v>200</v>
      </c>
      <c r="L3" s="24">
        <v>2</v>
      </c>
      <c r="M3" s="25">
        <f t="shared" ref="M3:M8" si="3">SUMIFS(J$2:J$22,H$2:H$22,L3)+SUMIFS(J$2:J$22,I$2:I$22,L3)</f>
        <v>860</v>
      </c>
      <c r="P3" s="1"/>
      <c r="U3" s="45">
        <v>1</v>
      </c>
      <c r="V3" s="46">
        <v>2</v>
      </c>
      <c r="W3" s="47">
        <v>3</v>
      </c>
      <c r="X3" s="48">
        <v>4</v>
      </c>
      <c r="AA3" s="24" t="str">
        <f t="shared" ref="AA3:AA22" si="4">A3</f>
        <v>a</v>
      </c>
      <c r="AB3" s="29" t="str">
        <f t="shared" ref="AB3:AB22" si="5">B3</f>
        <v>C</v>
      </c>
      <c r="AC3" s="25">
        <f t="shared" ref="AC3:AC22" si="6">C3</f>
        <v>24</v>
      </c>
      <c r="AE3" s="37">
        <f t="shared" ref="AE3:AE22" si="7">VLOOKUP(AA3,S$26:T$32,2,0)</f>
        <v>6</v>
      </c>
      <c r="AF3" s="38">
        <f t="shared" ref="AF3:AF22" si="8">VLOOKUP(AB3,S$26:T$32,2,0)</f>
        <v>7</v>
      </c>
      <c r="AG3" s="38">
        <f t="shared" ref="AG3:AG22" si="9">SUMIFS(J$2:J$22,H$2:H$22,AE3,I$2:I$22,AF3)</f>
        <v>100</v>
      </c>
      <c r="AH3" s="38">
        <f t="shared" ref="AH3:AH22" si="10">SUMIFS(J$2:J$22,H$2:H$22,AF3,I$2:I$22,AE3)</f>
        <v>0</v>
      </c>
      <c r="AI3" s="38">
        <f t="shared" ref="AI3:AI22" si="11">SUM(AG3:AH3)</f>
        <v>100</v>
      </c>
      <c r="AJ3" s="39">
        <f t="shared" ref="AJ3:AJ22" si="12">AI3*C3</f>
        <v>2400</v>
      </c>
    </row>
    <row r="4" spans="1:36" ht="16.5" thickBot="1">
      <c r="A4" s="13" t="s">
        <v>1</v>
      </c>
      <c r="B4" s="14" t="s">
        <v>4</v>
      </c>
      <c r="C4" s="15">
        <v>10</v>
      </c>
      <c r="D4" s="56">
        <f t="shared" si="1"/>
        <v>1000</v>
      </c>
      <c r="E4" s="53" t="s">
        <v>8</v>
      </c>
      <c r="F4" s="29">
        <f t="shared" si="2"/>
        <v>74331</v>
      </c>
      <c r="H4" s="6">
        <v>1</v>
      </c>
      <c r="I4" s="7">
        <v>4</v>
      </c>
      <c r="J4" s="20">
        <v>300</v>
      </c>
      <c r="L4" s="24">
        <v>3</v>
      </c>
      <c r="M4" s="25">
        <f t="shared" si="3"/>
        <v>760</v>
      </c>
      <c r="P4" s="1"/>
      <c r="U4" s="51">
        <v>5</v>
      </c>
      <c r="V4" s="31"/>
      <c r="W4" s="69">
        <v>6</v>
      </c>
      <c r="X4" s="49">
        <v>7</v>
      </c>
      <c r="AA4" s="24" t="str">
        <f t="shared" si="4"/>
        <v>a</v>
      </c>
      <c r="AB4" s="29" t="str">
        <f t="shared" si="5"/>
        <v>d</v>
      </c>
      <c r="AC4" s="25">
        <f t="shared" si="6"/>
        <v>10</v>
      </c>
      <c r="AE4" s="37">
        <f t="shared" si="7"/>
        <v>6</v>
      </c>
      <c r="AF4" s="38">
        <f t="shared" si="8"/>
        <v>1</v>
      </c>
      <c r="AG4" s="38">
        <f t="shared" si="9"/>
        <v>0</v>
      </c>
      <c r="AH4" s="38">
        <f t="shared" si="10"/>
        <v>220</v>
      </c>
      <c r="AI4" s="38">
        <f t="shared" si="11"/>
        <v>220</v>
      </c>
      <c r="AJ4" s="39">
        <f t="shared" si="12"/>
        <v>2200</v>
      </c>
    </row>
    <row r="5" spans="1:36" ht="15.75">
      <c r="A5" s="13" t="s">
        <v>1</v>
      </c>
      <c r="B5" s="14" t="s">
        <v>5</v>
      </c>
      <c r="C5" s="15">
        <v>2</v>
      </c>
      <c r="D5" s="56">
        <f t="shared" si="1"/>
        <v>8</v>
      </c>
      <c r="E5" s="53" t="s">
        <v>4</v>
      </c>
      <c r="F5" s="29">
        <f t="shared" si="2"/>
        <v>59542</v>
      </c>
      <c r="H5" s="6">
        <v>1</v>
      </c>
      <c r="I5" s="7">
        <v>5</v>
      </c>
      <c r="J5" s="20">
        <v>20</v>
      </c>
      <c r="L5" s="24">
        <v>4</v>
      </c>
      <c r="M5" s="25">
        <f t="shared" si="3"/>
        <v>1060</v>
      </c>
      <c r="P5" s="1"/>
      <c r="AA5" s="24" t="str">
        <f t="shared" si="4"/>
        <v>a</v>
      </c>
      <c r="AB5" s="29" t="str">
        <f t="shared" si="5"/>
        <v>e</v>
      </c>
      <c r="AC5" s="25">
        <f t="shared" si="6"/>
        <v>2</v>
      </c>
      <c r="AE5" s="37">
        <f t="shared" si="7"/>
        <v>6</v>
      </c>
      <c r="AF5" s="38">
        <f t="shared" si="8"/>
        <v>4</v>
      </c>
      <c r="AG5" s="38">
        <f t="shared" si="9"/>
        <v>0</v>
      </c>
      <c r="AH5" s="38">
        <f t="shared" si="10"/>
        <v>120</v>
      </c>
      <c r="AI5" s="38">
        <f t="shared" si="11"/>
        <v>120</v>
      </c>
      <c r="AJ5" s="39">
        <f t="shared" si="12"/>
        <v>240</v>
      </c>
    </row>
    <row r="6" spans="1:36" ht="16.5" thickBot="1">
      <c r="A6" s="13" t="s">
        <v>1</v>
      </c>
      <c r="B6" s="14" t="s">
        <v>6</v>
      </c>
      <c r="C6" s="15">
        <v>47</v>
      </c>
      <c r="D6" s="56">
        <f t="shared" si="1"/>
        <v>103823</v>
      </c>
      <c r="E6" s="53" t="s">
        <v>5</v>
      </c>
      <c r="F6" s="29">
        <f t="shared" si="2"/>
        <v>77697</v>
      </c>
      <c r="H6" s="6">
        <v>1</v>
      </c>
      <c r="I6" s="7">
        <v>6</v>
      </c>
      <c r="J6" s="20">
        <v>220</v>
      </c>
      <c r="L6" s="24">
        <v>5</v>
      </c>
      <c r="M6" s="25">
        <f t="shared" si="3"/>
        <v>1260</v>
      </c>
      <c r="P6" s="1"/>
      <c r="U6" t="s">
        <v>14</v>
      </c>
      <c r="AA6" s="24" t="str">
        <f t="shared" si="4"/>
        <v>a</v>
      </c>
      <c r="AB6" s="29" t="str">
        <f t="shared" si="5"/>
        <v>f</v>
      </c>
      <c r="AC6" s="25">
        <f t="shared" si="6"/>
        <v>47</v>
      </c>
      <c r="AE6" s="37">
        <f t="shared" si="7"/>
        <v>6</v>
      </c>
      <c r="AF6" s="38">
        <f t="shared" si="8"/>
        <v>3</v>
      </c>
      <c r="AG6" s="38">
        <f t="shared" si="9"/>
        <v>0</v>
      </c>
      <c r="AH6" s="38">
        <f t="shared" si="10"/>
        <v>20</v>
      </c>
      <c r="AI6" s="38">
        <f t="shared" si="11"/>
        <v>20</v>
      </c>
      <c r="AJ6" s="39">
        <f t="shared" si="12"/>
        <v>940</v>
      </c>
    </row>
    <row r="7" spans="1:36" ht="16.5" thickBot="1">
      <c r="A7" s="13" t="s">
        <v>1</v>
      </c>
      <c r="B7" s="14" t="s">
        <v>7</v>
      </c>
      <c r="C7" s="15">
        <v>13</v>
      </c>
      <c r="D7" s="56">
        <f t="shared" si="1"/>
        <v>2197</v>
      </c>
      <c r="E7" s="53" t="s">
        <v>6</v>
      </c>
      <c r="F7" s="29">
        <f t="shared" si="2"/>
        <v>160981</v>
      </c>
      <c r="H7" s="6">
        <v>1</v>
      </c>
      <c r="I7" s="7">
        <v>7</v>
      </c>
      <c r="J7" s="20">
        <v>320</v>
      </c>
      <c r="L7" s="24">
        <v>6</v>
      </c>
      <c r="M7" s="25">
        <f t="shared" si="3"/>
        <v>820</v>
      </c>
      <c r="P7" s="1"/>
      <c r="U7" s="45" t="str">
        <f>VLOOKUP(U3,$R$26:$S$32,2,0)</f>
        <v>d</v>
      </c>
      <c r="V7" s="46" t="str">
        <f t="shared" ref="V7:X8" si="13">VLOOKUP(V3,$R$26:$S$32,2,0)</f>
        <v>g</v>
      </c>
      <c r="W7" s="47" t="str">
        <f t="shared" si="13"/>
        <v>f</v>
      </c>
      <c r="X7" s="48" t="str">
        <f t="shared" si="13"/>
        <v>e</v>
      </c>
      <c r="AA7" s="24" t="str">
        <f t="shared" si="4"/>
        <v>a</v>
      </c>
      <c r="AB7" s="29" t="str">
        <f t="shared" si="5"/>
        <v>g</v>
      </c>
      <c r="AC7" s="25">
        <f t="shared" si="6"/>
        <v>13</v>
      </c>
      <c r="AE7" s="37">
        <f t="shared" si="7"/>
        <v>6</v>
      </c>
      <c r="AF7" s="38">
        <f t="shared" si="8"/>
        <v>2</v>
      </c>
      <c r="AG7" s="38">
        <f t="shared" si="9"/>
        <v>0</v>
      </c>
      <c r="AH7" s="38">
        <f t="shared" si="10"/>
        <v>120</v>
      </c>
      <c r="AI7" s="38">
        <f t="shared" si="11"/>
        <v>120</v>
      </c>
      <c r="AJ7" s="39">
        <f t="shared" si="12"/>
        <v>1560</v>
      </c>
    </row>
    <row r="8" spans="1:36" ht="16.5" thickBot="1">
      <c r="A8" s="13" t="s">
        <v>2</v>
      </c>
      <c r="B8" s="14" t="s">
        <v>3</v>
      </c>
      <c r="C8" s="15">
        <v>22</v>
      </c>
      <c r="D8" s="56">
        <f t="shared" si="1"/>
        <v>10648</v>
      </c>
      <c r="E8" s="54" t="s">
        <v>7</v>
      </c>
      <c r="F8" s="29">
        <f t="shared" si="2"/>
        <v>80270</v>
      </c>
      <c r="H8" s="6">
        <v>2</v>
      </c>
      <c r="I8" s="7">
        <v>3</v>
      </c>
      <c r="J8" s="20">
        <v>100</v>
      </c>
      <c r="L8" s="26">
        <v>7</v>
      </c>
      <c r="M8" s="27">
        <f t="shared" si="3"/>
        <v>1120</v>
      </c>
      <c r="P8" s="1"/>
      <c r="U8" s="51" t="str">
        <f>VLOOKUP(U4,$R$26:$S$32,2,0)</f>
        <v>b</v>
      </c>
      <c r="V8" s="31"/>
      <c r="W8" s="50" t="str">
        <f t="shared" si="13"/>
        <v>a</v>
      </c>
      <c r="X8" s="49" t="str">
        <f t="shared" si="13"/>
        <v>c</v>
      </c>
      <c r="AA8" s="24" t="str">
        <f t="shared" si="4"/>
        <v>b</v>
      </c>
      <c r="AB8" s="29" t="str">
        <f t="shared" si="5"/>
        <v>C</v>
      </c>
      <c r="AC8" s="25">
        <f t="shared" si="6"/>
        <v>22</v>
      </c>
      <c r="AE8" s="37">
        <f t="shared" si="7"/>
        <v>5</v>
      </c>
      <c r="AF8" s="38">
        <f t="shared" si="8"/>
        <v>7</v>
      </c>
      <c r="AG8" s="38">
        <f t="shared" si="9"/>
        <v>340</v>
      </c>
      <c r="AH8" s="38">
        <f t="shared" si="10"/>
        <v>0</v>
      </c>
      <c r="AI8" s="38">
        <f t="shared" si="11"/>
        <v>340</v>
      </c>
      <c r="AJ8" s="39">
        <f t="shared" si="12"/>
        <v>7480</v>
      </c>
    </row>
    <row r="9" spans="1:36" ht="15.75">
      <c r="A9" s="13" t="s">
        <v>2</v>
      </c>
      <c r="B9" s="14" t="s">
        <v>4</v>
      </c>
      <c r="C9" s="15">
        <v>14</v>
      </c>
      <c r="D9" s="56">
        <f t="shared" si="1"/>
        <v>2744</v>
      </c>
      <c r="H9" s="6">
        <v>2</v>
      </c>
      <c r="I9" s="7">
        <v>4</v>
      </c>
      <c r="J9" s="20">
        <v>200</v>
      </c>
      <c r="AA9" s="24" t="str">
        <f t="shared" si="4"/>
        <v>b</v>
      </c>
      <c r="AB9" s="29" t="str">
        <f t="shared" si="5"/>
        <v>d</v>
      </c>
      <c r="AC9" s="25">
        <f t="shared" si="6"/>
        <v>14</v>
      </c>
      <c r="AE9" s="37">
        <f t="shared" si="7"/>
        <v>5</v>
      </c>
      <c r="AF9" s="38">
        <f t="shared" si="8"/>
        <v>1</v>
      </c>
      <c r="AG9" s="38">
        <f t="shared" si="9"/>
        <v>0</v>
      </c>
      <c r="AH9" s="38">
        <f t="shared" si="10"/>
        <v>20</v>
      </c>
      <c r="AI9" s="38">
        <f t="shared" si="11"/>
        <v>20</v>
      </c>
      <c r="AJ9" s="39">
        <f t="shared" si="12"/>
        <v>280</v>
      </c>
    </row>
    <row r="10" spans="1:36" ht="15.75">
      <c r="A10" s="13" t="s">
        <v>2</v>
      </c>
      <c r="B10" s="14" t="s">
        <v>5</v>
      </c>
      <c r="C10" s="15">
        <v>15</v>
      </c>
      <c r="D10" s="56">
        <f t="shared" si="1"/>
        <v>3375</v>
      </c>
      <c r="H10" s="6">
        <v>2</v>
      </c>
      <c r="I10" s="7">
        <v>5</v>
      </c>
      <c r="J10" s="20">
        <v>120</v>
      </c>
      <c r="S10" s="61" t="s">
        <v>15</v>
      </c>
      <c r="T10" s="62"/>
      <c r="U10" s="63">
        <f>AJ23</f>
        <v>56360</v>
      </c>
      <c r="V10" s="64"/>
      <c r="W10" s="64"/>
      <c r="X10" s="65"/>
      <c r="AA10" s="24" t="str">
        <f t="shared" si="4"/>
        <v>b</v>
      </c>
      <c r="AB10" s="29" t="str">
        <f t="shared" si="5"/>
        <v>e</v>
      </c>
      <c r="AC10" s="25">
        <f t="shared" si="6"/>
        <v>15</v>
      </c>
      <c r="AE10" s="37">
        <f t="shared" si="7"/>
        <v>5</v>
      </c>
      <c r="AF10" s="38">
        <f t="shared" si="8"/>
        <v>4</v>
      </c>
      <c r="AG10" s="38">
        <f t="shared" si="9"/>
        <v>0</v>
      </c>
      <c r="AH10" s="38">
        <f t="shared" si="10"/>
        <v>320</v>
      </c>
      <c r="AI10" s="38">
        <f t="shared" si="11"/>
        <v>320</v>
      </c>
      <c r="AJ10" s="39">
        <f t="shared" si="12"/>
        <v>4800</v>
      </c>
    </row>
    <row r="11" spans="1:36" ht="15.75">
      <c r="A11" s="13" t="s">
        <v>2</v>
      </c>
      <c r="B11" s="14" t="s">
        <v>6</v>
      </c>
      <c r="C11" s="15">
        <v>16</v>
      </c>
      <c r="D11" s="56">
        <f t="shared" si="1"/>
        <v>4096</v>
      </c>
      <c r="H11" s="6">
        <v>2</v>
      </c>
      <c r="I11" s="7">
        <v>6</v>
      </c>
      <c r="J11" s="20">
        <v>120</v>
      </c>
      <c r="AA11" s="24" t="str">
        <f t="shared" si="4"/>
        <v>b</v>
      </c>
      <c r="AB11" s="29" t="str">
        <f t="shared" si="5"/>
        <v>f</v>
      </c>
      <c r="AC11" s="25">
        <f t="shared" si="6"/>
        <v>16</v>
      </c>
      <c r="AE11" s="37">
        <f t="shared" si="7"/>
        <v>5</v>
      </c>
      <c r="AF11" s="38">
        <f t="shared" si="8"/>
        <v>3</v>
      </c>
      <c r="AG11" s="38">
        <f t="shared" si="9"/>
        <v>0</v>
      </c>
      <c r="AH11" s="38">
        <f t="shared" si="10"/>
        <v>220</v>
      </c>
      <c r="AI11" s="38">
        <f t="shared" si="11"/>
        <v>220</v>
      </c>
      <c r="AJ11" s="39">
        <f t="shared" si="12"/>
        <v>3520</v>
      </c>
    </row>
    <row r="12" spans="1:36" ht="15.75">
      <c r="A12" s="13" t="s">
        <v>2</v>
      </c>
      <c r="B12" s="14" t="s">
        <v>7</v>
      </c>
      <c r="C12" s="15">
        <v>6</v>
      </c>
      <c r="D12" s="56">
        <f t="shared" si="1"/>
        <v>216</v>
      </c>
      <c r="H12" s="6">
        <v>2</v>
      </c>
      <c r="I12" s="7">
        <v>7</v>
      </c>
      <c r="J12" s="20">
        <v>220</v>
      </c>
      <c r="AA12" s="24" t="str">
        <f t="shared" si="4"/>
        <v>b</v>
      </c>
      <c r="AB12" s="29" t="str">
        <f t="shared" si="5"/>
        <v>g</v>
      </c>
      <c r="AC12" s="25">
        <f t="shared" si="6"/>
        <v>6</v>
      </c>
      <c r="AE12" s="37">
        <f t="shared" si="7"/>
        <v>5</v>
      </c>
      <c r="AF12" s="38">
        <f t="shared" si="8"/>
        <v>2</v>
      </c>
      <c r="AG12" s="38">
        <f t="shared" si="9"/>
        <v>0</v>
      </c>
      <c r="AH12" s="38">
        <f t="shared" si="10"/>
        <v>120</v>
      </c>
      <c r="AI12" s="38">
        <f t="shared" si="11"/>
        <v>120</v>
      </c>
      <c r="AJ12" s="39">
        <f t="shared" si="12"/>
        <v>720</v>
      </c>
    </row>
    <row r="13" spans="1:36" ht="15.75">
      <c r="A13" s="13" t="s">
        <v>8</v>
      </c>
      <c r="B13" s="14" t="s">
        <v>4</v>
      </c>
      <c r="C13" s="15">
        <v>3</v>
      </c>
      <c r="D13" s="56">
        <f t="shared" si="1"/>
        <v>27</v>
      </c>
      <c r="E13" s="2"/>
      <c r="F13" s="3"/>
      <c r="H13" s="6">
        <v>3</v>
      </c>
      <c r="I13" s="7">
        <v>4</v>
      </c>
      <c r="J13" s="20">
        <v>100</v>
      </c>
      <c r="S13" s="68" t="s">
        <v>17</v>
      </c>
      <c r="AA13" s="24" t="str">
        <f t="shared" si="4"/>
        <v>c</v>
      </c>
      <c r="AB13" s="29" t="str">
        <f t="shared" si="5"/>
        <v>d</v>
      </c>
      <c r="AC13" s="25">
        <f t="shared" si="6"/>
        <v>3</v>
      </c>
      <c r="AE13" s="37">
        <f t="shared" si="7"/>
        <v>7</v>
      </c>
      <c r="AF13" s="38">
        <f t="shared" si="8"/>
        <v>1</v>
      </c>
      <c r="AG13" s="38">
        <f t="shared" si="9"/>
        <v>0</v>
      </c>
      <c r="AH13" s="38">
        <f t="shared" si="10"/>
        <v>320</v>
      </c>
      <c r="AI13" s="38">
        <f t="shared" si="11"/>
        <v>320</v>
      </c>
      <c r="AJ13" s="39">
        <f t="shared" si="12"/>
        <v>960</v>
      </c>
    </row>
    <row r="14" spans="1:36" ht="15.75">
      <c r="A14" s="13" t="s">
        <v>8</v>
      </c>
      <c r="B14" s="14" t="s">
        <v>5</v>
      </c>
      <c r="C14" s="15">
        <v>33</v>
      </c>
      <c r="D14" s="56">
        <f t="shared" si="1"/>
        <v>35937</v>
      </c>
      <c r="E14" s="2"/>
      <c r="H14" s="6">
        <v>3</v>
      </c>
      <c r="I14" s="7">
        <v>5</v>
      </c>
      <c r="J14" s="20">
        <v>220</v>
      </c>
      <c r="AA14" s="24" t="str">
        <f t="shared" si="4"/>
        <v>c</v>
      </c>
      <c r="AB14" s="29" t="str">
        <f t="shared" si="5"/>
        <v>e</v>
      </c>
      <c r="AC14" s="25">
        <f t="shared" si="6"/>
        <v>33</v>
      </c>
      <c r="AE14" s="37">
        <f t="shared" si="7"/>
        <v>7</v>
      </c>
      <c r="AF14" s="38">
        <f t="shared" si="8"/>
        <v>4</v>
      </c>
      <c r="AG14" s="38">
        <f t="shared" si="9"/>
        <v>0</v>
      </c>
      <c r="AH14" s="38">
        <f t="shared" si="10"/>
        <v>20</v>
      </c>
      <c r="AI14" s="38">
        <f t="shared" si="11"/>
        <v>20</v>
      </c>
      <c r="AJ14" s="39">
        <f t="shared" si="12"/>
        <v>660</v>
      </c>
    </row>
    <row r="15" spans="1:36" ht="15.75">
      <c r="A15" s="13" t="s">
        <v>8</v>
      </c>
      <c r="B15" s="14" t="s">
        <v>6</v>
      </c>
      <c r="C15" s="15">
        <v>12</v>
      </c>
      <c r="D15" s="56">
        <f t="shared" si="1"/>
        <v>1728</v>
      </c>
      <c r="E15" s="2"/>
      <c r="H15" s="6">
        <v>3</v>
      </c>
      <c r="I15" s="7">
        <v>6</v>
      </c>
      <c r="J15" s="20">
        <v>20</v>
      </c>
      <c r="AA15" s="24" t="str">
        <f t="shared" si="4"/>
        <v>c</v>
      </c>
      <c r="AB15" s="29" t="str">
        <f t="shared" si="5"/>
        <v>f</v>
      </c>
      <c r="AC15" s="25">
        <f t="shared" si="6"/>
        <v>12</v>
      </c>
      <c r="AE15" s="37">
        <f t="shared" si="7"/>
        <v>7</v>
      </c>
      <c r="AF15" s="38">
        <f t="shared" si="8"/>
        <v>3</v>
      </c>
      <c r="AG15" s="38">
        <f t="shared" si="9"/>
        <v>0</v>
      </c>
      <c r="AH15" s="38">
        <f t="shared" si="10"/>
        <v>120</v>
      </c>
      <c r="AI15" s="38">
        <f t="shared" si="11"/>
        <v>120</v>
      </c>
      <c r="AJ15" s="39">
        <f t="shared" si="12"/>
        <v>1440</v>
      </c>
    </row>
    <row r="16" spans="1:36" ht="15.75">
      <c r="A16" s="13" t="s">
        <v>8</v>
      </c>
      <c r="B16" s="14" t="s">
        <v>7</v>
      </c>
      <c r="C16" s="15">
        <v>23</v>
      </c>
      <c r="D16" s="56">
        <f t="shared" si="1"/>
        <v>12167</v>
      </c>
      <c r="E16" s="2"/>
      <c r="H16" s="6">
        <v>3</v>
      </c>
      <c r="I16" s="7">
        <v>7</v>
      </c>
      <c r="J16" s="20">
        <v>120</v>
      </c>
      <c r="AA16" s="24" t="str">
        <f t="shared" si="4"/>
        <v>c</v>
      </c>
      <c r="AB16" s="29" t="str">
        <f t="shared" si="5"/>
        <v>g</v>
      </c>
      <c r="AC16" s="25">
        <f t="shared" si="6"/>
        <v>23</v>
      </c>
      <c r="AE16" s="37">
        <f t="shared" si="7"/>
        <v>7</v>
      </c>
      <c r="AF16" s="38">
        <f t="shared" si="8"/>
        <v>2</v>
      </c>
      <c r="AG16" s="38">
        <f t="shared" si="9"/>
        <v>0</v>
      </c>
      <c r="AH16" s="38">
        <f t="shared" si="10"/>
        <v>220</v>
      </c>
      <c r="AI16" s="38">
        <f t="shared" si="11"/>
        <v>220</v>
      </c>
      <c r="AJ16" s="39">
        <f t="shared" si="12"/>
        <v>5060</v>
      </c>
    </row>
    <row r="17" spans="1:36" ht="15.75">
      <c r="A17" s="13" t="s">
        <v>4</v>
      </c>
      <c r="B17" s="14" t="s">
        <v>5</v>
      </c>
      <c r="C17" s="15">
        <v>9</v>
      </c>
      <c r="D17" s="56">
        <f t="shared" si="1"/>
        <v>729</v>
      </c>
      <c r="E17" s="2"/>
      <c r="H17" s="6">
        <v>4</v>
      </c>
      <c r="I17" s="7">
        <v>5</v>
      </c>
      <c r="J17" s="20">
        <v>320</v>
      </c>
      <c r="AA17" s="24" t="str">
        <f t="shared" si="4"/>
        <v>d</v>
      </c>
      <c r="AB17" s="29" t="str">
        <f t="shared" si="5"/>
        <v>e</v>
      </c>
      <c r="AC17" s="25">
        <f t="shared" si="6"/>
        <v>9</v>
      </c>
      <c r="AE17" s="37">
        <f t="shared" si="7"/>
        <v>1</v>
      </c>
      <c r="AF17" s="38">
        <f t="shared" si="8"/>
        <v>4</v>
      </c>
      <c r="AG17" s="38">
        <f t="shared" si="9"/>
        <v>300</v>
      </c>
      <c r="AH17" s="38">
        <f t="shared" si="10"/>
        <v>0</v>
      </c>
      <c r="AI17" s="38">
        <f t="shared" si="11"/>
        <v>300</v>
      </c>
      <c r="AJ17" s="39">
        <f t="shared" si="12"/>
        <v>2700</v>
      </c>
    </row>
    <row r="18" spans="1:36" ht="15.75">
      <c r="A18" s="13" t="s">
        <v>4</v>
      </c>
      <c r="B18" s="14" t="s">
        <v>6</v>
      </c>
      <c r="C18" s="15">
        <v>23</v>
      </c>
      <c r="D18" s="56">
        <f t="shared" si="1"/>
        <v>12167</v>
      </c>
      <c r="E18" s="2"/>
      <c r="H18" s="6">
        <v>4</v>
      </c>
      <c r="I18" s="7">
        <v>6</v>
      </c>
      <c r="J18" s="20">
        <v>120</v>
      </c>
      <c r="AA18" s="24" t="str">
        <f t="shared" si="4"/>
        <v>d</v>
      </c>
      <c r="AB18" s="29" t="str">
        <f t="shared" si="5"/>
        <v>f</v>
      </c>
      <c r="AC18" s="25">
        <f t="shared" si="6"/>
        <v>23</v>
      </c>
      <c r="AE18" s="37">
        <f t="shared" si="7"/>
        <v>1</v>
      </c>
      <c r="AF18" s="38">
        <f t="shared" si="8"/>
        <v>3</v>
      </c>
      <c r="AG18" s="38">
        <f t="shared" si="9"/>
        <v>200</v>
      </c>
      <c r="AH18" s="38">
        <f t="shared" si="10"/>
        <v>0</v>
      </c>
      <c r="AI18" s="38">
        <f t="shared" si="11"/>
        <v>200</v>
      </c>
      <c r="AJ18" s="39">
        <f t="shared" si="12"/>
        <v>4600</v>
      </c>
    </row>
    <row r="19" spans="1:36" ht="15.75">
      <c r="A19" s="13" t="s">
        <v>4</v>
      </c>
      <c r="B19" s="14" t="s">
        <v>7</v>
      </c>
      <c r="C19" s="15">
        <v>35</v>
      </c>
      <c r="D19" s="56">
        <f t="shared" si="1"/>
        <v>42875</v>
      </c>
      <c r="E19" s="2"/>
      <c r="H19" s="6">
        <v>4</v>
      </c>
      <c r="I19" s="7">
        <v>7</v>
      </c>
      <c r="J19" s="20">
        <v>20</v>
      </c>
      <c r="AA19" s="24" t="str">
        <f t="shared" si="4"/>
        <v>d</v>
      </c>
      <c r="AB19" s="29" t="str">
        <f t="shared" si="5"/>
        <v>g</v>
      </c>
      <c r="AC19" s="25">
        <f t="shared" si="6"/>
        <v>35</v>
      </c>
      <c r="AE19" s="37">
        <f t="shared" si="7"/>
        <v>1</v>
      </c>
      <c r="AF19" s="38">
        <f t="shared" si="8"/>
        <v>2</v>
      </c>
      <c r="AG19" s="38">
        <f t="shared" si="9"/>
        <v>100</v>
      </c>
      <c r="AH19" s="38">
        <f t="shared" si="10"/>
        <v>0</v>
      </c>
      <c r="AI19" s="38">
        <f t="shared" si="11"/>
        <v>100</v>
      </c>
      <c r="AJ19" s="39">
        <f t="shared" si="12"/>
        <v>3500</v>
      </c>
    </row>
    <row r="20" spans="1:36" ht="15.75">
      <c r="A20" s="13" t="s">
        <v>5</v>
      </c>
      <c r="B20" s="14" t="s">
        <v>6</v>
      </c>
      <c r="C20" s="15">
        <v>30</v>
      </c>
      <c r="D20" s="56">
        <f t="shared" si="1"/>
        <v>27000</v>
      </c>
      <c r="H20" s="6">
        <v>5</v>
      </c>
      <c r="I20" s="7">
        <v>6</v>
      </c>
      <c r="J20" s="20">
        <v>240</v>
      </c>
      <c r="AA20" s="24" t="str">
        <f t="shared" si="4"/>
        <v>e</v>
      </c>
      <c r="AB20" s="29" t="str">
        <f t="shared" si="5"/>
        <v>f</v>
      </c>
      <c r="AC20" s="25">
        <f t="shared" si="6"/>
        <v>30</v>
      </c>
      <c r="AE20" s="37">
        <f t="shared" si="7"/>
        <v>4</v>
      </c>
      <c r="AF20" s="38">
        <f t="shared" si="8"/>
        <v>3</v>
      </c>
      <c r="AG20" s="38">
        <f t="shared" si="9"/>
        <v>0</v>
      </c>
      <c r="AH20" s="38">
        <f t="shared" si="10"/>
        <v>100</v>
      </c>
      <c r="AI20" s="38">
        <f t="shared" si="11"/>
        <v>100</v>
      </c>
      <c r="AJ20" s="39">
        <f t="shared" si="12"/>
        <v>3000</v>
      </c>
    </row>
    <row r="21" spans="1:36" ht="15.75">
      <c r="A21" s="13" t="s">
        <v>5</v>
      </c>
      <c r="B21" s="14" t="s">
        <v>7</v>
      </c>
      <c r="C21" s="15">
        <v>22</v>
      </c>
      <c r="D21" s="56">
        <f t="shared" si="1"/>
        <v>10648</v>
      </c>
      <c r="H21" s="6">
        <v>5</v>
      </c>
      <c r="I21" s="7">
        <v>7</v>
      </c>
      <c r="J21" s="20">
        <v>340</v>
      </c>
      <c r="AA21" s="24" t="str">
        <f t="shared" si="4"/>
        <v>e</v>
      </c>
      <c r="AB21" s="29" t="str">
        <f t="shared" si="5"/>
        <v>g</v>
      </c>
      <c r="AC21" s="25">
        <f t="shared" si="6"/>
        <v>22</v>
      </c>
      <c r="AE21" s="37">
        <f t="shared" si="7"/>
        <v>4</v>
      </c>
      <c r="AF21" s="38">
        <f t="shared" si="8"/>
        <v>2</v>
      </c>
      <c r="AG21" s="38">
        <f t="shared" si="9"/>
        <v>0</v>
      </c>
      <c r="AH21" s="38">
        <f t="shared" si="10"/>
        <v>200</v>
      </c>
      <c r="AI21" s="38">
        <f t="shared" si="11"/>
        <v>200</v>
      </c>
      <c r="AJ21" s="39">
        <f t="shared" si="12"/>
        <v>4400</v>
      </c>
    </row>
    <row r="22" spans="1:36" ht="16.5" thickBot="1">
      <c r="A22" s="16" t="s">
        <v>6</v>
      </c>
      <c r="B22" s="17" t="s">
        <v>7</v>
      </c>
      <c r="C22" s="18">
        <v>23</v>
      </c>
      <c r="D22" s="57">
        <f t="shared" si="1"/>
        <v>12167</v>
      </c>
      <c r="H22" s="8">
        <v>6</v>
      </c>
      <c r="I22" s="9">
        <v>7</v>
      </c>
      <c r="J22" s="21">
        <v>100</v>
      </c>
      <c r="AA22" s="26" t="str">
        <f t="shared" si="4"/>
        <v>f</v>
      </c>
      <c r="AB22" s="30" t="str">
        <f t="shared" si="5"/>
        <v>g</v>
      </c>
      <c r="AC22" s="27">
        <f t="shared" si="6"/>
        <v>23</v>
      </c>
      <c r="AE22" s="40">
        <f t="shared" si="7"/>
        <v>3</v>
      </c>
      <c r="AF22" s="41">
        <f t="shared" si="8"/>
        <v>2</v>
      </c>
      <c r="AG22" s="41">
        <f t="shared" si="9"/>
        <v>0</v>
      </c>
      <c r="AH22" s="41">
        <f t="shared" si="10"/>
        <v>100</v>
      </c>
      <c r="AI22" s="41">
        <f t="shared" si="11"/>
        <v>100</v>
      </c>
      <c r="AJ22" s="42">
        <f t="shared" si="12"/>
        <v>2300</v>
      </c>
    </row>
    <row r="23" spans="1:36" ht="15.75" thickBot="1">
      <c r="AE23" s="43"/>
      <c r="AF23" s="43"/>
      <c r="AG23" s="43"/>
      <c r="AH23" s="43"/>
      <c r="AI23" s="43"/>
      <c r="AJ23" s="44">
        <f>SUM(AJ2:AJ22)</f>
        <v>56360</v>
      </c>
    </row>
    <row r="24" spans="1:36">
      <c r="R24" t="s">
        <v>13</v>
      </c>
    </row>
    <row r="25" spans="1:36" ht="15.75" thickBot="1">
      <c r="E25" t="s">
        <v>11</v>
      </c>
      <c r="L25" t="s">
        <v>12</v>
      </c>
    </row>
    <row r="26" spans="1:36" ht="15.75">
      <c r="E26" s="22" t="str">
        <f>E2</f>
        <v>a</v>
      </c>
      <c r="F26" s="28">
        <f>F2+ROW()/100</f>
        <v>124227.26</v>
      </c>
      <c r="G26" s="28" t="str">
        <f>INDEX($E$25:$E$32,MATCH(LARGE($F$26:$F$32,ROW()-25),$F$25:$F$32,0))</f>
        <v>f</v>
      </c>
      <c r="H26" s="23">
        <f>VLOOKUP(G26,E$2:F$8,2,0)</f>
        <v>160981</v>
      </c>
      <c r="L26" s="22">
        <f>L2</f>
        <v>1</v>
      </c>
      <c r="M26" s="28">
        <f>M2+ROW()/100</f>
        <v>1160.26</v>
      </c>
      <c r="N26" s="28">
        <f>INDEX($L$25:$L$32,MATCH(SMALL($M$26:$M$32,ROW()-25),$M$25:$M$32,0))</f>
        <v>3</v>
      </c>
      <c r="O26" s="23">
        <f>VLOOKUP(N26,L$2:M$8,2,0)</f>
        <v>760</v>
      </c>
      <c r="R26" s="10">
        <f>N26</f>
        <v>3</v>
      </c>
      <c r="S26" s="11" t="str">
        <f t="shared" ref="S26:S32" si="14">G26</f>
        <v>f</v>
      </c>
      <c r="T26" s="58">
        <f>R26</f>
        <v>3</v>
      </c>
    </row>
    <row r="27" spans="1:36" ht="15.75">
      <c r="E27" s="24" t="str">
        <f t="shared" ref="E27" si="15">E3</f>
        <v>b</v>
      </c>
      <c r="F27" s="29">
        <f t="shared" ref="F27:F32" si="16">F3+ROW()/100</f>
        <v>24454.27</v>
      </c>
      <c r="G27" s="29" t="str">
        <f t="shared" ref="G27:G32" si="17">INDEX($E$25:$E$32,MATCH(LARGE($F$26:$F$32,ROW()-25),$F$25:$F$32,0))</f>
        <v>a</v>
      </c>
      <c r="H27" s="25">
        <f t="shared" ref="H27:H32" si="18">VLOOKUP(G27,E$2:F$8,2,0)</f>
        <v>124227</v>
      </c>
      <c r="L27" s="24">
        <f t="shared" ref="L27:L32" si="19">L3</f>
        <v>2</v>
      </c>
      <c r="M27" s="29">
        <f t="shared" ref="M27:M32" si="20">M3+ROW()/100</f>
        <v>860.27</v>
      </c>
      <c r="N27" s="29">
        <f t="shared" ref="N27:N32" si="21">INDEX($L$25:$L$32,MATCH(SMALL($M$26:$M$32,ROW()-25),$M$25:$M$32,0))</f>
        <v>6</v>
      </c>
      <c r="O27" s="25">
        <f t="shared" ref="O27:O32" si="22">VLOOKUP(N27,L$2:M$8,2,0)</f>
        <v>820</v>
      </c>
      <c r="R27" s="13">
        <f t="shared" ref="R27:R32" si="23">N27</f>
        <v>6</v>
      </c>
      <c r="S27" s="14" t="str">
        <f t="shared" si="14"/>
        <v>a</v>
      </c>
      <c r="T27" s="59">
        <f t="shared" ref="T27:T32" si="24">R27</f>
        <v>6</v>
      </c>
    </row>
    <row r="28" spans="1:36" ht="15.75">
      <c r="E28" s="24" t="str">
        <f t="shared" ref="E28" si="25">E4</f>
        <v>c</v>
      </c>
      <c r="F28" s="29">
        <f t="shared" si="16"/>
        <v>74331.28</v>
      </c>
      <c r="G28" s="29" t="str">
        <f t="shared" si="17"/>
        <v>g</v>
      </c>
      <c r="H28" s="25">
        <f t="shared" si="18"/>
        <v>80270</v>
      </c>
      <c r="L28" s="24">
        <f t="shared" si="19"/>
        <v>3</v>
      </c>
      <c r="M28" s="29">
        <f t="shared" si="20"/>
        <v>760.28</v>
      </c>
      <c r="N28" s="29">
        <f t="shared" si="21"/>
        <v>2</v>
      </c>
      <c r="O28" s="25">
        <f t="shared" si="22"/>
        <v>860</v>
      </c>
      <c r="R28" s="13">
        <f t="shared" si="23"/>
        <v>2</v>
      </c>
      <c r="S28" s="14" t="str">
        <f t="shared" si="14"/>
        <v>g</v>
      </c>
      <c r="T28" s="59">
        <f t="shared" si="24"/>
        <v>2</v>
      </c>
    </row>
    <row r="29" spans="1:36" ht="15.75">
      <c r="E29" s="24" t="str">
        <f t="shared" ref="E29" si="26">E5</f>
        <v>d</v>
      </c>
      <c r="F29" s="29">
        <f t="shared" si="16"/>
        <v>59542.29</v>
      </c>
      <c r="G29" s="29" t="str">
        <f t="shared" si="17"/>
        <v>e</v>
      </c>
      <c r="H29" s="25">
        <f t="shared" si="18"/>
        <v>77697</v>
      </c>
      <c r="L29" s="24">
        <f t="shared" si="19"/>
        <v>4</v>
      </c>
      <c r="M29" s="29">
        <f t="shared" si="20"/>
        <v>1060.29</v>
      </c>
      <c r="N29" s="29">
        <f t="shared" si="21"/>
        <v>4</v>
      </c>
      <c r="O29" s="25">
        <f t="shared" si="22"/>
        <v>1060</v>
      </c>
      <c r="R29" s="13">
        <f t="shared" si="23"/>
        <v>4</v>
      </c>
      <c r="S29" s="14" t="str">
        <f t="shared" si="14"/>
        <v>e</v>
      </c>
      <c r="T29" s="59">
        <f t="shared" si="24"/>
        <v>4</v>
      </c>
    </row>
    <row r="30" spans="1:36" ht="15.75">
      <c r="E30" s="24" t="str">
        <f t="shared" ref="E30" si="27">E6</f>
        <v>e</v>
      </c>
      <c r="F30" s="29">
        <f t="shared" si="16"/>
        <v>77697.3</v>
      </c>
      <c r="G30" s="29" t="str">
        <f t="shared" si="17"/>
        <v>c</v>
      </c>
      <c r="H30" s="25">
        <f t="shared" si="18"/>
        <v>74331</v>
      </c>
      <c r="L30" s="24">
        <f t="shared" si="19"/>
        <v>5</v>
      </c>
      <c r="M30" s="29">
        <f t="shared" si="20"/>
        <v>1260.3</v>
      </c>
      <c r="N30" s="29">
        <f t="shared" si="21"/>
        <v>7</v>
      </c>
      <c r="O30" s="25">
        <f t="shared" si="22"/>
        <v>1120</v>
      </c>
      <c r="R30" s="13">
        <f t="shared" si="23"/>
        <v>7</v>
      </c>
      <c r="S30" s="14" t="str">
        <f t="shared" si="14"/>
        <v>c</v>
      </c>
      <c r="T30" s="59">
        <f t="shared" si="24"/>
        <v>7</v>
      </c>
    </row>
    <row r="31" spans="1:36" ht="15.75">
      <c r="E31" s="24" t="str">
        <f t="shared" ref="E31" si="28">E7</f>
        <v>f</v>
      </c>
      <c r="F31" s="29">
        <f t="shared" si="16"/>
        <v>160981.31</v>
      </c>
      <c r="G31" s="29" t="str">
        <f t="shared" si="17"/>
        <v>d</v>
      </c>
      <c r="H31" s="25">
        <f t="shared" si="18"/>
        <v>59542</v>
      </c>
      <c r="L31" s="24">
        <f t="shared" si="19"/>
        <v>6</v>
      </c>
      <c r="M31" s="29">
        <f t="shared" si="20"/>
        <v>820.31</v>
      </c>
      <c r="N31" s="29">
        <f t="shared" si="21"/>
        <v>1</v>
      </c>
      <c r="O31" s="25">
        <f t="shared" si="22"/>
        <v>1160</v>
      </c>
      <c r="R31" s="13">
        <f t="shared" si="23"/>
        <v>1</v>
      </c>
      <c r="S31" s="14" t="str">
        <f t="shared" si="14"/>
        <v>d</v>
      </c>
      <c r="T31" s="59">
        <f t="shared" si="24"/>
        <v>1</v>
      </c>
    </row>
    <row r="32" spans="1:36" ht="16.5" thickBot="1">
      <c r="E32" s="26" t="str">
        <f t="shared" ref="E32" si="29">E8</f>
        <v>g</v>
      </c>
      <c r="F32" s="30">
        <f t="shared" si="16"/>
        <v>80270.320000000007</v>
      </c>
      <c r="G32" s="30" t="str">
        <f t="shared" si="17"/>
        <v>b</v>
      </c>
      <c r="H32" s="27">
        <f t="shared" si="18"/>
        <v>24454</v>
      </c>
      <c r="L32" s="26">
        <f t="shared" si="19"/>
        <v>7</v>
      </c>
      <c r="M32" s="30">
        <f t="shared" si="20"/>
        <v>1120.32</v>
      </c>
      <c r="N32" s="30">
        <f t="shared" si="21"/>
        <v>5</v>
      </c>
      <c r="O32" s="27">
        <f t="shared" si="22"/>
        <v>1260</v>
      </c>
      <c r="R32" s="16">
        <f t="shared" si="23"/>
        <v>5</v>
      </c>
      <c r="S32" s="17" t="str">
        <f t="shared" si="14"/>
        <v>b</v>
      </c>
      <c r="T32" s="60">
        <f t="shared" si="24"/>
        <v>5</v>
      </c>
    </row>
    <row r="35" spans="8:29">
      <c r="AA35" s="67"/>
      <c r="AB35" s="67"/>
      <c r="AC35" s="67"/>
    </row>
    <row r="36" spans="8:29" ht="21">
      <c r="H36" s="66" t="s">
        <v>16</v>
      </c>
    </row>
  </sheetData>
  <mergeCells count="5">
    <mergeCell ref="A1:C1"/>
    <mergeCell ref="L1:O1"/>
    <mergeCell ref="H1:J1"/>
    <mergeCell ref="U10:X10"/>
    <mergeCell ref="AA35:AC3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Toukoul</dc:creator>
  <cp:lastModifiedBy>Toukoul</cp:lastModifiedBy>
  <dcterms:created xsi:type="dcterms:W3CDTF">2020-07-01T09:12:29Z</dcterms:created>
  <dcterms:modified xsi:type="dcterms:W3CDTF">2020-07-01T12:49:42Z</dcterms:modified>
</cp:coreProperties>
</file>