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metadata.xml" ContentType="application/vnd.openxmlformats-officedocument.spreadsheetml.sheetMetadata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8800" windowHeight="16440"/>
  </bookViews>
  <sheets>
    <sheet name="Feuille Calcul Honoraires" sheetId="1" r:id="rId1"/>
    <sheet name="Saisie de données" sheetId="6" r:id="rId2"/>
    <sheet name="Liste de données" sheetId="2" r:id="rId3"/>
  </sheets>
  <definedNames>
    <definedName name="Liste_casdefigure6040">Tbl_casdefigure6040[]</definedName>
    <definedName name="Liste_naturepmt">Tbl_naturepmt[]</definedName>
    <definedName name="Liste_tauxcotisation">Tbl_tauxcotisation[]</definedName>
    <definedName name="Liste_titredecivilité">Tbl_titredecivilité[Titre de civilité]</definedName>
    <definedName name="Liste_TVA">Tbl_TVA[]</definedName>
    <definedName name="Liste_typedebien">Tbl_typedebien[Type de bien]</definedName>
    <definedName name="Liste_typemandatentrée">Tbl_typemandatentrée[Type de mandat Entrée]</definedName>
    <definedName name="Liste_typemandatsortie">Tbl_typemandatsortie[Type de mandat Sortie]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6" i="1" a="1"/>
  <c r="F26" s="1"/>
  <c r="F14" l="1"/>
  <c r="F16" l="1"/>
  <c r="F19" l="1"/>
  <c r="F15"/>
  <c r="F18"/>
  <c r="F28" l="1"/>
  <c r="F27" l="1"/>
  <c r="F29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<sst xmlns="http://schemas.openxmlformats.org/spreadsheetml/2006/main" count="114" uniqueCount="80">
  <si>
    <t>De 1€ à 50 000€</t>
  </si>
  <si>
    <t>De 50001 à 100000€</t>
  </si>
  <si>
    <t>De 200001 à 300000€</t>
  </si>
  <si>
    <t>De 300001 à 400000€</t>
  </si>
  <si>
    <t>Au-delà de 400000€</t>
  </si>
  <si>
    <t>Transaction</t>
  </si>
  <si>
    <t>Taux</t>
  </si>
  <si>
    <t>Montant Vente</t>
  </si>
  <si>
    <t>Honoraires</t>
  </si>
  <si>
    <t>De 100001 à 200000€</t>
  </si>
  <si>
    <t>Honoraires JL</t>
  </si>
  <si>
    <t>Honoraires réelles</t>
  </si>
  <si>
    <t>Déduction URSSAF à prévoir</t>
  </si>
  <si>
    <t>Nature du paiement</t>
  </si>
  <si>
    <t>Date du règlement</t>
  </si>
  <si>
    <t>Au comptant</t>
  </si>
  <si>
    <t>Prêt bancaire</t>
  </si>
  <si>
    <t>Type de mandat Entrée</t>
  </si>
  <si>
    <t>Type de mandat Sortie</t>
  </si>
  <si>
    <t>Entrée JL</t>
  </si>
  <si>
    <t>Sortie JL</t>
  </si>
  <si>
    <t>Entrée Agence AWIMMO</t>
  </si>
  <si>
    <t>Entrée Autre Agence</t>
  </si>
  <si>
    <t>Sortie Agence AWIMMO</t>
  </si>
  <si>
    <t>Sortie Autre Agence</t>
  </si>
  <si>
    <t>Honoraires Agence AWIMMO</t>
  </si>
  <si>
    <t>JL/JL</t>
  </si>
  <si>
    <t>Date Cot</t>
  </si>
  <si>
    <t>Taux Cotisation URSSAF en compte</t>
  </si>
  <si>
    <t>Date du compromis :</t>
  </si>
  <si>
    <t>Montant Vente + Honoraires</t>
  </si>
  <si>
    <t>Entrée Agent.Co AWIMMO</t>
  </si>
  <si>
    <t>Sortie Agent.Co AWIMMO</t>
  </si>
  <si>
    <t>Honoraires Agent.Co AWIMMO</t>
  </si>
  <si>
    <t>Découpage 1</t>
  </si>
  <si>
    <t>Découpage 2</t>
  </si>
  <si>
    <t>Honoraires Autre Agence</t>
  </si>
  <si>
    <t>TVA Déductible</t>
  </si>
  <si>
    <t>Tx Cotis.</t>
  </si>
  <si>
    <t>Nat. du PMT</t>
  </si>
  <si>
    <t>TVA</t>
  </si>
  <si>
    <t xml:space="preserve">Taux </t>
  </si>
  <si>
    <t>Type de bien</t>
  </si>
  <si>
    <t>Appartement</t>
  </si>
  <si>
    <t>Garage</t>
  </si>
  <si>
    <t>Maison</t>
  </si>
  <si>
    <t>Local Commercial</t>
  </si>
  <si>
    <t>Plateau</t>
  </si>
  <si>
    <t>OUTIL CALCUL HONORAIRES</t>
  </si>
  <si>
    <t>Entrée/Sortie</t>
  </si>
  <si>
    <t>AWIMMO</t>
  </si>
  <si>
    <t>Agent.Co</t>
  </si>
  <si>
    <t>JL</t>
  </si>
  <si>
    <t>Aut.Ag</t>
  </si>
  <si>
    <t>JL/Agent.co</t>
  </si>
  <si>
    <t>Agent.Co/JL</t>
  </si>
  <si>
    <t>Aut.Ag/JL</t>
  </si>
  <si>
    <t>JL/Aut.Ag</t>
  </si>
  <si>
    <t>Part1 = 40%</t>
  </si>
  <si>
    <t>Part1 = 60%</t>
  </si>
  <si>
    <t>Titre de civilité</t>
  </si>
  <si>
    <t>M.</t>
  </si>
  <si>
    <t>Mme</t>
  </si>
  <si>
    <t xml:space="preserve">M. et Mme </t>
  </si>
  <si>
    <t>Mmes</t>
  </si>
  <si>
    <t>Msseurs</t>
  </si>
  <si>
    <t>Nom(s) de(s) (l')acquéreur(s) :</t>
  </si>
  <si>
    <t xml:space="preserve">Date du compromis </t>
  </si>
  <si>
    <t>Nom(s) de(s) (l')acquéreur(s)</t>
  </si>
  <si>
    <t>Ce qui est réalisé :</t>
  </si>
  <si>
    <t>- La macro "Enregistrer dans saisie de données" enregistre les données sur l'onglet Saisie de Données.</t>
  </si>
  <si>
    <t>- La macro Réinitialiser Feuille" réinitialise les données F4 à F30</t>
  </si>
  <si>
    <t>Voici mon souhait :</t>
  </si>
  <si>
    <t>- Je souhaiterais que le prochain enregistrement se met en A3 sur l'onglet Saisie de Données et ainsi de suite….</t>
  </si>
  <si>
    <t>-</t>
  </si>
  <si>
    <t>12/18/15</t>
  </si>
  <si>
    <t>sdfqsdf</t>
  </si>
  <si>
    <t>dsfqs</t>
  </si>
  <si>
    <t>dsfqsd</t>
  </si>
  <si>
    <t>VOIR LA MACRO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</si>
</sst>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&quot;€&quot;;[Red]#,##0.00\ &quot;€&quot;"/>
  </numFmts>
  <fonts count="5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9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14" fontId="0" fillId="0" borderId="0" xfId="0" applyNumberFormat="1"/>
    <xf numFmtId="10" fontId="0" fillId="2" borderId="0" xfId="0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4" xfId="0" applyFont="1" applyBorder="1"/>
    <xf numFmtId="0" fontId="0" fillId="0" borderId="0" xfId="0" applyFont="1" applyBorder="1"/>
    <xf numFmtId="0" fontId="0" fillId="0" borderId="6" xfId="0" applyFont="1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4" fontId="0" fillId="2" borderId="3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2" borderId="5" xfId="0" applyFill="1" applyBorder="1" applyAlignment="1">
      <alignment horizontal="center"/>
    </xf>
    <xf numFmtId="0" fontId="0" fillId="0" borderId="5" xfId="0" applyBorder="1"/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10" fontId="0" fillId="3" borderId="5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quotePrefix="1"/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33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numFmt numFmtId="19" formatCode="dd/mm/yyyy"/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alignment horizontal="center" vertical="center" textRotation="0" wrapText="0" indent="0" relativeIndent="0" justifyLastLine="0" shrinkToFit="0" mergeCell="0" readingOrder="0"/>
    </dxf>
    <dxf>
      <numFmt numFmtId="14" formatCode="0.00%"/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alignment horizontal="center" vertical="center" textRotation="0" wrapText="0" indent="0" relativeIndent="0" justifyLastLine="0" shrinkToFit="0" mergeCell="0" readingOrder="0"/>
    </dxf>
    <dxf>
      <numFmt numFmtId="14" formatCode="0.00%"/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9" formatCode="dd/mm/yyyy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readingOrder="0"/>
    </dxf>
    <dxf>
      <numFmt numFmtId="13" formatCode="0%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3" formatCode="0%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3" formatCode="0%"/>
    </dxf>
    <dxf>
      <numFmt numFmtId="13" formatCode="0%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2" name="Tableau2" displayName="Tableau2" ref="A1:U3" totalsRowShown="0" dataDxfId="32">
  <autoFilter ref="A1:U3"/>
  <tableColumns count="21">
    <tableColumn id="1" name="Date du compromis " dataDxfId="22"/>
    <tableColumn id="2" name="Nom(s) de(s) (l')acquéreur(s)" dataDxfId="21"/>
    <tableColumn id="3" name="Type de mandat Entrée" dataDxfId="20"/>
    <tableColumn id="4" name="Type de mandat Sortie" dataDxfId="19"/>
    <tableColumn id="5" name="Nature du paiement" dataDxfId="18"/>
    <tableColumn id="6" name="Type de bien" dataDxfId="17"/>
    <tableColumn id="7" name="Montant Vente" dataDxfId="16"/>
    <tableColumn id="8" name="Taux" dataDxfId="15"/>
    <tableColumn id="9" name="Montant Vente + Honoraires" dataDxfId="14"/>
    <tableColumn id="10" name="Honoraires" dataDxfId="13"/>
    <tableColumn id="11" name="Découpage 1" dataDxfId="12"/>
    <tableColumn id="12" name="Découpage 2" dataDxfId="11"/>
    <tableColumn id="13" name="Honoraires Agence AWIMMO" dataDxfId="10"/>
    <tableColumn id="14" name="Honoraires Agent.Co AWIMMO" dataDxfId="9"/>
    <tableColumn id="15" name="Honoraires JL" dataDxfId="8"/>
    <tableColumn id="16" name="Honoraires Autre Agence" dataDxfId="7"/>
    <tableColumn id="17" name="Taux Cotisation URSSAF en compte" dataDxfId="6"/>
    <tableColumn id="18" name="Déduction URSSAF à prévoir" dataDxfId="5"/>
    <tableColumn id="19" name="TVA Déductible" dataDxfId="4"/>
    <tableColumn id="20" name="Honoraires réelles" dataDxfId="3"/>
    <tableColumn id="21" name="Date du règlement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bl_transaction" displayName="Tbl_transaction" ref="A1:B7" totalsRowShown="0">
  <autoFilter ref="A1:B7"/>
  <tableColumns count="2">
    <tableColumn id="1" name="Transaction"/>
    <tableColumn id="2" name="Taux" dataDxfId="3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Tbl_typemandatentrée" displayName="Tbl_typemandatentrée" ref="D1:D5" totalsRowShown="0">
  <autoFilter ref="D1:D5"/>
  <tableColumns count="1">
    <tableColumn id="1" name="Type de mandat Entré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10" name="Tbl_naturepmt" displayName="Tbl_naturepmt" ref="H1:H3" totalsRowShown="0">
  <autoFilter ref="H1:H3"/>
  <tableColumns count="1">
    <tableColumn id="1" name="Nat. du PMT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11" name="Tbl_typemandatsortie" displayName="Tbl_typemandatsortie" ref="F1:F5" totalsRowShown="0">
  <autoFilter ref="F1:F5"/>
  <tableColumns count="1">
    <tableColumn id="1" name="Type de mandat Sortie"/>
  </tableColumns>
  <tableStyleInfo name="TableStyleMedium14" showFirstColumn="0" showLastColumn="0" showRowStripes="1" showColumnStripes="0"/>
</table>
</file>

<file path=xl/tables/table6.xml><?xml version="1.0" encoding="utf-8"?>
<table xmlns="http://schemas.openxmlformats.org/spreadsheetml/2006/main" id="12" name="Tbl_tauxcotisation" displayName="Tbl_tauxcotisation" ref="J1:K3" totalsRowShown="0">
  <autoFilter ref="J1:K3"/>
  <tableColumns count="2">
    <tableColumn id="1" name="Date Cot"/>
    <tableColumn id="2" name="Tx Cotis." dataDxfId="30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id="13" name="Tbl_TVA" displayName="Tbl_TVA" ref="M1:N2" totalsRowShown="0">
  <autoFilter ref="M1:N2"/>
  <tableColumns count="2">
    <tableColumn id="1" name="TVA"/>
    <tableColumn id="2" name="Taux "/>
  </tableColumns>
  <tableStyleInfo name="TableStyleLight19" showFirstColumn="0" showLastColumn="0" showRowStripes="1" showColumnStripes="0"/>
</table>
</file>

<file path=xl/tables/table8.xml><?xml version="1.0" encoding="utf-8"?>
<table xmlns="http://schemas.openxmlformats.org/spreadsheetml/2006/main" id="14" name="Tbl_typedebien" displayName="Tbl_typedebien" ref="P1:P6" totalsRowShown="0">
  <autoFilter ref="P1:P6"/>
  <tableColumns count="1">
    <tableColumn id="1" name="Type de bien"/>
  </tableColumns>
  <tableStyleInfo name="TableStyleMedium13" showFirstColumn="0" showLastColumn="0" showRowStripes="1" showColumnStripes="0"/>
</table>
</file>

<file path=xl/tables/table9.xml><?xml version="1.0" encoding="utf-8"?>
<table xmlns="http://schemas.openxmlformats.org/spreadsheetml/2006/main" id="15" name="Tbl_casdefigure6040" displayName="Tbl_casdefigure6040" ref="R1:V6" totalsRowShown="0" headerRowDxfId="29" dataDxfId="28">
  <autoFilter ref="R1:V6"/>
  <tableColumns count="5">
    <tableColumn id="1" name="Entrée/Sortie" dataDxfId="27"/>
    <tableColumn id="2" name="AWIMMO" dataDxfId="26"/>
    <tableColumn id="3" name="Agent.Co" dataDxfId="25"/>
    <tableColumn id="4" name="JL" dataDxfId="24"/>
    <tableColumn id="5" name="Aut.Ag" dataDxfId="23"/>
  </tableColumns>
  <tableStyleInfo name="TableStyleDark2" showFirstColumn="0" showLastColumn="0" showRowStripes="1" showColumnStripes="0"/>
</table>
</file>

<file path=xl/tables/table10.xml><?xml version="1.0" encoding="utf-8"?>
<table xmlns="http://schemas.openxmlformats.org/spreadsheetml/2006/main" id="1" name="Tbl_titredecivilité" displayName="Tbl_titredecivilité" ref="X1:X6" totalsRowShown="0">
  <autoFilter ref="X1:X6"/>
  <tableColumns count="1">
    <tableColumn id="1" name="Titre de civilité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34"/>
  <sheetViews>
    <sheetView showGridLines="0" tabSelected="1" zoomScaleNormal="100" workbookViewId="0">
      <selection activeCell="K15" sqref="K15"/>
    </sheetView>
  </sheetViews>
  <sheetFormatPr baseColWidth="10" defaultRowHeight="15.75"/>
  <cols>
    <col min="1" max="1" width="2" customWidth="1"/>
    <col min="3" max="3" width="19.5" customWidth="1"/>
    <col min="4" max="4" width="8.875" customWidth="1"/>
    <col min="5" max="5" width="8.5" customWidth="1"/>
    <col min="6" max="6" width="23.875" customWidth="1"/>
    <col min="7" max="7" width="3.625" customWidth="1"/>
    <col min="8" max="8" width="19.5" customWidth="1"/>
    <col min="9" max="9" width="6.125" customWidth="1"/>
    <col min="10" max="10" width="1.5" customWidth="1"/>
    <col min="11" max="11" width="23.375" customWidth="1"/>
    <col min="12" max="12" width="0.875" customWidth="1"/>
    <col min="13" max="13" width="22.5" customWidth="1"/>
    <col min="14" max="14" width="0.875" customWidth="1"/>
    <col min="15" max="15" width="0.625" customWidth="1"/>
    <col min="16" max="16" width="13.875" customWidth="1"/>
    <col min="17" max="17" width="10.875" customWidth="1"/>
    <col min="18" max="18" width="1.5" customWidth="1"/>
    <col min="19" max="19" width="12.125" customWidth="1"/>
    <col min="20" max="20" width="9.625" customWidth="1"/>
    <col min="21" max="21" width="3.375" customWidth="1"/>
    <col min="22" max="23" width="11" customWidth="1"/>
  </cols>
  <sheetData>
    <row r="1" spans="2:11">
      <c r="B1" s="41" t="s">
        <v>48</v>
      </c>
      <c r="C1" s="42"/>
      <c r="D1" s="42"/>
      <c r="E1" s="42"/>
      <c r="F1" s="42"/>
    </row>
    <row r="2" spans="2:11" ht="16.5" thickBot="1">
      <c r="B2" s="43"/>
      <c r="C2" s="44"/>
      <c r="D2" s="44"/>
      <c r="E2" s="44"/>
      <c r="F2" s="44"/>
    </row>
    <row r="3" spans="2:11" ht="16.5" thickBot="1"/>
    <row r="4" spans="2:11" ht="20.100000000000001" customHeight="1">
      <c r="B4" s="11" t="s">
        <v>29</v>
      </c>
      <c r="C4" s="12"/>
      <c r="D4" s="8"/>
      <c r="E4" s="8"/>
      <c r="F4" s="20" t="s">
        <v>75</v>
      </c>
    </row>
    <row r="5" spans="2:11" ht="20.100000000000001" customHeight="1">
      <c r="B5" s="13" t="s">
        <v>66</v>
      </c>
      <c r="C5" s="14"/>
      <c r="D5" s="5"/>
      <c r="E5" s="21"/>
      <c r="F5" s="24" t="s">
        <v>76</v>
      </c>
      <c r="H5" t="s">
        <v>69</v>
      </c>
    </row>
    <row r="6" spans="2:11" ht="20.100000000000001" customHeight="1">
      <c r="B6" s="13"/>
      <c r="C6" s="14"/>
      <c r="D6" s="5"/>
      <c r="E6" s="5"/>
      <c r="F6" s="25"/>
      <c r="G6" s="5"/>
      <c r="H6" s="40" t="s">
        <v>70</v>
      </c>
    </row>
    <row r="7" spans="2:11" ht="20.100000000000001" customHeight="1">
      <c r="B7" s="22" t="s">
        <v>17</v>
      </c>
      <c r="C7" s="23"/>
      <c r="D7" s="6"/>
      <c r="E7" s="6"/>
      <c r="F7" s="26" t="s">
        <v>77</v>
      </c>
      <c r="H7" s="40" t="s">
        <v>71</v>
      </c>
    </row>
    <row r="8" spans="2:11" ht="20.100000000000001" customHeight="1">
      <c r="B8" s="22" t="s">
        <v>18</v>
      </c>
      <c r="C8" s="23"/>
      <c r="D8" s="6"/>
      <c r="E8" s="6"/>
      <c r="F8" s="26" t="s">
        <v>78</v>
      </c>
    </row>
    <row r="9" spans="2:11" ht="20.100000000000001" customHeight="1">
      <c r="B9" s="22"/>
      <c r="C9" s="23"/>
      <c r="D9" s="6"/>
      <c r="E9" s="6"/>
      <c r="F9" s="35"/>
      <c r="H9" t="s">
        <v>72</v>
      </c>
    </row>
    <row r="10" spans="2:11" ht="20.100000000000001" customHeight="1">
      <c r="B10" s="22" t="s">
        <v>13</v>
      </c>
      <c r="C10" s="23"/>
      <c r="D10" s="6"/>
      <c r="E10" s="6"/>
      <c r="F10" s="27" t="s">
        <v>78</v>
      </c>
      <c r="H10" s="40" t="s">
        <v>73</v>
      </c>
    </row>
    <row r="11" spans="2:11" ht="20.100000000000001" customHeight="1">
      <c r="B11" s="22"/>
      <c r="C11" s="23"/>
      <c r="D11" s="6"/>
      <c r="E11" s="6"/>
      <c r="F11" s="35"/>
    </row>
    <row r="12" spans="2:11" ht="20.100000000000001" customHeight="1">
      <c r="B12" s="22" t="s">
        <v>42</v>
      </c>
      <c r="C12" s="23"/>
      <c r="D12" s="6"/>
      <c r="E12" s="6"/>
      <c r="F12" s="28" t="s">
        <v>46</v>
      </c>
    </row>
    <row r="13" spans="2:11" ht="20.100000000000001" customHeight="1">
      <c r="B13" s="22" t="s">
        <v>7</v>
      </c>
      <c r="C13" s="23"/>
      <c r="D13" s="6"/>
      <c r="E13" s="6"/>
      <c r="F13" s="29">
        <v>5756</v>
      </c>
    </row>
    <row r="14" spans="2:11" ht="20.100000000000001" customHeight="1">
      <c r="B14" s="45" t="s">
        <v>6</v>
      </c>
      <c r="C14" s="46"/>
      <c r="D14" s="6"/>
      <c r="E14" s="6"/>
      <c r="F14" s="30">
        <f>IFERROR(IF($F$13&gt;400001,'Liste de données'!$B$7,IF($F$13&gt;=300001,'Liste de données'!$B$6,IF($F$13&gt;=200001,'Liste de données'!$B$5,IF($F$13&gt;=100001,'Liste de données'!$B$4,IF($F$13&gt;=50001,'Liste de données'!$B$3,IF($F$13&gt;=1,'Liste de données'!$B$2,"-")))))),"-")</f>
        <v>0.1</v>
      </c>
      <c r="K14" t="s">
        <v>79</v>
      </c>
    </row>
    <row r="15" spans="2:11" ht="20.100000000000001" customHeight="1">
      <c r="B15" s="22" t="s">
        <v>30</v>
      </c>
      <c r="C15" s="23"/>
      <c r="D15" s="6"/>
      <c r="E15" s="6"/>
      <c r="F15" s="31">
        <f>IFERROR($F$13+$F$16,"-")</f>
        <v>6331.6</v>
      </c>
    </row>
    <row r="16" spans="2:11" ht="20.100000000000001" customHeight="1">
      <c r="B16" s="22" t="s">
        <v>8</v>
      </c>
      <c r="C16" s="23"/>
      <c r="D16" s="6"/>
      <c r="E16" s="6"/>
      <c r="F16" s="31">
        <f>IFERROR($F$13*$F$14,"-")</f>
        <v>575.6</v>
      </c>
    </row>
    <row r="17" spans="2:13" ht="20.100000000000001" customHeight="1">
      <c r="B17" s="22"/>
      <c r="C17" s="23"/>
      <c r="D17" s="6"/>
      <c r="E17" s="6"/>
      <c r="F17" s="35"/>
    </row>
    <row r="18" spans="2:13" ht="20.100000000000001" customHeight="1">
      <c r="B18" s="22" t="s">
        <v>34</v>
      </c>
      <c r="C18" s="23"/>
      <c r="D18" s="10"/>
      <c r="E18" s="6"/>
      <c r="F18" s="31">
        <f>IFERROR($F$16*$D$18,"-")</f>
        <v>0</v>
      </c>
    </row>
    <row r="19" spans="2:13" ht="20.100000000000001" customHeight="1">
      <c r="B19" s="22" t="s">
        <v>35</v>
      </c>
      <c r="C19" s="23"/>
      <c r="D19" s="10"/>
      <c r="E19" s="6"/>
      <c r="F19" s="31">
        <f>IFERROR($F$16*$D$19,"-")</f>
        <v>0</v>
      </c>
    </row>
    <row r="20" spans="2:13" ht="20.100000000000001" customHeight="1">
      <c r="B20" s="22"/>
      <c r="C20" s="23"/>
      <c r="D20" s="23"/>
      <c r="E20" s="23"/>
      <c r="F20" s="36"/>
    </row>
    <row r="21" spans="2:13" ht="21" customHeight="1">
      <c r="B21" s="22" t="s">
        <v>25</v>
      </c>
      <c r="C21" s="23"/>
      <c r="D21" s="6"/>
      <c r="E21" s="6"/>
      <c r="F21" s="31">
        <v>12</v>
      </c>
    </row>
    <row r="22" spans="2:13" ht="20.100000000000001" customHeight="1">
      <c r="B22" s="22" t="s">
        <v>33</v>
      </c>
      <c r="C22" s="23"/>
      <c r="D22" s="6"/>
      <c r="E22" s="6"/>
      <c r="F22" s="31">
        <v>45245</v>
      </c>
    </row>
    <row r="23" spans="2:13" ht="20.100000000000001" customHeight="1">
      <c r="B23" s="22" t="s">
        <v>10</v>
      </c>
      <c r="C23" s="23"/>
      <c r="D23" s="6"/>
      <c r="E23" s="6"/>
      <c r="F23" s="31">
        <v>5445</v>
      </c>
      <c r="M23" s="4"/>
    </row>
    <row r="24" spans="2:13" ht="20.100000000000001" customHeight="1">
      <c r="B24" s="22" t="s">
        <v>36</v>
      </c>
      <c r="C24" s="23"/>
      <c r="D24" s="6"/>
      <c r="E24" s="6"/>
      <c r="F24" s="31">
        <v>5445</v>
      </c>
    </row>
    <row r="25" spans="2:13" ht="20.100000000000001" customHeight="1">
      <c r="B25" s="22"/>
      <c r="C25" s="23"/>
      <c r="D25" s="6"/>
      <c r="E25" s="6"/>
      <c r="F25" s="35"/>
    </row>
    <row r="26" spans="2:13" ht="20.100000000000001" customHeight="1">
      <c r="B26" s="22" t="s">
        <v>28</v>
      </c>
      <c r="C26" s="23"/>
      <c r="D26" s="6"/>
      <c r="E26" s="6"/>
      <c r="F26" s="30" t="str" cm="1">
        <f t="array" ref="F26">IFERROR((DATE(2020,8,31)&lt;$F$4,'Liste de données'!$K$3,IF($F$4="","",'Liste de données'!$K$2)),"-")</f>
        <v>-</v>
      </c>
    </row>
    <row r="27" spans="2:13" ht="20.100000000000001" customHeight="1">
      <c r="B27" s="22" t="s">
        <v>12</v>
      </c>
      <c r="C27" s="23"/>
      <c r="D27" s="6"/>
      <c r="E27" s="6"/>
      <c r="F27" s="31" t="str">
        <f>IFERROR($F$23*$F$26,"-")</f>
        <v>-</v>
      </c>
    </row>
    <row r="28" spans="2:13" ht="20.100000000000001" customHeight="1" thickBot="1">
      <c r="B28" s="22" t="s">
        <v>37</v>
      </c>
      <c r="C28" s="23"/>
      <c r="D28" s="6"/>
      <c r="E28" s="6"/>
      <c r="F28" s="32">
        <f>IFERROR($F$23*'Liste de données'!$N$2,"-")</f>
        <v>1089</v>
      </c>
    </row>
    <row r="29" spans="2:13" ht="20.100000000000001" customHeight="1" thickBot="1">
      <c r="B29" s="22" t="s">
        <v>11</v>
      </c>
      <c r="C29" s="23"/>
      <c r="D29" s="6"/>
      <c r="E29" s="6"/>
      <c r="F29" s="33">
        <f>IFERROR($F$23-SUM(F27:F28),"-")</f>
        <v>4356</v>
      </c>
    </row>
    <row r="30" spans="2:13" ht="20.100000000000001" customHeight="1" thickBot="1">
      <c r="B30" s="15" t="s">
        <v>14</v>
      </c>
      <c r="C30" s="16"/>
      <c r="D30" s="7"/>
      <c r="E30" s="7"/>
      <c r="F30" s="34" t="s">
        <v>75</v>
      </c>
    </row>
    <row r="33" spans="6:6">
      <c r="F33" s="18"/>
    </row>
    <row r="34" spans="6:6">
      <c r="F34" s="19"/>
    </row>
  </sheetData>
  <mergeCells count="2">
    <mergeCell ref="B1:F2"/>
    <mergeCell ref="B14:C14"/>
  </mergeCells>
  <phoneticPr fontId="1" type="noConversion"/>
  <dataValidations count="6">
    <dataValidation type="list" allowBlank="1" showInputMessage="1" showErrorMessage="1" prompt="Sélectionnez le type de bien correspondant" sqref="F12">
      <formula1>Liste_typedebien</formula1>
    </dataValidation>
    <dataValidation allowBlank="1" showInputMessage="1" showErrorMessage="1" prompt="Veuillez saisir la date du compromis" sqref="F4"/>
    <dataValidation allowBlank="1" showInputMessage="1" showErrorMessage="1" prompt="Veuillez saisir le ou les noms des acquéreurs" sqref="F5"/>
    <dataValidation allowBlank="1" showInputMessage="1" showErrorMessage="1" prompt="Saisir le montant en € de la vente" sqref="F13"/>
    <dataValidation errorStyle="warning" allowBlank="1" showInputMessage="1" showErrorMessage="1" error="Ne pas toucher aux formules, svp!!" sqref="F14:F16"/>
    <dataValidation type="list" allowBlank="1" showInputMessage="1" showErrorMessage="1" sqref="E5">
      <formula1>Liste_titredecivilité</formula1>
    </dataValidation>
  </dataValidations>
  <pageMargins left="0.7" right="0.7" top="0.75" bottom="0.75" header="0.3" footer="0.3"/>
  <pageSetup paperSize="9" orientation="portrait" r:id="rId1"/>
  <legacyDrawing r:id="rId2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 prompt="Sélectionnez le type de mandat sortie correspondant" xr:uid="{9BE2C302-1ED8-8C4C-A132-7F74595916A9}">
          <x14:formula1>
            <xm:f>'Liste de données'!$F$2:$F$5</xm:f>
          </x14:formula1>
          <xm:sqref>F8</xm:sqref>
        </x14:dataValidation>
        <x14:dataValidation type="list" allowBlank="1" showInputMessage="1" showErrorMessage="1" prompt="Sélectionnez la nature du paiement correspondante" xr:uid="{3D579380-CF04-0B42-B5C2-F1EE2AD87AE1}">
          <x14:formula1>
            <xm:f>'Liste de données'!$H$2:$H$3</xm:f>
          </x14:formula1>
          <xm:sqref>F10</xm:sqref>
        </x14:dataValidation>
        <x14:dataValidation type="list" allowBlank="1" showInputMessage="1" showErrorMessage="1" prompt="Sélectionnez le type de mandat entrée correspondant" xr:uid="{77ED06E2-3B96-B342-814E-0DFB8BB629AD}">
          <x14:formula1>
            <xm:f>'Liste de données'!$D$2:$D$5</xm:f>
          </x14:formula1>
          <xm:sqref>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A3"/>
  <sheetViews>
    <sheetView workbookViewId="0">
      <selection activeCell="B11" sqref="B11"/>
    </sheetView>
  </sheetViews>
  <sheetFormatPr baseColWidth="10" defaultRowHeight="15.75"/>
  <cols>
    <col min="1" max="1" width="19.375" customWidth="1"/>
    <col min="2" max="2" width="28.875" bestFit="1" customWidth="1"/>
    <col min="3" max="3" width="23.125" bestFit="1" customWidth="1"/>
    <col min="4" max="4" width="22.5" bestFit="1" customWidth="1"/>
    <col min="5" max="5" width="20.375" bestFit="1" customWidth="1"/>
    <col min="6" max="6" width="14.125" bestFit="1" customWidth="1"/>
    <col min="7" max="7" width="16" bestFit="1" customWidth="1"/>
    <col min="9" max="9" width="26.125" customWidth="1"/>
    <col min="10" max="10" width="12.625" bestFit="1" customWidth="1"/>
    <col min="12" max="12" width="14.375" bestFit="1" customWidth="1"/>
  </cols>
  <sheetData>
    <row r="1" spans="1:27">
      <c r="A1" t="s">
        <v>67</v>
      </c>
      <c r="B1" t="s">
        <v>68</v>
      </c>
      <c r="C1" t="s">
        <v>17</v>
      </c>
      <c r="D1" t="s">
        <v>18</v>
      </c>
      <c r="E1" t="s">
        <v>13</v>
      </c>
      <c r="F1" t="s">
        <v>42</v>
      </c>
      <c r="G1" t="s">
        <v>7</v>
      </c>
      <c r="H1" t="s">
        <v>6</v>
      </c>
      <c r="I1" t="s">
        <v>30</v>
      </c>
      <c r="J1" t="s">
        <v>8</v>
      </c>
      <c r="K1" t="s">
        <v>34</v>
      </c>
      <c r="L1" t="s">
        <v>35</v>
      </c>
      <c r="M1" t="s">
        <v>25</v>
      </c>
      <c r="N1" t="s">
        <v>33</v>
      </c>
      <c r="O1" t="s">
        <v>10</v>
      </c>
      <c r="P1" t="s">
        <v>36</v>
      </c>
      <c r="Q1" t="s">
        <v>28</v>
      </c>
      <c r="R1" t="s">
        <v>12</v>
      </c>
      <c r="S1" t="s">
        <v>37</v>
      </c>
      <c r="T1" t="s">
        <v>11</v>
      </c>
      <c r="U1" t="s">
        <v>14</v>
      </c>
    </row>
    <row r="2" spans="1:27">
      <c r="A2" s="37">
        <v>43548</v>
      </c>
      <c r="B2" s="3"/>
      <c r="C2" s="3" t="s">
        <v>19</v>
      </c>
      <c r="D2" s="3" t="s">
        <v>32</v>
      </c>
      <c r="E2" s="3" t="s">
        <v>15</v>
      </c>
      <c r="F2" s="3" t="s">
        <v>43</v>
      </c>
      <c r="G2" s="38">
        <v>2500000</v>
      </c>
      <c r="H2" s="39">
        <v>0.05</v>
      </c>
      <c r="I2" s="38">
        <v>2625000</v>
      </c>
      <c r="J2" s="38">
        <v>125000</v>
      </c>
      <c r="K2" s="38">
        <v>75000</v>
      </c>
      <c r="L2" s="38">
        <v>50000</v>
      </c>
      <c r="M2" s="38">
        <v>45000</v>
      </c>
      <c r="N2" s="38">
        <v>50000</v>
      </c>
      <c r="O2" s="38">
        <v>30000</v>
      </c>
      <c r="P2" s="38" t="s">
        <v>74</v>
      </c>
      <c r="Q2" s="39" t="s">
        <v>74</v>
      </c>
      <c r="R2" s="38" t="s">
        <v>74</v>
      </c>
      <c r="S2" s="38">
        <v>6000</v>
      </c>
      <c r="T2" s="38">
        <v>24000</v>
      </c>
      <c r="U2" s="37">
        <v>43608</v>
      </c>
      <c r="V2" s="3"/>
      <c r="W2" s="39"/>
      <c r="X2" s="38"/>
      <c r="Y2" s="38"/>
      <c r="Z2" s="38"/>
      <c r="AA2" s="37"/>
    </row>
    <row r="3" spans="1:27">
      <c r="A3" s="47"/>
      <c r="B3" s="48"/>
      <c r="C3" s="48"/>
      <c r="D3" s="48"/>
      <c r="E3" s="48"/>
      <c r="F3" s="48"/>
      <c r="G3" s="49"/>
      <c r="H3" s="50"/>
      <c r="I3" s="49"/>
      <c r="J3" s="49"/>
      <c r="K3" s="49"/>
      <c r="L3" s="49"/>
      <c r="M3" s="49"/>
      <c r="N3" s="49"/>
      <c r="O3" s="49"/>
      <c r="P3" s="49"/>
      <c r="Q3" s="50"/>
      <c r="R3" s="49"/>
      <c r="S3" s="49"/>
      <c r="T3" s="49"/>
      <c r="U3" s="47"/>
    </row>
  </sheetData>
  <phoneticPr fontId="1" type="noConversion"/>
  <conditionalFormatting sqref="A2:U827">
    <cfRule type="cellIs" dxfId="1" priority="1" operator="notEqual">
      <formula>""</formula>
    </cfRule>
  </conditionalFormatting>
  <dataValidations count="2">
    <dataValidation type="list" allowBlank="1" showInputMessage="1" showErrorMessage="1" sqref="C2:C3">
      <formula1>Liste_typemandatentrée</formula1>
    </dataValidation>
    <dataValidation type="list" allowBlank="1" showInputMessage="1" showErrorMessage="1" sqref="D2:D3">
      <formula1>Liste_typemandatsortie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X26"/>
  <sheetViews>
    <sheetView showGridLines="0" topLeftCell="B1" workbookViewId="0">
      <selection activeCell="P17" sqref="P17"/>
    </sheetView>
  </sheetViews>
  <sheetFormatPr baseColWidth="10" defaultRowHeight="15.75"/>
  <cols>
    <col min="1" max="1" width="19.5" customWidth="1"/>
    <col min="2" max="2" width="6.125" customWidth="1"/>
    <col min="3" max="3" width="1.625" customWidth="1"/>
    <col min="4" max="4" width="23.375" customWidth="1"/>
    <col min="5" max="5" width="1.5" customWidth="1"/>
    <col min="6" max="6" width="22.5" customWidth="1"/>
    <col min="7" max="7" width="1.875" customWidth="1"/>
    <col min="8" max="8" width="13.875" customWidth="1"/>
    <col min="9" max="9" width="1.5" customWidth="1"/>
    <col min="10" max="10" width="12.125" customWidth="1"/>
    <col min="11" max="11" width="9.625" customWidth="1"/>
    <col min="12" max="12" width="2.125" customWidth="1"/>
    <col min="13" max="13" width="7" bestFit="1" customWidth="1"/>
    <col min="14" max="14" width="8.125" bestFit="1" customWidth="1"/>
    <col min="15" max="15" width="1.625" customWidth="1"/>
    <col min="16" max="16" width="15.125" customWidth="1"/>
    <col min="17" max="17" width="1.375" customWidth="1"/>
    <col min="18" max="22" width="12.5" customWidth="1"/>
    <col min="23" max="23" width="1.375" customWidth="1"/>
    <col min="24" max="24" width="15.875" customWidth="1"/>
  </cols>
  <sheetData>
    <row r="1" spans="1:24" ht="20.100000000000001" customHeight="1">
      <c r="A1" t="s">
        <v>5</v>
      </c>
      <c r="B1" t="s">
        <v>6</v>
      </c>
      <c r="D1" t="s">
        <v>17</v>
      </c>
      <c r="F1" t="s">
        <v>18</v>
      </c>
      <c r="H1" t="s">
        <v>39</v>
      </c>
      <c r="J1" t="s">
        <v>27</v>
      </c>
      <c r="K1" t="s">
        <v>38</v>
      </c>
      <c r="M1" t="s">
        <v>40</v>
      </c>
      <c r="N1" t="s">
        <v>41</v>
      </c>
      <c r="P1" t="s">
        <v>42</v>
      </c>
      <c r="R1" s="3" t="s">
        <v>49</v>
      </c>
      <c r="S1" s="3" t="s">
        <v>50</v>
      </c>
      <c r="T1" s="3" t="s">
        <v>51</v>
      </c>
      <c r="U1" s="3" t="s">
        <v>52</v>
      </c>
      <c r="V1" s="3" t="s">
        <v>53</v>
      </c>
      <c r="X1" t="s">
        <v>60</v>
      </c>
    </row>
    <row r="2" spans="1:24" ht="20.100000000000001" customHeight="1">
      <c r="A2" t="s">
        <v>0</v>
      </c>
      <c r="B2" s="1">
        <v>0.1</v>
      </c>
      <c r="C2" s="1"/>
      <c r="D2" t="s">
        <v>19</v>
      </c>
      <c r="F2" t="s">
        <v>20</v>
      </c>
      <c r="H2" t="s">
        <v>15</v>
      </c>
      <c r="J2" s="9">
        <v>44074</v>
      </c>
      <c r="K2" s="1">
        <v>0.11</v>
      </c>
      <c r="M2">
        <v>1</v>
      </c>
      <c r="N2" s="1">
        <v>0.2</v>
      </c>
      <c r="P2" t="s">
        <v>43</v>
      </c>
      <c r="R2" s="3" t="s">
        <v>26</v>
      </c>
      <c r="S2" s="17">
        <v>0.6</v>
      </c>
      <c r="T2" s="3"/>
      <c r="U2" s="17">
        <v>0.4</v>
      </c>
      <c r="V2" s="3"/>
      <c r="X2" t="s">
        <v>61</v>
      </c>
    </row>
    <row r="3" spans="1:24" ht="20.100000000000001" customHeight="1">
      <c r="A3" t="s">
        <v>1</v>
      </c>
      <c r="B3" s="1">
        <v>0.08</v>
      </c>
      <c r="C3" s="1"/>
      <c r="D3" t="s">
        <v>21</v>
      </c>
      <c r="F3" t="s">
        <v>23</v>
      </c>
      <c r="H3" t="s">
        <v>16</v>
      </c>
      <c r="J3" s="9">
        <v>44075</v>
      </c>
      <c r="K3" s="1">
        <v>0.22</v>
      </c>
      <c r="P3" t="s">
        <v>44</v>
      </c>
      <c r="R3" s="3" t="s">
        <v>54</v>
      </c>
      <c r="S3" s="17">
        <v>0.6</v>
      </c>
      <c r="T3" s="3" t="s">
        <v>58</v>
      </c>
      <c r="U3" s="17">
        <v>0.4</v>
      </c>
      <c r="V3" s="3"/>
      <c r="X3" t="s">
        <v>62</v>
      </c>
    </row>
    <row r="4" spans="1:24" ht="20.100000000000001" customHeight="1">
      <c r="A4" t="s">
        <v>9</v>
      </c>
      <c r="B4" s="2">
        <v>6.5000000000000002E-2</v>
      </c>
      <c r="C4" s="2"/>
      <c r="D4" t="s">
        <v>31</v>
      </c>
      <c r="F4" t="s">
        <v>32</v>
      </c>
      <c r="P4" t="s">
        <v>46</v>
      </c>
      <c r="R4" s="3" t="s">
        <v>55</v>
      </c>
      <c r="S4" s="17">
        <v>0.6</v>
      </c>
      <c r="T4" s="3" t="s">
        <v>59</v>
      </c>
      <c r="U4" s="17">
        <v>0.4</v>
      </c>
      <c r="V4" s="3"/>
      <c r="X4" t="s">
        <v>63</v>
      </c>
    </row>
    <row r="5" spans="1:24" ht="20.100000000000001" customHeight="1">
      <c r="A5" t="s">
        <v>2</v>
      </c>
      <c r="B5" s="1">
        <v>0.06</v>
      </c>
      <c r="C5" s="1"/>
      <c r="D5" t="s">
        <v>22</v>
      </c>
      <c r="F5" t="s">
        <v>24</v>
      </c>
      <c r="P5" t="s">
        <v>45</v>
      </c>
      <c r="R5" s="3" t="s">
        <v>56</v>
      </c>
      <c r="S5" s="17">
        <v>0.6</v>
      </c>
      <c r="T5" s="3"/>
      <c r="U5" s="17">
        <v>0.4</v>
      </c>
      <c r="V5" s="3" t="s">
        <v>59</v>
      </c>
      <c r="X5" t="s">
        <v>64</v>
      </c>
    </row>
    <row r="6" spans="1:24" ht="20.100000000000001" customHeight="1">
      <c r="A6" t="s">
        <v>3</v>
      </c>
      <c r="B6" s="2">
        <v>5.5E-2</v>
      </c>
      <c r="C6" s="2"/>
      <c r="P6" t="s">
        <v>47</v>
      </c>
      <c r="R6" s="3" t="s">
        <v>57</v>
      </c>
      <c r="S6" s="17">
        <v>0.6</v>
      </c>
      <c r="T6" s="3"/>
      <c r="U6" s="17">
        <v>0.4</v>
      </c>
      <c r="V6" s="3" t="s">
        <v>58</v>
      </c>
      <c r="X6" t="s">
        <v>65</v>
      </c>
    </row>
    <row r="7" spans="1:24" ht="20.100000000000001" customHeight="1">
      <c r="A7" t="s">
        <v>4</v>
      </c>
      <c r="B7" s="1">
        <v>0.05</v>
      </c>
      <c r="C7" s="1"/>
      <c r="S7" s="1"/>
    </row>
    <row r="8" spans="1:24" ht="20.100000000000001" customHeight="1"/>
    <row r="9" spans="1:24" ht="20.100000000000001" customHeight="1"/>
    <row r="10" spans="1:24" ht="20.100000000000001" customHeight="1"/>
    <row r="11" spans="1:24" ht="20.100000000000001" customHeight="1"/>
    <row r="12" spans="1:24" ht="20.100000000000001" customHeight="1"/>
    <row r="13" spans="1:24" ht="20.100000000000001" customHeight="1"/>
    <row r="14" spans="1:24" ht="20.100000000000001" customHeight="1"/>
    <row r="15" spans="1:24" ht="20.100000000000001" customHeight="1"/>
    <row r="16" spans="1:24" ht="20.100000000000001" customHeight="1"/>
    <row r="17" spans="6:6" ht="21" customHeight="1"/>
    <row r="18" spans="6:6" ht="20.100000000000001" customHeight="1"/>
    <row r="19" spans="6:6" ht="20.100000000000001" customHeight="1">
      <c r="F19" s="4"/>
    </row>
    <row r="20" spans="6:6" ht="20.100000000000001" customHeight="1"/>
    <row r="21" spans="6:6" ht="20.100000000000001" customHeight="1"/>
    <row r="22" spans="6:6" ht="20.100000000000001" customHeight="1"/>
    <row r="23" spans="6:6" ht="20.100000000000001" customHeight="1"/>
    <row r="24" spans="6:6" ht="20.100000000000001" customHeight="1"/>
    <row r="25" spans="6:6" ht="20.100000000000001" customHeight="1"/>
    <row r="26" spans="6:6" ht="20.100000000000001" customHeight="1"/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Feuille Calcul Honoraires</vt:lpstr>
      <vt:lpstr>Saisie de données</vt:lpstr>
      <vt:lpstr>Liste de données</vt:lpstr>
      <vt:lpstr>Liste_casdefigure6040</vt:lpstr>
      <vt:lpstr>Liste_naturepmt</vt:lpstr>
      <vt:lpstr>Liste_tauxcotisation</vt:lpstr>
      <vt:lpstr>Liste_titredecivilité</vt:lpstr>
      <vt:lpstr>Liste_TVA</vt:lpstr>
      <vt:lpstr>Liste_typedebien</vt:lpstr>
      <vt:lpstr>Liste_typemandatentrée</vt:lpstr>
      <vt:lpstr>Liste_typemandatsortie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Normand</dc:creator>
  <cp:lastModifiedBy>Girabancas</cp:lastModifiedBy>
  <dcterms:created xsi:type="dcterms:W3CDTF">2020-04-29T08:20:31Z</dcterms:created>
  <dcterms:modified xsi:type="dcterms:W3CDTF">2020-05-01T20:57:33Z</dcterms:modified>
</cp:coreProperties>
</file>