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620" activeTab="1"/>
  </bookViews>
  <sheets>
    <sheet name="Balance" sheetId="1" r:id="rId1"/>
    <sheet name="Bilan comptable" sheetId="2" r:id="rId2"/>
  </sheets>
  <calcPr calcId="125725"/>
</workbook>
</file>

<file path=xl/calcChain.xml><?xml version="1.0" encoding="utf-8"?>
<calcChain xmlns="http://schemas.openxmlformats.org/spreadsheetml/2006/main">
  <c r="C26" i="2"/>
  <c r="C25"/>
  <c r="C24"/>
  <c r="C22"/>
  <c r="C21"/>
  <c r="F19"/>
  <c r="C19"/>
  <c r="F18"/>
  <c r="C18"/>
  <c r="C20" s="1"/>
  <c r="F17"/>
  <c r="F14"/>
  <c r="C14"/>
  <c r="F13"/>
  <c r="F12"/>
  <c r="C11"/>
  <c r="C10"/>
  <c r="F8"/>
  <c r="C8"/>
  <c r="C7"/>
  <c r="F6"/>
  <c r="F5"/>
  <c r="C5"/>
  <c r="F4"/>
  <c r="C4"/>
  <c r="C27" l="1"/>
  <c r="F15"/>
  <c r="C23"/>
  <c r="F7"/>
  <c r="F9" s="1"/>
  <c r="F21"/>
  <c r="C9"/>
  <c r="C6"/>
  <c r="C12"/>
  <c r="F23" l="1"/>
  <c r="F28" s="1"/>
  <c r="C13"/>
  <c r="C15" s="1"/>
  <c r="C28" l="1"/>
</calcChain>
</file>

<file path=xl/sharedStrings.xml><?xml version="1.0" encoding="utf-8"?>
<sst xmlns="http://schemas.openxmlformats.org/spreadsheetml/2006/main" count="136" uniqueCount="126">
  <si>
    <t>BILAN</t>
  </si>
  <si>
    <t>N°</t>
  </si>
  <si>
    <t>Immobilisations incorporelles</t>
  </si>
  <si>
    <t>ACTIFS</t>
  </si>
  <si>
    <t>notes</t>
  </si>
  <si>
    <t>31/12/N</t>
  </si>
  <si>
    <t>Capitaux propres et passifs</t>
  </si>
  <si>
    <t>Actifs immobilisés</t>
  </si>
  <si>
    <t>Capital social</t>
  </si>
  <si>
    <t>Moins amortissements</t>
  </si>
  <si>
    <t>Réserves</t>
  </si>
  <si>
    <t>Résultats reportés</t>
  </si>
  <si>
    <t>Immobilisations corporelles</t>
  </si>
  <si>
    <t>Intitulés des comptes</t>
  </si>
  <si>
    <t xml:space="preserve">Total des capitaux propres
avant résultat de l'exercie </t>
  </si>
  <si>
    <t xml:space="preserve">          Soldes  N</t>
  </si>
  <si>
    <t>Moins amortssements</t>
  </si>
  <si>
    <t>résultat de l'exercice</t>
  </si>
  <si>
    <t>Débiteur</t>
  </si>
  <si>
    <t>Créditeur</t>
  </si>
  <si>
    <t xml:space="preserve">total des capitaux propres
avant affectation </t>
  </si>
  <si>
    <t>Immobilisations financières</t>
  </si>
  <si>
    <t>Passifs</t>
  </si>
  <si>
    <t>moins provisions</t>
  </si>
  <si>
    <t>Passifs non courants</t>
  </si>
  <si>
    <t>Emprunts</t>
  </si>
  <si>
    <t>Total des actifs immobilisés</t>
  </si>
  <si>
    <t>Autres passifs financiers</t>
  </si>
  <si>
    <t>Autres actifs non courants</t>
  </si>
  <si>
    <t>Provisions</t>
  </si>
  <si>
    <t>Total des actifs non courants</t>
  </si>
  <si>
    <t>Total des passifs non courants</t>
  </si>
  <si>
    <t>Passifs courants</t>
  </si>
  <si>
    <t>Actifs courants</t>
  </si>
  <si>
    <t>Frs et cptes rattachés</t>
  </si>
  <si>
    <t>Stocks</t>
  </si>
  <si>
    <t>Autres passifs courants</t>
  </si>
  <si>
    <t>Moins provisions</t>
  </si>
  <si>
    <t>Concours bancaires et autres
passifs finaciers</t>
  </si>
  <si>
    <t>*</t>
  </si>
  <si>
    <t>compte de l'exploitant</t>
  </si>
  <si>
    <t xml:space="preserve">Réserve légale </t>
  </si>
  <si>
    <t xml:space="preserve">Résultats reportés </t>
  </si>
  <si>
    <t>Résultat de l'exercice</t>
  </si>
  <si>
    <t>Provisions pour risque</t>
  </si>
  <si>
    <t>Emprunts auprès des établissements financiers</t>
  </si>
  <si>
    <t>Autres emprunts</t>
  </si>
  <si>
    <t>Dépôts et cautionnements reçus</t>
  </si>
  <si>
    <t xml:space="preserve">Concessions de marques, brevêts... </t>
  </si>
  <si>
    <t>Logiciels</t>
  </si>
  <si>
    <t>Fonds commercial</t>
  </si>
  <si>
    <t>Droit au bail</t>
  </si>
  <si>
    <t>Terrains</t>
  </si>
  <si>
    <t xml:space="preserve">Constructions </t>
  </si>
  <si>
    <t xml:space="preserve">Installations, .techniques, matériel et outillage industriels </t>
  </si>
  <si>
    <t xml:space="preserve">Matériel de transport         </t>
  </si>
  <si>
    <t>Equipements de bureau</t>
  </si>
  <si>
    <t xml:space="preserve">Titres de participations  </t>
  </si>
  <si>
    <t>Prêts</t>
  </si>
  <si>
    <t xml:space="preserve">Frais préliminaires </t>
  </si>
  <si>
    <t>Charges à répartir</t>
  </si>
  <si>
    <t>Amortissements des logiciels</t>
  </si>
  <si>
    <t>Amortissements des fonds commerciales</t>
  </si>
  <si>
    <t xml:space="preserve">Amortissements des constructions </t>
  </si>
  <si>
    <t xml:space="preserve">Amortissements des ITMOI   </t>
  </si>
  <si>
    <t>Amortissements du matériel de transport</t>
  </si>
  <si>
    <t>Amortissements des équipements de bureau</t>
  </si>
  <si>
    <t>Provisions pour dépréciation des titres de participation</t>
  </si>
  <si>
    <t xml:space="preserve">Stocks de matières premières et fournitures liées </t>
  </si>
  <si>
    <t xml:space="preserve">Stock de produits </t>
  </si>
  <si>
    <t>Provision des stocks de matières premières</t>
  </si>
  <si>
    <t>Provision des stocks de produits finis</t>
  </si>
  <si>
    <t>Fournisseurs d'exploitation</t>
  </si>
  <si>
    <t>Fournisseurs d'exploitation - effets à payer</t>
  </si>
  <si>
    <t>Fournisseurs d'immobilisation</t>
  </si>
  <si>
    <t>Clients et comptes rattachés</t>
  </si>
  <si>
    <t>Fournisseurs d'immobilisation - effets à payer</t>
  </si>
  <si>
    <t>Fournisseurs factures non parvenues</t>
  </si>
  <si>
    <t>Total des passifs courants</t>
  </si>
  <si>
    <t>Fournisseurs débiteurs</t>
  </si>
  <si>
    <t xml:space="preserve">Clients </t>
  </si>
  <si>
    <t>clients effets à recevoir</t>
  </si>
  <si>
    <t>clients douteux ou litigieux</t>
  </si>
  <si>
    <t>Clients, produits non encore facturés</t>
  </si>
  <si>
    <t>Clients créditeurs</t>
  </si>
  <si>
    <t>Personnel - avances et acomptes</t>
  </si>
  <si>
    <t>Personnel - rémunérations dues</t>
  </si>
  <si>
    <t>Personnel - oppositions</t>
  </si>
  <si>
    <t>etat impôts et taxes retenus à la source</t>
  </si>
  <si>
    <t>Etat, taxes/C A déductibles</t>
  </si>
  <si>
    <t>Etat, taxes/C A collectées</t>
  </si>
  <si>
    <t>sécurité sociale et autes organismes sociaux</t>
  </si>
  <si>
    <t>Produits à reçevoir</t>
  </si>
  <si>
    <t>Charges constatées d’avance</t>
  </si>
  <si>
    <t>Total des passifs</t>
  </si>
  <si>
    <t>Produits constatés d’avance</t>
  </si>
  <si>
    <t>Provisions courantes pour risques et charges</t>
  </si>
  <si>
    <t>Provisions pour dépréciation des comptes clients</t>
  </si>
  <si>
    <t>Emprunts courants liés au cycle d’exploitation</t>
  </si>
  <si>
    <t>Autres actifs courants</t>
  </si>
  <si>
    <t>Echéances à moins d’un an sur emprunts non courants</t>
  </si>
  <si>
    <t>Concours bancaires</t>
  </si>
  <si>
    <t>Intérêts courus sur emprunts</t>
  </si>
  <si>
    <t>Echéances à moins d’un an sur prets non courants</t>
  </si>
  <si>
    <t xml:space="preserve">Placements courants </t>
  </si>
  <si>
    <t>chèques à encaisser</t>
  </si>
  <si>
    <t>Effets à l’escompte</t>
  </si>
  <si>
    <t>Effets à l’encaissement</t>
  </si>
  <si>
    <t>Banques</t>
  </si>
  <si>
    <t>Placements et A. Actifs finan.</t>
  </si>
  <si>
    <t xml:space="preserve">Caisse </t>
  </si>
  <si>
    <t>Provisions sur les placements courants</t>
  </si>
  <si>
    <t>Liquidités et équiv. De liquidités</t>
  </si>
  <si>
    <t>Total des actifs courants</t>
  </si>
  <si>
    <t>Total des actifs</t>
  </si>
  <si>
    <t>Total des cap. Prop. Et passifs</t>
  </si>
  <si>
    <t>Le bilan devra toujours etre présenté pareil</t>
  </si>
  <si>
    <t>Colonne C</t>
  </si>
  <si>
    <t>Colonne F</t>
  </si>
  <si>
    <t>La balance devra toujours se présenter pareil</t>
  </si>
  <si>
    <t>Colonne D</t>
  </si>
  <si>
    <t>Premières données ligne3</t>
  </si>
  <si>
    <t>Les deux totaux sur la même ligne</t>
  </si>
  <si>
    <t>Naturellement la longueur des deux feuilles peux varier</t>
  </si>
  <si>
    <t>NOmbre d'ERREURS : 0</t>
  </si>
  <si>
    <t>La cellule F1 ci-dessus vous donne le nombre d'erreurs</t>
  </si>
</sst>
</file>

<file path=xl/styles.xml><?xml version="1.0" encoding="utf-8"?>
<styleSheet xmlns="http://schemas.openxmlformats.org/spreadsheetml/2006/main">
  <fonts count="15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339966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0"/>
      <color rgb="FF800000"/>
      <name val="Arial"/>
      <family val="2"/>
    </font>
    <font>
      <sz val="10"/>
      <color rgb="FF8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5" xfId="0" applyFont="1" applyBorder="1" applyAlignment="1"/>
    <xf numFmtId="3" fontId="1" fillId="0" borderId="5" xfId="0" applyNumberFormat="1" applyFont="1" applyBorder="1" applyAlignment="1"/>
    <xf numFmtId="3" fontId="3" fillId="0" borderId="5" xfId="0" applyNumberFormat="1" applyFont="1" applyBorder="1" applyAlignment="1"/>
    <xf numFmtId="0" fontId="4" fillId="0" borderId="5" xfId="0" applyFont="1" applyBorder="1" applyAlignment="1">
      <alignment wrapText="1"/>
    </xf>
    <xf numFmtId="0" fontId="1" fillId="0" borderId="5" xfId="0" applyFont="1" applyBorder="1" applyAlignment="1">
      <alignment vertical="center"/>
    </xf>
    <xf numFmtId="3" fontId="5" fillId="0" borderId="5" xfId="0" applyNumberFormat="1" applyFont="1" applyBorder="1" applyAlignment="1"/>
    <xf numFmtId="3" fontId="4" fillId="0" borderId="5" xfId="0" applyNumberFormat="1" applyFont="1" applyBorder="1" applyAlignment="1"/>
    <xf numFmtId="0" fontId="4" fillId="0" borderId="5" xfId="0" applyFont="1" applyBorder="1" applyAlignment="1"/>
    <xf numFmtId="0" fontId="6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7" fillId="0" borderId="5" xfId="0" applyFont="1" applyBorder="1" applyAlignment="1"/>
    <xf numFmtId="0" fontId="1" fillId="0" borderId="5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1" fillId="0" borderId="8" xfId="0" applyFont="1" applyBorder="1" applyAlignment="1"/>
    <xf numFmtId="3" fontId="8" fillId="0" borderId="8" xfId="0" applyNumberFormat="1" applyFont="1" applyBorder="1" applyAlignment="1"/>
    <xf numFmtId="0" fontId="8" fillId="0" borderId="8" xfId="0" applyFont="1" applyBorder="1" applyAlignment="1"/>
    <xf numFmtId="0" fontId="9" fillId="0" borderId="8" xfId="0" applyFont="1" applyBorder="1" applyAlignment="1"/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0" fontId="11" fillId="0" borderId="3" xfId="0" applyFont="1" applyFill="1" applyBorder="1" applyAlignment="1"/>
    <xf numFmtId="0" fontId="10" fillId="0" borderId="0" xfId="0" applyFont="1" applyFill="1" applyAlignment="1"/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right" vertical="top" wrapText="1"/>
    </xf>
    <xf numFmtId="0" fontId="12" fillId="0" borderId="9" xfId="0" applyFont="1" applyFill="1" applyBorder="1" applyAlignment="1">
      <alignment vertical="top" wrapText="1"/>
    </xf>
    <xf numFmtId="0" fontId="13" fillId="0" borderId="3" xfId="0" applyFont="1" applyFill="1" applyBorder="1" applyAlignment="1">
      <alignment horizontal="right" vertical="top" wrapText="1"/>
    </xf>
    <xf numFmtId="3" fontId="12" fillId="0" borderId="3" xfId="0" applyNumberFormat="1" applyFont="1" applyFill="1" applyBorder="1" applyAlignment="1">
      <alignment horizontal="right" vertical="top" wrapText="1"/>
    </xf>
    <xf numFmtId="0" fontId="12" fillId="0" borderId="10" xfId="0" applyFont="1" applyFill="1" applyBorder="1" applyAlignment="1">
      <alignment horizontal="right" vertical="top" wrapText="1"/>
    </xf>
    <xf numFmtId="0" fontId="12" fillId="0" borderId="11" xfId="0" applyFont="1" applyFill="1" applyBorder="1" applyAlignment="1">
      <alignment vertical="top" wrapText="1"/>
    </xf>
    <xf numFmtId="3" fontId="12" fillId="0" borderId="12" xfId="0" applyNumberFormat="1" applyFont="1" applyFill="1" applyBorder="1" applyAlignment="1">
      <alignment horizontal="right" vertical="top" wrapText="1"/>
    </xf>
    <xf numFmtId="0" fontId="10" fillId="0" borderId="13" xfId="0" applyFont="1" applyFill="1" applyBorder="1" applyAlignment="1"/>
    <xf numFmtId="0" fontId="12" fillId="0" borderId="4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/>
    <xf numFmtId="0" fontId="4" fillId="0" borderId="4" xfId="0" applyFont="1" applyBorder="1" applyAlignment="1"/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0</xdr:row>
      <xdr:rowOff>66675</xdr:rowOff>
    </xdr:from>
    <xdr:to>
      <xdr:col>12</xdr:col>
      <xdr:colOff>257175</xdr:colOff>
      <xdr:row>1</xdr:row>
      <xdr:rowOff>266700</xdr:rowOff>
    </xdr:to>
    <xdr:sp macro="[0]!VerifUtilisé" textlink="">
      <xdr:nvSpPr>
        <xdr:cNvPr id="2" name="Rectangle à coins arrondis 1"/>
        <xdr:cNvSpPr/>
      </xdr:nvSpPr>
      <xdr:spPr>
        <a:xfrm>
          <a:off x="7524750" y="66675"/>
          <a:ext cx="2867025" cy="36195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8575">
          <a:solidFill>
            <a:schemeClr val="tx1"/>
          </a:solidFill>
        </a:ln>
        <a:effectLst>
          <a:outerShdw blurRad="190500" dist="1270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Vérification</a:t>
          </a:r>
          <a:r>
            <a:rPr lang="fr-FR" sz="1100" b="1" baseline="0">
              <a:solidFill>
                <a:sysClr val="windowText" lastClr="000000"/>
              </a:solidFill>
            </a:rPr>
            <a:t> d'utilisation de toute la BALANCE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963"/>
  <sheetViews>
    <sheetView workbookViewId="0">
      <selection activeCell="I23" sqref="I23"/>
    </sheetView>
  </sheetViews>
  <sheetFormatPr baseColWidth="10" defaultColWidth="14.42578125" defaultRowHeight="15" customHeight="1"/>
  <cols>
    <col min="1" max="1" width="5.42578125" style="22" customWidth="1"/>
    <col min="2" max="2" width="48.28515625" style="22" customWidth="1"/>
    <col min="3" max="24" width="10" style="22" customWidth="1"/>
    <col min="25" max="16384" width="14.42578125" style="22"/>
  </cols>
  <sheetData>
    <row r="1" spans="1:12" ht="12.75" customHeight="1">
      <c r="A1" s="18" t="s">
        <v>1</v>
      </c>
      <c r="B1" s="19" t="s">
        <v>13</v>
      </c>
      <c r="C1" s="20" t="s">
        <v>15</v>
      </c>
      <c r="D1" s="21"/>
      <c r="F1" s="39" t="s">
        <v>124</v>
      </c>
      <c r="G1" s="40"/>
      <c r="H1" s="40"/>
      <c r="I1" s="41"/>
    </row>
    <row r="2" spans="1:12" ht="12.75" customHeight="1" thickBot="1">
      <c r="A2" s="23"/>
      <c r="B2" s="24"/>
      <c r="C2" s="25" t="s">
        <v>18</v>
      </c>
      <c r="D2" s="26" t="s">
        <v>19</v>
      </c>
      <c r="F2" s="42"/>
      <c r="G2" s="43"/>
      <c r="H2" s="43"/>
      <c r="I2" s="44"/>
    </row>
    <row r="3" spans="1:12" ht="15.75" customHeight="1">
      <c r="A3" s="27">
        <v>101</v>
      </c>
      <c r="B3" s="28" t="s">
        <v>8</v>
      </c>
      <c r="C3" s="29"/>
      <c r="D3" s="30">
        <v>400000</v>
      </c>
    </row>
    <row r="4" spans="1:12" ht="12.75" customHeight="1">
      <c r="A4" s="27">
        <v>108</v>
      </c>
      <c r="B4" s="28" t="s">
        <v>40</v>
      </c>
      <c r="C4" s="30"/>
      <c r="D4" s="30"/>
    </row>
    <row r="5" spans="1:12" ht="12.75" customHeight="1">
      <c r="A5" s="27">
        <v>111</v>
      </c>
      <c r="B5" s="28" t="s">
        <v>41</v>
      </c>
      <c r="C5" s="30"/>
      <c r="D5" s="30">
        <v>105000</v>
      </c>
      <c r="H5" s="22" t="s">
        <v>116</v>
      </c>
      <c r="L5" s="22" t="s">
        <v>121</v>
      </c>
    </row>
    <row r="6" spans="1:12" ht="12.75" customHeight="1">
      <c r="A6" s="27">
        <v>121</v>
      </c>
      <c r="B6" s="28" t="s">
        <v>42</v>
      </c>
      <c r="C6" s="30"/>
      <c r="D6" s="30"/>
      <c r="H6" s="13" t="s">
        <v>114</v>
      </c>
      <c r="I6" s="22" t="s">
        <v>117</v>
      </c>
    </row>
    <row r="7" spans="1:12" ht="12.75" customHeight="1">
      <c r="A7" s="27">
        <v>13</v>
      </c>
      <c r="B7" s="28" t="s">
        <v>43</v>
      </c>
      <c r="C7" s="30"/>
      <c r="D7" s="30">
        <v>125000</v>
      </c>
      <c r="H7" s="13" t="s">
        <v>115</v>
      </c>
      <c r="I7" s="22" t="s">
        <v>118</v>
      </c>
      <c r="J7" s="22" t="s">
        <v>122</v>
      </c>
    </row>
    <row r="8" spans="1:12" ht="12.75" customHeight="1">
      <c r="A8" s="27">
        <v>15</v>
      </c>
      <c r="B8" s="28" t="s">
        <v>44</v>
      </c>
      <c r="C8" s="30"/>
      <c r="D8" s="30"/>
    </row>
    <row r="9" spans="1:12" ht="12.75" customHeight="1">
      <c r="A9" s="27">
        <v>162</v>
      </c>
      <c r="B9" s="28" t="s">
        <v>45</v>
      </c>
      <c r="C9" s="30"/>
      <c r="D9" s="30">
        <v>133000</v>
      </c>
      <c r="H9" s="22" t="s">
        <v>119</v>
      </c>
      <c r="L9" s="22" t="s">
        <v>121</v>
      </c>
    </row>
    <row r="10" spans="1:12" ht="12.75" customHeight="1">
      <c r="A10" s="27">
        <v>1681</v>
      </c>
      <c r="B10" s="28" t="s">
        <v>46</v>
      </c>
      <c r="C10" s="30"/>
      <c r="D10" s="30"/>
      <c r="H10" s="25" t="s">
        <v>18</v>
      </c>
      <c r="I10" s="22" t="s">
        <v>117</v>
      </c>
    </row>
    <row r="11" spans="1:12" ht="12.75" customHeight="1">
      <c r="A11" s="27">
        <v>167</v>
      </c>
      <c r="B11" s="28" t="s">
        <v>47</v>
      </c>
      <c r="C11" s="30"/>
      <c r="D11" s="30"/>
      <c r="H11" s="26" t="s">
        <v>19</v>
      </c>
      <c r="I11" s="22" t="s">
        <v>120</v>
      </c>
    </row>
    <row r="12" spans="1:12" ht="12.75" customHeight="1">
      <c r="A12" s="27">
        <v>212</v>
      </c>
      <c r="B12" s="28" t="s">
        <v>48</v>
      </c>
      <c r="C12" s="30"/>
      <c r="D12" s="30"/>
    </row>
    <row r="13" spans="1:12" ht="12.75" customHeight="1">
      <c r="A13" s="27">
        <v>213</v>
      </c>
      <c r="B13" s="28" t="s">
        <v>49</v>
      </c>
      <c r="C13" s="30">
        <v>20003</v>
      </c>
      <c r="D13" s="30"/>
    </row>
    <row r="14" spans="1:12" ht="12.75" customHeight="1">
      <c r="A14" s="27">
        <v>214</v>
      </c>
      <c r="B14" s="28" t="s">
        <v>50</v>
      </c>
      <c r="C14" s="30">
        <v>80000</v>
      </c>
      <c r="D14" s="30"/>
      <c r="H14" s="22" t="s">
        <v>123</v>
      </c>
    </row>
    <row r="15" spans="1:12" ht="12.75" customHeight="1">
      <c r="A15" s="27">
        <v>216</v>
      </c>
      <c r="B15" s="28" t="s">
        <v>51</v>
      </c>
      <c r="C15" s="30"/>
      <c r="D15" s="30"/>
    </row>
    <row r="16" spans="1:12" ht="12.75" customHeight="1">
      <c r="A16" s="27">
        <v>221</v>
      </c>
      <c r="B16" s="28" t="s">
        <v>52</v>
      </c>
      <c r="C16" s="30">
        <v>130000</v>
      </c>
      <c r="D16" s="30"/>
      <c r="H16" s="22" t="s">
        <v>125</v>
      </c>
    </row>
    <row r="17" spans="1:4" ht="12.75" customHeight="1">
      <c r="A17" s="27">
        <v>222</v>
      </c>
      <c r="B17" s="28" t="s">
        <v>53</v>
      </c>
      <c r="C17" s="30">
        <v>150000</v>
      </c>
      <c r="D17" s="30"/>
    </row>
    <row r="18" spans="1:4" ht="12.75" customHeight="1">
      <c r="A18" s="27">
        <v>223</v>
      </c>
      <c r="B18" s="28" t="s">
        <v>54</v>
      </c>
      <c r="C18" s="30">
        <v>50000</v>
      </c>
      <c r="D18" s="30"/>
    </row>
    <row r="19" spans="1:4" ht="12.75" customHeight="1">
      <c r="A19" s="27">
        <v>224</v>
      </c>
      <c r="B19" s="28" t="s">
        <v>55</v>
      </c>
      <c r="C19" s="30">
        <v>100000</v>
      </c>
      <c r="D19" s="30"/>
    </row>
    <row r="20" spans="1:4" ht="12.75" customHeight="1">
      <c r="A20" s="27">
        <v>2282</v>
      </c>
      <c r="B20" s="28" t="s">
        <v>56</v>
      </c>
      <c r="C20" s="30">
        <v>40000</v>
      </c>
      <c r="D20" s="30"/>
    </row>
    <row r="21" spans="1:4" ht="12.75" customHeight="1">
      <c r="A21" s="27">
        <v>251</v>
      </c>
      <c r="B21" s="28" t="s">
        <v>57</v>
      </c>
      <c r="C21" s="30">
        <v>10000</v>
      </c>
      <c r="D21" s="30"/>
    </row>
    <row r="22" spans="1:4" ht="12.75" customHeight="1">
      <c r="A22" s="27">
        <v>264</v>
      </c>
      <c r="B22" s="28" t="s">
        <v>58</v>
      </c>
      <c r="C22" s="30">
        <v>8500</v>
      </c>
      <c r="D22" s="30"/>
    </row>
    <row r="23" spans="1:4" ht="12.75" customHeight="1">
      <c r="A23" s="27">
        <v>271</v>
      </c>
      <c r="B23" s="28" t="s">
        <v>59</v>
      </c>
      <c r="C23" s="30"/>
      <c r="D23" s="30"/>
    </row>
    <row r="24" spans="1:4" ht="12.75" customHeight="1">
      <c r="A24" s="27">
        <v>272</v>
      </c>
      <c r="B24" s="28" t="s">
        <v>60</v>
      </c>
      <c r="C24" s="30"/>
      <c r="D24" s="30"/>
    </row>
    <row r="25" spans="1:4" ht="12.75" customHeight="1">
      <c r="A25" s="27">
        <v>2813</v>
      </c>
      <c r="B25" s="28" t="s">
        <v>61</v>
      </c>
      <c r="C25" s="30"/>
      <c r="D25" s="30">
        <v>6000</v>
      </c>
    </row>
    <row r="26" spans="1:4" ht="12.75" customHeight="1">
      <c r="A26" s="27">
        <v>2814</v>
      </c>
      <c r="B26" s="28" t="s">
        <v>62</v>
      </c>
      <c r="C26" s="30"/>
      <c r="D26" s="30">
        <v>8000</v>
      </c>
    </row>
    <row r="27" spans="1:4" ht="12.75" customHeight="1">
      <c r="A27" s="27">
        <v>2822</v>
      </c>
      <c r="B27" s="28" t="s">
        <v>63</v>
      </c>
      <c r="C27" s="30"/>
      <c r="D27" s="30">
        <v>7500</v>
      </c>
    </row>
    <row r="28" spans="1:4" ht="12.75" customHeight="1">
      <c r="A28" s="27">
        <v>2823</v>
      </c>
      <c r="B28" s="28" t="s">
        <v>64</v>
      </c>
      <c r="C28" s="30"/>
      <c r="D28" s="30">
        <v>10000</v>
      </c>
    </row>
    <row r="29" spans="1:4" ht="12.75" customHeight="1">
      <c r="A29" s="27">
        <v>2824</v>
      </c>
      <c r="B29" s="28" t="s">
        <v>65</v>
      </c>
      <c r="C29" s="30"/>
      <c r="D29" s="30">
        <v>18000</v>
      </c>
    </row>
    <row r="30" spans="1:4" ht="12.75" customHeight="1">
      <c r="A30" s="27">
        <v>28282</v>
      </c>
      <c r="B30" s="28" t="s">
        <v>66</v>
      </c>
      <c r="C30" s="30"/>
      <c r="D30" s="30">
        <v>1500</v>
      </c>
    </row>
    <row r="31" spans="1:4" ht="12.75" customHeight="1">
      <c r="A31" s="27">
        <v>2951</v>
      </c>
      <c r="B31" s="28" t="s">
        <v>67</v>
      </c>
      <c r="C31" s="30"/>
      <c r="D31" s="30">
        <v>2000</v>
      </c>
    </row>
    <row r="32" spans="1:4" ht="12.75" customHeight="1">
      <c r="A32" s="27">
        <v>31</v>
      </c>
      <c r="B32" s="28" t="s">
        <v>68</v>
      </c>
      <c r="C32" s="30">
        <v>80000</v>
      </c>
      <c r="D32" s="30"/>
    </row>
    <row r="33" spans="1:24" ht="12.75" customHeight="1">
      <c r="A33" s="27">
        <v>32</v>
      </c>
      <c r="B33" s="28"/>
      <c r="C33" s="30"/>
      <c r="D33" s="30"/>
    </row>
    <row r="34" spans="1:24" ht="12.75" customHeight="1">
      <c r="A34" s="27">
        <v>35</v>
      </c>
      <c r="B34" s="28" t="s">
        <v>69</v>
      </c>
      <c r="C34" s="30">
        <v>90000</v>
      </c>
      <c r="D34" s="30"/>
    </row>
    <row r="35" spans="1:24" ht="12.75" customHeight="1">
      <c r="A35" s="27">
        <v>37</v>
      </c>
      <c r="B35" s="28"/>
      <c r="C35" s="30"/>
      <c r="D35" s="30"/>
    </row>
    <row r="36" spans="1:24" ht="12.75" customHeight="1">
      <c r="A36" s="27">
        <v>391</v>
      </c>
      <c r="B36" s="28" t="s">
        <v>70</v>
      </c>
      <c r="C36" s="30"/>
      <c r="D36" s="30">
        <v>4000</v>
      </c>
    </row>
    <row r="37" spans="1:24" ht="12.75" customHeight="1">
      <c r="A37" s="27">
        <v>392</v>
      </c>
      <c r="B37" s="28"/>
      <c r="C37" s="30"/>
      <c r="D37" s="30"/>
    </row>
    <row r="38" spans="1:24" ht="12.75" customHeight="1">
      <c r="A38" s="27">
        <v>395</v>
      </c>
      <c r="B38" s="28" t="s">
        <v>71</v>
      </c>
      <c r="C38" s="30"/>
      <c r="D38" s="30">
        <v>3500</v>
      </c>
    </row>
    <row r="39" spans="1:24" ht="12.75" customHeight="1">
      <c r="A39" s="27">
        <v>397</v>
      </c>
      <c r="B39" s="28"/>
      <c r="C39" s="30"/>
      <c r="D39" s="30"/>
    </row>
    <row r="40" spans="1:24" ht="12.75" customHeight="1">
      <c r="A40" s="27">
        <v>401</v>
      </c>
      <c r="B40" s="28" t="s">
        <v>72</v>
      </c>
      <c r="C40" s="30"/>
      <c r="D40" s="30">
        <v>34000</v>
      </c>
    </row>
    <row r="41" spans="1:24" ht="12.75" customHeight="1">
      <c r="A41" s="27">
        <v>403</v>
      </c>
      <c r="B41" s="28" t="s">
        <v>73</v>
      </c>
      <c r="C41" s="30"/>
      <c r="D41" s="30"/>
    </row>
    <row r="42" spans="1:24" ht="12.75" customHeight="1">
      <c r="A42" s="31">
        <v>404</v>
      </c>
      <c r="B42" s="32" t="s">
        <v>74</v>
      </c>
      <c r="C42" s="33"/>
      <c r="D42" s="33">
        <v>40000</v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</row>
    <row r="43" spans="1:24" ht="12.75" customHeight="1">
      <c r="A43" s="31">
        <v>405</v>
      </c>
      <c r="B43" s="32" t="s">
        <v>76</v>
      </c>
      <c r="C43" s="33"/>
      <c r="D43" s="33">
        <v>25000</v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</row>
    <row r="44" spans="1:24" ht="12.75" customHeight="1">
      <c r="A44" s="27">
        <v>408</v>
      </c>
      <c r="B44" s="28" t="s">
        <v>77</v>
      </c>
      <c r="C44" s="30"/>
      <c r="D44" s="30"/>
    </row>
    <row r="45" spans="1:24" ht="12.75" customHeight="1">
      <c r="A45" s="27">
        <v>409</v>
      </c>
      <c r="B45" s="28" t="s">
        <v>79</v>
      </c>
      <c r="C45" s="30"/>
      <c r="D45" s="30"/>
    </row>
    <row r="46" spans="1:24" ht="12.75" customHeight="1">
      <c r="A46" s="27">
        <v>411</v>
      </c>
      <c r="B46" s="28" t="s">
        <v>80</v>
      </c>
      <c r="C46" s="30">
        <v>80000</v>
      </c>
      <c r="D46" s="30"/>
    </row>
    <row r="47" spans="1:24" ht="12.75" customHeight="1">
      <c r="A47" s="27">
        <v>413</v>
      </c>
      <c r="B47" s="28" t="s">
        <v>81</v>
      </c>
      <c r="C47" s="30"/>
      <c r="D47" s="30"/>
    </row>
    <row r="48" spans="1:24" ht="12.75" customHeight="1">
      <c r="A48" s="27">
        <v>416</v>
      </c>
      <c r="B48" s="28" t="s">
        <v>82</v>
      </c>
      <c r="C48" s="30"/>
      <c r="D48" s="30"/>
    </row>
    <row r="49" spans="1:24" ht="12.75" customHeight="1">
      <c r="A49" s="27">
        <v>418</v>
      </c>
      <c r="B49" s="28" t="s">
        <v>83</v>
      </c>
      <c r="C49" s="30"/>
      <c r="D49" s="30"/>
    </row>
    <row r="50" spans="1:24" ht="12.75" customHeight="1">
      <c r="A50" s="27">
        <v>419</v>
      </c>
      <c r="B50" s="28" t="s">
        <v>84</v>
      </c>
      <c r="C50" s="30"/>
      <c r="D50" s="30"/>
    </row>
    <row r="51" spans="1:24" ht="12.75" customHeight="1">
      <c r="A51" s="27">
        <v>421</v>
      </c>
      <c r="B51" s="28" t="s">
        <v>85</v>
      </c>
      <c r="C51" s="30"/>
      <c r="D51" s="30"/>
    </row>
    <row r="52" spans="1:24" ht="12.75" customHeight="1">
      <c r="A52" s="27">
        <v>425</v>
      </c>
      <c r="B52" s="28" t="s">
        <v>86</v>
      </c>
      <c r="C52" s="30"/>
      <c r="D52" s="30"/>
    </row>
    <row r="53" spans="1:24" ht="12.75" customHeight="1">
      <c r="A53" s="27">
        <v>427</v>
      </c>
      <c r="B53" s="28" t="s">
        <v>87</v>
      </c>
      <c r="C53" s="30"/>
      <c r="D53" s="30"/>
    </row>
    <row r="54" spans="1:24" ht="12.75" customHeight="1">
      <c r="A54" s="27">
        <v>432</v>
      </c>
      <c r="B54" s="28" t="s">
        <v>88</v>
      </c>
      <c r="C54" s="30"/>
      <c r="D54" s="30"/>
    </row>
    <row r="55" spans="1:24" ht="12.75" customHeight="1">
      <c r="A55" s="27">
        <v>4366</v>
      </c>
      <c r="B55" s="28" t="s">
        <v>89</v>
      </c>
      <c r="C55" s="30"/>
      <c r="D55" s="30"/>
    </row>
    <row r="56" spans="1:24" ht="12.75" customHeight="1">
      <c r="A56" s="27">
        <v>4367</v>
      </c>
      <c r="B56" s="28" t="s">
        <v>90</v>
      </c>
      <c r="C56" s="30"/>
      <c r="D56" s="30"/>
    </row>
    <row r="57" spans="1:24" ht="12.75" customHeight="1">
      <c r="A57" s="27">
        <v>4368</v>
      </c>
      <c r="B57" s="28"/>
      <c r="C57" s="30"/>
      <c r="D57" s="30"/>
    </row>
    <row r="58" spans="1:24" ht="12.75" customHeight="1">
      <c r="A58" s="27">
        <v>453</v>
      </c>
      <c r="B58" s="35" t="s">
        <v>91</v>
      </c>
      <c r="C58" s="30"/>
      <c r="D58" s="30">
        <v>18000</v>
      </c>
    </row>
    <row r="59" spans="1:24" ht="12.75" customHeight="1">
      <c r="A59" s="27">
        <v>4587</v>
      </c>
      <c r="B59" s="28" t="s">
        <v>92</v>
      </c>
      <c r="C59" s="30"/>
      <c r="D59" s="30"/>
    </row>
    <row r="60" spans="1:24" ht="12.75" customHeight="1">
      <c r="A60" s="27">
        <v>471</v>
      </c>
      <c r="B60" s="28" t="s">
        <v>93</v>
      </c>
      <c r="C60" s="30">
        <v>7500</v>
      </c>
      <c r="D60" s="30"/>
    </row>
    <row r="61" spans="1:24" ht="12.75" customHeight="1">
      <c r="A61" s="27">
        <v>472</v>
      </c>
      <c r="B61" s="28" t="s">
        <v>95</v>
      </c>
      <c r="C61" s="30"/>
      <c r="D61" s="30"/>
    </row>
    <row r="62" spans="1:24" ht="12.75" customHeight="1">
      <c r="A62" s="31">
        <v>48</v>
      </c>
      <c r="B62" s="32" t="s">
        <v>96</v>
      </c>
      <c r="C62" s="33"/>
      <c r="D62" s="33">
        <v>8000</v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</row>
    <row r="63" spans="1:24" ht="12.75" customHeight="1">
      <c r="A63" s="27">
        <v>491</v>
      </c>
      <c r="B63" s="28" t="s">
        <v>97</v>
      </c>
      <c r="C63" s="30"/>
      <c r="D63" s="30">
        <v>4000</v>
      </c>
    </row>
    <row r="64" spans="1:24" ht="12.75" customHeight="1">
      <c r="A64" s="27">
        <v>501</v>
      </c>
      <c r="B64" s="28" t="s">
        <v>98</v>
      </c>
      <c r="C64" s="30"/>
      <c r="D64" s="30"/>
    </row>
    <row r="65" spans="1:24" ht="12.75" customHeight="1">
      <c r="A65" s="31">
        <v>505</v>
      </c>
      <c r="B65" s="32" t="s">
        <v>100</v>
      </c>
      <c r="C65" s="33"/>
      <c r="D65" s="33">
        <v>12000</v>
      </c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</row>
    <row r="66" spans="1:24" ht="12.75" customHeight="1">
      <c r="A66" s="27">
        <v>506</v>
      </c>
      <c r="B66" s="28" t="s">
        <v>101</v>
      </c>
      <c r="C66" s="30"/>
      <c r="D66" s="30">
        <v>9000</v>
      </c>
    </row>
    <row r="67" spans="1:24" ht="12.75" customHeight="1">
      <c r="A67" s="31">
        <v>508</v>
      </c>
      <c r="B67" s="32" t="s">
        <v>102</v>
      </c>
      <c r="C67" s="33"/>
      <c r="D67" s="33">
        <v>3000</v>
      </c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</row>
    <row r="68" spans="1:24" ht="12.75" customHeight="1">
      <c r="A68" s="31">
        <v>516</v>
      </c>
      <c r="B68" s="32" t="s">
        <v>103</v>
      </c>
      <c r="C68" s="33">
        <v>2000</v>
      </c>
      <c r="D68" s="33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</row>
    <row r="69" spans="1:24" ht="12.75" customHeight="1">
      <c r="A69" s="27">
        <v>52</v>
      </c>
      <c r="B69" s="28" t="s">
        <v>104</v>
      </c>
      <c r="C69" s="30">
        <v>18000</v>
      </c>
      <c r="D69" s="30"/>
    </row>
    <row r="70" spans="1:24" ht="12.75" customHeight="1">
      <c r="A70" s="27">
        <v>5312</v>
      </c>
      <c r="B70" s="28" t="s">
        <v>105</v>
      </c>
      <c r="C70" s="30"/>
      <c r="D70" s="30"/>
    </row>
    <row r="71" spans="1:24" ht="12.75" customHeight="1">
      <c r="A71" s="31">
        <v>5313</v>
      </c>
      <c r="B71" s="32" t="s">
        <v>106</v>
      </c>
      <c r="C71" s="33">
        <v>6000</v>
      </c>
      <c r="D71" s="33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</row>
    <row r="72" spans="1:24" ht="12.75" customHeight="1">
      <c r="A72" s="31">
        <v>5314</v>
      </c>
      <c r="B72" s="32" t="s">
        <v>107</v>
      </c>
      <c r="C72" s="33">
        <v>7500</v>
      </c>
      <c r="D72" s="3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</row>
    <row r="73" spans="1:24" ht="12.75" customHeight="1">
      <c r="A73" s="27">
        <v>532</v>
      </c>
      <c r="B73" s="28" t="s">
        <v>108</v>
      </c>
      <c r="C73" s="30">
        <v>84500</v>
      </c>
      <c r="D73" s="33">
        <v>8000</v>
      </c>
    </row>
    <row r="74" spans="1:24" ht="12.75" customHeight="1">
      <c r="A74" s="27">
        <v>54</v>
      </c>
      <c r="B74" s="28" t="s">
        <v>110</v>
      </c>
      <c r="C74" s="30">
        <v>24000</v>
      </c>
      <c r="D74" s="30"/>
    </row>
    <row r="75" spans="1:24" ht="12.75" customHeight="1">
      <c r="A75" s="31">
        <v>592</v>
      </c>
      <c r="B75" s="32" t="s">
        <v>111</v>
      </c>
      <c r="C75" s="33"/>
      <c r="D75" s="33">
        <v>3500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</row>
    <row r="76" spans="1:24" ht="12.75" customHeight="1"/>
    <row r="77" spans="1:24" ht="12.75" customHeight="1"/>
    <row r="78" spans="1:24" ht="12.75" customHeight="1"/>
    <row r="79" spans="1:24" ht="12.75" customHeight="1"/>
    <row r="80" spans="1:24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</sheetData>
  <mergeCells count="1">
    <mergeCell ref="F1:I2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000"/>
  <sheetViews>
    <sheetView tabSelected="1" workbookViewId="0">
      <pane ySplit="2" topLeftCell="A3" activePane="bottomLeft" state="frozen"/>
      <selection pane="bottomLeft" activeCell="K26" sqref="K26"/>
    </sheetView>
  </sheetViews>
  <sheetFormatPr baseColWidth="10" defaultColWidth="14.42578125" defaultRowHeight="15" customHeight="1"/>
  <cols>
    <col min="1" max="1" width="27.7109375" customWidth="1"/>
    <col min="2" max="2" width="6.7109375" customWidth="1"/>
    <col min="3" max="3" width="10.5703125" customWidth="1"/>
    <col min="4" max="4" width="27.7109375" customWidth="1"/>
    <col min="5" max="5" width="8.42578125" customWidth="1"/>
    <col min="6" max="6" width="10.85546875" customWidth="1"/>
    <col min="7" max="23" width="10" customWidth="1"/>
  </cols>
  <sheetData>
    <row r="1" spans="1:6" ht="12.75" customHeight="1">
      <c r="A1" s="36" t="s">
        <v>0</v>
      </c>
      <c r="B1" s="37"/>
      <c r="C1" s="37"/>
      <c r="D1" s="37"/>
      <c r="E1" s="37"/>
      <c r="F1" s="37"/>
    </row>
    <row r="2" spans="1:6" ht="27.75" customHeight="1">
      <c r="A2" s="38" t="s">
        <v>3</v>
      </c>
      <c r="B2" s="38" t="s">
        <v>4</v>
      </c>
      <c r="C2" s="38" t="s">
        <v>5</v>
      </c>
      <c r="D2" s="38" t="s">
        <v>6</v>
      </c>
      <c r="E2" s="38" t="s">
        <v>4</v>
      </c>
      <c r="F2" s="38" t="s">
        <v>5</v>
      </c>
    </row>
    <row r="3" spans="1:6" ht="12.75" customHeight="1">
      <c r="A3" s="1" t="s">
        <v>7</v>
      </c>
      <c r="B3" s="1"/>
      <c r="C3" s="2"/>
      <c r="D3" s="1"/>
      <c r="E3" s="1"/>
      <c r="F3" s="3"/>
    </row>
    <row r="4" spans="1:6" ht="12.75" customHeight="1">
      <c r="A4" s="1" t="s">
        <v>2</v>
      </c>
      <c r="B4" s="1"/>
      <c r="C4" s="3">
        <f>Balance!C12+Balance!C13+Balance!C14+Balance!C15</f>
        <v>100003</v>
      </c>
      <c r="D4" s="1" t="s">
        <v>8</v>
      </c>
      <c r="E4" s="1"/>
      <c r="F4" s="3">
        <f>Balance!D3+Balance!D4</f>
        <v>400000</v>
      </c>
    </row>
    <row r="5" spans="1:6" ht="12.75" customHeight="1">
      <c r="A5" s="1" t="s">
        <v>9</v>
      </c>
      <c r="B5" s="1"/>
      <c r="C5" s="3">
        <f>-(Balance!D25+Balance!D26)</f>
        <v>-14000</v>
      </c>
      <c r="D5" s="1" t="s">
        <v>10</v>
      </c>
      <c r="E5" s="1"/>
      <c r="F5" s="3">
        <f>Balance!D5</f>
        <v>105000</v>
      </c>
    </row>
    <row r="6" spans="1:6" ht="12.75" customHeight="1">
      <c r="A6" s="1"/>
      <c r="B6" s="1"/>
      <c r="C6" s="2">
        <f t="shared" ref="C6" si="0">C4+C5</f>
        <v>86003</v>
      </c>
      <c r="D6" s="1" t="s">
        <v>11</v>
      </c>
      <c r="E6" s="1"/>
      <c r="F6" s="3">
        <f>Balance!D6</f>
        <v>0</v>
      </c>
    </row>
    <row r="7" spans="1:6" ht="25.5" customHeight="1">
      <c r="A7" s="1" t="s">
        <v>12</v>
      </c>
      <c r="B7" s="1"/>
      <c r="C7" s="3">
        <f>Balance!C16+Balance!C17+Balance!C18+Balance!C19+Balance!C20</f>
        <v>470000</v>
      </c>
      <c r="D7" s="4" t="s">
        <v>14</v>
      </c>
      <c r="E7" s="1"/>
      <c r="F7" s="2">
        <f t="shared" ref="F7" si="1">SUM(F4:F6)</f>
        <v>505000</v>
      </c>
    </row>
    <row r="8" spans="1:6" ht="12.75" customHeight="1">
      <c r="A8" s="5" t="s">
        <v>16</v>
      </c>
      <c r="B8" s="1"/>
      <c r="C8" s="3">
        <f>-(Balance!D27+Balance!D28+Balance!D29+Balance!D30)</f>
        <v>-37000</v>
      </c>
      <c r="D8" s="1" t="s">
        <v>17</v>
      </c>
      <c r="E8" s="1"/>
      <c r="F8" s="6">
        <f>Balance!D7</f>
        <v>125000</v>
      </c>
    </row>
    <row r="9" spans="1:6" ht="25.5" customHeight="1">
      <c r="A9" s="1"/>
      <c r="B9" s="1"/>
      <c r="C9" s="2">
        <f t="shared" ref="C9" si="2">C7+C8</f>
        <v>433000</v>
      </c>
      <c r="D9" s="4" t="s">
        <v>20</v>
      </c>
      <c r="E9" s="1"/>
      <c r="F9" s="7">
        <f>F7+F8</f>
        <v>630000</v>
      </c>
    </row>
    <row r="10" spans="1:6" ht="12.75" customHeight="1">
      <c r="A10" s="1" t="s">
        <v>21</v>
      </c>
      <c r="B10" s="1"/>
      <c r="C10" s="3">
        <f>Balance!C21+Balance!C22</f>
        <v>18500</v>
      </c>
      <c r="D10" s="8" t="s">
        <v>22</v>
      </c>
      <c r="E10" s="1"/>
      <c r="F10" s="2"/>
    </row>
    <row r="11" spans="1:6" ht="12.75" customHeight="1">
      <c r="A11" s="1" t="s">
        <v>23</v>
      </c>
      <c r="B11" s="1"/>
      <c r="C11" s="3">
        <f>-Balance!D31</f>
        <v>-2000</v>
      </c>
      <c r="D11" s="9" t="s">
        <v>24</v>
      </c>
      <c r="E11" s="1"/>
      <c r="F11" s="2"/>
    </row>
    <row r="12" spans="1:6" ht="12.75" customHeight="1">
      <c r="A12" s="1"/>
      <c r="B12" s="1"/>
      <c r="C12" s="2">
        <f t="shared" ref="C12" si="3">C10+C11</f>
        <v>16500</v>
      </c>
      <c r="D12" s="1" t="s">
        <v>25</v>
      </c>
      <c r="E12" s="1"/>
      <c r="F12" s="3">
        <f>Balance!D9+Balance!D10</f>
        <v>133000</v>
      </c>
    </row>
    <row r="13" spans="1:6" ht="12.75" customHeight="1">
      <c r="A13" s="1" t="s">
        <v>26</v>
      </c>
      <c r="B13" s="1"/>
      <c r="C13" s="2">
        <f t="shared" ref="C13" si="4">C6+C9+C12</f>
        <v>535503</v>
      </c>
      <c r="D13" s="10" t="s">
        <v>27</v>
      </c>
      <c r="E13" s="1"/>
      <c r="F13" s="3">
        <f>Balance!D11</f>
        <v>0</v>
      </c>
    </row>
    <row r="14" spans="1:6" ht="12.75" customHeight="1">
      <c r="A14" s="1" t="s">
        <v>28</v>
      </c>
      <c r="B14" s="1"/>
      <c r="C14" s="3">
        <f>Balance!C23+Balance!C24</f>
        <v>0</v>
      </c>
      <c r="D14" s="1" t="s">
        <v>29</v>
      </c>
      <c r="E14" s="1"/>
      <c r="F14" s="3">
        <f>Balance!D8</f>
        <v>0</v>
      </c>
    </row>
    <row r="15" spans="1:6" ht="12.75" customHeight="1">
      <c r="A15" s="1" t="s">
        <v>30</v>
      </c>
      <c r="B15" s="1"/>
      <c r="C15" s="7">
        <f t="shared" ref="C15" si="5">C13+C14</f>
        <v>535503</v>
      </c>
      <c r="D15" s="8" t="s">
        <v>31</v>
      </c>
      <c r="E15" s="1"/>
      <c r="F15" s="7">
        <f t="shared" ref="F15" si="6">SUM(F12:F14)</f>
        <v>133000</v>
      </c>
    </row>
    <row r="16" spans="1:6" ht="12.75" customHeight="1">
      <c r="A16" s="1"/>
      <c r="B16" s="1"/>
      <c r="C16" s="2"/>
      <c r="D16" s="11" t="s">
        <v>32</v>
      </c>
      <c r="E16" s="1"/>
      <c r="F16" s="2"/>
    </row>
    <row r="17" spans="1:6" ht="12.75" customHeight="1">
      <c r="A17" s="1" t="s">
        <v>33</v>
      </c>
      <c r="B17" s="1"/>
      <c r="C17" s="2"/>
      <c r="D17" s="1" t="s">
        <v>34</v>
      </c>
      <c r="E17" s="1"/>
      <c r="F17" s="3">
        <f>Balance!D40+Balance!D41+Balance!D42+Balance!D43+Balance!D44</f>
        <v>99000</v>
      </c>
    </row>
    <row r="18" spans="1:6" ht="12.75" customHeight="1">
      <c r="A18" s="1" t="s">
        <v>35</v>
      </c>
      <c r="B18" s="1"/>
      <c r="C18" s="3">
        <f>Balance!C32+Balance!C33+Balance!C34+Balance!C35</f>
        <v>170000</v>
      </c>
      <c r="D18" s="1" t="s">
        <v>36</v>
      </c>
      <c r="E18" s="1"/>
      <c r="F18" s="3">
        <f>Balance!D50+Balance!D52+Balance!D53+Balance!D54+Balance!D58+Balance!D61+Balance!D62</f>
        <v>26000</v>
      </c>
    </row>
    <row r="19" spans="1:6" ht="25.5" customHeight="1">
      <c r="A19" s="1" t="s">
        <v>37</v>
      </c>
      <c r="B19" s="1"/>
      <c r="C19" s="3">
        <f>-(Balance!D36+Balance!D37+Balance!D38+Balance!D39)</f>
        <v>-7500</v>
      </c>
      <c r="D19" s="10" t="s">
        <v>38</v>
      </c>
      <c r="E19" s="12" t="s">
        <v>39</v>
      </c>
      <c r="F19" s="3">
        <f>Balance!D65+Balance!D66+Balance!D67+Balance!D73</f>
        <v>32000</v>
      </c>
    </row>
    <row r="20" spans="1:6" ht="12.75" customHeight="1">
      <c r="A20" s="1"/>
      <c r="B20" s="1"/>
      <c r="C20" s="2">
        <f t="shared" ref="C20" si="7">C18+C19</f>
        <v>162500</v>
      </c>
      <c r="D20" s="1"/>
      <c r="E20" s="1"/>
      <c r="F20" s="2"/>
    </row>
    <row r="21" spans="1:6" ht="12.75" customHeight="1">
      <c r="A21" s="1" t="s">
        <v>75</v>
      </c>
      <c r="B21" s="1"/>
      <c r="C21" s="3">
        <f>Balance!C46+Balance!C47+Balance!C48+Balance!C49</f>
        <v>80000</v>
      </c>
      <c r="D21" s="8" t="s">
        <v>78</v>
      </c>
      <c r="E21" s="1"/>
      <c r="F21" s="2">
        <f t="shared" ref="F21" si="8">F17+F18+F19</f>
        <v>157000</v>
      </c>
    </row>
    <row r="22" spans="1:6" ht="12.75" customHeight="1">
      <c r="A22" s="1" t="s">
        <v>37</v>
      </c>
      <c r="B22" s="1"/>
      <c r="C22" s="3">
        <f>-Balance!D63</f>
        <v>-4000</v>
      </c>
      <c r="D22" s="1"/>
      <c r="E22" s="1"/>
      <c r="F22" s="2"/>
    </row>
    <row r="23" spans="1:6" ht="12.75" customHeight="1">
      <c r="A23" s="1"/>
      <c r="B23" s="1"/>
      <c r="C23" s="2">
        <f t="shared" ref="C23" si="9">C21+C22</f>
        <v>76000</v>
      </c>
      <c r="D23" s="8" t="s">
        <v>94</v>
      </c>
      <c r="E23" s="1"/>
      <c r="F23" s="7">
        <f t="shared" ref="F23" si="10">F15+F21</f>
        <v>290000</v>
      </c>
    </row>
    <row r="24" spans="1:6" ht="12.75" customHeight="1">
      <c r="A24" s="1" t="s">
        <v>99</v>
      </c>
      <c r="B24" s="1"/>
      <c r="C24" s="3">
        <f>Balance!C45+Balance!C55+Balance!C60+Balance!C51+Balance!C59</f>
        <v>7500</v>
      </c>
      <c r="D24" s="1"/>
      <c r="E24" s="1"/>
      <c r="F24" s="2"/>
    </row>
    <row r="25" spans="1:6" ht="12.75" customHeight="1">
      <c r="A25" s="1" t="s">
        <v>109</v>
      </c>
      <c r="B25" s="1"/>
      <c r="C25" s="3">
        <f>Balance!C69+Balance!C68-Balance!D75</f>
        <v>16500</v>
      </c>
      <c r="D25" s="1"/>
      <c r="E25" s="1"/>
      <c r="F25" s="2"/>
    </row>
    <row r="26" spans="1:6" ht="12.75" customHeight="1">
      <c r="A26" s="1" t="s">
        <v>112</v>
      </c>
      <c r="B26" s="1"/>
      <c r="C26" s="3">
        <f>Balance!C70+Balance!C71+Balance!C72+Balance!C73+Balance!C74</f>
        <v>122000</v>
      </c>
      <c r="D26" s="1"/>
      <c r="E26" s="1"/>
      <c r="F26" s="2"/>
    </row>
    <row r="27" spans="1:6" ht="12.75" customHeight="1">
      <c r="A27" s="1" t="s">
        <v>113</v>
      </c>
      <c r="B27" s="1"/>
      <c r="C27" s="7">
        <f t="shared" ref="C27" si="11">C20+C23+C24+C25+C26</f>
        <v>384500</v>
      </c>
      <c r="D27" s="1"/>
      <c r="E27" s="1"/>
      <c r="F27" s="2"/>
    </row>
    <row r="28" spans="1:6" ht="12.75" customHeight="1">
      <c r="A28" s="13" t="s">
        <v>114</v>
      </c>
      <c r="B28" s="14"/>
      <c r="C28" s="15">
        <f t="shared" ref="C28" si="12">C27+C15</f>
        <v>920003</v>
      </c>
      <c r="D28" s="16" t="s">
        <v>115</v>
      </c>
      <c r="E28" s="17"/>
      <c r="F28" s="15">
        <f>F9+F23</f>
        <v>920000</v>
      </c>
    </row>
    <row r="29" spans="1:6" ht="12.75" customHeight="1"/>
    <row r="30" spans="1:6" ht="12.75" customHeight="1"/>
    <row r="31" spans="1:6" ht="12.75" customHeight="1"/>
    <row r="32" spans="1:6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">
    <mergeCell ref="A1:F1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</vt:lpstr>
      <vt:lpstr>Bilan comptable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2020-05-04T11:04:35Z</dcterms:created>
  <dcterms:modified xsi:type="dcterms:W3CDTF">2020-05-04T12:26:27Z</dcterms:modified>
</cp:coreProperties>
</file>