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bordeauxfr-my.sharepoint.com/personal/lionel_journe_ac-bordeaux_fr/Documents/Professeur des écoles/CP à 12/Ecole/"/>
    </mc:Choice>
  </mc:AlternateContent>
  <xr:revisionPtr revIDLastSave="57" documentId="8_{A2BC2AE3-91CB-470E-8BF2-558C8AC8F0E5}" xr6:coauthVersionLast="45" xr6:coauthVersionMax="45" xr10:uidLastSave="{3DDB2735-ABE0-4352-B2ED-728364DB5256}"/>
  <bookViews>
    <workbookView xWindow="-98" yWindow="-98" windowWidth="20715" windowHeight="13276" xr2:uid="{79AD8481-1591-4ADC-92C3-13B681FEA1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8" i="1" l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X34" i="1" l="1"/>
  <c r="W34" i="1"/>
  <c r="V34" i="1"/>
  <c r="U34" i="1"/>
  <c r="S34" i="1"/>
  <c r="R34" i="1"/>
  <c r="O34" i="1"/>
  <c r="N34" i="1"/>
  <c r="L34" i="1"/>
  <c r="K34" i="1"/>
  <c r="J34" i="1"/>
  <c r="Y44" i="1"/>
  <c r="Y46" i="1" s="1"/>
  <c r="E49" i="1"/>
  <c r="E50" i="1"/>
  <c r="I44" i="1"/>
  <c r="E39" i="1"/>
  <c r="E40" i="1" s="1"/>
  <c r="M42" i="1"/>
  <c r="M43" i="1" s="1"/>
  <c r="Y32" i="1"/>
  <c r="Y34" i="1" s="1"/>
  <c r="X32" i="1"/>
  <c r="W32" i="1"/>
  <c r="V32" i="1"/>
  <c r="U32" i="1"/>
  <c r="T32" i="1"/>
  <c r="T34" i="1" s="1"/>
  <c r="S32" i="1"/>
  <c r="R32" i="1"/>
  <c r="Q32" i="1"/>
  <c r="Q34" i="1" s="1"/>
  <c r="P32" i="1"/>
  <c r="P34" i="1" s="1"/>
  <c r="O32" i="1"/>
  <c r="N32" i="1"/>
  <c r="M32" i="1"/>
  <c r="L32" i="1"/>
  <c r="K32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J32" i="1"/>
  <c r="E25" i="1"/>
  <c r="E18" i="1"/>
  <c r="E11" i="1"/>
  <c r="Y48" i="1" l="1"/>
  <c r="Y49" i="1" s="1"/>
  <c r="M34" i="1"/>
  <c r="E27" i="1"/>
  <c r="I45" i="1"/>
  <c r="H33" i="1"/>
  <c r="H32" i="1"/>
  <c r="I32" i="1"/>
  <c r="V7" i="1" l="1"/>
  <c r="R7" i="1"/>
  <c r="N7" i="1"/>
  <c r="J7" i="1"/>
  <c r="Y7" i="1"/>
  <c r="U7" i="1"/>
  <c r="Q7" i="1"/>
  <c r="M7" i="1"/>
  <c r="I7" i="1"/>
  <c r="X7" i="1"/>
  <c r="T7" i="1"/>
  <c r="P7" i="1"/>
  <c r="L7" i="1"/>
  <c r="W7" i="1"/>
  <c r="S7" i="1"/>
  <c r="O7" i="1"/>
  <c r="K7" i="1"/>
  <c r="H7" i="1"/>
  <c r="J9" i="1"/>
  <c r="H9" i="1"/>
  <c r="W9" i="1"/>
  <c r="X9" i="1"/>
  <c r="U9" i="1"/>
  <c r="R9" i="1"/>
  <c r="O9" i="1"/>
  <c r="P9" i="1"/>
  <c r="M9" i="1"/>
  <c r="V9" i="1"/>
  <c r="T9" i="1"/>
  <c r="Q9" i="1"/>
  <c r="N9" i="1"/>
  <c r="K9" i="1"/>
  <c r="L9" i="1"/>
  <c r="I9" i="1"/>
  <c r="Y9" i="1"/>
  <c r="S9" i="1"/>
  <c r="H34" i="1"/>
  <c r="Y39" i="1" s="1"/>
  <c r="I34" i="1"/>
  <c r="I35" i="1" l="1"/>
</calcChain>
</file>

<file path=xl/sharedStrings.xml><?xml version="1.0" encoding="utf-8"?>
<sst xmlns="http://schemas.openxmlformats.org/spreadsheetml/2006/main" count="115" uniqueCount="88">
  <si>
    <t>CP1</t>
  </si>
  <si>
    <t>CP2</t>
  </si>
  <si>
    <t>CP3</t>
  </si>
  <si>
    <t>CP4</t>
  </si>
  <si>
    <t>CP/CE1</t>
  </si>
  <si>
    <t>CE1A</t>
  </si>
  <si>
    <t>CE1B</t>
  </si>
  <si>
    <t>CE1C</t>
  </si>
  <si>
    <t>CE1/CE2</t>
  </si>
  <si>
    <t>CE2</t>
  </si>
  <si>
    <t>CE2/CM1 A</t>
  </si>
  <si>
    <t>CE2/CM1 B</t>
  </si>
  <si>
    <t>CM A</t>
  </si>
  <si>
    <t>CM B</t>
  </si>
  <si>
    <t>CM C</t>
  </si>
  <si>
    <t>CM D</t>
  </si>
  <si>
    <t>Budget école</t>
  </si>
  <si>
    <t>Fournitures 1</t>
  </si>
  <si>
    <t>Fournitures 2</t>
  </si>
  <si>
    <t>Fournitures 3</t>
  </si>
  <si>
    <t>Fournitures 4</t>
  </si>
  <si>
    <t>Fournitures 5</t>
  </si>
  <si>
    <t>Librairie 1</t>
  </si>
  <si>
    <t>Librairie 2</t>
  </si>
  <si>
    <t>Librairie 3</t>
  </si>
  <si>
    <t>Librairie 4</t>
  </si>
  <si>
    <t>Librairie 5</t>
  </si>
  <si>
    <t>Nombres d'élèves</t>
  </si>
  <si>
    <t>Reliquat 1</t>
  </si>
  <si>
    <t>Reliquat 2</t>
  </si>
  <si>
    <t>Reliquat 3</t>
  </si>
  <si>
    <t>Reste</t>
  </si>
  <si>
    <t>Reliquat 4</t>
  </si>
  <si>
    <t>Total Commandes</t>
  </si>
  <si>
    <t>= Dépense classe</t>
  </si>
  <si>
    <t>- total Reliquat</t>
  </si>
  <si>
    <t>Budget Variable</t>
  </si>
  <si>
    <t>+ budget Fixe</t>
  </si>
  <si>
    <t>= Budget TOTAL</t>
  </si>
  <si>
    <t>Reliquat 5</t>
  </si>
  <si>
    <t>Commun</t>
  </si>
  <si>
    <t>= Reste école</t>
  </si>
  <si>
    <t>Valeur de la part fixe</t>
  </si>
  <si>
    <t>Nombre de classe</t>
  </si>
  <si>
    <t>= Total des parts fixes</t>
  </si>
  <si>
    <t>18</t>
  </si>
  <si>
    <t>- Part Budget Commun</t>
  </si>
  <si>
    <t>Total Budget Variable</t>
  </si>
  <si>
    <t>= Part Elève</t>
  </si>
  <si>
    <t>/ Nombre d'élèves</t>
  </si>
  <si>
    <t>Budget papier</t>
  </si>
  <si>
    <t>Commande 1</t>
  </si>
  <si>
    <t>Commande 2</t>
  </si>
  <si>
    <t>Commande 3</t>
  </si>
  <si>
    <t>Total Commande</t>
  </si>
  <si>
    <t>Ecole</t>
  </si>
  <si>
    <t>Salle des Maîtres</t>
  </si>
  <si>
    <t>Arts Plastiques</t>
  </si>
  <si>
    <t>Fournitures</t>
  </si>
  <si>
    <t>Cycle 2</t>
  </si>
  <si>
    <t>EPS</t>
  </si>
  <si>
    <t>Jeux de cour</t>
  </si>
  <si>
    <t>Cycle 3</t>
  </si>
  <si>
    <t>Informatique</t>
  </si>
  <si>
    <t>Total C3</t>
  </si>
  <si>
    <t>Total C2</t>
  </si>
  <si>
    <t>Total Ecole</t>
  </si>
  <si>
    <t>Total Commun</t>
  </si>
  <si>
    <t>450</t>
  </si>
  <si>
    <t>ULIS 1</t>
  </si>
  <si>
    <t>ULIS 2</t>
  </si>
  <si>
    <t>Budget pharmacie</t>
  </si>
  <si>
    <t xml:space="preserve">Abonnement Revues </t>
  </si>
  <si>
    <t>Abonnement 1</t>
  </si>
  <si>
    <t>Abonnement 2</t>
  </si>
  <si>
    <t>Abonnement 3</t>
  </si>
  <si>
    <t>Total Abonnement</t>
  </si>
  <si>
    <t>Abonnement 4</t>
  </si>
  <si>
    <t>Abonnement 5</t>
  </si>
  <si>
    <t>Abonnement 6</t>
  </si>
  <si>
    <t>Abonnement 7</t>
  </si>
  <si>
    <t>Abonnement 8</t>
  </si>
  <si>
    <t>Commande 4</t>
  </si>
  <si>
    <t>Commande 5</t>
  </si>
  <si>
    <t>Fournitures de petit équipement</t>
  </si>
  <si>
    <t>Commande 6</t>
  </si>
  <si>
    <t>*</t>
  </si>
  <si>
    <t xml:space="preserve">- Dépenses classe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</si>
</sst>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00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EBFF"/>
        <bgColor indexed="64"/>
      </patternFill>
    </fill>
    <fill>
      <patternFill patternType="solid">
        <fgColor rgb="FFFF7D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1" xfId="0" applyBorder="1"/>
    <xf numFmtId="0" fontId="0" fillId="4" borderId="1" xfId="0" applyFill="1" applyBorder="1"/>
    <xf numFmtId="0" fontId="4" fillId="4" borderId="1" xfId="0" applyFont="1" applyFill="1" applyBorder="1" applyAlignment="1">
      <alignment horizontal="center"/>
    </xf>
    <xf numFmtId="49" fontId="0" fillId="4" borderId="1" xfId="0" applyNumberFormat="1" applyFill="1" applyBorder="1"/>
    <xf numFmtId="49" fontId="0" fillId="0" borderId="0" xfId="0" applyNumberFormat="1"/>
    <xf numFmtId="0" fontId="5" fillId="6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4" fillId="4" borderId="1" xfId="0" applyFont="1" applyFill="1" applyBorder="1"/>
    <xf numFmtId="49" fontId="2" fillId="9" borderId="1" xfId="0" applyNumberFormat="1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49" fontId="5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49" fontId="3" fillId="8" borderId="1" xfId="0" applyNumberFormat="1" applyFont="1" applyFill="1" applyBorder="1" applyAlignment="1">
      <alignment horizontal="center"/>
    </xf>
    <xf numFmtId="0" fontId="0" fillId="8" borderId="1" xfId="0" applyFill="1" applyBorder="1"/>
    <xf numFmtId="49" fontId="3" fillId="11" borderId="1" xfId="0" applyNumberFormat="1" applyFont="1" applyFill="1" applyBorder="1" applyAlignment="1">
      <alignment horizontal="center"/>
    </xf>
    <xf numFmtId="0" fontId="0" fillId="11" borderId="1" xfId="0" applyFill="1" applyBorder="1"/>
    <xf numFmtId="49" fontId="3" fillId="12" borderId="1" xfId="0" applyNumberFormat="1" applyFont="1" applyFill="1" applyBorder="1" applyAlignment="1">
      <alignment horizontal="center"/>
    </xf>
    <xf numFmtId="0" fontId="0" fillId="12" borderId="1" xfId="0" applyFill="1" applyBorder="1"/>
    <xf numFmtId="49" fontId="3" fillId="5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49" fontId="3" fillId="0" borderId="4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9" borderId="4" xfId="0" applyNumberFormat="1" applyFont="1" applyFill="1" applyBorder="1" applyAlignment="1">
      <alignment horizontal="center"/>
    </xf>
    <xf numFmtId="49" fontId="3" fillId="9" borderId="5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/>
    </xf>
    <xf numFmtId="49" fontId="8" fillId="3" borderId="3" xfId="0" applyNumberFormat="1" applyFont="1" applyFill="1" applyBorder="1" applyAlignment="1">
      <alignment horizontal="center"/>
    </xf>
    <xf numFmtId="49" fontId="3" fillId="10" borderId="4" xfId="0" applyNumberFormat="1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/>
    </xf>
    <xf numFmtId="49" fontId="3" fillId="15" borderId="4" xfId="0" applyNumberFormat="1" applyFont="1" applyFill="1" applyBorder="1" applyAlignment="1">
      <alignment horizontal="center"/>
    </xf>
    <xf numFmtId="0" fontId="3" fillId="15" borderId="5" xfId="0" applyFont="1" applyFill="1" applyBorder="1" applyAlignment="1">
      <alignment horizontal="center"/>
    </xf>
    <xf numFmtId="49" fontId="3" fillId="12" borderId="4" xfId="0" applyNumberFormat="1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49" fontId="9" fillId="14" borderId="6" xfId="0" applyNumberFormat="1" applyFont="1" applyFill="1" applyBorder="1" applyAlignment="1">
      <alignment horizontal="center"/>
    </xf>
    <xf numFmtId="0" fontId="9" fillId="14" borderId="7" xfId="0" applyNumberFormat="1" applyFont="1" applyFill="1" applyBorder="1" applyAlignment="1">
      <alignment horizontal="center"/>
    </xf>
    <xf numFmtId="49" fontId="3" fillId="16" borderId="2" xfId="0" applyNumberFormat="1" applyFont="1" applyFill="1" applyBorder="1"/>
    <xf numFmtId="0" fontId="3" fillId="16" borderId="8" xfId="0" applyFont="1" applyFill="1" applyBorder="1"/>
    <xf numFmtId="0" fontId="3" fillId="16" borderId="3" xfId="0" applyFont="1" applyFill="1" applyBorder="1"/>
    <xf numFmtId="0" fontId="7" fillId="2" borderId="4" xfId="0" applyFont="1" applyFill="1" applyBorder="1"/>
    <xf numFmtId="0" fontId="7" fillId="2" borderId="0" xfId="0" applyFont="1" applyFill="1" applyBorder="1"/>
    <xf numFmtId="0" fontId="7" fillId="2" borderId="5" xfId="0" applyFont="1" applyFill="1" applyBorder="1"/>
    <xf numFmtId="0" fontId="3" fillId="8" borderId="6" xfId="0" applyFont="1" applyFill="1" applyBorder="1"/>
    <xf numFmtId="0" fontId="3" fillId="8" borderId="9" xfId="0" applyFont="1" applyFill="1" applyBorder="1"/>
    <xf numFmtId="0" fontId="3" fillId="8" borderId="7" xfId="0" applyFont="1" applyFill="1" applyBorder="1" applyAlignment="1">
      <alignment horizontal="right"/>
    </xf>
    <xf numFmtId="0" fontId="0" fillId="6" borderId="0" xfId="0" applyFill="1"/>
    <xf numFmtId="0" fontId="0" fillId="0" borderId="4" xfId="0" applyBorder="1"/>
    <xf numFmtId="0" fontId="0" fillId="0" borderId="6" xfId="0" applyBorder="1"/>
    <xf numFmtId="0" fontId="7" fillId="17" borderId="11" xfId="0" applyFont="1" applyFill="1" applyBorder="1" applyAlignment="1">
      <alignment horizontal="center"/>
    </xf>
    <xf numFmtId="0" fontId="7" fillId="17" borderId="12" xfId="0" applyFont="1" applyFill="1" applyBorder="1" applyAlignment="1">
      <alignment horizontal="center"/>
    </xf>
    <xf numFmtId="0" fontId="3" fillId="0" borderId="9" xfId="0" applyFont="1" applyBorder="1"/>
    <xf numFmtId="0" fontId="3" fillId="0" borderId="7" xfId="0" applyFont="1" applyBorder="1"/>
    <xf numFmtId="0" fontId="3" fillId="18" borderId="13" xfId="0" applyFont="1" applyFill="1" applyBorder="1"/>
    <xf numFmtId="0" fontId="3" fillId="18" borderId="1" xfId="0" applyFont="1" applyFill="1" applyBorder="1" applyAlignment="1">
      <alignment horizontal="center"/>
    </xf>
    <xf numFmtId="0" fontId="3" fillId="18" borderId="14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17" borderId="14" xfId="0" applyFont="1" applyFill="1" applyBorder="1" applyAlignment="1">
      <alignment horizontal="center"/>
    </xf>
    <xf numFmtId="0" fontId="3" fillId="19" borderId="0" xfId="0" applyFont="1" applyFill="1" applyBorder="1" applyAlignment="1">
      <alignment horizontal="center"/>
    </xf>
    <xf numFmtId="0" fontId="3" fillId="19" borderId="5" xfId="0" applyFont="1" applyFill="1" applyBorder="1" applyAlignment="1">
      <alignment horizont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49" fontId="3" fillId="20" borderId="2" xfId="0" applyNumberFormat="1" applyFont="1" applyFill="1" applyBorder="1"/>
    <xf numFmtId="0" fontId="3" fillId="20" borderId="8" xfId="0" applyFont="1" applyFill="1" applyBorder="1"/>
    <xf numFmtId="0" fontId="3" fillId="20" borderId="3" xfId="0" applyFont="1" applyFill="1" applyBorder="1"/>
    <xf numFmtId="0" fontId="7" fillId="21" borderId="4" xfId="0" applyFont="1" applyFill="1" applyBorder="1"/>
    <xf numFmtId="0" fontId="7" fillId="21" borderId="0" xfId="0" applyFont="1" applyFill="1" applyBorder="1"/>
    <xf numFmtId="0" fontId="7" fillId="21" borderId="5" xfId="0" applyFont="1" applyFill="1" applyBorder="1"/>
    <xf numFmtId="0" fontId="3" fillId="11" borderId="6" xfId="0" applyFont="1" applyFill="1" applyBorder="1"/>
    <xf numFmtId="0" fontId="3" fillId="11" borderId="9" xfId="0" applyFont="1" applyFill="1" applyBorder="1"/>
    <xf numFmtId="0" fontId="3" fillId="11" borderId="7" xfId="0" applyFont="1" applyFill="1" applyBorder="1" applyAlignment="1">
      <alignment horizontal="right"/>
    </xf>
    <xf numFmtId="0" fontId="3" fillId="8" borderId="1" xfId="0" applyFont="1" applyFill="1" applyBorder="1"/>
    <xf numFmtId="0" fontId="3" fillId="11" borderId="1" xfId="0" applyFont="1" applyFill="1" applyBorder="1"/>
    <xf numFmtId="0" fontId="3" fillId="11" borderId="13" xfId="0" applyFont="1" applyFill="1" applyBorder="1"/>
    <xf numFmtId="0" fontId="3" fillId="11" borderId="14" xfId="0" applyFont="1" applyFill="1" applyBorder="1"/>
    <xf numFmtId="0" fontId="3" fillId="8" borderId="13" xfId="0" applyFont="1" applyFill="1" applyBorder="1"/>
    <xf numFmtId="0" fontId="3" fillId="8" borderId="14" xfId="0" applyFont="1" applyFill="1" applyBorder="1"/>
    <xf numFmtId="0" fontId="0" fillId="8" borderId="14" xfId="0" applyFill="1" applyBorder="1"/>
    <xf numFmtId="0" fontId="3" fillId="23" borderId="13" xfId="0" applyFont="1" applyFill="1" applyBorder="1"/>
    <xf numFmtId="0" fontId="3" fillId="23" borderId="1" xfId="0" applyFont="1" applyFill="1" applyBorder="1"/>
    <xf numFmtId="0" fontId="0" fillId="23" borderId="1" xfId="0" applyFill="1" applyBorder="1"/>
    <xf numFmtId="0" fontId="3" fillId="23" borderId="14" xfId="0" applyFont="1" applyFill="1" applyBorder="1"/>
    <xf numFmtId="0" fontId="0" fillId="23" borderId="14" xfId="0" applyFill="1" applyBorder="1"/>
    <xf numFmtId="0" fontId="7" fillId="24" borderId="13" xfId="0" applyFont="1" applyFill="1" applyBorder="1"/>
    <xf numFmtId="0" fontId="7" fillId="24" borderId="1" xfId="0" applyFont="1" applyFill="1" applyBorder="1"/>
    <xf numFmtId="0" fontId="0" fillId="24" borderId="1" xfId="0" applyFill="1" applyBorder="1"/>
    <xf numFmtId="0" fontId="7" fillId="24" borderId="14" xfId="0" applyFont="1" applyFill="1" applyBorder="1"/>
    <xf numFmtId="0" fontId="3" fillId="23" borderId="15" xfId="0" applyFont="1" applyFill="1" applyBorder="1"/>
    <xf numFmtId="0" fontId="3" fillId="23" borderId="16" xfId="0" applyFont="1" applyFill="1" applyBorder="1"/>
    <xf numFmtId="0" fontId="0" fillId="23" borderId="16" xfId="0" applyFill="1" applyBorder="1"/>
    <xf numFmtId="0" fontId="3" fillId="23" borderId="17" xfId="0" applyFont="1" applyFill="1" applyBorder="1" applyAlignment="1">
      <alignment horizontal="right"/>
    </xf>
    <xf numFmtId="49" fontId="7" fillId="22" borderId="10" xfId="0" applyNumberFormat="1" applyFont="1" applyFill="1" applyBorder="1"/>
    <xf numFmtId="0" fontId="7" fillId="22" borderId="11" xfId="0" applyFont="1" applyFill="1" applyBorder="1"/>
    <xf numFmtId="0" fontId="1" fillId="22" borderId="11" xfId="0" applyFont="1" applyFill="1" applyBorder="1"/>
    <xf numFmtId="0" fontId="7" fillId="22" borderId="12" xfId="0" applyFont="1" applyFill="1" applyBorder="1"/>
    <xf numFmtId="0" fontId="3" fillId="26" borderId="13" xfId="0" applyFont="1" applyFill="1" applyBorder="1"/>
    <xf numFmtId="0" fontId="3" fillId="26" borderId="1" xfId="0" applyFont="1" applyFill="1" applyBorder="1"/>
    <xf numFmtId="0" fontId="3" fillId="26" borderId="14" xfId="0" applyFont="1" applyFill="1" applyBorder="1"/>
    <xf numFmtId="0" fontId="0" fillId="26" borderId="1" xfId="0" applyFill="1" applyBorder="1"/>
    <xf numFmtId="0" fontId="7" fillId="27" borderId="1" xfId="0" applyFont="1" applyFill="1" applyBorder="1"/>
    <xf numFmtId="0" fontId="0" fillId="27" borderId="1" xfId="0" applyFill="1" applyBorder="1"/>
    <xf numFmtId="49" fontId="3" fillId="25" borderId="10" xfId="0" applyNumberFormat="1" applyFont="1" applyFill="1" applyBorder="1"/>
    <xf numFmtId="0" fontId="3" fillId="25" borderId="11" xfId="0" applyFont="1" applyFill="1" applyBorder="1"/>
    <xf numFmtId="0" fontId="0" fillId="25" borderId="11" xfId="0" applyFill="1" applyBorder="1"/>
    <xf numFmtId="0" fontId="3" fillId="25" borderId="12" xfId="0" applyFont="1" applyFill="1" applyBorder="1"/>
    <xf numFmtId="0" fontId="7" fillId="27" borderId="13" xfId="0" applyFont="1" applyFill="1" applyBorder="1"/>
    <xf numFmtId="0" fontId="7" fillId="27" borderId="14" xfId="0" applyFont="1" applyFill="1" applyBorder="1"/>
    <xf numFmtId="0" fontId="3" fillId="26" borderId="15" xfId="0" applyFont="1" applyFill="1" applyBorder="1"/>
    <xf numFmtId="0" fontId="3" fillId="26" borderId="16" xfId="0" applyFont="1" applyFill="1" applyBorder="1"/>
    <xf numFmtId="0" fontId="0" fillId="26" borderId="16" xfId="0" applyFill="1" applyBorder="1"/>
    <xf numFmtId="0" fontId="3" fillId="26" borderId="17" xfId="0" applyFont="1" applyFill="1" applyBorder="1" applyAlignment="1">
      <alignment horizontal="right"/>
    </xf>
    <xf numFmtId="0" fontId="0" fillId="26" borderId="14" xfId="0" applyFill="1" applyBorder="1"/>
    <xf numFmtId="49" fontId="3" fillId="12" borderId="5" xfId="0" applyNumberFormat="1" applyFont="1" applyFill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49" fontId="9" fillId="14" borderId="7" xfId="0" applyNumberFormat="1" applyFont="1" applyFill="1" applyBorder="1" applyAlignment="1">
      <alignment horizontal="center"/>
    </xf>
    <xf numFmtId="49" fontId="10" fillId="13" borderId="1" xfId="0" applyNumberFormat="1" applyFont="1" applyFill="1" applyBorder="1" applyAlignment="1">
      <alignment horizontal="center"/>
    </xf>
    <xf numFmtId="2" fontId="3" fillId="5" borderId="1" xfId="0" applyNumberFormat="1" applyFont="1" applyFill="1" applyBorder="1" applyAlignment="1">
      <alignment horizontal="center"/>
    </xf>
    <xf numFmtId="2" fontId="5" fillId="13" borderId="1" xfId="0" applyNumberFormat="1" applyFont="1" applyFill="1" applyBorder="1" applyAlignment="1">
      <alignment horizontal="center"/>
    </xf>
    <xf numFmtId="166" fontId="7" fillId="13" borderId="1" xfId="0" applyNumberFormat="1" applyFont="1" applyFill="1" applyBorder="1" applyAlignment="1">
      <alignment horizontal="center"/>
    </xf>
    <xf numFmtId="49" fontId="11" fillId="4" borderId="0" xfId="0" applyNumberFormat="1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49" fontId="12" fillId="4" borderId="0" xfId="0" applyNumberFormat="1" applyFont="1" applyFill="1" applyBorder="1" applyAlignment="1">
      <alignment horizontal="center"/>
    </xf>
    <xf numFmtId="0" fontId="12" fillId="4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EBFF"/>
      <color rgb="FFFF7DFF"/>
      <color rgb="FFFFCCFF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7C94E-7415-43A8-9BF1-1BC08BFDC8FF}">
  <dimension ref="B4:Y53"/>
  <sheetViews>
    <sheetView tabSelected="1" topLeftCell="A8" zoomScale="56" workbookViewId="0">
      <selection activeCell="J36" sqref="J36"/>
    </sheetView>
  </sheetViews>
  <sheetFormatPr baseColWidth="10" defaultRowHeight="14.25" x14ac:dyDescent="0.45"/>
  <cols>
    <col min="2" max="2" width="19.59765625" customWidth="1"/>
    <col min="3" max="3" width="13.796875" customWidth="1"/>
    <col min="4" max="4" width="13.33203125" customWidth="1"/>
    <col min="5" max="5" width="14.59765625" customWidth="1"/>
    <col min="7" max="7" width="27.6640625" customWidth="1"/>
    <col min="18" max="18" width="15.19921875" customWidth="1"/>
    <col min="19" max="19" width="16.86328125" customWidth="1"/>
    <col min="23" max="23" width="11.265625" bestFit="1" customWidth="1"/>
  </cols>
  <sheetData>
    <row r="4" spans="2:25" ht="30.75" x14ac:dyDescent="0.9">
      <c r="B4" s="6" t="s">
        <v>40</v>
      </c>
      <c r="C4" s="51"/>
      <c r="D4" s="51"/>
      <c r="E4" s="51"/>
      <c r="G4" s="7"/>
      <c r="H4" s="6" t="s">
        <v>0</v>
      </c>
      <c r="I4" s="6" t="s">
        <v>1</v>
      </c>
      <c r="J4" s="6" t="s">
        <v>2</v>
      </c>
      <c r="K4" s="6" t="s">
        <v>3</v>
      </c>
      <c r="L4" s="6" t="s">
        <v>4</v>
      </c>
      <c r="M4" s="6" t="s">
        <v>5</v>
      </c>
      <c r="N4" s="6" t="s">
        <v>6</v>
      </c>
      <c r="O4" s="6" t="s">
        <v>7</v>
      </c>
      <c r="P4" s="6" t="s">
        <v>8</v>
      </c>
      <c r="Q4" s="6" t="s">
        <v>9</v>
      </c>
      <c r="R4" s="6" t="s">
        <v>10</v>
      </c>
      <c r="S4" s="6" t="s">
        <v>11</v>
      </c>
      <c r="T4" s="6" t="s">
        <v>12</v>
      </c>
      <c r="U4" s="6" t="s">
        <v>13</v>
      </c>
      <c r="V4" s="6" t="s">
        <v>14</v>
      </c>
      <c r="W4" s="6" t="s">
        <v>15</v>
      </c>
      <c r="X4" s="6" t="s">
        <v>69</v>
      </c>
      <c r="Y4" s="6" t="s">
        <v>70</v>
      </c>
    </row>
    <row r="5" spans="2:25" ht="14.65" thickBot="1" x14ac:dyDescent="0.5">
      <c r="G5" s="8" t="s">
        <v>27</v>
      </c>
      <c r="H5" s="8">
        <v>12</v>
      </c>
      <c r="I5" s="8">
        <v>13</v>
      </c>
      <c r="J5" s="8">
        <v>12</v>
      </c>
      <c r="K5" s="8"/>
      <c r="L5" s="8">
        <v>12</v>
      </c>
      <c r="M5" s="8"/>
      <c r="N5" s="8">
        <v>10</v>
      </c>
      <c r="O5" s="8">
        <v>12</v>
      </c>
      <c r="P5" s="8"/>
      <c r="Q5" s="8">
        <v>27</v>
      </c>
      <c r="R5" s="8"/>
      <c r="S5" s="8">
        <v>20</v>
      </c>
      <c r="T5" s="8"/>
      <c r="U5" s="8"/>
      <c r="V5" s="8"/>
      <c r="W5" s="8"/>
      <c r="X5" s="8"/>
      <c r="Y5" s="8"/>
    </row>
    <row r="6" spans="2:25" ht="21" x14ac:dyDescent="0.65">
      <c r="B6" s="6" t="s">
        <v>55</v>
      </c>
      <c r="C6" s="54" t="s">
        <v>51</v>
      </c>
      <c r="D6" s="54" t="s">
        <v>52</v>
      </c>
      <c r="E6" s="55" t="s">
        <v>53</v>
      </c>
      <c r="G6" s="9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2:25" ht="21" x14ac:dyDescent="0.65">
      <c r="B7" s="58" t="s">
        <v>56</v>
      </c>
      <c r="C7" s="59">
        <v>100</v>
      </c>
      <c r="D7" s="59"/>
      <c r="E7" s="60"/>
      <c r="G7" s="12" t="s">
        <v>36</v>
      </c>
      <c r="H7" s="11">
        <f>SUM(H5*Y49)</f>
        <v>147.50830564784053</v>
      </c>
      <c r="I7" s="11">
        <f>SUM(I5*Y49)</f>
        <v>159.80066445182723</v>
      </c>
      <c r="J7" s="11">
        <f>SUM(J5*Y49)</f>
        <v>147.50830564784053</v>
      </c>
      <c r="K7" s="11">
        <f>SUM(K5*Y49)</f>
        <v>0</v>
      </c>
      <c r="L7" s="11">
        <f>SUM(L5*Y49)</f>
        <v>147.50830564784053</v>
      </c>
      <c r="M7" s="11">
        <f>SUM(M5*Y49)</f>
        <v>0</v>
      </c>
      <c r="N7" s="11">
        <f>SUM(N5*Y49)</f>
        <v>122.9235880398671</v>
      </c>
      <c r="O7" s="11">
        <f>SUM(O5*Y49)</f>
        <v>147.50830564784053</v>
      </c>
      <c r="P7" s="11">
        <f>SUM(P5*Y49)</f>
        <v>0</v>
      </c>
      <c r="Q7" s="11">
        <f>SUM(Q5*Y49)</f>
        <v>331.89368770764116</v>
      </c>
      <c r="R7" s="11">
        <f>SUM(R5*Y49)</f>
        <v>0</v>
      </c>
      <c r="S7" s="11">
        <f>SUM(S5*Y49)</f>
        <v>245.8471760797342</v>
      </c>
      <c r="T7" s="11">
        <f>SUM(T5*Y49)</f>
        <v>0</v>
      </c>
      <c r="U7" s="11">
        <f>SUM(U5*Y49)</f>
        <v>0</v>
      </c>
      <c r="V7" s="11">
        <f>SUM(V5*Y49)</f>
        <v>0</v>
      </c>
      <c r="W7" s="11">
        <f>SUM(W5*Y49)</f>
        <v>0</v>
      </c>
      <c r="X7" s="11">
        <f>SUM(X5*Y49)</f>
        <v>0</v>
      </c>
      <c r="Y7" s="11">
        <f>SUM(Y5*Y49)</f>
        <v>0</v>
      </c>
    </row>
    <row r="8" spans="2:25" ht="21" x14ac:dyDescent="0.65">
      <c r="B8" s="58" t="s">
        <v>57</v>
      </c>
      <c r="C8" s="59"/>
      <c r="D8" s="59"/>
      <c r="E8" s="60"/>
      <c r="G8" s="10" t="s">
        <v>37</v>
      </c>
      <c r="H8" s="69" t="str">
        <f>Y42</f>
        <v>450</v>
      </c>
      <c r="I8" s="69" t="str">
        <f>Y42</f>
        <v>450</v>
      </c>
      <c r="J8" s="68" t="str">
        <f>Y42</f>
        <v>450</v>
      </c>
      <c r="K8" s="68" t="str">
        <f>Y42</f>
        <v>450</v>
      </c>
      <c r="L8" s="68" t="str">
        <f>Y42</f>
        <v>450</v>
      </c>
      <c r="M8" s="68" t="str">
        <f>Y42</f>
        <v>450</v>
      </c>
      <c r="N8" s="68" t="str">
        <f>Y42</f>
        <v>450</v>
      </c>
      <c r="O8" s="68" t="str">
        <f>Y42</f>
        <v>450</v>
      </c>
      <c r="P8" s="68" t="str">
        <f>Y42</f>
        <v>450</v>
      </c>
      <c r="Q8" s="68" t="str">
        <f>Y42</f>
        <v>450</v>
      </c>
      <c r="R8" s="68" t="str">
        <f>Y42</f>
        <v>450</v>
      </c>
      <c r="S8" s="68" t="str">
        <f>Y42</f>
        <v>450</v>
      </c>
      <c r="T8" s="68" t="str">
        <f>Y42</f>
        <v>450</v>
      </c>
      <c r="U8" s="68" t="str">
        <f>Y42</f>
        <v>450</v>
      </c>
      <c r="V8" s="68" t="str">
        <f>Y42</f>
        <v>450</v>
      </c>
      <c r="W8" s="68" t="str">
        <f>Y42</f>
        <v>450</v>
      </c>
      <c r="X8" s="68" t="str">
        <f>Y42</f>
        <v>450</v>
      </c>
      <c r="Y8" s="68" t="str">
        <f>Y42</f>
        <v>450</v>
      </c>
    </row>
    <row r="9" spans="2:25" ht="21" x14ac:dyDescent="0.65">
      <c r="B9" s="58" t="s">
        <v>58</v>
      </c>
      <c r="C9" s="59"/>
      <c r="D9" s="59"/>
      <c r="E9" s="60"/>
      <c r="G9" s="13" t="s">
        <v>38</v>
      </c>
      <c r="H9" s="14">
        <f>SUM(H8+Y49*H5)</f>
        <v>597.50830564784053</v>
      </c>
      <c r="I9" s="13">
        <f>SUM(I8+Y49*I5)</f>
        <v>609.80066445182729</v>
      </c>
      <c r="J9" s="13">
        <f>SUM(J8+Y49*J5)</f>
        <v>597.50830564784053</v>
      </c>
      <c r="K9" s="13">
        <f>SUM(K8+Y49*K5)</f>
        <v>450</v>
      </c>
      <c r="L9" s="13">
        <f>SUM(L8+Y49*L5)</f>
        <v>597.50830564784053</v>
      </c>
      <c r="M9" s="13">
        <f>SUM(M8+Y49*M5)</f>
        <v>450</v>
      </c>
      <c r="N9" s="13">
        <f>SUM(N8+Y49*N5)</f>
        <v>572.92358803986713</v>
      </c>
      <c r="O9" s="13">
        <f>SUM(O8+Y49*O5)</f>
        <v>597.50830564784053</v>
      </c>
      <c r="P9" s="13">
        <f>SUM(P8+Y49*P5)</f>
        <v>450</v>
      </c>
      <c r="Q9" s="13">
        <f>SUM(Q8+Y49*Q5)</f>
        <v>781.89368770764122</v>
      </c>
      <c r="R9" s="13">
        <f>SUM(R8+Y49*R5)</f>
        <v>450</v>
      </c>
      <c r="S9" s="13">
        <f>SUM(S8+Y49*S5)</f>
        <v>695.84717607973425</v>
      </c>
      <c r="T9" s="13">
        <f>SUM(T8+Y49*T5)</f>
        <v>450</v>
      </c>
      <c r="U9" s="13">
        <f>SUM(U8+Y49*U5)</f>
        <v>450</v>
      </c>
      <c r="V9" s="13">
        <f>SUM(V8+Y49*V5)</f>
        <v>450</v>
      </c>
      <c r="W9" s="13">
        <f>SUM(W8+Y49*W5)</f>
        <v>450</v>
      </c>
      <c r="X9" s="13">
        <f>SUM(X8+Y49*X5)</f>
        <v>450</v>
      </c>
      <c r="Y9" s="13">
        <f>SUM(Y8+Y49*Y5)</f>
        <v>450</v>
      </c>
    </row>
    <row r="10" spans="2:25" ht="21" x14ac:dyDescent="0.65">
      <c r="B10" s="58" t="s">
        <v>63</v>
      </c>
      <c r="C10" s="59"/>
      <c r="D10" s="59"/>
      <c r="E10" s="60"/>
      <c r="G10" s="4"/>
      <c r="H10" s="3"/>
      <c r="I10" s="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2:25" ht="18.75" customHeight="1" x14ac:dyDescent="0.55000000000000004">
      <c r="B11" s="52"/>
      <c r="C11" s="61"/>
      <c r="D11" s="61" t="s">
        <v>66</v>
      </c>
      <c r="E11" s="62">
        <f>SUM(C7:E10)</f>
        <v>100</v>
      </c>
      <c r="G11" s="4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2:25" ht="18" x14ac:dyDescent="0.55000000000000004">
      <c r="B12" s="52"/>
      <c r="C12" s="61"/>
      <c r="D12" s="61"/>
      <c r="E12" s="63"/>
      <c r="G12" s="15" t="s">
        <v>17</v>
      </c>
      <c r="H12" s="23">
        <v>150</v>
      </c>
      <c r="I12" s="23">
        <v>331</v>
      </c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>
        <v>2</v>
      </c>
      <c r="X12" s="23"/>
      <c r="Y12" s="16"/>
    </row>
    <row r="13" spans="2:25" ht="18" x14ac:dyDescent="0.55000000000000004">
      <c r="B13" s="52"/>
      <c r="C13" s="61"/>
      <c r="D13" s="61"/>
      <c r="E13" s="63"/>
      <c r="G13" s="15" t="s">
        <v>18</v>
      </c>
      <c r="H13" s="23">
        <v>50</v>
      </c>
      <c r="I13" s="23">
        <v>163</v>
      </c>
      <c r="J13" s="23"/>
      <c r="K13" s="23"/>
      <c r="L13" s="23"/>
      <c r="M13" s="23"/>
      <c r="N13" s="23"/>
      <c r="O13" s="23"/>
      <c r="P13" s="23"/>
      <c r="Q13" s="23"/>
      <c r="R13" s="23">
        <v>100</v>
      </c>
      <c r="S13" s="23"/>
      <c r="T13" s="23"/>
      <c r="U13" s="23"/>
      <c r="V13" s="23">
        <v>20</v>
      </c>
      <c r="W13" s="23"/>
      <c r="X13" s="23"/>
      <c r="Y13" s="16"/>
    </row>
    <row r="14" spans="2:25" ht="21" x14ac:dyDescent="0.65">
      <c r="B14" s="6" t="s">
        <v>59</v>
      </c>
      <c r="C14" s="64" t="s">
        <v>51</v>
      </c>
      <c r="D14" s="64" t="s">
        <v>52</v>
      </c>
      <c r="E14" s="65" t="s">
        <v>53</v>
      </c>
      <c r="G14" s="15" t="s">
        <v>19</v>
      </c>
      <c r="H14" s="23"/>
      <c r="I14" s="23"/>
      <c r="J14" s="23">
        <v>2</v>
      </c>
      <c r="K14" s="23"/>
      <c r="L14" s="23"/>
      <c r="M14" s="23"/>
      <c r="N14" s="23"/>
      <c r="O14" s="23"/>
      <c r="P14" s="23"/>
      <c r="Q14" s="23">
        <v>3</v>
      </c>
      <c r="R14" s="23"/>
      <c r="S14" s="23"/>
      <c r="T14" s="23"/>
      <c r="U14" s="23"/>
      <c r="V14" s="23"/>
      <c r="W14" s="23"/>
      <c r="X14" s="23"/>
      <c r="Y14" s="16"/>
    </row>
    <row r="15" spans="2:25" ht="18" x14ac:dyDescent="0.55000000000000004">
      <c r="B15" s="58" t="s">
        <v>58</v>
      </c>
      <c r="C15" s="59"/>
      <c r="D15" s="59"/>
      <c r="E15" s="60">
        <v>100</v>
      </c>
      <c r="G15" s="15" t="s">
        <v>20</v>
      </c>
      <c r="H15" s="23"/>
      <c r="I15" s="23"/>
      <c r="J15" s="23"/>
      <c r="K15" s="23">
        <v>1000</v>
      </c>
      <c r="L15" s="23"/>
      <c r="M15" s="23"/>
      <c r="N15" s="23"/>
      <c r="O15" s="23"/>
      <c r="P15" s="23"/>
      <c r="Q15" s="23"/>
      <c r="R15" s="23"/>
      <c r="S15" s="23">
        <v>20</v>
      </c>
      <c r="T15" s="23"/>
      <c r="U15" s="23"/>
      <c r="V15" s="23"/>
      <c r="W15" s="23"/>
      <c r="X15" s="23"/>
      <c r="Y15" s="16"/>
    </row>
    <row r="16" spans="2:25" ht="18" x14ac:dyDescent="0.55000000000000004">
      <c r="B16" s="58" t="s">
        <v>60</v>
      </c>
      <c r="C16" s="59"/>
      <c r="D16" s="59"/>
      <c r="E16" s="60"/>
      <c r="G16" s="15" t="s">
        <v>21</v>
      </c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>
        <v>20</v>
      </c>
      <c r="V16" s="23"/>
      <c r="W16" s="23"/>
      <c r="X16" s="23"/>
      <c r="Y16" s="16"/>
    </row>
    <row r="17" spans="2:25" ht="18" x14ac:dyDescent="0.55000000000000004">
      <c r="B17" s="58" t="s">
        <v>61</v>
      </c>
      <c r="C17" s="59"/>
      <c r="D17" s="59"/>
      <c r="E17" s="60"/>
      <c r="G17" s="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"/>
    </row>
    <row r="18" spans="2:25" ht="18" x14ac:dyDescent="0.55000000000000004">
      <c r="B18" s="52"/>
      <c r="C18" s="61"/>
      <c r="D18" s="61" t="s">
        <v>65</v>
      </c>
      <c r="E18" s="62">
        <f>SUM(C15:E17)</f>
        <v>100</v>
      </c>
      <c r="G18" s="17" t="s">
        <v>22</v>
      </c>
      <c r="H18" s="25">
        <v>20</v>
      </c>
      <c r="I18" s="25">
        <v>87</v>
      </c>
      <c r="J18" s="25"/>
      <c r="K18" s="25"/>
      <c r="L18" s="25"/>
      <c r="M18" s="25"/>
      <c r="N18" s="25">
        <v>30</v>
      </c>
      <c r="O18" s="25"/>
      <c r="P18" s="25"/>
      <c r="Q18" s="25"/>
      <c r="R18" s="25"/>
      <c r="S18" s="25"/>
      <c r="T18" s="25">
        <v>10</v>
      </c>
      <c r="U18" s="25"/>
      <c r="V18" s="25"/>
      <c r="W18" s="25"/>
      <c r="X18" s="25"/>
      <c r="Y18" s="18">
        <v>10</v>
      </c>
    </row>
    <row r="19" spans="2:25" ht="18" x14ac:dyDescent="0.55000000000000004">
      <c r="B19" s="52"/>
      <c r="C19" s="61"/>
      <c r="D19" s="61"/>
      <c r="E19" s="63"/>
      <c r="G19" s="17" t="s">
        <v>23</v>
      </c>
      <c r="H19" s="25"/>
      <c r="I19" s="25"/>
      <c r="J19" s="25"/>
      <c r="K19" s="25"/>
      <c r="L19" s="25"/>
      <c r="M19" s="25">
        <v>20</v>
      </c>
      <c r="N19" s="25">
        <v>29</v>
      </c>
      <c r="O19" s="25">
        <v>100</v>
      </c>
      <c r="P19" s="25">
        <v>100</v>
      </c>
      <c r="Q19" s="25"/>
      <c r="R19" s="25"/>
      <c r="S19" s="25"/>
      <c r="T19" s="25"/>
      <c r="U19" s="25"/>
      <c r="V19" s="25"/>
      <c r="W19" s="25"/>
      <c r="X19" s="25"/>
      <c r="Y19" s="18"/>
    </row>
    <row r="20" spans="2:25" ht="18" x14ac:dyDescent="0.55000000000000004">
      <c r="B20" s="52"/>
      <c r="C20" s="61"/>
      <c r="D20" s="61"/>
      <c r="E20" s="63"/>
      <c r="G20" s="17" t="s">
        <v>24</v>
      </c>
      <c r="H20" s="25"/>
      <c r="I20" s="25"/>
      <c r="J20" s="25"/>
      <c r="K20" s="25"/>
      <c r="L20" s="25">
        <v>10</v>
      </c>
      <c r="M20" s="25"/>
      <c r="N20" s="25"/>
      <c r="O20" s="25"/>
      <c r="P20" s="25"/>
      <c r="Q20" s="25">
        <v>100</v>
      </c>
      <c r="R20" s="25">
        <v>20</v>
      </c>
      <c r="S20" s="25"/>
      <c r="T20" s="25"/>
      <c r="U20" s="25"/>
      <c r="V20" s="25"/>
      <c r="W20" s="25"/>
      <c r="X20" s="25">
        <v>2</v>
      </c>
      <c r="Y20" s="18"/>
    </row>
    <row r="21" spans="2:25" ht="21" x14ac:dyDescent="0.65">
      <c r="B21" s="6" t="s">
        <v>62</v>
      </c>
      <c r="C21" s="64" t="s">
        <v>51</v>
      </c>
      <c r="D21" s="64" t="s">
        <v>52</v>
      </c>
      <c r="E21" s="65" t="s">
        <v>53</v>
      </c>
      <c r="G21" s="17" t="s">
        <v>25</v>
      </c>
      <c r="H21" s="25"/>
      <c r="I21" s="25"/>
      <c r="J21" s="25">
        <v>10</v>
      </c>
      <c r="K21" s="25"/>
      <c r="L21" s="25"/>
      <c r="M21" s="25"/>
      <c r="N21" s="25"/>
      <c r="O21" s="25"/>
      <c r="P21" s="25"/>
      <c r="Q21" s="25"/>
      <c r="R21" s="25"/>
      <c r="S21" s="25">
        <v>100</v>
      </c>
      <c r="T21" s="25"/>
      <c r="U21" s="25"/>
      <c r="V21" s="25"/>
      <c r="W21" s="25"/>
      <c r="X21" s="25"/>
      <c r="Y21" s="18"/>
    </row>
    <row r="22" spans="2:25" ht="18" x14ac:dyDescent="0.55000000000000004">
      <c r="B22" s="58" t="s">
        <v>58</v>
      </c>
      <c r="C22" s="59"/>
      <c r="D22" s="59"/>
      <c r="E22" s="60"/>
      <c r="G22" s="17" t="s">
        <v>26</v>
      </c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18"/>
    </row>
    <row r="23" spans="2:25" ht="18" x14ac:dyDescent="0.55000000000000004">
      <c r="B23" s="58" t="s">
        <v>60</v>
      </c>
      <c r="C23" s="59"/>
      <c r="D23" s="59"/>
      <c r="E23" s="60"/>
      <c r="G23" s="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"/>
    </row>
    <row r="24" spans="2:25" ht="18" x14ac:dyDescent="0.55000000000000004">
      <c r="B24" s="58" t="s">
        <v>61</v>
      </c>
      <c r="C24" s="59"/>
      <c r="D24" s="59"/>
      <c r="E24" s="60"/>
      <c r="G24" s="19" t="s">
        <v>28</v>
      </c>
      <c r="H24" s="26">
        <v>35</v>
      </c>
      <c r="I24" s="26">
        <v>10</v>
      </c>
      <c r="J24" s="26"/>
      <c r="K24" s="26"/>
      <c r="L24" s="26"/>
      <c r="M24" s="26"/>
      <c r="N24" s="26"/>
      <c r="O24" s="26"/>
      <c r="P24" s="26"/>
      <c r="Q24" s="26"/>
      <c r="R24" s="26"/>
      <c r="S24" s="26">
        <v>1</v>
      </c>
      <c r="T24" s="26">
        <v>1</v>
      </c>
      <c r="U24" s="26">
        <v>1</v>
      </c>
      <c r="V24" s="26">
        <v>1</v>
      </c>
      <c r="W24" s="26">
        <v>1</v>
      </c>
      <c r="X24" s="26">
        <v>1</v>
      </c>
      <c r="Y24" s="20">
        <v>1</v>
      </c>
    </row>
    <row r="25" spans="2:25" ht="18" x14ac:dyDescent="0.55000000000000004">
      <c r="B25" s="52"/>
      <c r="C25" s="61"/>
      <c r="D25" s="61" t="s">
        <v>64</v>
      </c>
      <c r="E25" s="62">
        <f>SUM(C22:E24)</f>
        <v>0</v>
      </c>
      <c r="G25" s="19" t="s">
        <v>29</v>
      </c>
      <c r="H25" s="26"/>
      <c r="I25" s="26">
        <v>1</v>
      </c>
      <c r="J25" s="26">
        <v>2</v>
      </c>
      <c r="K25" s="26">
        <v>1</v>
      </c>
      <c r="L25" s="26">
        <v>1</v>
      </c>
      <c r="M25" s="26"/>
      <c r="N25" s="26">
        <v>1</v>
      </c>
      <c r="O25" s="26">
        <v>1</v>
      </c>
      <c r="P25" s="26"/>
      <c r="Q25" s="26">
        <v>1</v>
      </c>
      <c r="R25" s="26"/>
      <c r="S25" s="26"/>
      <c r="T25" s="26"/>
      <c r="U25" s="26"/>
      <c r="V25" s="26"/>
      <c r="W25" s="26"/>
      <c r="X25" s="26"/>
      <c r="Y25" s="20"/>
    </row>
    <row r="26" spans="2:25" ht="18" x14ac:dyDescent="0.55000000000000004">
      <c r="B26" s="52"/>
      <c r="C26" s="61"/>
      <c r="D26" s="61"/>
      <c r="E26" s="63"/>
      <c r="G26" s="19" t="s">
        <v>30</v>
      </c>
      <c r="H26" s="26"/>
      <c r="I26" s="26"/>
      <c r="J26" s="26"/>
      <c r="K26" s="26"/>
      <c r="L26" s="26"/>
      <c r="M26" s="26">
        <v>1</v>
      </c>
      <c r="N26" s="26"/>
      <c r="O26" s="26"/>
      <c r="P26" s="26">
        <v>2</v>
      </c>
      <c r="Q26" s="26"/>
      <c r="R26" s="26">
        <v>2</v>
      </c>
      <c r="S26" s="26"/>
      <c r="T26" s="26">
        <v>2</v>
      </c>
      <c r="U26" s="26"/>
      <c r="V26" s="26"/>
      <c r="W26" s="26"/>
      <c r="X26" s="26"/>
      <c r="Y26" s="20"/>
    </row>
    <row r="27" spans="2:25" ht="18" x14ac:dyDescent="0.55000000000000004">
      <c r="B27" s="52"/>
      <c r="C27" s="61"/>
      <c r="D27" s="66" t="s">
        <v>67</v>
      </c>
      <c r="E27" s="67">
        <f>SUM(E11,E18,E25)</f>
        <v>200</v>
      </c>
      <c r="G27" s="19" t="s">
        <v>32</v>
      </c>
      <c r="H27" s="26">
        <v>2</v>
      </c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0"/>
    </row>
    <row r="28" spans="2:25" ht="18.399999999999999" thickBot="1" x14ac:dyDescent="0.6">
      <c r="B28" s="53"/>
      <c r="C28" s="56"/>
      <c r="D28" s="56"/>
      <c r="E28" s="57"/>
      <c r="G28" s="19" t="s">
        <v>39</v>
      </c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0"/>
    </row>
    <row r="29" spans="2:25" ht="18.399999999999999" thickBot="1" x14ac:dyDescent="0.6">
      <c r="G29" s="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"/>
    </row>
    <row r="30" spans="2:25" ht="18" x14ac:dyDescent="0.55000000000000004">
      <c r="B30" s="99" t="s">
        <v>72</v>
      </c>
      <c r="C30" s="100"/>
      <c r="D30" s="101"/>
      <c r="E30" s="102">
        <v>540</v>
      </c>
      <c r="G30" s="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"/>
    </row>
    <row r="31" spans="2:25" ht="18" x14ac:dyDescent="0.55000000000000004">
      <c r="B31" s="86" t="s">
        <v>73</v>
      </c>
      <c r="C31" s="87"/>
      <c r="D31" s="88"/>
      <c r="E31" s="89"/>
      <c r="G31" s="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"/>
    </row>
    <row r="32" spans="2:25" ht="18" x14ac:dyDescent="0.55000000000000004">
      <c r="B32" s="86" t="s">
        <v>74</v>
      </c>
      <c r="C32" s="87"/>
      <c r="D32" s="88"/>
      <c r="E32" s="89"/>
      <c r="G32" s="21" t="s">
        <v>33</v>
      </c>
      <c r="H32" s="27">
        <f>SUM(H12:H23)</f>
        <v>220</v>
      </c>
      <c r="I32" s="27">
        <f>SUM(I12:I23)</f>
        <v>581</v>
      </c>
      <c r="J32" s="27">
        <f>SUM(J12:J23)</f>
        <v>12</v>
      </c>
      <c r="K32" s="27">
        <f t="shared" ref="K32:Y32" si="0">SUM(K12:K23)</f>
        <v>1000</v>
      </c>
      <c r="L32" s="27">
        <f t="shared" si="0"/>
        <v>10</v>
      </c>
      <c r="M32" s="27">
        <f t="shared" si="0"/>
        <v>20</v>
      </c>
      <c r="N32" s="27">
        <f t="shared" si="0"/>
        <v>59</v>
      </c>
      <c r="O32" s="27">
        <f t="shared" si="0"/>
        <v>100</v>
      </c>
      <c r="P32" s="27">
        <f t="shared" si="0"/>
        <v>100</v>
      </c>
      <c r="Q32" s="27">
        <f t="shared" si="0"/>
        <v>103</v>
      </c>
      <c r="R32" s="27">
        <f t="shared" si="0"/>
        <v>120</v>
      </c>
      <c r="S32" s="27">
        <f t="shared" si="0"/>
        <v>120</v>
      </c>
      <c r="T32" s="27">
        <f t="shared" si="0"/>
        <v>10</v>
      </c>
      <c r="U32" s="27">
        <f t="shared" si="0"/>
        <v>20</v>
      </c>
      <c r="V32" s="27">
        <f t="shared" si="0"/>
        <v>20</v>
      </c>
      <c r="W32" s="27">
        <f t="shared" si="0"/>
        <v>2</v>
      </c>
      <c r="X32" s="27">
        <f t="shared" si="0"/>
        <v>2</v>
      </c>
      <c r="Y32" s="27">
        <f t="shared" si="0"/>
        <v>10</v>
      </c>
    </row>
    <row r="33" spans="2:25" ht="18" x14ac:dyDescent="0.55000000000000004">
      <c r="B33" s="86" t="s">
        <v>75</v>
      </c>
      <c r="C33" s="87"/>
      <c r="D33" s="88"/>
      <c r="E33" s="89"/>
      <c r="G33" s="21" t="s">
        <v>35</v>
      </c>
      <c r="H33" s="27">
        <f>SUM(H24:H26)</f>
        <v>35</v>
      </c>
      <c r="I33" s="27">
        <f>SUM(I24:I26)</f>
        <v>11</v>
      </c>
      <c r="J33" s="27">
        <f t="shared" ref="J33:Y33" si="1">SUM(J24:J26)</f>
        <v>2</v>
      </c>
      <c r="K33" s="27">
        <f t="shared" si="1"/>
        <v>1</v>
      </c>
      <c r="L33" s="27">
        <f t="shared" si="1"/>
        <v>1</v>
      </c>
      <c r="M33" s="27">
        <f t="shared" si="1"/>
        <v>1</v>
      </c>
      <c r="N33" s="27">
        <f t="shared" si="1"/>
        <v>1</v>
      </c>
      <c r="O33" s="27">
        <f t="shared" si="1"/>
        <v>1</v>
      </c>
      <c r="P33" s="27">
        <f t="shared" si="1"/>
        <v>2</v>
      </c>
      <c r="Q33" s="27">
        <f t="shared" si="1"/>
        <v>1</v>
      </c>
      <c r="R33" s="27">
        <f t="shared" si="1"/>
        <v>2</v>
      </c>
      <c r="S33" s="27">
        <f t="shared" si="1"/>
        <v>1</v>
      </c>
      <c r="T33" s="27">
        <f t="shared" si="1"/>
        <v>3</v>
      </c>
      <c r="U33" s="27">
        <f t="shared" si="1"/>
        <v>1</v>
      </c>
      <c r="V33" s="27">
        <f t="shared" si="1"/>
        <v>1</v>
      </c>
      <c r="W33" s="27">
        <f t="shared" si="1"/>
        <v>1</v>
      </c>
      <c r="X33" s="27">
        <f t="shared" si="1"/>
        <v>1</v>
      </c>
      <c r="Y33" s="27">
        <f t="shared" si="1"/>
        <v>1</v>
      </c>
    </row>
    <row r="34" spans="2:25" ht="21" x14ac:dyDescent="0.65">
      <c r="B34" s="86" t="s">
        <v>77</v>
      </c>
      <c r="C34" s="87"/>
      <c r="D34" s="88"/>
      <c r="E34" s="89"/>
      <c r="G34" s="125" t="s">
        <v>34</v>
      </c>
      <c r="H34" s="126" t="str">
        <f>IMSUB(H32,H33)</f>
        <v>185</v>
      </c>
      <c r="I34" s="126" t="str">
        <f>IMSUB(I32,I33)</f>
        <v>570</v>
      </c>
      <c r="J34" s="126" t="str">
        <f t="shared" ref="J34:Y34" si="2">IMSUB(J32,J33)</f>
        <v>10</v>
      </c>
      <c r="K34" s="126" t="str">
        <f t="shared" si="2"/>
        <v>999</v>
      </c>
      <c r="L34" s="126" t="str">
        <f t="shared" si="2"/>
        <v>9</v>
      </c>
      <c r="M34" s="126" t="str">
        <f t="shared" si="2"/>
        <v>19</v>
      </c>
      <c r="N34" s="126" t="str">
        <f t="shared" si="2"/>
        <v>58</v>
      </c>
      <c r="O34" s="126" t="str">
        <f t="shared" si="2"/>
        <v>99</v>
      </c>
      <c r="P34" s="126" t="str">
        <f t="shared" si="2"/>
        <v>98</v>
      </c>
      <c r="Q34" s="126" t="str">
        <f t="shared" si="2"/>
        <v>102</v>
      </c>
      <c r="R34" s="126" t="str">
        <f t="shared" si="2"/>
        <v>118</v>
      </c>
      <c r="S34" s="126" t="str">
        <f t="shared" si="2"/>
        <v>119</v>
      </c>
      <c r="T34" s="126" t="str">
        <f t="shared" si="2"/>
        <v>7</v>
      </c>
      <c r="U34" s="126" t="str">
        <f t="shared" si="2"/>
        <v>19</v>
      </c>
      <c r="V34" s="126" t="str">
        <f t="shared" si="2"/>
        <v>19</v>
      </c>
      <c r="W34" s="126" t="str">
        <f t="shared" si="2"/>
        <v>1</v>
      </c>
      <c r="X34" s="126" t="str">
        <f t="shared" si="2"/>
        <v>1</v>
      </c>
      <c r="Y34" s="126" t="str">
        <f t="shared" si="2"/>
        <v>9</v>
      </c>
    </row>
    <row r="35" spans="2:25" ht="18" x14ac:dyDescent="0.55000000000000004">
      <c r="B35" s="86" t="s">
        <v>78</v>
      </c>
      <c r="C35" s="88"/>
      <c r="D35" s="88"/>
      <c r="E35" s="90"/>
      <c r="G35" s="22" t="s">
        <v>31</v>
      </c>
      <c r="H35" s="2"/>
      <c r="I35" s="1" t="str">
        <f>IMSUB(I9,I34)</f>
        <v>39,8006644518273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2:25" ht="18" x14ac:dyDescent="0.55000000000000004">
      <c r="B36" s="86" t="s">
        <v>79</v>
      </c>
      <c r="C36" s="88"/>
      <c r="D36" s="88"/>
      <c r="E36" s="90"/>
    </row>
    <row r="37" spans="2:25" ht="18.399999999999999" thickBot="1" x14ac:dyDescent="0.6">
      <c r="B37" s="86" t="s">
        <v>80</v>
      </c>
      <c r="C37" s="88"/>
      <c r="D37" s="88"/>
      <c r="E37" s="90"/>
      <c r="G37" s="127"/>
      <c r="H37" s="127"/>
      <c r="V37" s="21"/>
      <c r="W37" s="21" t="s">
        <v>16</v>
      </c>
      <c r="X37" s="21"/>
      <c r="Y37" s="21">
        <v>12000</v>
      </c>
    </row>
    <row r="38" spans="2:25" ht="18" x14ac:dyDescent="0.55000000000000004">
      <c r="B38" s="86" t="s">
        <v>81</v>
      </c>
      <c r="C38" s="88"/>
      <c r="D38" s="88"/>
      <c r="E38" s="90"/>
      <c r="G38" s="42" t="s">
        <v>50</v>
      </c>
      <c r="H38" s="43"/>
      <c r="I38" s="44">
        <v>1200</v>
      </c>
      <c r="K38" s="70" t="s">
        <v>71</v>
      </c>
      <c r="L38" s="71"/>
      <c r="M38" s="72">
        <v>240</v>
      </c>
      <c r="V38" s="21"/>
      <c r="W38" s="21" t="s">
        <v>87</v>
      </c>
      <c r="X38" s="21"/>
      <c r="Y38" s="124">
        <f>SUM(H32:Y32)</f>
        <v>2509</v>
      </c>
    </row>
    <row r="39" spans="2:25" ht="25.5" x14ac:dyDescent="0.75">
      <c r="B39" s="91" t="s">
        <v>76</v>
      </c>
      <c r="C39" s="92"/>
      <c r="D39" s="93"/>
      <c r="E39" s="94">
        <f>SUM(E31:E33)</f>
        <v>0</v>
      </c>
      <c r="G39" s="83" t="s">
        <v>51</v>
      </c>
      <c r="H39" s="79"/>
      <c r="I39" s="84">
        <v>585</v>
      </c>
      <c r="K39" s="81" t="s">
        <v>51</v>
      </c>
      <c r="L39" s="80"/>
      <c r="M39" s="82"/>
      <c r="V39" s="123"/>
      <c r="W39" s="123" t="s">
        <v>41</v>
      </c>
      <c r="X39" s="123"/>
      <c r="Y39" s="123" t="str">
        <f>IMSUB(Y37,Y38)</f>
        <v>9491</v>
      </c>
    </row>
    <row r="40" spans="2:25" ht="18.399999999999999" thickBot="1" x14ac:dyDescent="0.6">
      <c r="B40" s="95" t="s">
        <v>31</v>
      </c>
      <c r="C40" s="96"/>
      <c r="D40" s="97"/>
      <c r="E40" s="98" t="str">
        <f>IMSUB(E30,E39)</f>
        <v>540</v>
      </c>
      <c r="G40" s="83" t="s">
        <v>52</v>
      </c>
      <c r="H40" s="79"/>
      <c r="I40" s="84"/>
      <c r="K40" s="81" t="s">
        <v>52</v>
      </c>
      <c r="L40" s="80"/>
      <c r="M40" s="82"/>
      <c r="O40" t="s">
        <v>86</v>
      </c>
    </row>
    <row r="41" spans="2:25" ht="18.399999999999999" thickBot="1" x14ac:dyDescent="0.6">
      <c r="G41" s="83" t="s">
        <v>53</v>
      </c>
      <c r="H41" s="79"/>
      <c r="I41" s="84"/>
      <c r="K41" s="81" t="s">
        <v>53</v>
      </c>
      <c r="L41" s="80"/>
      <c r="M41" s="82"/>
    </row>
    <row r="42" spans="2:25" ht="18" x14ac:dyDescent="0.55000000000000004">
      <c r="B42" s="109" t="s">
        <v>84</v>
      </c>
      <c r="C42" s="110"/>
      <c r="D42" s="111"/>
      <c r="E42" s="112">
        <v>720</v>
      </c>
      <c r="G42" s="83" t="s">
        <v>82</v>
      </c>
      <c r="H42" s="16"/>
      <c r="I42" s="85">
        <v>2</v>
      </c>
      <c r="K42" s="73" t="s">
        <v>54</v>
      </c>
      <c r="L42" s="74"/>
      <c r="M42" s="75">
        <f>SUM(M39:M41)</f>
        <v>0</v>
      </c>
      <c r="V42" s="32"/>
      <c r="W42" s="33" t="s">
        <v>42</v>
      </c>
      <c r="X42" s="32"/>
      <c r="Y42" s="33" t="s">
        <v>68</v>
      </c>
    </row>
    <row r="43" spans="2:25" ht="18.399999999999999" thickBot="1" x14ac:dyDescent="0.6">
      <c r="B43" s="103" t="s">
        <v>51</v>
      </c>
      <c r="C43" s="104"/>
      <c r="D43" s="106"/>
      <c r="E43" s="105"/>
      <c r="G43" s="83" t="s">
        <v>83</v>
      </c>
      <c r="H43" s="16"/>
      <c r="I43" s="85"/>
      <c r="K43" s="76" t="s">
        <v>31</v>
      </c>
      <c r="L43" s="77"/>
      <c r="M43" s="78" t="str">
        <f>IMSUB(M38,M42)</f>
        <v>240</v>
      </c>
      <c r="V43" s="30"/>
      <c r="W43" s="31" t="s">
        <v>43</v>
      </c>
      <c r="X43" s="30"/>
      <c r="Y43" s="31" t="s">
        <v>45</v>
      </c>
    </row>
    <row r="44" spans="2:25" ht="18" x14ac:dyDescent="0.55000000000000004">
      <c r="B44" s="103" t="s">
        <v>52</v>
      </c>
      <c r="C44" s="104"/>
      <c r="D44" s="106"/>
      <c r="E44" s="105"/>
      <c r="G44" s="45" t="s">
        <v>54</v>
      </c>
      <c r="H44" s="46"/>
      <c r="I44" s="47">
        <f>SUM(I39:I43)</f>
        <v>587</v>
      </c>
      <c r="V44" s="30"/>
      <c r="W44" s="31" t="s">
        <v>44</v>
      </c>
      <c r="X44" s="30"/>
      <c r="Y44" s="31">
        <f>SUM(Y42*Y43)</f>
        <v>8100</v>
      </c>
    </row>
    <row r="45" spans="2:25" ht="18.399999999999999" thickBot="1" x14ac:dyDescent="0.6">
      <c r="B45" s="103" t="s">
        <v>53</v>
      </c>
      <c r="C45" s="104"/>
      <c r="D45" s="106"/>
      <c r="E45" s="105"/>
      <c r="G45" s="48" t="s">
        <v>31</v>
      </c>
      <c r="H45" s="49"/>
      <c r="I45" s="50" t="str">
        <f>IMSUB(I38,I44)</f>
        <v>613</v>
      </c>
      <c r="V45" s="28"/>
      <c r="W45" s="121"/>
      <c r="X45" s="121"/>
      <c r="Y45" s="29"/>
    </row>
    <row r="46" spans="2:25" ht="18" x14ac:dyDescent="0.55000000000000004">
      <c r="B46" s="103" t="s">
        <v>82</v>
      </c>
      <c r="C46" s="104"/>
      <c r="D46" s="106"/>
      <c r="E46" s="105"/>
      <c r="G46" s="127"/>
      <c r="H46" s="128"/>
      <c r="V46" s="34"/>
      <c r="W46" s="35" t="s">
        <v>47</v>
      </c>
      <c r="X46" s="34"/>
      <c r="Y46" s="35" t="str">
        <f>IMSUB(Y37,Y44)</f>
        <v>3900</v>
      </c>
    </row>
    <row r="47" spans="2:25" ht="18" x14ac:dyDescent="0.55000000000000004">
      <c r="B47" s="103" t="s">
        <v>83</v>
      </c>
      <c r="C47" s="106"/>
      <c r="D47" s="106"/>
      <c r="E47" s="119"/>
      <c r="G47" s="127"/>
      <c r="H47" s="128"/>
      <c r="V47" s="36"/>
      <c r="W47" s="37" t="s">
        <v>49</v>
      </c>
      <c r="X47" s="36"/>
      <c r="Y47" s="37">
        <v>301</v>
      </c>
    </row>
    <row r="48" spans="2:25" ht="18" x14ac:dyDescent="0.55000000000000004">
      <c r="B48" s="103" t="s">
        <v>85</v>
      </c>
      <c r="C48" s="106"/>
      <c r="D48" s="106"/>
      <c r="E48" s="119"/>
      <c r="G48" s="127"/>
      <c r="H48" s="128"/>
      <c r="V48" s="38"/>
      <c r="W48" s="120" t="s">
        <v>46</v>
      </c>
      <c r="X48" s="38"/>
      <c r="Y48" s="39">
        <f>SUM(E11,E18,E25)</f>
        <v>200</v>
      </c>
    </row>
    <row r="49" spans="2:25" ht="23.65" thickBot="1" x14ac:dyDescent="0.75">
      <c r="B49" s="113" t="s">
        <v>54</v>
      </c>
      <c r="C49" s="107"/>
      <c r="D49" s="108"/>
      <c r="E49" s="114">
        <f>SUM(E43:E48)</f>
        <v>0</v>
      </c>
      <c r="G49" s="129"/>
      <c r="H49" s="130"/>
      <c r="V49" s="40"/>
      <c r="W49" s="122" t="s">
        <v>48</v>
      </c>
      <c r="X49" s="40"/>
      <c r="Y49" s="41">
        <f>IMSUB(Y46,Y48)/Y47</f>
        <v>12.29235880398671</v>
      </c>
    </row>
    <row r="50" spans="2:25" ht="18.399999999999999" thickBot="1" x14ac:dyDescent="0.6">
      <c r="B50" s="115" t="s">
        <v>31</v>
      </c>
      <c r="C50" s="116"/>
      <c r="D50" s="117"/>
      <c r="E50" s="118" t="str">
        <f>IMSUB(E42,E49)</f>
        <v>720</v>
      </c>
      <c r="G50" s="5"/>
    </row>
    <row r="51" spans="2:25" x14ac:dyDescent="0.45">
      <c r="G51" s="5"/>
    </row>
    <row r="52" spans="2:25" x14ac:dyDescent="0.45">
      <c r="G52" s="5"/>
    </row>
    <row r="53" spans="2:25" x14ac:dyDescent="0.45">
      <c r="G53" s="5"/>
    </row>
  </sheetData>
  <conditionalFormatting sqref="I35">
    <cfRule type="cellIs" dxfId="6" priority="1" operator="lessThan">
      <formula>0</formula>
    </cfRule>
    <cfRule type="cellIs" dxfId="5" priority="2" operator="greaterThan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min"/>
        <cfvo type="max"/>
        <color rgb="FFFF0000"/>
        <color theme="9"/>
      </colorScale>
    </cfRule>
    <cfRule type="cellIs" dxfId="4" priority="5" operator="greaterThan">
      <formula>0</formula>
    </cfRule>
    <cfRule type="cellIs" dxfId="3" priority="6" operator="lessThan">
      <formula>0</formula>
    </cfRule>
    <cfRule type="cellIs" dxfId="2" priority="7" operator="lessThan">
      <formula>0</formula>
    </cfRule>
    <cfRule type="cellIs" dxfId="1" priority="8" operator="lessThan">
      <formula>0</formula>
    </cfRule>
    <cfRule type="cellIs" dxfId="0" priority="9" operator="greaterThan">
      <formula>0</formula>
    </cfRule>
    <cfRule type="colorScale" priority="10">
      <colorScale>
        <cfvo type="num" val="0"/>
        <cfvo type="num" val="0"/>
        <color rgb="FFFF7128"/>
        <color rgb="FFFFEF9C"/>
      </colorScale>
    </cfRule>
    <cfRule type="colorScale" priority="11">
      <colorScale>
        <cfvo type="min"/>
        <cfvo type="max"/>
        <color rgb="FFFF7128"/>
        <color theme="9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Journé</dc:creator>
  <cp:lastModifiedBy>Lionel Journé</cp:lastModifiedBy>
  <dcterms:created xsi:type="dcterms:W3CDTF">2020-11-12T11:46:46Z</dcterms:created>
  <dcterms:modified xsi:type="dcterms:W3CDTF">2020-11-13T18:08:48Z</dcterms:modified>
</cp:coreProperties>
</file>