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4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harts/chart47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BO\Desktop\ANNUEL\"/>
    </mc:Choice>
  </mc:AlternateContent>
  <xr:revisionPtr revIDLastSave="0" documentId="13_ncr:1_{C3AA8F7E-4ECF-44A4-A59F-308698350C80}" xr6:coauthVersionLast="45" xr6:coauthVersionMax="45" xr10:uidLastSave="{00000000-0000-0000-0000-000000000000}"/>
  <bookViews>
    <workbookView xWindow="-108" yWindow="-108" windowWidth="23256" windowHeight="12576" firstSheet="2" activeTab="3" xr2:uid="{2C7F1C7A-C985-4D7C-B624-2D766BA418C8}"/>
  </bookViews>
  <sheets>
    <sheet name="RECAPITULATIF ANNUEL" sheetId="1" r:id="rId1"/>
    <sheet name="MOYENNES" sheetId="2" r:id="rId2"/>
    <sheet name="Graphiques" sheetId="4" r:id="rId3"/>
    <sheet name="ANALYSES réglementaires" sheetId="5" r:id="rId4"/>
    <sheet name="Données" sheetId="6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E19" i="5" l="1"/>
  <c r="AD19" i="5"/>
  <c r="AE18" i="5"/>
  <c r="AD18" i="5"/>
  <c r="AE17" i="5"/>
  <c r="AD17" i="5"/>
  <c r="AE16" i="5"/>
  <c r="AD16" i="5"/>
  <c r="AE15" i="5"/>
  <c r="AD15" i="5"/>
  <c r="AE14" i="5"/>
  <c r="AD14" i="5"/>
  <c r="AE13" i="5"/>
  <c r="AD13" i="5"/>
  <c r="AE12" i="5"/>
  <c r="AD12" i="5"/>
  <c r="AE11" i="5"/>
  <c r="AD11" i="5"/>
  <c r="AE10" i="5"/>
  <c r="AD10" i="5"/>
  <c r="AE9" i="5"/>
  <c r="AD9" i="5"/>
  <c r="AE8" i="5"/>
  <c r="AD8" i="5"/>
  <c r="AH20" i="5" l="1"/>
  <c r="AH22" i="5" s="1"/>
  <c r="Y8" i="5" l="1"/>
  <c r="AA59" i="5"/>
  <c r="Z59" i="5"/>
  <c r="Y59" i="5"/>
  <c r="AA58" i="5"/>
  <c r="Z58" i="5"/>
  <c r="Y58" i="5"/>
  <c r="AA57" i="5"/>
  <c r="Z57" i="5"/>
  <c r="Y57" i="5"/>
  <c r="AA56" i="5"/>
  <c r="Z56" i="5"/>
  <c r="Y56" i="5"/>
  <c r="AA55" i="5"/>
  <c r="Z55" i="5"/>
  <c r="Y55" i="5"/>
  <c r="AA54" i="5"/>
  <c r="Z54" i="5"/>
  <c r="Y54" i="5"/>
  <c r="AA53" i="5"/>
  <c r="Z53" i="5"/>
  <c r="Y53" i="5"/>
  <c r="AA52" i="5"/>
  <c r="Z52" i="5"/>
  <c r="Y52" i="5"/>
  <c r="AA51" i="5"/>
  <c r="Z51" i="5"/>
  <c r="Y51" i="5"/>
  <c r="AA50" i="5"/>
  <c r="Z50" i="5"/>
  <c r="Y50" i="5"/>
  <c r="AA49" i="5"/>
  <c r="Z49" i="5"/>
  <c r="Y49" i="5"/>
  <c r="AA48" i="5"/>
  <c r="Z48" i="5"/>
  <c r="Y48" i="5"/>
  <c r="AA47" i="5"/>
  <c r="Z47" i="5"/>
  <c r="Y47" i="5"/>
  <c r="AA46" i="5"/>
  <c r="Z46" i="5"/>
  <c r="Y46" i="5"/>
  <c r="AA45" i="5"/>
  <c r="Z45" i="5"/>
  <c r="Y45" i="5"/>
  <c r="AA44" i="5"/>
  <c r="Z44" i="5"/>
  <c r="Y44" i="5"/>
  <c r="AA43" i="5"/>
  <c r="Z43" i="5"/>
  <c r="Y43" i="5"/>
  <c r="AA42" i="5"/>
  <c r="Z42" i="5"/>
  <c r="Y42" i="5"/>
  <c r="AA41" i="5"/>
  <c r="Z41" i="5"/>
  <c r="Y41" i="5"/>
  <c r="AA40" i="5"/>
  <c r="Z40" i="5"/>
  <c r="Y40" i="5"/>
  <c r="AA39" i="5"/>
  <c r="Z39" i="5"/>
  <c r="Y39" i="5"/>
  <c r="AA38" i="5"/>
  <c r="Z38" i="5"/>
  <c r="Y38" i="5"/>
  <c r="AA37" i="5"/>
  <c r="Z37" i="5"/>
  <c r="Y37" i="5"/>
  <c r="AA36" i="5"/>
  <c r="Z36" i="5"/>
  <c r="Y36" i="5"/>
  <c r="AA35" i="5"/>
  <c r="Z35" i="5"/>
  <c r="Y35" i="5"/>
  <c r="AA34" i="5"/>
  <c r="Z34" i="5"/>
  <c r="Y34" i="5"/>
  <c r="AA33" i="5"/>
  <c r="Z33" i="5"/>
  <c r="Y33" i="5"/>
  <c r="AA32" i="5"/>
  <c r="Z32" i="5"/>
  <c r="Y32" i="5"/>
  <c r="AA31" i="5"/>
  <c r="Z31" i="5"/>
  <c r="Y31" i="5"/>
  <c r="AA30" i="5"/>
  <c r="Z30" i="5"/>
  <c r="Y30" i="5"/>
  <c r="AA29" i="5"/>
  <c r="Z29" i="5"/>
  <c r="Y29" i="5"/>
  <c r="AA28" i="5"/>
  <c r="Z28" i="5"/>
  <c r="Y28" i="5"/>
  <c r="AA27" i="5"/>
  <c r="Z27" i="5"/>
  <c r="Y27" i="5"/>
  <c r="AA26" i="5"/>
  <c r="Z26" i="5"/>
  <c r="Y26" i="5"/>
  <c r="AA25" i="5"/>
  <c r="Z25" i="5"/>
  <c r="Y25" i="5"/>
  <c r="AA24" i="5"/>
  <c r="Z24" i="5"/>
  <c r="Y24" i="5"/>
  <c r="AA23" i="5"/>
  <c r="Z23" i="5"/>
  <c r="Y23" i="5"/>
  <c r="AA22" i="5"/>
  <c r="Z22" i="5"/>
  <c r="Y22" i="5"/>
  <c r="AA21" i="5"/>
  <c r="Z21" i="5"/>
  <c r="Y21" i="5"/>
  <c r="AA20" i="5"/>
  <c r="Z20" i="5"/>
  <c r="Y20" i="5"/>
  <c r="AA19" i="5"/>
  <c r="Z19" i="5"/>
  <c r="Y19" i="5"/>
  <c r="AA18" i="5"/>
  <c r="Z18" i="5"/>
  <c r="Y18" i="5"/>
  <c r="AA17" i="5"/>
  <c r="Z17" i="5"/>
  <c r="Y17" i="5"/>
  <c r="AA16" i="5"/>
  <c r="Z16" i="5"/>
  <c r="Y16" i="5"/>
  <c r="AA15" i="5"/>
  <c r="Z15" i="5"/>
  <c r="Y15" i="5"/>
  <c r="AA14" i="5"/>
  <c r="Z14" i="5"/>
  <c r="Y14" i="5"/>
  <c r="AA13" i="5"/>
  <c r="Z13" i="5"/>
  <c r="Y13" i="5"/>
  <c r="AA12" i="5"/>
  <c r="Z12" i="5"/>
  <c r="Y12" i="5"/>
  <c r="AA11" i="5"/>
  <c r="Z11" i="5"/>
  <c r="Y11" i="5"/>
  <c r="AA10" i="5"/>
  <c r="Z10" i="5"/>
  <c r="Y10" i="5"/>
  <c r="AA9" i="5"/>
  <c r="Z9" i="5"/>
  <c r="Y9" i="5"/>
  <c r="AA8" i="5"/>
  <c r="Z8" i="5"/>
  <c r="I394" i="6"/>
  <c r="K71" i="6" s="1"/>
  <c r="I364" i="6"/>
  <c r="K70" i="6" s="1"/>
  <c r="I333" i="6"/>
  <c r="K69" i="6" s="1"/>
  <c r="I303" i="6"/>
  <c r="K68" i="6" s="1"/>
  <c r="I272" i="6"/>
  <c r="K67" i="6" s="1"/>
  <c r="I241" i="6"/>
  <c r="K66" i="6" s="1"/>
  <c r="I211" i="6"/>
  <c r="K65" i="6" s="1"/>
  <c r="I180" i="6"/>
  <c r="K64" i="6" s="1"/>
  <c r="I150" i="6"/>
  <c r="K63" i="6" s="1"/>
  <c r="I119" i="6"/>
  <c r="K62" i="6" s="1"/>
  <c r="I91" i="6"/>
  <c r="K61" i="6" s="1"/>
  <c r="I60" i="6"/>
  <c r="K60" i="6" s="1"/>
  <c r="O21" i="2" l="1"/>
  <c r="O20" i="2"/>
  <c r="O19" i="2"/>
  <c r="N21" i="2"/>
  <c r="N20" i="2"/>
  <c r="N19" i="2"/>
  <c r="M21" i="2"/>
  <c r="M20" i="2"/>
  <c r="M19" i="2"/>
  <c r="L21" i="2"/>
  <c r="L20" i="2"/>
  <c r="L19" i="2"/>
  <c r="K21" i="2"/>
  <c r="K20" i="2"/>
  <c r="K19" i="2"/>
  <c r="J21" i="2"/>
  <c r="J20" i="2"/>
  <c r="J19" i="2"/>
  <c r="I21" i="2"/>
  <c r="I20" i="2"/>
  <c r="I19" i="2"/>
  <c r="H21" i="2"/>
  <c r="H20" i="2"/>
  <c r="H19" i="2"/>
  <c r="G20" i="2"/>
  <c r="G22" i="2"/>
  <c r="G21" i="2"/>
  <c r="G19" i="2"/>
  <c r="F21" i="2"/>
  <c r="F20" i="2"/>
  <c r="F19" i="2"/>
  <c r="E21" i="2"/>
  <c r="E20" i="2"/>
  <c r="E19" i="2"/>
  <c r="E22" i="2"/>
  <c r="F22" i="2"/>
  <c r="H22" i="2"/>
  <c r="I22" i="2"/>
  <c r="J22" i="2"/>
  <c r="K22" i="2"/>
  <c r="L22" i="2"/>
  <c r="M22" i="2"/>
  <c r="N22" i="2"/>
  <c r="O22" i="2"/>
  <c r="G18" i="2"/>
  <c r="G17" i="2"/>
  <c r="G16" i="2"/>
  <c r="F18" i="2"/>
  <c r="F17" i="2"/>
  <c r="F16" i="2"/>
  <c r="G15" i="2"/>
  <c r="F15" i="2"/>
  <c r="E18" i="2"/>
  <c r="E17" i="2"/>
  <c r="E16" i="2"/>
  <c r="E15" i="2"/>
  <c r="O18" i="2"/>
  <c r="O17" i="2"/>
  <c r="O15" i="2"/>
  <c r="N18" i="2"/>
  <c r="N17" i="2"/>
  <c r="N16" i="2"/>
  <c r="N15" i="2"/>
  <c r="M18" i="2"/>
  <c r="M17" i="2"/>
  <c r="M15" i="2"/>
  <c r="L18" i="2"/>
  <c r="L17" i="2"/>
  <c r="L15" i="2"/>
  <c r="K17" i="2"/>
  <c r="K15" i="2"/>
  <c r="K18" i="2"/>
  <c r="J18" i="2"/>
  <c r="J17" i="2"/>
  <c r="J15" i="2"/>
  <c r="I18" i="2"/>
  <c r="I17" i="2"/>
  <c r="I15" i="2"/>
  <c r="H18" i="2"/>
  <c r="H17" i="2"/>
  <c r="H15" i="2"/>
  <c r="O16" i="2"/>
  <c r="M16" i="2"/>
  <c r="L16" i="2"/>
  <c r="K16" i="2"/>
  <c r="J16" i="2"/>
  <c r="I16" i="2"/>
  <c r="H16" i="2"/>
  <c r="D22" i="2"/>
  <c r="D21" i="2"/>
  <c r="D20" i="2"/>
  <c r="D19" i="2"/>
  <c r="D18" i="2"/>
  <c r="D17" i="2"/>
  <c r="D16" i="2"/>
  <c r="D15" i="2"/>
  <c r="S24" i="5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D24" i="5"/>
  <c r="C24" i="5"/>
  <c r="S23" i="5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E23" i="5"/>
  <c r="D23" i="5"/>
  <c r="C23" i="5"/>
  <c r="S22" i="5"/>
  <c r="R22" i="5"/>
  <c r="Q22" i="5"/>
  <c r="P22" i="5"/>
  <c r="O22" i="5"/>
  <c r="N22" i="5"/>
  <c r="M22" i="5"/>
  <c r="L22" i="5"/>
  <c r="K22" i="5"/>
  <c r="J22" i="5"/>
  <c r="I22" i="5"/>
  <c r="H22" i="5"/>
  <c r="G22" i="5"/>
  <c r="F22" i="5"/>
  <c r="E22" i="5"/>
  <c r="D22" i="5"/>
  <c r="C22" i="5"/>
  <c r="X19" i="5"/>
  <c r="W19" i="5"/>
  <c r="V19" i="5"/>
  <c r="U19" i="5"/>
  <c r="T19" i="5"/>
  <c r="X18" i="5"/>
  <c r="W18" i="5"/>
  <c r="V18" i="5"/>
  <c r="U18" i="5"/>
  <c r="T18" i="5"/>
  <c r="X17" i="5"/>
  <c r="W17" i="5"/>
  <c r="V17" i="5"/>
  <c r="U17" i="5"/>
  <c r="T17" i="5"/>
  <c r="X16" i="5"/>
  <c r="W16" i="5"/>
  <c r="V16" i="5"/>
  <c r="U16" i="5"/>
  <c r="T16" i="5"/>
  <c r="X15" i="5"/>
  <c r="W15" i="5"/>
  <c r="V15" i="5"/>
  <c r="U15" i="5"/>
  <c r="T15" i="5"/>
  <c r="X14" i="5"/>
  <c r="W14" i="5"/>
  <c r="V14" i="5"/>
  <c r="U14" i="5"/>
  <c r="T14" i="5"/>
  <c r="X13" i="5"/>
  <c r="W13" i="5"/>
  <c r="V13" i="5"/>
  <c r="U13" i="5"/>
  <c r="T13" i="5"/>
  <c r="X12" i="5"/>
  <c r="W12" i="5"/>
  <c r="V12" i="5"/>
  <c r="U12" i="5"/>
  <c r="T12" i="5"/>
  <c r="X11" i="5"/>
  <c r="W11" i="5"/>
  <c r="V11" i="5"/>
  <c r="U11" i="5"/>
  <c r="T11" i="5"/>
  <c r="X10" i="5"/>
  <c r="W10" i="5"/>
  <c r="V10" i="5"/>
  <c r="U10" i="5"/>
  <c r="T10" i="5"/>
  <c r="X9" i="5"/>
  <c r="W9" i="5"/>
  <c r="V9" i="5"/>
  <c r="U9" i="5"/>
  <c r="T9" i="5"/>
  <c r="X8" i="5"/>
  <c r="W8" i="5"/>
  <c r="V8" i="5"/>
  <c r="U8" i="5"/>
  <c r="T8" i="5"/>
  <c r="Q15" i="2" l="1"/>
  <c r="Q19" i="2"/>
  <c r="U23" i="5"/>
  <c r="T23" i="5"/>
  <c r="V24" i="5"/>
  <c r="W24" i="5"/>
  <c r="X22" i="5"/>
  <c r="V23" i="5"/>
  <c r="T22" i="5"/>
  <c r="U22" i="5"/>
  <c r="W23" i="5"/>
  <c r="V22" i="5"/>
  <c r="X23" i="5"/>
  <c r="X24" i="5"/>
  <c r="W22" i="5"/>
  <c r="T24" i="5"/>
  <c r="U24" i="5"/>
  <c r="H93" i="1" l="1"/>
  <c r="H92" i="1"/>
  <c r="I24" i="2" l="1"/>
  <c r="H14" i="2" l="1"/>
  <c r="H13" i="2"/>
  <c r="H12" i="2"/>
  <c r="H11" i="2"/>
  <c r="G128" i="1" l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28" i="1"/>
  <c r="O38" i="2" l="1"/>
  <c r="O37" i="2"/>
  <c r="O31" i="2"/>
  <c r="O30" i="2"/>
  <c r="O29" i="2"/>
  <c r="O28" i="2"/>
  <c r="O27" i="2"/>
  <c r="O26" i="2"/>
  <c r="O25" i="2"/>
  <c r="O24" i="2"/>
  <c r="N38" i="2"/>
  <c r="N37" i="2"/>
  <c r="N31" i="2"/>
  <c r="N30" i="2"/>
  <c r="N29" i="2"/>
  <c r="N28" i="2"/>
  <c r="N27" i="2"/>
  <c r="N26" i="2"/>
  <c r="N25" i="2"/>
  <c r="N24" i="2"/>
  <c r="O34" i="2"/>
  <c r="O35" i="2"/>
  <c r="N35" i="2"/>
  <c r="N34" i="2"/>
  <c r="O33" i="2"/>
  <c r="N33" i="2"/>
  <c r="O14" i="2"/>
  <c r="O13" i="2"/>
  <c r="O12" i="2"/>
  <c r="O11" i="2"/>
  <c r="N14" i="2"/>
  <c r="N13" i="2"/>
  <c r="N12" i="2"/>
  <c r="N11" i="2"/>
  <c r="O9" i="2"/>
  <c r="O8" i="2"/>
  <c r="O10" i="2"/>
  <c r="N10" i="2"/>
  <c r="N9" i="2"/>
  <c r="N8" i="2"/>
  <c r="O7" i="2"/>
  <c r="N7" i="2"/>
  <c r="M38" i="2"/>
  <c r="M37" i="2"/>
  <c r="M31" i="2"/>
  <c r="M30" i="2"/>
  <c r="M29" i="2"/>
  <c r="M28" i="2"/>
  <c r="M27" i="2"/>
  <c r="M26" i="2"/>
  <c r="M25" i="2"/>
  <c r="M24" i="2"/>
  <c r="M35" i="2"/>
  <c r="M34" i="2"/>
  <c r="M33" i="2"/>
  <c r="L35" i="2"/>
  <c r="L34" i="2"/>
  <c r="L33" i="2"/>
  <c r="K35" i="2"/>
  <c r="K34" i="2"/>
  <c r="K33" i="2"/>
  <c r="J35" i="2"/>
  <c r="J34" i="2"/>
  <c r="J33" i="2"/>
  <c r="I35" i="2"/>
  <c r="I34" i="2"/>
  <c r="I33" i="2"/>
  <c r="M12" i="2"/>
  <c r="M11" i="2"/>
  <c r="M14" i="2"/>
  <c r="M13" i="2"/>
  <c r="M10" i="2"/>
  <c r="M9" i="2"/>
  <c r="M8" i="2"/>
  <c r="M7" i="2"/>
  <c r="L38" i="2" l="1"/>
  <c r="L37" i="2"/>
  <c r="L31" i="2"/>
  <c r="L30" i="2"/>
  <c r="L29" i="2"/>
  <c r="L28" i="2"/>
  <c r="L27" i="2"/>
  <c r="L26" i="2"/>
  <c r="L25" i="2"/>
  <c r="L24" i="2"/>
  <c r="L14" i="2"/>
  <c r="L13" i="2"/>
  <c r="L12" i="2"/>
  <c r="L11" i="2"/>
  <c r="L10" i="2"/>
  <c r="L9" i="2"/>
  <c r="L8" i="2"/>
  <c r="L7" i="2"/>
  <c r="K38" i="2"/>
  <c r="K37" i="2"/>
  <c r="K31" i="2"/>
  <c r="K30" i="2"/>
  <c r="K29" i="2"/>
  <c r="K28" i="2"/>
  <c r="K27" i="2"/>
  <c r="K26" i="2"/>
  <c r="K25" i="2"/>
  <c r="K24" i="2"/>
  <c r="K14" i="2"/>
  <c r="K13" i="2"/>
  <c r="K12" i="2"/>
  <c r="K11" i="2"/>
  <c r="K10" i="2"/>
  <c r="K9" i="2"/>
  <c r="K8" i="2"/>
  <c r="K7" i="2"/>
  <c r="J38" i="2"/>
  <c r="J37" i="2"/>
  <c r="J31" i="2"/>
  <c r="J30" i="2"/>
  <c r="J29" i="2"/>
  <c r="J28" i="2"/>
  <c r="J27" i="2"/>
  <c r="J26" i="2"/>
  <c r="J25" i="2"/>
  <c r="J24" i="2"/>
  <c r="J14" i="2"/>
  <c r="J13" i="2"/>
  <c r="J12" i="2"/>
  <c r="J11" i="2"/>
  <c r="J10" i="2"/>
  <c r="J9" i="2"/>
  <c r="J8" i="2"/>
  <c r="J7" i="2"/>
  <c r="I38" i="2"/>
  <c r="I37" i="2"/>
  <c r="I31" i="2"/>
  <c r="I30" i="2"/>
  <c r="I29" i="2"/>
  <c r="I28" i="2"/>
  <c r="I27" i="2"/>
  <c r="I26" i="2"/>
  <c r="I25" i="2"/>
  <c r="I13" i="2"/>
  <c r="I14" i="2"/>
  <c r="I12" i="2"/>
  <c r="I11" i="2"/>
  <c r="I10" i="2"/>
  <c r="I8" i="2"/>
  <c r="H8" i="2"/>
  <c r="I9" i="2"/>
  <c r="I7" i="2"/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8" i="1"/>
  <c r="D33" i="2"/>
  <c r="H38" i="2"/>
  <c r="H37" i="2"/>
  <c r="H31" i="2"/>
  <c r="H30" i="2"/>
  <c r="H29" i="2"/>
  <c r="H28" i="2"/>
  <c r="H27" i="2"/>
  <c r="H26" i="2"/>
  <c r="H25" i="2"/>
  <c r="H24" i="2"/>
  <c r="H35" i="2"/>
  <c r="H34" i="2"/>
  <c r="H33" i="2"/>
  <c r="H10" i="2"/>
  <c r="H9" i="2"/>
  <c r="H7" i="2"/>
  <c r="G38" i="2" l="1"/>
  <c r="G37" i="2"/>
  <c r="G31" i="2"/>
  <c r="G30" i="2"/>
  <c r="G29" i="2"/>
  <c r="G28" i="2"/>
  <c r="G27" i="2"/>
  <c r="G26" i="2"/>
  <c r="G25" i="2"/>
  <c r="G24" i="2"/>
  <c r="G35" i="2"/>
  <c r="G34" i="2"/>
  <c r="G33" i="2"/>
  <c r="G14" i="2"/>
  <c r="G13" i="2"/>
  <c r="G12" i="2"/>
  <c r="G11" i="2"/>
  <c r="G10" i="2"/>
  <c r="G9" i="2"/>
  <c r="G8" i="2"/>
  <c r="G7" i="2"/>
  <c r="F38" i="2"/>
  <c r="F37" i="2"/>
  <c r="F31" i="2"/>
  <c r="F30" i="2"/>
  <c r="F29" i="2"/>
  <c r="F28" i="2"/>
  <c r="F27" i="2"/>
  <c r="F26" i="2"/>
  <c r="F25" i="2"/>
  <c r="F24" i="2"/>
  <c r="F35" i="2"/>
  <c r="F34" i="2"/>
  <c r="F33" i="2"/>
  <c r="F14" i="2"/>
  <c r="F13" i="2"/>
  <c r="F12" i="2"/>
  <c r="F11" i="2"/>
  <c r="F10" i="2"/>
  <c r="F9" i="2"/>
  <c r="F8" i="2"/>
  <c r="F7" i="2"/>
  <c r="E38" i="2"/>
  <c r="E37" i="2"/>
  <c r="E31" i="2"/>
  <c r="E30" i="2"/>
  <c r="E29" i="2"/>
  <c r="E28" i="2"/>
  <c r="E27" i="2"/>
  <c r="E26" i="2"/>
  <c r="E25" i="2"/>
  <c r="E24" i="2"/>
  <c r="E35" i="2"/>
  <c r="E34" i="2"/>
  <c r="E33" i="2"/>
  <c r="E14" i="2"/>
  <c r="E13" i="2"/>
  <c r="E12" i="2"/>
  <c r="E11" i="2"/>
  <c r="E10" i="2"/>
  <c r="E9" i="2"/>
  <c r="E8" i="2"/>
  <c r="E7" i="2"/>
  <c r="D38" i="2"/>
  <c r="D37" i="2"/>
  <c r="D31" i="2"/>
  <c r="D30" i="2"/>
  <c r="D29" i="2"/>
  <c r="D28" i="2"/>
  <c r="D27" i="2"/>
  <c r="D26" i="2"/>
  <c r="D25" i="2"/>
  <c r="D24" i="2"/>
  <c r="D35" i="2"/>
  <c r="D34" i="2"/>
  <c r="D14" i="2"/>
  <c r="D13" i="2"/>
  <c r="D12" i="2"/>
  <c r="D11" i="2"/>
  <c r="D10" i="2"/>
  <c r="D9" i="2"/>
  <c r="D8" i="2"/>
  <c r="D7" i="2"/>
  <c r="Q24" i="2" l="1"/>
  <c r="Q38" i="2"/>
  <c r="Q11" i="2"/>
  <c r="Q28" i="2"/>
  <c r="Q37" i="2"/>
  <c r="Q7" i="2"/>
</calcChain>
</file>

<file path=xl/sharedStrings.xml><?xml version="1.0" encoding="utf-8"?>
<sst xmlns="http://schemas.openxmlformats.org/spreadsheetml/2006/main" count="280" uniqueCount="145">
  <si>
    <t>STEU :</t>
  </si>
  <si>
    <t>BORGO LITTORAL</t>
  </si>
  <si>
    <t>MAI</t>
  </si>
  <si>
    <t>INTERVENANT :</t>
  </si>
  <si>
    <t>LEROUX</t>
  </si>
  <si>
    <t>DATE</t>
  </si>
  <si>
    <t>Qe</t>
  </si>
  <si>
    <t>T°</t>
  </si>
  <si>
    <t>Qs</t>
  </si>
  <si>
    <t>Température effluent sortie</t>
  </si>
  <si>
    <t>m3/j</t>
  </si>
  <si>
    <t>°C</t>
  </si>
  <si>
    <t>JANVIER</t>
  </si>
  <si>
    <t>ANNEE</t>
  </si>
  <si>
    <t>MOIS</t>
  </si>
  <si>
    <t>Différence</t>
  </si>
  <si>
    <t>écart E/S</t>
  </si>
  <si>
    <t>%</t>
  </si>
  <si>
    <t>m3</t>
  </si>
  <si>
    <t>quantité évacuée</t>
  </si>
  <si>
    <t>kg</t>
  </si>
  <si>
    <t>Polymère</t>
  </si>
  <si>
    <t>Total</t>
  </si>
  <si>
    <t>cationique</t>
  </si>
  <si>
    <t>FEVRIER</t>
  </si>
  <si>
    <t>Vol soutiré deshydraté</t>
  </si>
  <si>
    <t>MARS</t>
  </si>
  <si>
    <t>DEBIT</t>
  </si>
  <si>
    <t>BOUES</t>
  </si>
  <si>
    <t>AVRIL</t>
  </si>
  <si>
    <t>JUIN</t>
  </si>
  <si>
    <t>JUILLET</t>
  </si>
  <si>
    <t>AOUT</t>
  </si>
  <si>
    <t>SEPTEMBRE</t>
  </si>
  <si>
    <t>OCTOBRE</t>
  </si>
  <si>
    <t>NOVEMBRE</t>
  </si>
  <si>
    <t>DECEMBRE</t>
  </si>
  <si>
    <t>ANNUEL</t>
  </si>
  <si>
    <t>Moyenne</t>
  </si>
  <si>
    <t>Minimum</t>
  </si>
  <si>
    <t>Maximum</t>
  </si>
  <si>
    <t>bidon</t>
  </si>
  <si>
    <t>Trop plein</t>
  </si>
  <si>
    <t>retour en tête</t>
  </si>
  <si>
    <t>Poubelle</t>
  </si>
  <si>
    <t>T° Entrée</t>
  </si>
  <si>
    <t>pH Entrée</t>
  </si>
  <si>
    <t>DCO Entrée</t>
  </si>
  <si>
    <t>MES Entrée</t>
  </si>
  <si>
    <t>DBO Entrée</t>
  </si>
  <si>
    <t>NTK Entrée</t>
  </si>
  <si>
    <t>Pt Entrée</t>
  </si>
  <si>
    <t>T° Sortie</t>
  </si>
  <si>
    <t>pH Sortie</t>
  </si>
  <si>
    <t>DCO Sortie</t>
  </si>
  <si>
    <t>MES Sortie</t>
  </si>
  <si>
    <t>NTK Sortie</t>
  </si>
  <si>
    <t>PtSORTIE</t>
  </si>
  <si>
    <t>N-NH4+ Sortie</t>
  </si>
  <si>
    <t>N-NO3- Sortie</t>
  </si>
  <si>
    <t>N-NO2- Sortie</t>
  </si>
  <si>
    <t>drdt DCO</t>
  </si>
  <si>
    <t>rdt MES</t>
  </si>
  <si>
    <t>rdt DBO</t>
  </si>
  <si>
    <t>rdt NTK</t>
  </si>
  <si>
    <t>rdt Pt</t>
  </si>
  <si>
    <t>ENTREE</t>
  </si>
  <si>
    <t>SORTIE</t>
  </si>
  <si>
    <t>RENDEMENT</t>
  </si>
  <si>
    <t xml:space="preserve">pH </t>
  </si>
  <si>
    <t>DCO</t>
  </si>
  <si>
    <t>MES</t>
  </si>
  <si>
    <t>DBO</t>
  </si>
  <si>
    <t>NTK</t>
  </si>
  <si>
    <t>Pt</t>
  </si>
  <si>
    <t>N-NH4+</t>
  </si>
  <si>
    <t>N-NO3-</t>
  </si>
  <si>
    <t>N-NO2-</t>
  </si>
  <si>
    <t>/</t>
  </si>
  <si>
    <t>mg/L</t>
  </si>
  <si>
    <t>MOYENNE</t>
  </si>
  <si>
    <t>MINIMAL</t>
  </si>
  <si>
    <t>MAXIMAL</t>
  </si>
  <si>
    <t>BORGO NORD</t>
  </si>
  <si>
    <t>Retour en tête</t>
  </si>
  <si>
    <t>Polymère cationique</t>
  </si>
  <si>
    <t>Refus de dégrillage</t>
  </si>
  <si>
    <t>Trop pleins</t>
  </si>
  <si>
    <t>T° eau sortie</t>
  </si>
  <si>
    <t>Débits</t>
  </si>
  <si>
    <t>Entrée</t>
  </si>
  <si>
    <t>Sortie</t>
  </si>
  <si>
    <t>Boues</t>
  </si>
  <si>
    <t>FÉVRIER</t>
  </si>
  <si>
    <t>AOÛT</t>
  </si>
  <si>
    <t>DÉCEMBRE</t>
  </si>
  <si>
    <t>dbo</t>
  </si>
  <si>
    <t>mes</t>
  </si>
  <si>
    <t>Température glacière</t>
  </si>
  <si>
    <t>Qualité Ratio DCO/DBO</t>
  </si>
  <si>
    <t>Qualité Ratio DCO/NTK</t>
  </si>
  <si>
    <t>Qualité Ratio DCO/Pt</t>
  </si>
  <si>
    <t>Limite conformité</t>
  </si>
  <si>
    <t>redhibitoire</t>
  </si>
  <si>
    <t>rendement minimal</t>
  </si>
  <si>
    <t>T° minimale</t>
  </si>
  <si>
    <t>T° maximale</t>
  </si>
  <si>
    <t>Très bon</t>
  </si>
  <si>
    <t>Bon</t>
  </si>
  <si>
    <t>Moyen</t>
  </si>
  <si>
    <t>Mauvais</t>
  </si>
  <si>
    <t>bon</t>
  </si>
  <si>
    <t>Benne 2018</t>
  </si>
  <si>
    <t>Bypass 2018</t>
  </si>
  <si>
    <t>Mois</t>
  </si>
  <si>
    <t>quantité boues évacuées (T)</t>
  </si>
  <si>
    <t>janvier</t>
  </si>
  <si>
    <t>fevreir</t>
  </si>
  <si>
    <t>mars</t>
  </si>
  <si>
    <t>avril</t>
  </si>
  <si>
    <t xml:space="preserve">mai </t>
  </si>
  <si>
    <t>juin</t>
  </si>
  <si>
    <t>juillet</t>
  </si>
  <si>
    <t>aout</t>
  </si>
  <si>
    <t>septembre</t>
  </si>
  <si>
    <t>octobre</t>
  </si>
  <si>
    <t>novembre</t>
  </si>
  <si>
    <t>décembre</t>
  </si>
  <si>
    <t>total</t>
  </si>
  <si>
    <t>fevrier</t>
  </si>
  <si>
    <t>mai</t>
  </si>
  <si>
    <t>limite température</t>
  </si>
  <si>
    <t>Ratio DCO/DBO</t>
  </si>
  <si>
    <t>RATIO</t>
  </si>
  <si>
    <t>DCO/DBO</t>
  </si>
  <si>
    <t>DCO/NTK</t>
  </si>
  <si>
    <t>DCO/Pt</t>
  </si>
  <si>
    <t>DBO sortie</t>
  </si>
  <si>
    <t>Moy siccité boues</t>
  </si>
  <si>
    <t>kg mat seche annuel</t>
  </si>
  <si>
    <t>Boues évacuées</t>
  </si>
  <si>
    <t>kg (valeur lombricorse)</t>
  </si>
  <si>
    <t>Débit</t>
  </si>
  <si>
    <t>EH</t>
  </si>
  <si>
    <t xml:space="preserve">Entrée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</si>
</sst>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0"/>
      <color rgb="FFFFFFFF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470">
    <xf numFmtId="0" fontId="0" fillId="0" borderId="0" xfId="0"/>
    <xf numFmtId="4" fontId="0" fillId="3" borderId="13" xfId="0" applyNumberFormat="1" applyFill="1" applyBorder="1" applyAlignment="1">
      <alignment horizontal="center" vertical="center"/>
    </xf>
    <xf numFmtId="4" fontId="0" fillId="3" borderId="9" xfId="0" applyNumberFormat="1" applyFill="1" applyBorder="1" applyAlignment="1">
      <alignment horizontal="center" vertical="center"/>
    </xf>
    <xf numFmtId="4" fontId="0" fillId="0" borderId="26" xfId="0" applyNumberFormat="1" applyBorder="1" applyAlignment="1">
      <alignment horizontal="center" vertical="center"/>
    </xf>
    <xf numFmtId="4" fontId="0" fillId="0" borderId="3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right" vertical="center" wrapText="1"/>
    </xf>
    <xf numFmtId="4" fontId="0" fillId="0" borderId="0" xfId="0" applyNumberFormat="1" applyAlignment="1">
      <alignment vertical="center" wrapText="1"/>
    </xf>
    <xf numFmtId="4" fontId="0" fillId="3" borderId="15" xfId="0" applyNumberForma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" fontId="0" fillId="0" borderId="43" xfId="0" applyNumberFormat="1" applyBorder="1" applyAlignment="1">
      <alignment horizontal="center" vertical="center"/>
    </xf>
    <xf numFmtId="4" fontId="0" fillId="3" borderId="16" xfId="0" applyNumberFormat="1" applyFill="1" applyBorder="1" applyAlignment="1">
      <alignment horizontal="center" vertical="center" wrapText="1"/>
    </xf>
    <xf numFmtId="4" fontId="0" fillId="3" borderId="14" xfId="0" applyNumberForma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41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45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2" fontId="0" fillId="0" borderId="19" xfId="0" applyNumberFormat="1" applyBorder="1" applyAlignment="1">
      <alignment vertical="center"/>
    </xf>
    <xf numFmtId="4" fontId="0" fillId="0" borderId="29" xfId="0" applyNumberFormat="1" applyBorder="1" applyAlignment="1">
      <alignment vertical="center"/>
    </xf>
    <xf numFmtId="4" fontId="0" fillId="0" borderId="42" xfId="0" applyNumberFormat="1" applyBorder="1" applyAlignment="1">
      <alignment vertical="center"/>
    </xf>
    <xf numFmtId="2" fontId="0" fillId="0" borderId="53" xfId="0" applyNumberFormat="1" applyBorder="1" applyAlignment="1">
      <alignment vertical="center"/>
    </xf>
    <xf numFmtId="4" fontId="0" fillId="0" borderId="54" xfId="0" applyNumberFormat="1" applyBorder="1" applyAlignment="1">
      <alignment vertical="center"/>
    </xf>
    <xf numFmtId="4" fontId="0" fillId="0" borderId="35" xfId="0" applyNumberFormat="1" applyBorder="1" applyAlignment="1">
      <alignment vertical="center"/>
    </xf>
    <xf numFmtId="4" fontId="0" fillId="0" borderId="55" xfId="0" applyNumberFormat="1" applyBorder="1" applyAlignment="1">
      <alignment vertical="center"/>
    </xf>
    <xf numFmtId="4" fontId="0" fillId="0" borderId="19" xfId="0" applyNumberFormat="1" applyBorder="1" applyAlignment="1">
      <alignment vertical="center"/>
    </xf>
    <xf numFmtId="0" fontId="0" fillId="0" borderId="53" xfId="0" applyBorder="1" applyAlignment="1">
      <alignment vertical="center"/>
    </xf>
    <xf numFmtId="0" fontId="0" fillId="0" borderId="54" xfId="0" applyBorder="1" applyAlignment="1">
      <alignment vertical="center"/>
    </xf>
    <xf numFmtId="0" fontId="0" fillId="0" borderId="55" xfId="0" applyBorder="1" applyAlignment="1">
      <alignment vertical="center"/>
    </xf>
    <xf numFmtId="164" fontId="0" fillId="0" borderId="18" xfId="0" applyNumberFormat="1" applyBorder="1" applyAlignment="1">
      <alignment horizontal="center" vertical="center" wrapText="1"/>
    </xf>
    <xf numFmtId="164" fontId="0" fillId="0" borderId="56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41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2" fontId="0" fillId="0" borderId="41" xfId="0" applyNumberFormat="1" applyBorder="1" applyAlignment="1">
      <alignment vertical="center"/>
    </xf>
    <xf numFmtId="4" fontId="0" fillId="0" borderId="28" xfId="0" applyNumberFormat="1" applyBorder="1" applyAlignment="1">
      <alignment vertical="center"/>
    </xf>
    <xf numFmtId="4" fontId="0" fillId="0" borderId="45" xfId="0" applyNumberFormat="1" applyBorder="1" applyAlignment="1">
      <alignment vertical="center"/>
    </xf>
    <xf numFmtId="2" fontId="0" fillId="0" borderId="27" xfId="0" applyNumberFormat="1" applyBorder="1" applyAlignment="1">
      <alignment vertical="center"/>
    </xf>
    <xf numFmtId="2" fontId="0" fillId="0" borderId="54" xfId="0" applyNumberFormat="1" applyBorder="1" applyAlignment="1">
      <alignment vertical="center"/>
    </xf>
    <xf numFmtId="2" fontId="0" fillId="0" borderId="55" xfId="0" applyNumberFormat="1" applyBorder="1" applyAlignment="1">
      <alignment vertical="center"/>
    </xf>
    <xf numFmtId="2" fontId="0" fillId="0" borderId="25" xfId="0" applyNumberFormat="1" applyBorder="1" applyAlignment="1">
      <alignment vertical="center"/>
    </xf>
    <xf numFmtId="4" fontId="0" fillId="0" borderId="53" xfId="0" applyNumberFormat="1" applyBorder="1" applyAlignment="1">
      <alignment vertical="center"/>
    </xf>
    <xf numFmtId="2" fontId="0" fillId="0" borderId="56" xfId="0" applyNumberFormat="1" applyBorder="1" applyAlignment="1">
      <alignment vertical="center"/>
    </xf>
    <xf numFmtId="4" fontId="0" fillId="0" borderId="56" xfId="0" applyNumberFormat="1" applyBorder="1" applyAlignment="1">
      <alignment vertical="center"/>
    </xf>
    <xf numFmtId="2" fontId="0" fillId="0" borderId="15" xfId="0" applyNumberFormat="1" applyBorder="1" applyAlignment="1">
      <alignment vertical="center"/>
    </xf>
    <xf numFmtId="2" fontId="0" fillId="0" borderId="10" xfId="0" applyNumberFormat="1" applyBorder="1" applyAlignment="1">
      <alignment vertical="center"/>
    </xf>
    <xf numFmtId="164" fontId="0" fillId="6" borderId="18" xfId="0" applyNumberFormat="1" applyFill="1" applyBorder="1" applyAlignment="1">
      <alignment horizontal="center" vertical="center" wrapText="1"/>
    </xf>
    <xf numFmtId="164" fontId="0" fillId="6" borderId="56" xfId="0" applyNumberFormat="1" applyFill="1" applyBorder="1" applyAlignment="1">
      <alignment horizontal="center" vertical="center" wrapText="1"/>
    </xf>
    <xf numFmtId="164" fontId="0" fillId="7" borderId="18" xfId="0" applyNumberFormat="1" applyFill="1" applyBorder="1" applyAlignment="1">
      <alignment horizontal="center" vertical="center" wrapText="1"/>
    </xf>
    <xf numFmtId="164" fontId="0" fillId="6" borderId="3" xfId="0" applyNumberFormat="1" applyFill="1" applyBorder="1" applyAlignment="1">
      <alignment horizontal="center" vertical="center" wrapText="1"/>
    </xf>
    <xf numFmtId="164" fontId="0" fillId="6" borderId="11" xfId="0" applyNumberFormat="1" applyFill="1" applyBorder="1" applyAlignment="1">
      <alignment horizontal="center" vertical="center" wrapText="1"/>
    </xf>
    <xf numFmtId="164" fontId="0" fillId="7" borderId="56" xfId="0" applyNumberFormat="1" applyFill="1" applyBorder="1" applyAlignment="1">
      <alignment horizontal="center" vertical="center" wrapText="1"/>
    </xf>
    <xf numFmtId="4" fontId="0" fillId="0" borderId="29" xfId="0" applyNumberFormat="1" applyBorder="1" applyAlignment="1">
      <alignment horizontal="center" vertical="center"/>
    </xf>
    <xf numFmtId="4" fontId="0" fillId="0" borderId="25" xfId="0" applyNumberFormat="1" applyBorder="1" applyAlignment="1">
      <alignment horizontal="center" vertical="center"/>
    </xf>
    <xf numFmtId="4" fontId="0" fillId="0" borderId="35" xfId="0" applyNumberFormat="1" applyBorder="1" applyAlignment="1">
      <alignment horizontal="center" vertical="center"/>
    </xf>
    <xf numFmtId="4" fontId="0" fillId="0" borderId="0" xfId="0" applyNumberFormat="1" applyAlignment="1">
      <alignment horizontal="center" vertical="center" wrapText="1"/>
    </xf>
    <xf numFmtId="4" fontId="0" fillId="3" borderId="5" xfId="0" applyNumberFormat="1" applyFill="1" applyBorder="1" applyAlignment="1">
      <alignment horizontal="center" vertical="center"/>
    </xf>
    <xf numFmtId="4" fontId="0" fillId="3" borderId="6" xfId="0" applyNumberFormat="1" applyFill="1" applyBorder="1" applyAlignment="1">
      <alignment horizontal="center" vertical="center" wrapText="1"/>
    </xf>
    <xf numFmtId="4" fontId="0" fillId="3" borderId="8" xfId="0" applyNumberFormat="1" applyFill="1" applyBorder="1" applyAlignment="1">
      <alignment horizontal="center" vertical="center"/>
    </xf>
    <xf numFmtId="4" fontId="0" fillId="0" borderId="20" xfId="0" applyNumberFormat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3" borderId="57" xfId="0" applyFill="1" applyBorder="1" applyAlignment="1">
      <alignment horizontal="center" vertical="center" wrapText="1"/>
    </xf>
    <xf numFmtId="4" fontId="0" fillId="3" borderId="65" xfId="0" applyNumberForma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4" fontId="0" fillId="3" borderId="66" xfId="0" applyNumberFormat="1" applyFill="1" applyBorder="1" applyAlignment="1">
      <alignment horizontal="center" vertical="center" wrapText="1"/>
    </xf>
    <xf numFmtId="4" fontId="0" fillId="3" borderId="67" xfId="0" applyNumberForma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2" fontId="4" fillId="4" borderId="33" xfId="0" applyNumberFormat="1" applyFont="1" applyFill="1" applyBorder="1" applyAlignment="1">
      <alignment horizontal="center" vertical="center" wrapText="1"/>
    </xf>
    <xf numFmtId="2" fontId="4" fillId="4" borderId="33" xfId="1" applyNumberFormat="1" applyFont="1" applyFill="1" applyBorder="1" applyAlignment="1">
      <alignment horizontal="center" vertical="center"/>
    </xf>
    <xf numFmtId="2" fontId="4" fillId="4" borderId="24" xfId="0" applyNumberFormat="1" applyFont="1" applyFill="1" applyBorder="1" applyAlignment="1">
      <alignment horizontal="center" vertical="center"/>
    </xf>
    <xf numFmtId="2" fontId="4" fillId="4" borderId="33" xfId="0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2" fontId="4" fillId="4" borderId="40" xfId="0" applyNumberFormat="1" applyFont="1" applyFill="1" applyBorder="1" applyAlignment="1">
      <alignment horizontal="center" vertical="center"/>
    </xf>
    <xf numFmtId="2" fontId="4" fillId="4" borderId="47" xfId="0" applyNumberFormat="1" applyFont="1" applyFill="1" applyBorder="1" applyAlignment="1">
      <alignment horizontal="center" vertical="center"/>
    </xf>
    <xf numFmtId="2" fontId="4" fillId="4" borderId="50" xfId="0" applyNumberFormat="1" applyFont="1" applyFill="1" applyBorder="1" applyAlignment="1">
      <alignment horizontal="center" vertical="center"/>
    </xf>
    <xf numFmtId="2" fontId="4" fillId="0" borderId="33" xfId="0" applyNumberFormat="1" applyFont="1" applyFill="1" applyBorder="1" applyAlignment="1">
      <alignment horizontal="center" vertical="center"/>
    </xf>
    <xf numFmtId="4" fontId="0" fillId="3" borderId="66" xfId="0" applyNumberFormat="1" applyFill="1" applyBorder="1" applyAlignment="1">
      <alignment horizontal="center" vertical="center"/>
    </xf>
    <xf numFmtId="4" fontId="0" fillId="3" borderId="16" xfId="0" applyNumberFormat="1" applyFill="1" applyBorder="1" applyAlignment="1">
      <alignment horizontal="center" vertical="center"/>
    </xf>
    <xf numFmtId="4" fontId="0" fillId="3" borderId="17" xfId="0" applyNumberFormat="1" applyFill="1" applyBorder="1" applyAlignment="1">
      <alignment horizontal="center" vertical="center"/>
    </xf>
    <xf numFmtId="2" fontId="4" fillId="4" borderId="47" xfId="0" applyNumberFormat="1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3" fontId="4" fillId="0" borderId="19" xfId="0" applyNumberFormat="1" applyFont="1" applyBorder="1" applyAlignment="1">
      <alignment horizontal="center" vertical="center" wrapText="1"/>
    </xf>
    <xf numFmtId="3" fontId="4" fillId="0" borderId="29" xfId="0" applyNumberFormat="1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horizontal="center" vertical="center" wrapText="1"/>
    </xf>
    <xf numFmtId="3" fontId="4" fillId="0" borderId="31" xfId="0" applyNumberFormat="1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horizontal="center" vertical="center"/>
    </xf>
    <xf numFmtId="3" fontId="4" fillId="0" borderId="31" xfId="0" applyNumberFormat="1" applyFont="1" applyBorder="1" applyAlignment="1">
      <alignment horizontal="center" vertical="center"/>
    </xf>
    <xf numFmtId="3" fontId="4" fillId="0" borderId="44" xfId="0" applyNumberFormat="1" applyFont="1" applyBorder="1" applyAlignment="1">
      <alignment horizontal="center" vertical="center"/>
    </xf>
    <xf numFmtId="3" fontId="4" fillId="0" borderId="48" xfId="0" applyNumberFormat="1" applyFont="1" applyBorder="1" applyAlignment="1">
      <alignment horizontal="center" vertical="center"/>
    </xf>
    <xf numFmtId="3" fontId="4" fillId="0" borderId="37" xfId="0" applyNumberFormat="1" applyFont="1" applyBorder="1" applyAlignment="1">
      <alignment horizontal="center" vertical="center"/>
    </xf>
    <xf numFmtId="2" fontId="4" fillId="4" borderId="50" xfId="0" applyNumberFormat="1" applyFont="1" applyFill="1" applyBorder="1" applyAlignment="1">
      <alignment horizontal="center" vertical="center" wrapText="1"/>
    </xf>
    <xf numFmtId="3" fontId="4" fillId="0" borderId="42" xfId="0" applyNumberFormat="1" applyFont="1" applyBorder="1" applyAlignment="1">
      <alignment horizontal="center" vertical="center" wrapText="1"/>
    </xf>
    <xf numFmtId="3" fontId="4" fillId="0" borderId="44" xfId="0" applyNumberFormat="1" applyFont="1" applyBorder="1" applyAlignment="1">
      <alignment horizontal="center" vertical="center" wrapText="1"/>
    </xf>
    <xf numFmtId="2" fontId="4" fillId="4" borderId="24" xfId="1" applyNumberFormat="1" applyFont="1" applyFill="1" applyBorder="1" applyAlignment="1">
      <alignment horizontal="center" vertical="center"/>
    </xf>
    <xf numFmtId="2" fontId="4" fillId="4" borderId="40" xfId="1" applyNumberFormat="1" applyFont="1" applyFill="1" applyBorder="1" applyAlignment="1">
      <alignment horizontal="center" vertical="center"/>
    </xf>
    <xf numFmtId="3" fontId="4" fillId="0" borderId="25" xfId="0" applyNumberFormat="1" applyFont="1" applyFill="1" applyBorder="1" applyAlignment="1">
      <alignment horizontal="center" vertical="center" wrapText="1"/>
    </xf>
    <xf numFmtId="3" fontId="4" fillId="0" borderId="48" xfId="0" applyNumberFormat="1" applyFont="1" applyFill="1" applyBorder="1" applyAlignment="1">
      <alignment horizontal="center" vertical="center" wrapText="1"/>
    </xf>
    <xf numFmtId="3" fontId="4" fillId="0" borderId="52" xfId="0" applyNumberFormat="1" applyFont="1" applyFill="1" applyBorder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 wrapText="1"/>
    </xf>
    <xf numFmtId="2" fontId="4" fillId="0" borderId="47" xfId="0" applyNumberFormat="1" applyFont="1" applyBorder="1" applyAlignment="1">
      <alignment horizontal="center" vertical="center" wrapText="1"/>
    </xf>
    <xf numFmtId="3" fontId="4" fillId="0" borderId="29" xfId="0" applyNumberFormat="1" applyFont="1" applyFill="1" applyBorder="1" applyAlignment="1">
      <alignment horizontal="center" vertical="center" wrapText="1"/>
    </xf>
    <xf numFmtId="3" fontId="4" fillId="0" borderId="31" xfId="0" applyNumberFormat="1" applyFont="1" applyFill="1" applyBorder="1" applyAlignment="1">
      <alignment horizontal="center" vertical="center" wrapText="1"/>
    </xf>
    <xf numFmtId="3" fontId="4" fillId="0" borderId="32" xfId="0" applyNumberFormat="1" applyFont="1" applyFill="1" applyBorder="1" applyAlignment="1">
      <alignment horizontal="center" vertical="center" wrapText="1"/>
    </xf>
    <xf numFmtId="165" fontId="4" fillId="0" borderId="30" xfId="0" applyNumberFormat="1" applyFont="1" applyBorder="1" applyAlignment="1">
      <alignment horizontal="center" vertical="center" wrapText="1"/>
    </xf>
    <xf numFmtId="2" fontId="4" fillId="0" borderId="33" xfId="0" applyNumberFormat="1" applyFont="1" applyBorder="1" applyAlignment="1">
      <alignment horizontal="center" vertical="center" wrapText="1"/>
    </xf>
    <xf numFmtId="3" fontId="4" fillId="0" borderId="35" xfId="0" applyNumberFormat="1" applyFont="1" applyFill="1" applyBorder="1" applyAlignment="1">
      <alignment horizontal="center" vertical="center" wrapText="1"/>
    </xf>
    <xf numFmtId="3" fontId="4" fillId="0" borderId="37" xfId="0" applyNumberFormat="1" applyFont="1" applyFill="1" applyBorder="1" applyAlignment="1">
      <alignment horizontal="center" vertical="center" wrapText="1"/>
    </xf>
    <xf numFmtId="3" fontId="4" fillId="0" borderId="49" xfId="0" applyNumberFormat="1" applyFont="1" applyFill="1" applyBorder="1" applyAlignment="1">
      <alignment horizontal="center" vertical="center" wrapText="1"/>
    </xf>
    <xf numFmtId="165" fontId="4" fillId="0" borderId="43" xfId="0" applyNumberFormat="1" applyFont="1" applyBorder="1" applyAlignment="1">
      <alignment horizontal="center" vertical="center" wrapText="1"/>
    </xf>
    <xf numFmtId="2" fontId="4" fillId="0" borderId="50" xfId="0" applyNumberFormat="1" applyFont="1" applyBorder="1" applyAlignment="1">
      <alignment horizontal="center" vertical="center" wrapText="1"/>
    </xf>
    <xf numFmtId="165" fontId="4" fillId="0" borderId="20" xfId="0" applyNumberFormat="1" applyFont="1" applyBorder="1" applyAlignment="1">
      <alignment horizontal="center" vertical="center" wrapText="1"/>
    </xf>
    <xf numFmtId="2" fontId="4" fillId="0" borderId="24" xfId="0" applyNumberFormat="1" applyFont="1" applyBorder="1" applyAlignment="1">
      <alignment horizontal="center" vertical="center" wrapText="1"/>
    </xf>
    <xf numFmtId="165" fontId="4" fillId="0" borderId="36" xfId="0" applyNumberFormat="1" applyFont="1" applyBorder="1" applyAlignment="1">
      <alignment horizontal="center" vertical="center" wrapText="1"/>
    </xf>
    <xf numFmtId="2" fontId="4" fillId="0" borderId="40" xfId="0" applyNumberFormat="1" applyFont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center" vertical="center"/>
    </xf>
    <xf numFmtId="3" fontId="4" fillId="0" borderId="21" xfId="0" applyNumberFormat="1" applyFont="1" applyFill="1" applyBorder="1" applyAlignment="1">
      <alignment horizontal="center" vertical="center"/>
    </xf>
    <xf numFmtId="3" fontId="4" fillId="0" borderId="23" xfId="0" applyNumberFormat="1" applyFont="1" applyFill="1" applyBorder="1" applyAlignment="1">
      <alignment horizontal="center" vertical="center"/>
    </xf>
    <xf numFmtId="3" fontId="4" fillId="0" borderId="19" xfId="0" applyNumberFormat="1" applyFont="1" applyBorder="1" applyAlignment="1">
      <alignment horizontal="center" vertical="center"/>
    </xf>
    <xf numFmtId="3" fontId="4" fillId="0" borderId="29" xfId="0" applyNumberFormat="1" applyFont="1" applyFill="1" applyBorder="1" applyAlignment="1">
      <alignment horizontal="center" vertical="center"/>
    </xf>
    <xf numFmtId="3" fontId="4" fillId="0" borderId="31" xfId="0" applyNumberFormat="1" applyFont="1" applyFill="1" applyBorder="1" applyAlignment="1">
      <alignment horizontal="center" vertical="center"/>
    </xf>
    <xf numFmtId="3" fontId="4" fillId="0" borderId="32" xfId="0" applyNumberFormat="1" applyFont="1" applyFill="1" applyBorder="1" applyAlignment="1">
      <alignment horizontal="center" vertical="center"/>
    </xf>
    <xf numFmtId="3" fontId="4" fillId="0" borderId="29" xfId="0" applyNumberFormat="1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3" fontId="4" fillId="0" borderId="35" xfId="0" applyNumberFormat="1" applyFont="1" applyFill="1" applyBorder="1" applyAlignment="1">
      <alignment horizontal="center" vertical="center"/>
    </xf>
    <xf numFmtId="3" fontId="4" fillId="0" borderId="37" xfId="0" applyNumberFormat="1" applyFont="1" applyFill="1" applyBorder="1" applyAlignment="1">
      <alignment horizontal="center" vertical="center"/>
    </xf>
    <xf numFmtId="3" fontId="4" fillId="0" borderId="39" xfId="0" applyNumberFormat="1" applyFont="1" applyFill="1" applyBorder="1" applyAlignment="1">
      <alignment horizontal="center" vertical="center"/>
    </xf>
    <xf numFmtId="3" fontId="4" fillId="0" borderId="35" xfId="0" applyNumberFormat="1" applyFont="1" applyBorder="1" applyAlignment="1">
      <alignment horizontal="center" vertical="center"/>
    </xf>
    <xf numFmtId="3" fontId="6" fillId="0" borderId="25" xfId="0" applyNumberFormat="1" applyFont="1" applyFill="1" applyBorder="1" applyAlignment="1" applyProtection="1">
      <alignment horizontal="center"/>
      <protection locked="0"/>
    </xf>
    <xf numFmtId="3" fontId="6" fillId="0" borderId="48" xfId="0" applyNumberFormat="1" applyFont="1" applyFill="1" applyBorder="1" applyAlignment="1" applyProtection="1">
      <alignment horizontal="center"/>
      <protection locked="0"/>
    </xf>
    <xf numFmtId="3" fontId="6" fillId="0" borderId="41" xfId="0" applyNumberFormat="1" applyFont="1" applyFill="1" applyBorder="1" applyAlignment="1" applyProtection="1">
      <alignment horizontal="center"/>
      <protection locked="0"/>
    </xf>
    <xf numFmtId="3" fontId="6" fillId="5" borderId="19" xfId="0" applyNumberFormat="1" applyFont="1" applyFill="1" applyBorder="1" applyAlignment="1" applyProtection="1">
      <alignment horizontal="center"/>
      <protection locked="0"/>
    </xf>
    <xf numFmtId="3" fontId="6" fillId="0" borderId="29" xfId="0" applyNumberFormat="1" applyFont="1" applyFill="1" applyBorder="1" applyAlignment="1" applyProtection="1">
      <alignment horizontal="center"/>
      <protection locked="0"/>
    </xf>
    <xf numFmtId="3" fontId="6" fillId="0" borderId="31" xfId="0" applyNumberFormat="1" applyFont="1" applyFill="1" applyBorder="1" applyAlignment="1" applyProtection="1">
      <alignment horizontal="center"/>
      <protection locked="0"/>
    </xf>
    <xf numFmtId="3" fontId="6" fillId="0" borderId="28" xfId="0" applyNumberFormat="1" applyFont="1" applyFill="1" applyBorder="1" applyAlignment="1" applyProtection="1">
      <alignment horizontal="center"/>
      <protection locked="0"/>
    </xf>
    <xf numFmtId="3" fontId="6" fillId="5" borderId="29" xfId="0" applyNumberFormat="1" applyFont="1" applyFill="1" applyBorder="1" applyAlignment="1" applyProtection="1">
      <alignment horizontal="center"/>
      <protection locked="0"/>
    </xf>
    <xf numFmtId="3" fontId="6" fillId="0" borderId="42" xfId="0" applyNumberFormat="1" applyFont="1" applyFill="1" applyBorder="1" applyAlignment="1" applyProtection="1">
      <alignment horizontal="center"/>
      <protection locked="0"/>
    </xf>
    <xf numFmtId="3" fontId="6" fillId="0" borderId="44" xfId="0" applyNumberFormat="1" applyFont="1" applyFill="1" applyBorder="1" applyAlignment="1" applyProtection="1">
      <alignment horizontal="center"/>
      <protection locked="0"/>
    </xf>
    <xf numFmtId="3" fontId="6" fillId="0" borderId="34" xfId="0" applyNumberFormat="1" applyFont="1" applyFill="1" applyBorder="1" applyAlignment="1" applyProtection="1">
      <alignment horizontal="center"/>
      <protection locked="0"/>
    </xf>
    <xf numFmtId="3" fontId="6" fillId="5" borderId="35" xfId="0" applyNumberFormat="1" applyFont="1" applyFill="1" applyBorder="1" applyAlignment="1" applyProtection="1">
      <alignment horizontal="center"/>
      <protection locked="0"/>
    </xf>
    <xf numFmtId="3" fontId="0" fillId="0" borderId="25" xfId="0" applyNumberFormat="1" applyFont="1" applyFill="1" applyBorder="1" applyAlignment="1">
      <alignment horizontal="center" vertical="center"/>
    </xf>
    <xf numFmtId="3" fontId="0" fillId="0" borderId="48" xfId="0" applyNumberFormat="1" applyFont="1" applyFill="1" applyBorder="1" applyAlignment="1">
      <alignment horizontal="center" vertical="center"/>
    </xf>
    <xf numFmtId="3" fontId="0" fillId="0" borderId="52" xfId="0" applyNumberFormat="1" applyFont="1" applyFill="1" applyBorder="1" applyAlignment="1">
      <alignment horizontal="center" vertical="center"/>
    </xf>
    <xf numFmtId="165" fontId="0" fillId="0" borderId="26" xfId="0" applyNumberFormat="1" applyFont="1" applyBorder="1" applyAlignment="1">
      <alignment horizontal="center" vertical="center" wrapText="1"/>
    </xf>
    <xf numFmtId="2" fontId="0" fillId="0" borderId="47" xfId="0" applyNumberFormat="1" applyFont="1" applyBorder="1" applyAlignment="1">
      <alignment horizontal="center" vertical="center" wrapText="1"/>
    </xf>
    <xf numFmtId="3" fontId="0" fillId="0" borderId="29" xfId="0" applyNumberFormat="1" applyFont="1" applyFill="1" applyBorder="1" applyAlignment="1">
      <alignment horizontal="center" vertical="center"/>
    </xf>
    <xf numFmtId="3" fontId="0" fillId="0" borderId="31" xfId="0" applyNumberFormat="1" applyFont="1" applyFill="1" applyBorder="1" applyAlignment="1">
      <alignment horizontal="center" vertical="center"/>
    </xf>
    <xf numFmtId="3" fontId="0" fillId="0" borderId="32" xfId="0" applyNumberFormat="1" applyFont="1" applyFill="1" applyBorder="1" applyAlignment="1">
      <alignment horizontal="center" vertical="center"/>
    </xf>
    <xf numFmtId="165" fontId="0" fillId="0" borderId="30" xfId="0" applyNumberFormat="1" applyFont="1" applyBorder="1" applyAlignment="1">
      <alignment horizontal="center" vertical="center" wrapText="1"/>
    </xf>
    <xf numFmtId="2" fontId="0" fillId="0" borderId="33" xfId="0" applyNumberFormat="1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/>
    </xf>
    <xf numFmtId="3" fontId="0" fillId="0" borderId="42" xfId="0" applyNumberFormat="1" applyFont="1" applyFill="1" applyBorder="1" applyAlignment="1">
      <alignment horizontal="center" vertical="center"/>
    </xf>
    <xf numFmtId="3" fontId="0" fillId="0" borderId="44" xfId="0" applyNumberFormat="1" applyFont="1" applyFill="1" applyBorder="1" applyAlignment="1">
      <alignment horizontal="center" vertical="center"/>
    </xf>
    <xf numFmtId="3" fontId="0" fillId="0" borderId="49" xfId="0" applyNumberFormat="1" applyFont="1" applyFill="1" applyBorder="1" applyAlignment="1">
      <alignment horizontal="center" vertical="center"/>
    </xf>
    <xf numFmtId="165" fontId="0" fillId="0" borderId="43" xfId="0" applyNumberFormat="1" applyFont="1" applyBorder="1" applyAlignment="1">
      <alignment horizontal="center" vertical="center" wrapText="1"/>
    </xf>
    <xf numFmtId="2" fontId="0" fillId="0" borderId="50" xfId="0" applyNumberFormat="1" applyFont="1" applyBorder="1" applyAlignment="1">
      <alignment horizontal="center" vertical="center" wrapText="1"/>
    </xf>
    <xf numFmtId="4" fontId="0" fillId="0" borderId="19" xfId="0" applyNumberFormat="1" applyFont="1" applyFill="1" applyBorder="1" applyAlignment="1">
      <alignment horizontal="center" vertical="center"/>
    </xf>
    <xf numFmtId="165" fontId="0" fillId="0" borderId="19" xfId="0" applyNumberFormat="1" applyFont="1" applyBorder="1" applyAlignment="1">
      <alignment horizontal="center" vertical="center" wrapText="1"/>
    </xf>
    <xf numFmtId="165" fontId="0" fillId="0" borderId="41" xfId="0" applyNumberFormat="1" applyFont="1" applyBorder="1" applyAlignment="1">
      <alignment horizontal="center" vertical="center" wrapText="1"/>
    </xf>
    <xf numFmtId="165" fontId="0" fillId="0" borderId="66" xfId="0" applyNumberFormat="1" applyFont="1" applyBorder="1" applyAlignment="1">
      <alignment horizontal="center" vertical="center" wrapText="1"/>
    </xf>
    <xf numFmtId="2" fontId="0" fillId="0" borderId="7" xfId="0" applyNumberFormat="1" applyFont="1" applyBorder="1" applyAlignment="1">
      <alignment horizontal="center" vertical="center" wrapText="1"/>
    </xf>
    <xf numFmtId="4" fontId="0" fillId="0" borderId="29" xfId="0" applyNumberFormat="1" applyFont="1" applyFill="1" applyBorder="1" applyAlignment="1">
      <alignment horizontal="center" vertical="center"/>
    </xf>
    <xf numFmtId="165" fontId="0" fillId="0" borderId="29" xfId="0" applyNumberFormat="1" applyFont="1" applyBorder="1" applyAlignment="1">
      <alignment horizontal="center" vertical="center" wrapText="1"/>
    </xf>
    <xf numFmtId="165" fontId="0" fillId="0" borderId="28" xfId="0" applyNumberFormat="1" applyFont="1" applyBorder="1" applyAlignment="1">
      <alignment horizontal="center" vertical="center" wrapText="1"/>
    </xf>
    <xf numFmtId="0" fontId="0" fillId="0" borderId="68" xfId="0" applyFont="1" applyBorder="1" applyAlignment="1">
      <alignment horizontal="center" vertical="center"/>
    </xf>
    <xf numFmtId="4" fontId="0" fillId="0" borderId="35" xfId="0" applyNumberFormat="1" applyFont="1" applyFill="1" applyBorder="1" applyAlignment="1">
      <alignment horizontal="center" vertical="center"/>
    </xf>
    <xf numFmtId="165" fontId="0" fillId="0" borderId="35" xfId="0" applyNumberFormat="1" applyFont="1" applyBorder="1" applyAlignment="1">
      <alignment horizontal="center" vertical="center" wrapText="1"/>
    </xf>
    <xf numFmtId="165" fontId="0" fillId="0" borderId="34" xfId="0" applyNumberFormat="1" applyFont="1" applyBorder="1" applyAlignment="1">
      <alignment horizontal="center" vertical="center" wrapText="1"/>
    </xf>
    <xf numFmtId="165" fontId="0" fillId="0" borderId="36" xfId="0" applyNumberFormat="1" applyFont="1" applyBorder="1" applyAlignment="1">
      <alignment horizontal="center" vertical="center" wrapText="1"/>
    </xf>
    <xf numFmtId="2" fontId="0" fillId="0" borderId="40" xfId="0" applyNumberFormat="1" applyFont="1" applyBorder="1" applyAlignment="1">
      <alignment horizontal="center" vertical="center" wrapText="1"/>
    </xf>
    <xf numFmtId="4" fontId="0" fillId="0" borderId="25" xfId="0" applyNumberFormat="1" applyFont="1" applyBorder="1" applyAlignment="1">
      <alignment horizontal="center" vertical="center"/>
    </xf>
    <xf numFmtId="4" fontId="0" fillId="0" borderId="29" xfId="0" applyNumberFormat="1" applyFont="1" applyBorder="1" applyAlignment="1">
      <alignment horizontal="center" vertical="center"/>
    </xf>
    <xf numFmtId="4" fontId="0" fillId="0" borderId="18" xfId="0" applyNumberFormat="1" applyFont="1" applyBorder="1" applyAlignment="1">
      <alignment horizontal="center" vertical="center"/>
    </xf>
    <xf numFmtId="4" fontId="0" fillId="0" borderId="28" xfId="0" applyNumberFormat="1" applyFont="1" applyFill="1" applyBorder="1" applyAlignment="1">
      <alignment horizontal="center" vertical="center"/>
    </xf>
    <xf numFmtId="4" fontId="0" fillId="0" borderId="4" xfId="0" applyNumberFormat="1" applyFont="1" applyFill="1" applyBorder="1" applyAlignment="1">
      <alignment horizontal="center" vertical="center"/>
    </xf>
    <xf numFmtId="0" fontId="0" fillId="0" borderId="68" xfId="0" applyFont="1" applyFill="1" applyBorder="1" applyAlignment="1">
      <alignment horizontal="center" vertical="center"/>
    </xf>
    <xf numFmtId="4" fontId="0" fillId="0" borderId="28" xfId="0" applyNumberFormat="1" applyFont="1" applyBorder="1" applyAlignment="1">
      <alignment horizontal="center" vertical="center"/>
    </xf>
    <xf numFmtId="4" fontId="0" fillId="0" borderId="35" xfId="0" applyNumberFormat="1" applyFont="1" applyBorder="1" applyAlignment="1">
      <alignment horizontal="center" vertical="center"/>
    </xf>
    <xf numFmtId="4" fontId="0" fillId="0" borderId="45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165" fontId="0" fillId="0" borderId="20" xfId="0" applyNumberFormat="1" applyFont="1" applyBorder="1" applyAlignment="1">
      <alignment horizontal="center" vertical="center" wrapText="1"/>
    </xf>
    <xf numFmtId="2" fontId="0" fillId="0" borderId="24" xfId="0" applyNumberFormat="1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37" xfId="0" applyFont="1" applyBorder="1" applyAlignment="1">
      <alignment horizontal="center" vertical="center" wrapText="1"/>
    </xf>
    <xf numFmtId="0" fontId="0" fillId="0" borderId="49" xfId="0" applyFont="1" applyBorder="1" applyAlignment="1">
      <alignment horizontal="center" vertical="center" wrapText="1"/>
    </xf>
    <xf numFmtId="4" fontId="0" fillId="0" borderId="19" xfId="0" applyNumberForma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/>
    <xf numFmtId="4" fontId="5" fillId="0" borderId="0" xfId="0" applyNumberFormat="1" applyFont="1" applyAlignment="1">
      <alignment horizontal="right" vertical="center" wrapText="1"/>
    </xf>
    <xf numFmtId="0" fontId="0" fillId="0" borderId="0" xfId="0" applyAlignment="1">
      <alignment horizontal="center" vertical="center"/>
    </xf>
    <xf numFmtId="4" fontId="0" fillId="3" borderId="2" xfId="0" applyNumberFormat="1" applyFill="1" applyBorder="1" applyAlignment="1">
      <alignment horizontal="center" vertical="center"/>
    </xf>
    <xf numFmtId="4" fontId="0" fillId="3" borderId="7" xfId="0" applyNumberFormat="1" applyFill="1" applyBorder="1" applyAlignment="1">
      <alignment horizontal="center" vertical="center"/>
    </xf>
    <xf numFmtId="4" fontId="0" fillId="3" borderId="57" xfId="0" applyNumberFormat="1" applyFill="1" applyBorder="1" applyAlignment="1">
      <alignment horizontal="center" vertical="center"/>
    </xf>
    <xf numFmtId="4" fontId="0" fillId="3" borderId="4" xfId="0" applyNumberFormat="1" applyFill="1" applyBorder="1" applyAlignment="1">
      <alignment horizontal="center" vertical="center"/>
    </xf>
    <xf numFmtId="4" fontId="0" fillId="3" borderId="69" xfId="0" applyNumberFormat="1" applyFill="1" applyBorder="1" applyAlignment="1">
      <alignment horizontal="center" vertical="center"/>
    </xf>
    <xf numFmtId="4" fontId="0" fillId="3" borderId="64" xfId="0" applyNumberFormat="1" applyFill="1" applyBorder="1" applyAlignment="1">
      <alignment horizontal="center" vertical="center"/>
    </xf>
    <xf numFmtId="4" fontId="0" fillId="3" borderId="15" xfId="0" applyNumberFormat="1" applyFill="1" applyBorder="1" applyAlignment="1">
      <alignment horizontal="center" vertical="center"/>
    </xf>
    <xf numFmtId="4" fontId="0" fillId="3" borderId="65" xfId="0" applyNumberFormat="1" applyFill="1" applyBorder="1" applyAlignment="1">
      <alignment horizontal="center" vertical="center"/>
    </xf>
    <xf numFmtId="4" fontId="0" fillId="0" borderId="24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2" fontId="0" fillId="0" borderId="29" xfId="0" applyNumberFormat="1" applyBorder="1"/>
    <xf numFmtId="2" fontId="0" fillId="0" borderId="20" xfId="0" applyNumberFormat="1" applyBorder="1"/>
    <xf numFmtId="2" fontId="0" fillId="0" borderId="24" xfId="0" applyNumberFormat="1" applyBorder="1"/>
    <xf numFmtId="2" fontId="0" fillId="0" borderId="21" xfId="0" applyNumberFormat="1" applyBorder="1"/>
    <xf numFmtId="4" fontId="0" fillId="0" borderId="33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2" fontId="0" fillId="0" borderId="30" xfId="0" applyNumberFormat="1" applyBorder="1"/>
    <xf numFmtId="2" fontId="0" fillId="0" borderId="33" xfId="0" applyNumberFormat="1" applyBorder="1"/>
    <xf numFmtId="2" fontId="0" fillId="0" borderId="31" xfId="0" applyNumberFormat="1" applyBorder="1"/>
    <xf numFmtId="4" fontId="0" fillId="0" borderId="36" xfId="0" applyNumberFormat="1" applyBorder="1" applyAlignment="1">
      <alignment horizontal="center" vertical="center"/>
    </xf>
    <xf numFmtId="4" fontId="0" fillId="0" borderId="40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" fontId="0" fillId="0" borderId="35" xfId="0" applyNumberFormat="1" applyBorder="1"/>
    <xf numFmtId="2" fontId="0" fillId="0" borderId="36" xfId="0" applyNumberFormat="1" applyBorder="1"/>
    <xf numFmtId="2" fontId="0" fillId="0" borderId="40" xfId="0" applyNumberFormat="1" applyBorder="1"/>
    <xf numFmtId="2" fontId="0" fillId="0" borderId="37" xfId="0" applyNumberFormat="1" applyBorder="1"/>
    <xf numFmtId="4" fontId="0" fillId="0" borderId="47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2" fontId="0" fillId="0" borderId="25" xfId="0" applyNumberFormat="1" applyBorder="1"/>
    <xf numFmtId="2" fontId="0" fillId="0" borderId="26" xfId="0" applyNumberFormat="1" applyBorder="1"/>
    <xf numFmtId="2" fontId="0" fillId="0" borderId="47" xfId="0" applyNumberFormat="1" applyBorder="1"/>
    <xf numFmtId="2" fontId="0" fillId="0" borderId="48" xfId="0" applyNumberFormat="1" applyBorder="1"/>
    <xf numFmtId="4" fontId="0" fillId="0" borderId="42" xfId="0" applyNumberFormat="1" applyBorder="1" applyAlignment="1">
      <alignment horizontal="center" vertical="center"/>
    </xf>
    <xf numFmtId="4" fontId="0" fillId="0" borderId="50" xfId="0" applyNumberForma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" fontId="0" fillId="0" borderId="19" xfId="0" applyNumberFormat="1" applyBorder="1"/>
    <xf numFmtId="0" fontId="0" fillId="0" borderId="2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4" fontId="0" fillId="0" borderId="19" xfId="0" applyNumberFormat="1" applyBorder="1"/>
    <xf numFmtId="4" fontId="0" fillId="0" borderId="20" xfId="0" applyNumberFormat="1" applyBorder="1"/>
    <xf numFmtId="4" fontId="0" fillId="0" borderId="21" xfId="0" applyNumberFormat="1" applyBorder="1"/>
    <xf numFmtId="4" fontId="0" fillId="0" borderId="27" xfId="0" applyNumberFormat="1" applyBorder="1"/>
    <xf numFmtId="4" fontId="0" fillId="0" borderId="24" xfId="0" applyNumberFormat="1" applyBorder="1"/>
    <xf numFmtId="0" fontId="0" fillId="0" borderId="28" xfId="0" applyBorder="1" applyAlignment="1">
      <alignment vertical="center" wrapText="1"/>
    </xf>
    <xf numFmtId="4" fontId="0" fillId="0" borderId="29" xfId="0" applyNumberFormat="1" applyBorder="1"/>
    <xf numFmtId="4" fontId="0" fillId="0" borderId="30" xfId="0" applyNumberFormat="1" applyBorder="1"/>
    <xf numFmtId="4" fontId="0" fillId="0" borderId="31" xfId="0" applyNumberFormat="1" applyBorder="1"/>
    <xf numFmtId="4" fontId="0" fillId="0" borderId="22" xfId="0" applyNumberFormat="1" applyBorder="1"/>
    <xf numFmtId="4" fontId="0" fillId="0" borderId="33" xfId="0" applyNumberFormat="1" applyBorder="1"/>
    <xf numFmtId="0" fontId="0" fillId="0" borderId="34" xfId="0" applyBorder="1" applyAlignment="1">
      <alignment vertical="center" wrapText="1"/>
    </xf>
    <xf numFmtId="4" fontId="0" fillId="0" borderId="35" xfId="0" applyNumberFormat="1" applyBorder="1"/>
    <xf numFmtId="4" fontId="0" fillId="0" borderId="36" xfId="0" applyNumberFormat="1" applyBorder="1"/>
    <xf numFmtId="4" fontId="0" fillId="0" borderId="37" xfId="0" applyNumberFormat="1" applyBorder="1"/>
    <xf numFmtId="4" fontId="0" fillId="0" borderId="38" xfId="0" applyNumberFormat="1" applyBorder="1"/>
    <xf numFmtId="4" fontId="0" fillId="0" borderId="40" xfId="0" applyNumberFormat="1" applyBorder="1"/>
    <xf numFmtId="2" fontId="0" fillId="0" borderId="70" xfId="0" applyNumberFormat="1" applyBorder="1" applyAlignment="1">
      <alignment vertical="center"/>
    </xf>
    <xf numFmtId="2" fontId="0" fillId="0" borderId="12" xfId="0" applyNumberFormat="1" applyBorder="1" applyAlignment="1">
      <alignment vertical="center"/>
    </xf>
    <xf numFmtId="2" fontId="0" fillId="0" borderId="3" xfId="0" applyNumberFormat="1" applyBorder="1" applyAlignment="1">
      <alignment vertical="center"/>
    </xf>
    <xf numFmtId="2" fontId="0" fillId="0" borderId="71" xfId="0" applyNumberFormat="1" applyBorder="1" applyAlignment="1">
      <alignment vertical="center"/>
    </xf>
    <xf numFmtId="2" fontId="0" fillId="0" borderId="62" xfId="0" applyNumberFormat="1" applyBorder="1" applyAlignment="1">
      <alignment vertical="center"/>
    </xf>
    <xf numFmtId="2" fontId="0" fillId="0" borderId="72" xfId="0" applyNumberFormat="1" applyBorder="1" applyAlignment="1">
      <alignment vertical="center"/>
    </xf>
    <xf numFmtId="0" fontId="0" fillId="0" borderId="18" xfId="0" applyBorder="1" applyAlignment="1">
      <alignment vertical="center"/>
    </xf>
    <xf numFmtId="4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4" fontId="0" fillId="0" borderId="15" xfId="0" applyNumberFormat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0" fillId="0" borderId="60" xfId="0" applyBorder="1" applyAlignment="1">
      <alignment vertical="center"/>
    </xf>
    <xf numFmtId="2" fontId="0" fillId="0" borderId="0" xfId="0" applyNumberFormat="1" applyAlignment="1">
      <alignment vertical="center"/>
    </xf>
    <xf numFmtId="2" fontId="0" fillId="0" borderId="0" xfId="0" applyNumberFormat="1" applyFill="1" applyBorder="1" applyAlignment="1">
      <alignment vertic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4" fontId="0" fillId="0" borderId="34" xfId="0" applyNumberFormat="1" applyBorder="1" applyAlignment="1">
      <alignment vertical="center"/>
    </xf>
    <xf numFmtId="4" fontId="0" fillId="0" borderId="23" xfId="0" applyNumberFormat="1" applyBorder="1" applyAlignment="1">
      <alignment vertical="center"/>
    </xf>
    <xf numFmtId="4" fontId="0" fillId="0" borderId="32" xfId="0" applyNumberFormat="1" applyBorder="1" applyAlignment="1">
      <alignment vertical="center"/>
    </xf>
    <xf numFmtId="4" fontId="0" fillId="0" borderId="39" xfId="0" applyNumberFormat="1" applyBorder="1" applyAlignment="1">
      <alignment vertical="center"/>
    </xf>
    <xf numFmtId="2" fontId="0" fillId="0" borderId="23" xfId="0" applyNumberFormat="1" applyBorder="1" applyAlignment="1">
      <alignment vertical="center"/>
    </xf>
    <xf numFmtId="2" fontId="0" fillId="0" borderId="32" xfId="0" applyNumberFormat="1" applyBorder="1" applyAlignment="1">
      <alignment vertical="center"/>
    </xf>
    <xf numFmtId="2" fontId="0" fillId="0" borderId="39" xfId="0" applyNumberFormat="1" applyBorder="1" applyAlignment="1">
      <alignment vertical="center"/>
    </xf>
    <xf numFmtId="2" fontId="0" fillId="0" borderId="28" xfId="0" applyNumberFormat="1" applyBorder="1" applyAlignment="1">
      <alignment vertical="center"/>
    </xf>
    <xf numFmtId="2" fontId="0" fillId="0" borderId="34" xfId="0" applyNumberFormat="1" applyBorder="1" applyAlignment="1">
      <alignment vertical="center"/>
    </xf>
    <xf numFmtId="4" fontId="0" fillId="0" borderId="41" xfId="0" applyNumberFormat="1" applyBorder="1" applyAlignment="1">
      <alignment vertical="center"/>
    </xf>
    <xf numFmtId="2" fontId="0" fillId="0" borderId="18" xfId="0" applyNumberFormat="1" applyBorder="1" applyAlignment="1">
      <alignment vertical="center"/>
    </xf>
    <xf numFmtId="2" fontId="0" fillId="0" borderId="45" xfId="0" applyNumberFormat="1" applyBorder="1" applyAlignment="1">
      <alignment vertical="center"/>
    </xf>
    <xf numFmtId="4" fontId="0" fillId="0" borderId="70" xfId="0" applyNumberFormat="1" applyBorder="1" applyAlignment="1">
      <alignment vertical="center"/>
    </xf>
    <xf numFmtId="4" fontId="0" fillId="0" borderId="49" xfId="0" applyNumberFormat="1" applyBorder="1" applyAlignment="1">
      <alignment vertical="center"/>
    </xf>
    <xf numFmtId="2" fontId="0" fillId="0" borderId="49" xfId="0" applyNumberFormat="1" applyBorder="1" applyAlignment="1">
      <alignment vertical="center"/>
    </xf>
    <xf numFmtId="2" fontId="0" fillId="0" borderId="58" xfId="0" applyNumberFormat="1" applyBorder="1" applyAlignment="1">
      <alignment vertical="center"/>
    </xf>
    <xf numFmtId="2" fontId="0" fillId="0" borderId="59" xfId="0" applyNumberFormat="1" applyBorder="1" applyAlignment="1">
      <alignment vertical="center"/>
    </xf>
    <xf numFmtId="2" fontId="0" fillId="0" borderId="73" xfId="0" applyNumberFormat="1" applyBorder="1" applyAlignment="1">
      <alignment vertical="center"/>
    </xf>
    <xf numFmtId="4" fontId="0" fillId="3" borderId="8" xfId="0" applyNumberForma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 wrapText="1"/>
    </xf>
    <xf numFmtId="4" fontId="0" fillId="3" borderId="2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0" fillId="8" borderId="29" xfId="0" applyNumberFormat="1" applyFill="1" applyBorder="1" applyAlignment="1">
      <alignment horizontal="center" vertical="center"/>
    </xf>
    <xf numFmtId="2" fontId="4" fillId="4" borderId="53" xfId="0" applyNumberFormat="1" applyFont="1" applyFill="1" applyBorder="1" applyAlignment="1">
      <alignment horizontal="center" vertical="center"/>
    </xf>
    <xf numFmtId="2" fontId="4" fillId="4" borderId="54" xfId="0" applyNumberFormat="1" applyFont="1" applyFill="1" applyBorder="1" applyAlignment="1">
      <alignment horizontal="center" vertical="center"/>
    </xf>
    <xf numFmtId="0" fontId="0" fillId="0" borderId="47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0" fillId="0" borderId="50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 vertical="center" wrapText="1"/>
    </xf>
    <xf numFmtId="2" fontId="4" fillId="4" borderId="55" xfId="0" applyNumberFormat="1" applyFont="1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3" fontId="0" fillId="0" borderId="0" xfId="0" applyNumberFormat="1" applyAlignment="1">
      <alignment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/>
    </xf>
    <xf numFmtId="3" fontId="4" fillId="0" borderId="42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35" xfId="0" applyNumberFormat="1" applyFont="1" applyBorder="1" applyAlignment="1">
      <alignment horizontal="center" vertical="center" wrapText="1"/>
    </xf>
    <xf numFmtId="3" fontId="4" fillId="0" borderId="22" xfId="0" applyNumberFormat="1" applyFont="1" applyBorder="1" applyAlignment="1">
      <alignment horizontal="center" vertical="center" wrapText="1"/>
    </xf>
    <xf numFmtId="3" fontId="4" fillId="0" borderId="46" xfId="0" applyNumberFormat="1" applyFont="1" applyBorder="1" applyAlignment="1">
      <alignment horizontal="center" vertical="center" wrapText="1"/>
    </xf>
    <xf numFmtId="3" fontId="4" fillId="0" borderId="27" xfId="0" applyNumberFormat="1" applyFont="1" applyBorder="1" applyAlignment="1" applyProtection="1">
      <alignment horizontal="center"/>
      <protection locked="0"/>
    </xf>
    <xf numFmtId="3" fontId="4" fillId="0" borderId="21" xfId="0" applyNumberFormat="1" applyFont="1" applyBorder="1" applyAlignment="1" applyProtection="1">
      <alignment horizontal="center"/>
      <protection locked="0"/>
    </xf>
    <xf numFmtId="3" fontId="4" fillId="0" borderId="22" xfId="0" applyNumberFormat="1" applyFont="1" applyBorder="1" applyAlignment="1" applyProtection="1">
      <alignment horizontal="center"/>
      <protection locked="0"/>
    </xf>
    <xf numFmtId="3" fontId="4" fillId="0" borderId="31" xfId="0" applyNumberFormat="1" applyFont="1" applyBorder="1" applyAlignment="1" applyProtection="1">
      <alignment horizontal="center"/>
      <protection locked="0"/>
    </xf>
    <xf numFmtId="3" fontId="4" fillId="0" borderId="38" xfId="0" applyNumberFormat="1" applyFont="1" applyBorder="1" applyAlignment="1" applyProtection="1">
      <alignment horizontal="center"/>
      <protection locked="0"/>
    </xf>
    <xf numFmtId="3" fontId="4" fillId="0" borderId="37" xfId="0" applyNumberFormat="1" applyFont="1" applyBorder="1" applyAlignment="1" applyProtection="1">
      <alignment horizontal="center"/>
      <protection locked="0"/>
    </xf>
    <xf numFmtId="3" fontId="4" fillId="0" borderId="53" xfId="0" applyNumberFormat="1" applyFont="1" applyBorder="1" applyAlignment="1">
      <alignment horizontal="center" vertical="center"/>
    </xf>
    <xf numFmtId="3" fontId="4" fillId="0" borderId="54" xfId="0" applyNumberFormat="1" applyFont="1" applyBorder="1" applyAlignment="1">
      <alignment horizontal="center" vertical="center"/>
    </xf>
    <xf numFmtId="3" fontId="4" fillId="0" borderId="55" xfId="0" applyNumberFormat="1" applyFont="1" applyBorder="1" applyAlignment="1">
      <alignment horizontal="center" vertical="center"/>
    </xf>
    <xf numFmtId="3" fontId="4" fillId="0" borderId="51" xfId="0" applyNumberFormat="1" applyFont="1" applyBorder="1" applyAlignment="1" applyProtection="1">
      <alignment horizontal="center"/>
      <protection locked="0"/>
    </xf>
    <xf numFmtId="3" fontId="4" fillId="0" borderId="48" xfId="0" applyNumberFormat="1" applyFont="1" applyBorder="1" applyAlignment="1" applyProtection="1">
      <alignment horizontal="center"/>
      <protection locked="0"/>
    </xf>
    <xf numFmtId="3" fontId="4" fillId="0" borderId="46" xfId="0" applyNumberFormat="1" applyFont="1" applyBorder="1" applyAlignment="1" applyProtection="1">
      <alignment horizontal="center"/>
      <protection locked="0"/>
    </xf>
    <xf numFmtId="3" fontId="4" fillId="0" borderId="44" xfId="0" applyNumberFormat="1" applyFont="1" applyBorder="1" applyAlignment="1" applyProtection="1">
      <alignment horizontal="center"/>
      <protection locked="0"/>
    </xf>
    <xf numFmtId="3" fontId="4" fillId="0" borderId="51" xfId="0" applyNumberFormat="1" applyFont="1" applyBorder="1" applyAlignment="1">
      <alignment horizontal="center" vertical="center" wrapText="1"/>
    </xf>
    <xf numFmtId="3" fontId="4" fillId="0" borderId="48" xfId="0" applyNumberFormat="1" applyFont="1" applyBorder="1" applyAlignment="1">
      <alignment horizontal="center" vertical="center" wrapText="1"/>
    </xf>
    <xf numFmtId="3" fontId="4" fillId="0" borderId="37" xfId="0" applyNumberFormat="1" applyFont="1" applyBorder="1" applyAlignment="1">
      <alignment horizontal="center" vertical="center" wrapText="1"/>
    </xf>
    <xf numFmtId="3" fontId="4" fillId="0" borderId="38" xfId="0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7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vertical="center"/>
    </xf>
    <xf numFmtId="4" fontId="0" fillId="0" borderId="0" xfId="0" applyNumberFormat="1" applyBorder="1" applyAlignment="1">
      <alignment vertical="center"/>
    </xf>
    <xf numFmtId="0" fontId="0" fillId="0" borderId="53" xfId="0" applyBorder="1" applyAlignment="1">
      <alignment horizontal="center" vertical="center"/>
    </xf>
    <xf numFmtId="164" fontId="0" fillId="6" borderId="23" xfId="0" applyNumberFormat="1" applyFill="1" applyBorder="1" applyAlignment="1">
      <alignment horizontal="center" vertical="center" wrapText="1"/>
    </xf>
    <xf numFmtId="164" fontId="0" fillId="6" borderId="52" xfId="0" applyNumberFormat="1" applyFill="1" applyBorder="1" applyAlignment="1">
      <alignment horizontal="center" vertical="center" wrapText="1"/>
    </xf>
    <xf numFmtId="164" fontId="0" fillId="6" borderId="14" xfId="0" applyNumberFormat="1" applyFill="1" applyBorder="1" applyAlignment="1">
      <alignment horizontal="center" vertical="center" wrapText="1"/>
    </xf>
    <xf numFmtId="164" fontId="0" fillId="6" borderId="74" xfId="0" applyNumberFormat="1" applyFill="1" applyBorder="1" applyAlignment="1">
      <alignment horizontal="center" vertical="center" wrapText="1"/>
    </xf>
    <xf numFmtId="164" fontId="0" fillId="6" borderId="9" xfId="0" applyNumberFormat="1" applyFill="1" applyBorder="1" applyAlignment="1">
      <alignment horizontal="center" vertical="center" wrapText="1"/>
    </xf>
    <xf numFmtId="0" fontId="0" fillId="0" borderId="54" xfId="0" applyBorder="1" applyAlignment="1">
      <alignment vertical="center" wrapText="1"/>
    </xf>
    <xf numFmtId="0" fontId="0" fillId="0" borderId="54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3" fontId="0" fillId="0" borderId="24" xfId="0" applyNumberFormat="1" applyBorder="1" applyAlignment="1">
      <alignment horizontal="center" vertical="center" wrapText="1"/>
    </xf>
    <xf numFmtId="3" fontId="0" fillId="0" borderId="33" xfId="0" applyNumberFormat="1" applyBorder="1" applyAlignment="1">
      <alignment horizontal="center" vertical="center" wrapText="1"/>
    </xf>
    <xf numFmtId="4" fontId="0" fillId="0" borderId="0" xfId="0" applyNumberFormat="1"/>
    <xf numFmtId="3" fontId="0" fillId="0" borderId="50" xfId="0" applyNumberFormat="1" applyBorder="1" applyAlignment="1">
      <alignment horizontal="center" vertical="center" wrapText="1"/>
    </xf>
    <xf numFmtId="165" fontId="0" fillId="0" borderId="47" xfId="0" applyNumberFormat="1" applyBorder="1" applyAlignment="1">
      <alignment horizontal="center" vertical="center" wrapText="1"/>
    </xf>
    <xf numFmtId="165" fontId="0" fillId="0" borderId="33" xfId="0" applyNumberFormat="1" applyBorder="1" applyAlignment="1">
      <alignment horizontal="center" vertical="center" wrapText="1"/>
    </xf>
    <xf numFmtId="165" fontId="0" fillId="0" borderId="50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3" fontId="0" fillId="0" borderId="47" xfId="0" applyNumberFormat="1" applyBorder="1" applyAlignment="1">
      <alignment horizontal="center" vertical="center" wrapText="1"/>
    </xf>
    <xf numFmtId="3" fontId="0" fillId="0" borderId="40" xfId="0" applyNumberFormat="1" applyBorder="1" applyAlignment="1">
      <alignment horizontal="center" vertical="center" wrapText="1"/>
    </xf>
    <xf numFmtId="4" fontId="0" fillId="0" borderId="24" xfId="0" applyNumberFormat="1" applyBorder="1" applyAlignment="1">
      <alignment horizontal="center" vertical="center" wrapText="1"/>
    </xf>
    <xf numFmtId="4" fontId="0" fillId="0" borderId="33" xfId="0" applyNumberFormat="1" applyBorder="1" applyAlignment="1">
      <alignment horizontal="center" vertical="center" wrapText="1"/>
    </xf>
    <xf numFmtId="4" fontId="0" fillId="0" borderId="40" xfId="0" applyNumberFormat="1" applyBorder="1" applyAlignment="1">
      <alignment horizontal="center" vertical="center" wrapText="1"/>
    </xf>
    <xf numFmtId="4" fontId="0" fillId="0" borderId="52" xfId="0" applyNumberFormat="1" applyBorder="1" applyAlignment="1">
      <alignment horizontal="center" vertical="center" wrapText="1"/>
    </xf>
    <xf numFmtId="4" fontId="0" fillId="0" borderId="32" xfId="0" applyNumberFormat="1" applyBorder="1" applyAlignment="1">
      <alignment horizontal="center" vertical="center" wrapText="1"/>
    </xf>
    <xf numFmtId="4" fontId="0" fillId="0" borderId="49" xfId="0" applyNumberForma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3" fontId="8" fillId="0" borderId="24" xfId="0" applyNumberFormat="1" applyFont="1" applyBorder="1" applyAlignment="1" applyProtection="1">
      <alignment horizontal="center" vertical="center" wrapText="1"/>
      <protection locked="0"/>
    </xf>
    <xf numFmtId="3" fontId="8" fillId="0" borderId="33" xfId="0" applyNumberFormat="1" applyFont="1" applyBorder="1" applyAlignment="1" applyProtection="1">
      <alignment horizontal="center" vertical="center" wrapText="1"/>
      <protection locked="0"/>
    </xf>
    <xf numFmtId="3" fontId="8" fillId="0" borderId="40" xfId="0" applyNumberFormat="1" applyFont="1" applyBorder="1" applyAlignment="1" applyProtection="1">
      <alignment horizontal="center" vertical="center" wrapText="1"/>
      <protection locked="0"/>
    </xf>
    <xf numFmtId="0" fontId="0" fillId="0" borderId="56" xfId="0" applyBorder="1" applyAlignment="1">
      <alignment vertical="center" wrapText="1"/>
    </xf>
    <xf numFmtId="2" fontId="0" fillId="0" borderId="19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2" fontId="0" fillId="0" borderId="35" xfId="0" applyNumberFormat="1" applyBorder="1" applyAlignment="1">
      <alignment horizontal="center" vertical="center"/>
    </xf>
    <xf numFmtId="2" fontId="0" fillId="0" borderId="40" xfId="0" applyNumberFormat="1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47" xfId="0" applyNumberFormat="1" applyBorder="1" applyAlignment="1">
      <alignment horizontal="center" vertical="center"/>
    </xf>
    <xf numFmtId="2" fontId="0" fillId="0" borderId="48" xfId="0" applyNumberFormat="1" applyBorder="1" applyAlignment="1">
      <alignment horizontal="center" vertical="center"/>
    </xf>
    <xf numFmtId="2" fontId="0" fillId="0" borderId="42" xfId="0" applyNumberFormat="1" applyBorder="1" applyAlignment="1">
      <alignment horizontal="center" vertical="center"/>
    </xf>
    <xf numFmtId="2" fontId="0" fillId="0" borderId="50" xfId="0" applyNumberFormat="1" applyBorder="1" applyAlignment="1">
      <alignment horizontal="center" vertical="center"/>
    </xf>
    <xf numFmtId="2" fontId="0" fillId="0" borderId="44" xfId="0" applyNumberFormat="1" applyBorder="1" applyAlignment="1">
      <alignment horizontal="center" vertical="center"/>
    </xf>
    <xf numFmtId="0" fontId="0" fillId="0" borderId="0" xfId="0" applyBorder="1"/>
    <xf numFmtId="2" fontId="0" fillId="0" borderId="0" xfId="0" applyNumberFormat="1" applyBorder="1" applyAlignment="1">
      <alignment horizontal="center" vertical="center"/>
    </xf>
    <xf numFmtId="2" fontId="0" fillId="0" borderId="0" xfId="0" applyNumberFormat="1"/>
    <xf numFmtId="4" fontId="0" fillId="3" borderId="8" xfId="0" applyNumberFormat="1" applyFill="1" applyBorder="1" applyAlignment="1">
      <alignment horizontal="center" vertical="center"/>
    </xf>
    <xf numFmtId="2" fontId="0" fillId="0" borderId="54" xfId="0" applyNumberFormat="1" applyBorder="1" applyAlignment="1">
      <alignment horizontal="center" vertical="center"/>
    </xf>
    <xf numFmtId="2" fontId="0" fillId="0" borderId="55" xfId="0" applyNumberFormat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0" fillId="3" borderId="10" xfId="0" applyNumberFormat="1" applyFill="1" applyBorder="1" applyAlignment="1">
      <alignment horizontal="center" vertical="center"/>
    </xf>
    <xf numFmtId="2" fontId="0" fillId="0" borderId="56" xfId="0" applyNumberFormat="1" applyBorder="1" applyAlignment="1">
      <alignment horizontal="center" vertical="center"/>
    </xf>
    <xf numFmtId="1" fontId="0" fillId="0" borderId="51" xfId="0" applyNumberFormat="1" applyBorder="1" applyAlignment="1">
      <alignment horizontal="center" vertical="center"/>
    </xf>
    <xf numFmtId="1" fontId="0" fillId="0" borderId="48" xfId="0" applyNumberFormat="1" applyBorder="1" applyAlignment="1">
      <alignment horizontal="center" vertical="center"/>
    </xf>
    <xf numFmtId="1" fontId="0" fillId="0" borderId="22" xfId="0" applyNumberFormat="1" applyBorder="1" applyAlignment="1">
      <alignment horizontal="center" vertical="center"/>
    </xf>
    <xf numFmtId="1" fontId="0" fillId="0" borderId="31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38" xfId="0" applyNumberFormat="1" applyBorder="1" applyAlignment="1">
      <alignment horizontal="center" vertical="center"/>
    </xf>
    <xf numFmtId="1" fontId="0" fillId="0" borderId="37" xfId="0" applyNumberForma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4" fontId="0" fillId="2" borderId="4" xfId="0" applyNumberFormat="1" applyFill="1" applyBorder="1" applyAlignment="1">
      <alignment horizontal="center" vertical="center" wrapText="1"/>
    </xf>
    <xf numFmtId="4" fontId="0" fillId="2" borderId="1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" fontId="0" fillId="3" borderId="2" xfId="0" applyNumberFormat="1" applyFill="1" applyBorder="1" applyAlignment="1">
      <alignment horizontal="center" vertical="center"/>
    </xf>
    <xf numFmtId="4" fontId="0" fillId="3" borderId="8" xfId="0" applyNumberFormat="1" applyFill="1" applyBorder="1" applyAlignment="1">
      <alignment horizontal="center" vertical="center"/>
    </xf>
    <xf numFmtId="4" fontId="0" fillId="3" borderId="61" xfId="0" applyNumberFormat="1" applyFill="1" applyBorder="1" applyAlignment="1">
      <alignment horizontal="center" vertical="center"/>
    </xf>
    <xf numFmtId="4" fontId="0" fillId="3" borderId="60" xfId="0" applyNumberFormat="1" applyFill="1" applyBorder="1" applyAlignment="1">
      <alignment horizontal="center" vertical="center"/>
    </xf>
    <xf numFmtId="4" fontId="0" fillId="2" borderId="3" xfId="0" applyNumberFormat="1" applyFill="1" applyBorder="1" applyAlignment="1">
      <alignment horizontal="center" vertical="center" wrapText="1"/>
    </xf>
    <xf numFmtId="4" fontId="0" fillId="2" borderId="10" xfId="0" applyNumberFormat="1" applyFill="1" applyBorder="1" applyAlignment="1">
      <alignment horizontal="center" vertical="center" wrapText="1"/>
    </xf>
    <xf numFmtId="2" fontId="0" fillId="0" borderId="54" xfId="0" applyNumberFormat="1" applyBorder="1" applyAlignment="1">
      <alignment horizontal="center" vertical="center"/>
    </xf>
    <xf numFmtId="2" fontId="0" fillId="0" borderId="55" xfId="0" applyNumberFormat="1" applyBorder="1" applyAlignment="1">
      <alignment horizontal="center" vertical="center"/>
    </xf>
    <xf numFmtId="2" fontId="0" fillId="0" borderId="53" xfId="0" applyNumberFormat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 wrapText="1"/>
    </xf>
    <xf numFmtId="4" fontId="0" fillId="3" borderId="3" xfId="0" applyNumberFormat="1" applyFill="1" applyBorder="1" applyAlignment="1">
      <alignment horizontal="center" vertical="center" wrapText="1"/>
    </xf>
    <xf numFmtId="4" fontId="0" fillId="3" borderId="10" xfId="0" applyNumberFormat="1" applyFill="1" applyBorder="1" applyAlignment="1">
      <alignment horizontal="center" vertical="center" wrapText="1"/>
    </xf>
    <xf numFmtId="4" fontId="0" fillId="3" borderId="2" xfId="0" applyNumberFormat="1" applyFill="1" applyBorder="1" applyAlignment="1">
      <alignment horizontal="center" vertical="center" wrapText="1"/>
    </xf>
    <xf numFmtId="4" fontId="0" fillId="3" borderId="8" xfId="0" applyNumberFormat="1" applyFill="1" applyBorder="1" applyAlignment="1">
      <alignment horizontal="center" vertical="center" wrapText="1"/>
    </xf>
    <xf numFmtId="4" fontId="0" fillId="3" borderId="4" xfId="0" applyNumberFormat="1" applyFill="1" applyBorder="1" applyAlignment="1">
      <alignment horizontal="center" vertical="center" wrapText="1"/>
    </xf>
    <xf numFmtId="4" fontId="0" fillId="3" borderId="9" xfId="0" applyNumberFormat="1" applyFill="1" applyBorder="1" applyAlignment="1">
      <alignment horizontal="center" vertical="center" wrapText="1"/>
    </xf>
    <xf numFmtId="4" fontId="0" fillId="3" borderId="11" xfId="0" applyNumberFormat="1" applyFill="1" applyBorder="1" applyAlignment="1">
      <alignment horizontal="center" vertical="center" wrapText="1"/>
    </xf>
    <xf numFmtId="4" fontId="0" fillId="3" borderId="17" xfId="0" applyNumberFormat="1" applyFill="1" applyBorder="1" applyAlignment="1">
      <alignment horizontal="center" vertical="center" wrapText="1"/>
    </xf>
    <xf numFmtId="4" fontId="0" fillId="3" borderId="61" xfId="0" applyNumberFormat="1" applyFill="1" applyBorder="1" applyAlignment="1">
      <alignment horizontal="center" vertical="center" wrapText="1"/>
    </xf>
    <xf numFmtId="4" fontId="0" fillId="3" borderId="63" xfId="0" applyNumberFormat="1" applyFill="1" applyBorder="1" applyAlignment="1">
      <alignment horizontal="center" vertical="center" wrapText="1"/>
    </xf>
    <xf numFmtId="4" fontId="0" fillId="2" borderId="6" xfId="0" applyNumberFormat="1" applyFill="1" applyBorder="1" applyAlignment="1">
      <alignment horizontal="center" vertical="center"/>
    </xf>
    <xf numFmtId="4" fontId="0" fillId="2" borderId="8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4" fontId="0" fillId="2" borderId="61" xfId="0" applyNumberFormat="1" applyFill="1" applyBorder="1" applyAlignment="1">
      <alignment horizontal="center" vertical="center"/>
    </xf>
    <xf numFmtId="4" fontId="0" fillId="2" borderId="60" xfId="0" applyNumberFormat="1" applyFill="1" applyBorder="1" applyAlignment="1">
      <alignment horizontal="center" vertical="center"/>
    </xf>
    <xf numFmtId="4" fontId="0" fillId="2" borderId="63" xfId="0" applyNumberFormat="1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 vertical="center" wrapText="1"/>
    </xf>
    <xf numFmtId="4" fontId="0" fillId="3" borderId="30" xfId="0" applyNumberFormat="1" applyFill="1" applyBorder="1" applyAlignment="1">
      <alignment horizontal="center" vertical="center" wrapText="1"/>
    </xf>
    <xf numFmtId="4" fontId="0" fillId="3" borderId="50" xfId="0" applyNumberFormat="1" applyFill="1" applyBorder="1" applyAlignment="1">
      <alignment horizontal="center" vertical="center" wrapText="1"/>
    </xf>
    <xf numFmtId="4" fontId="0" fillId="3" borderId="49" xfId="0" applyNumberFormat="1" applyFill="1" applyBorder="1" applyAlignment="1">
      <alignment horizontal="center" vertical="center" wrapText="1"/>
    </xf>
    <xf numFmtId="4" fontId="0" fillId="3" borderId="46" xfId="0" applyNumberForma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</cellXfs>
  <cellStyles count="2">
    <cellStyle name="Normal" xfId="0" builtinId="0"/>
    <cellStyle name="Normal 2" xfId="1" xr:uid="{B971496B-09FA-43C8-BA4D-840A4B410F7A}"/>
  </cellStyles>
  <dxfs count="42"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92D050"/>
      </font>
      <fill>
        <patternFill patternType="none">
          <bgColor auto="1"/>
        </patternFill>
      </fill>
    </dxf>
    <dxf>
      <font>
        <b/>
        <i val="0"/>
        <color rgb="FFFFC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theme="5"/>
      </font>
    </dxf>
    <dxf>
      <font>
        <b/>
        <i val="0"/>
        <color rgb="FF00B050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/>
        <color rgb="FFC00000"/>
      </font>
      <fill>
        <patternFill patternType="solid"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theme="5"/>
      </font>
    </dxf>
    <dxf>
      <font>
        <b/>
        <i val="0"/>
        <color theme="5"/>
      </font>
      <fill>
        <patternFill>
          <bgColor theme="5" tint="0.79998168889431442"/>
        </patternFill>
      </fill>
    </dxf>
    <dxf>
      <font>
        <b/>
        <i val="0"/>
        <color rgb="FF00B050"/>
      </font>
    </dxf>
    <dxf>
      <font>
        <b/>
        <i val="0"/>
        <color theme="5"/>
      </font>
      <fill>
        <patternFill patternType="none">
          <bgColor auto="1"/>
        </patternFill>
      </fill>
    </dxf>
    <dxf>
      <font>
        <b/>
        <i val="0"/>
        <color theme="5"/>
      </font>
      <fill>
        <patternFill>
          <bgColor theme="5" tint="0.79998168889431442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ont>
        <b/>
        <i val="0"/>
        <color theme="5"/>
      </font>
      <fill>
        <patternFill>
          <bgColor theme="5" tint="0.79998168889431442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ont>
        <b/>
        <i val="0"/>
        <color rgb="FF00B050"/>
      </font>
    </dxf>
    <dxf>
      <font>
        <b/>
        <i val="0"/>
        <color theme="5"/>
      </font>
    </dxf>
    <dxf>
      <font>
        <b/>
        <i val="0"/>
        <color rgb="FF00B050"/>
      </font>
    </dxf>
    <dxf>
      <font>
        <b/>
        <i val="0"/>
        <color theme="5"/>
      </font>
    </dxf>
    <dxf>
      <font>
        <b/>
        <i val="0"/>
        <color theme="5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theme="5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ECD184"/>
      <color rgb="FFF663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Débit total mensuel entrée sortie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07460709109239"/>
          <c:y val="0.17171296296296296"/>
          <c:w val="0.7620218820961987"/>
          <c:h val="0.6067658209390492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MOYENNES!$B$7</c:f>
              <c:strCache>
                <c:ptCount val="1"/>
                <c:pt idx="0">
                  <c:v>Entrée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MOYENNES!$D$7:$O$7</c:f>
              <c:numCache>
                <c:formatCode>0.00</c:formatCode>
                <c:ptCount val="12"/>
                <c:pt idx="0">
                  <c:v>27520</c:v>
                </c:pt>
                <c:pt idx="1">
                  <c:v>19267</c:v>
                </c:pt>
                <c:pt idx="2">
                  <c:v>23093</c:v>
                </c:pt>
                <c:pt idx="3">
                  <c:v>24716</c:v>
                </c:pt>
                <c:pt idx="4">
                  <c:v>28306</c:v>
                </c:pt>
                <c:pt idx="5">
                  <c:v>21048</c:v>
                </c:pt>
                <c:pt idx="6">
                  <c:v>25338</c:v>
                </c:pt>
                <c:pt idx="7">
                  <c:v>23645</c:v>
                </c:pt>
                <c:pt idx="8">
                  <c:v>21306</c:v>
                </c:pt>
                <c:pt idx="9">
                  <c:v>25086</c:v>
                </c:pt>
                <c:pt idx="10">
                  <c:v>29522</c:v>
                </c:pt>
                <c:pt idx="11">
                  <c:v>22106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75-477D-8287-8950130250AB}"/>
            </c:ext>
          </c:extLst>
        </c:ser>
        <c:ser>
          <c:idx val="1"/>
          <c:order val="1"/>
          <c:tx>
            <c:strRef>
              <c:f>MOYENNES!$B$11</c:f>
              <c:strCache>
                <c:ptCount val="1"/>
                <c:pt idx="0">
                  <c:v>Sortie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MOYENNES!$D$11:$O$11</c:f>
              <c:numCache>
                <c:formatCode>0.00</c:formatCode>
                <c:ptCount val="12"/>
                <c:pt idx="0">
                  <c:v>23935</c:v>
                </c:pt>
                <c:pt idx="1">
                  <c:v>18030</c:v>
                </c:pt>
                <c:pt idx="2">
                  <c:v>20331</c:v>
                </c:pt>
                <c:pt idx="3">
                  <c:v>21716</c:v>
                </c:pt>
                <c:pt idx="4">
                  <c:v>28306</c:v>
                </c:pt>
                <c:pt idx="5">
                  <c:v>21048</c:v>
                </c:pt>
                <c:pt idx="6">
                  <c:v>21427</c:v>
                </c:pt>
                <c:pt idx="7">
                  <c:v>27317</c:v>
                </c:pt>
                <c:pt idx="8">
                  <c:v>19866</c:v>
                </c:pt>
                <c:pt idx="9">
                  <c:v>26391</c:v>
                </c:pt>
                <c:pt idx="10">
                  <c:v>30919</c:v>
                </c:pt>
                <c:pt idx="11">
                  <c:v>22677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75-477D-8287-8950130250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3600720"/>
        <c:axId val="543603920"/>
      </c:barChart>
      <c:catAx>
        <c:axId val="543600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3603920"/>
        <c:crosses val="autoZero"/>
        <c:auto val="1"/>
        <c:lblAlgn val="ctr"/>
        <c:lblOffset val="100"/>
        <c:noMultiLvlLbl val="0"/>
      </c:catAx>
      <c:valAx>
        <c:axId val="54360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Débit (m3/j)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3600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8223021747749699"/>
          <c:y val="3.7615193934091531E-2"/>
          <c:w val="0.19015185523782063"/>
          <c:h val="0.1383107319918343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Débit entrée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8811797128943708"/>
          <c:y val="0.17135597135597136"/>
          <c:w val="0.78131373636653068"/>
          <c:h val="0.616246409947197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MOYENNES!$C$8</c:f>
              <c:strCache>
                <c:ptCount val="1"/>
                <c:pt idx="0">
                  <c:v>Moyenne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MOYENNES!$D$8:$O$8</c:f>
              <c:numCache>
                <c:formatCode>#,##0.00</c:formatCode>
                <c:ptCount val="12"/>
                <c:pt idx="0">
                  <c:v>887.74193548387098</c:v>
                </c:pt>
                <c:pt idx="1">
                  <c:v>713.59259259259261</c:v>
                </c:pt>
                <c:pt idx="2">
                  <c:v>769.76666666666665</c:v>
                </c:pt>
                <c:pt idx="3">
                  <c:v>823.86666666666667</c:v>
                </c:pt>
                <c:pt idx="4">
                  <c:v>913.09677419354841</c:v>
                </c:pt>
                <c:pt idx="5">
                  <c:v>837.23333333333335</c:v>
                </c:pt>
                <c:pt idx="6">
                  <c:v>817.35483870967744</c:v>
                </c:pt>
                <c:pt idx="7" formatCode="0.00">
                  <c:v>788.16666666666663</c:v>
                </c:pt>
                <c:pt idx="8" formatCode="0.00">
                  <c:v>760.92857142857144</c:v>
                </c:pt>
                <c:pt idx="9" formatCode="0.00">
                  <c:v>836.2</c:v>
                </c:pt>
                <c:pt idx="10" formatCode="0.00">
                  <c:v>984.06666666666672</c:v>
                </c:pt>
                <c:pt idx="11" formatCode="0.00">
                  <c:v>736.86666666666667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5D-42A1-B2F0-3B72CA7CF133}"/>
            </c:ext>
          </c:extLst>
        </c:ser>
        <c:ser>
          <c:idx val="1"/>
          <c:order val="1"/>
          <c:tx>
            <c:strRef>
              <c:f>MOYENNES!$C$9</c:f>
              <c:strCache>
                <c:ptCount val="1"/>
                <c:pt idx="0">
                  <c:v>Minimum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MOYENNES!$D$9:$O$9</c:f>
              <c:numCache>
                <c:formatCode>#,##0.00</c:formatCode>
                <c:ptCount val="12"/>
                <c:pt idx="0">
                  <c:v>418</c:v>
                </c:pt>
                <c:pt idx="1">
                  <c:v>452</c:v>
                </c:pt>
                <c:pt idx="2">
                  <c:v>578</c:v>
                </c:pt>
                <c:pt idx="3">
                  <c:v>523</c:v>
                </c:pt>
                <c:pt idx="4">
                  <c:v>513</c:v>
                </c:pt>
                <c:pt idx="5">
                  <c:v>515</c:v>
                </c:pt>
                <c:pt idx="6">
                  <c:v>634</c:v>
                </c:pt>
                <c:pt idx="7" formatCode="0.00">
                  <c:v>514</c:v>
                </c:pt>
                <c:pt idx="8" formatCode="0.00">
                  <c:v>618</c:v>
                </c:pt>
                <c:pt idx="9" formatCode="0.00">
                  <c:v>690</c:v>
                </c:pt>
                <c:pt idx="10" formatCode="0.00">
                  <c:v>621</c:v>
                </c:pt>
                <c:pt idx="11" formatCode="0.00">
                  <c:v>425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5D-42A1-B2F0-3B72CA7CF133}"/>
            </c:ext>
          </c:extLst>
        </c:ser>
        <c:ser>
          <c:idx val="2"/>
          <c:order val="2"/>
          <c:tx>
            <c:strRef>
              <c:f>MOYENNES!$C$10</c:f>
              <c:strCache>
                <c:ptCount val="1"/>
                <c:pt idx="0">
                  <c:v>Maximum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MOYENNES!$D$10:$O$10</c:f>
              <c:numCache>
                <c:formatCode>#,##0.00</c:formatCode>
                <c:ptCount val="12"/>
                <c:pt idx="0">
                  <c:v>1658</c:v>
                </c:pt>
                <c:pt idx="1">
                  <c:v>1658</c:v>
                </c:pt>
                <c:pt idx="2">
                  <c:v>1094</c:v>
                </c:pt>
                <c:pt idx="3">
                  <c:v>1355</c:v>
                </c:pt>
                <c:pt idx="4">
                  <c:v>2339</c:v>
                </c:pt>
                <c:pt idx="5">
                  <c:v>942</c:v>
                </c:pt>
                <c:pt idx="6">
                  <c:v>1327</c:v>
                </c:pt>
                <c:pt idx="7" formatCode="0.00">
                  <c:v>1150</c:v>
                </c:pt>
                <c:pt idx="8" formatCode="0.00">
                  <c:v>843</c:v>
                </c:pt>
                <c:pt idx="9" formatCode="0.00">
                  <c:v>1713</c:v>
                </c:pt>
                <c:pt idx="10" formatCode="0.00">
                  <c:v>2513</c:v>
                </c:pt>
                <c:pt idx="11" formatCode="0.00">
                  <c:v>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5D-42A1-B2F0-3B72CA7CF1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8875512"/>
        <c:axId val="558877752"/>
      </c:barChart>
      <c:catAx>
        <c:axId val="558875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8877752"/>
        <c:crosses val="autoZero"/>
        <c:auto val="1"/>
        <c:lblAlgn val="ctr"/>
        <c:lblOffset val="100"/>
        <c:noMultiLvlLbl val="0"/>
      </c:catAx>
      <c:valAx>
        <c:axId val="558877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Débit (m3/j)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8875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0456029907474558"/>
          <c:y val="5.3476007806716498E-2"/>
          <c:w val="0.16620223430803957"/>
          <c:h val="0.225803271472562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Débit sortie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8764865410534701"/>
          <c:y val="0.17147480351363847"/>
          <c:w val="0.78185931540262243"/>
          <c:h val="0.6159802840178958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MOYENNES!$C$12</c:f>
              <c:strCache>
                <c:ptCount val="1"/>
                <c:pt idx="0">
                  <c:v>Moyenne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MOYENNES!$D$12:$O$12</c:f>
              <c:numCache>
                <c:formatCode>#,##0.00</c:formatCode>
                <c:ptCount val="12"/>
                <c:pt idx="0">
                  <c:v>772.09677419354841</c:v>
                </c:pt>
                <c:pt idx="1">
                  <c:v>667.77777777777783</c:v>
                </c:pt>
                <c:pt idx="2">
                  <c:v>677.7</c:v>
                </c:pt>
                <c:pt idx="3">
                  <c:v>723.86666666666667</c:v>
                </c:pt>
                <c:pt idx="4">
                  <c:v>913.09677419354841</c:v>
                </c:pt>
                <c:pt idx="5">
                  <c:v>22.930769230769233</c:v>
                </c:pt>
                <c:pt idx="6">
                  <c:v>691.19354838709683</c:v>
                </c:pt>
                <c:pt idx="7" formatCode="0.00">
                  <c:v>910.56666666666672</c:v>
                </c:pt>
                <c:pt idx="8" formatCode="0.00">
                  <c:v>709.5</c:v>
                </c:pt>
                <c:pt idx="9" formatCode="0.00">
                  <c:v>879.7</c:v>
                </c:pt>
                <c:pt idx="10" formatCode="0.00">
                  <c:v>1030.6333333333334</c:v>
                </c:pt>
                <c:pt idx="11" formatCode="0.00">
                  <c:v>755.9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6B-4734-BC2D-34CDB6205D49}"/>
            </c:ext>
          </c:extLst>
        </c:ser>
        <c:ser>
          <c:idx val="1"/>
          <c:order val="1"/>
          <c:tx>
            <c:strRef>
              <c:f>MOYENNES!$C$13</c:f>
              <c:strCache>
                <c:ptCount val="1"/>
                <c:pt idx="0">
                  <c:v>Minimum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MOYENNES!$D$13:$O$13</c:f>
              <c:numCache>
                <c:formatCode>#,##0.00</c:formatCode>
                <c:ptCount val="12"/>
                <c:pt idx="0">
                  <c:v>359</c:v>
                </c:pt>
                <c:pt idx="1">
                  <c:v>426</c:v>
                </c:pt>
                <c:pt idx="2">
                  <c:v>484</c:v>
                </c:pt>
                <c:pt idx="3">
                  <c:v>425</c:v>
                </c:pt>
                <c:pt idx="4">
                  <c:v>513</c:v>
                </c:pt>
                <c:pt idx="5">
                  <c:v>20.399999999999999</c:v>
                </c:pt>
                <c:pt idx="6">
                  <c:v>325</c:v>
                </c:pt>
                <c:pt idx="7" formatCode="0.00">
                  <c:v>433</c:v>
                </c:pt>
                <c:pt idx="8" formatCode="0.00">
                  <c:v>589</c:v>
                </c:pt>
                <c:pt idx="9" formatCode="0.00">
                  <c:v>721</c:v>
                </c:pt>
                <c:pt idx="10" formatCode="0.00">
                  <c:v>700</c:v>
                </c:pt>
                <c:pt idx="11" formatCode="0.00">
                  <c:v>490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6B-4734-BC2D-34CDB6205D49}"/>
            </c:ext>
          </c:extLst>
        </c:ser>
        <c:ser>
          <c:idx val="2"/>
          <c:order val="2"/>
          <c:tx>
            <c:strRef>
              <c:f>MOYENNES!$C$14</c:f>
              <c:strCache>
                <c:ptCount val="1"/>
                <c:pt idx="0">
                  <c:v>Maximum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MOYENNES!$D$14:$O$14</c:f>
              <c:numCache>
                <c:formatCode>#,##0.00</c:formatCode>
                <c:ptCount val="12"/>
                <c:pt idx="0">
                  <c:v>1213</c:v>
                </c:pt>
                <c:pt idx="1">
                  <c:v>1022</c:v>
                </c:pt>
                <c:pt idx="2">
                  <c:v>1072</c:v>
                </c:pt>
                <c:pt idx="3">
                  <c:v>1312</c:v>
                </c:pt>
                <c:pt idx="4">
                  <c:v>2339</c:v>
                </c:pt>
                <c:pt idx="5">
                  <c:v>25.6</c:v>
                </c:pt>
                <c:pt idx="6">
                  <c:v>1307</c:v>
                </c:pt>
                <c:pt idx="7" formatCode="0.00">
                  <c:v>7310</c:v>
                </c:pt>
                <c:pt idx="8" formatCode="0.00">
                  <c:v>844</c:v>
                </c:pt>
                <c:pt idx="9" formatCode="0.00">
                  <c:v>1806</c:v>
                </c:pt>
                <c:pt idx="10" formatCode="0.00">
                  <c:v>2581</c:v>
                </c:pt>
                <c:pt idx="11" formatCode="0.00">
                  <c:v>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6B-4734-BC2D-34CDB6205D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1349264"/>
        <c:axId val="591347984"/>
      </c:barChart>
      <c:catAx>
        <c:axId val="591349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1347984"/>
        <c:crosses val="autoZero"/>
        <c:auto val="1"/>
        <c:lblAlgn val="ctr"/>
        <c:lblOffset val="100"/>
        <c:noMultiLvlLbl val="0"/>
      </c:catAx>
      <c:valAx>
        <c:axId val="59134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Débit (m3/j)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1349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59765034568185"/>
          <c:y val="3.894998562072946E-2"/>
          <c:w val="0.14361157038322395"/>
          <c:h val="0.2305830703200935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Température mensuelle</a:t>
            </a:r>
            <a:r>
              <a:rPr lang="fr-FR" baseline="0"/>
              <a:t> sortie station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7268540496887"/>
          <c:y val="0.17195178488641633"/>
          <c:w val="0.8127811154582808"/>
          <c:h val="0.614912078966485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MOYENNES!$C$33</c:f>
              <c:strCache>
                <c:ptCount val="1"/>
                <c:pt idx="0">
                  <c:v>Moyenne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MOYENNES!$D$33:$O$33</c:f>
              <c:numCache>
                <c:formatCode>#,##0.00</c:formatCode>
                <c:ptCount val="12"/>
                <c:pt idx="0">
                  <c:v>14.589473684210526</c:v>
                </c:pt>
                <c:pt idx="1">
                  <c:v>14.205882352941178</c:v>
                </c:pt>
                <c:pt idx="2">
                  <c:v>16.174999999999997</c:v>
                </c:pt>
                <c:pt idx="3">
                  <c:v>17.853846153846156</c:v>
                </c:pt>
                <c:pt idx="4">
                  <c:v>19.117241379310347</c:v>
                </c:pt>
                <c:pt idx="5">
                  <c:v>22.930769230769233</c:v>
                </c:pt>
                <c:pt idx="6">
                  <c:v>26.482758620689658</c:v>
                </c:pt>
                <c:pt idx="7">
                  <c:v>26.951612903225804</c:v>
                </c:pt>
                <c:pt idx="8">
                  <c:v>25.286666666666676</c:v>
                </c:pt>
                <c:pt idx="9">
                  <c:v>23.027586206896554</c:v>
                </c:pt>
                <c:pt idx="10">
                  <c:v>25.286666666666676</c:v>
                </c:pt>
                <c:pt idx="11">
                  <c:v>25.286666666666676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E8-4CD1-8A29-DE46E82C50DB}"/>
            </c:ext>
          </c:extLst>
        </c:ser>
        <c:ser>
          <c:idx val="1"/>
          <c:order val="1"/>
          <c:tx>
            <c:strRef>
              <c:f>MOYENNES!$C$34</c:f>
              <c:strCache>
                <c:ptCount val="1"/>
                <c:pt idx="0">
                  <c:v>Minimum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MOYENNES!$D$34:$O$34</c:f>
              <c:numCache>
                <c:formatCode>#,##0.00</c:formatCode>
                <c:ptCount val="12"/>
                <c:pt idx="0">
                  <c:v>13</c:v>
                </c:pt>
                <c:pt idx="1">
                  <c:v>13.8</c:v>
                </c:pt>
                <c:pt idx="2">
                  <c:v>15.1</c:v>
                </c:pt>
                <c:pt idx="3">
                  <c:v>16.600000000000001</c:v>
                </c:pt>
                <c:pt idx="4">
                  <c:v>17.5</c:v>
                </c:pt>
                <c:pt idx="5">
                  <c:v>20.399999999999999</c:v>
                </c:pt>
                <c:pt idx="6">
                  <c:v>25.2</c:v>
                </c:pt>
                <c:pt idx="7">
                  <c:v>25.5</c:v>
                </c:pt>
                <c:pt idx="8">
                  <c:v>24</c:v>
                </c:pt>
                <c:pt idx="9">
                  <c:v>21.4</c:v>
                </c:pt>
                <c:pt idx="10">
                  <c:v>24</c:v>
                </c:pt>
                <c:pt idx="11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E8-4CD1-8A29-DE46E82C50DB}"/>
            </c:ext>
          </c:extLst>
        </c:ser>
        <c:ser>
          <c:idx val="2"/>
          <c:order val="2"/>
          <c:tx>
            <c:strRef>
              <c:f>MOYENNES!$C$35</c:f>
              <c:strCache>
                <c:ptCount val="1"/>
                <c:pt idx="0">
                  <c:v>Maximum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MOYENNES!$D$35:$O$35</c:f>
              <c:numCache>
                <c:formatCode>#,##0.00</c:formatCode>
                <c:ptCount val="12"/>
                <c:pt idx="0">
                  <c:v>15.2</c:v>
                </c:pt>
                <c:pt idx="1">
                  <c:v>14.8</c:v>
                </c:pt>
                <c:pt idx="2">
                  <c:v>17.399999999999999</c:v>
                </c:pt>
                <c:pt idx="3">
                  <c:v>18.600000000000001</c:v>
                </c:pt>
                <c:pt idx="4">
                  <c:v>21.3</c:v>
                </c:pt>
                <c:pt idx="5">
                  <c:v>25.6</c:v>
                </c:pt>
                <c:pt idx="6">
                  <c:v>27.2</c:v>
                </c:pt>
                <c:pt idx="7">
                  <c:v>28.1</c:v>
                </c:pt>
                <c:pt idx="8">
                  <c:v>27.5</c:v>
                </c:pt>
                <c:pt idx="9">
                  <c:v>24.6</c:v>
                </c:pt>
                <c:pt idx="10">
                  <c:v>27.5</c:v>
                </c:pt>
                <c:pt idx="11">
                  <c:v>27.5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1E8-4CD1-8A29-DE46E82C50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2905360"/>
        <c:axId val="602903120"/>
      </c:barChart>
      <c:catAx>
        <c:axId val="60290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903120"/>
        <c:crosses val="autoZero"/>
        <c:auto val="1"/>
        <c:lblAlgn val="ctr"/>
        <c:lblOffset val="100"/>
        <c:noMultiLvlLbl val="0"/>
      </c:catAx>
      <c:valAx>
        <c:axId val="602903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Température (°C)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905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0934448682480176"/>
          <c:y val="3.627668933594709E-2"/>
          <c:w val="0.16024358701524058"/>
          <c:h val="0.208044126612128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baseline="0">
                <a:effectLst/>
              </a:rPr>
              <a:t>Evolution de la température en sortie station au cours de l'année</a:t>
            </a:r>
            <a:endParaRPr lang="fr-FR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'RECAPITULATIF ANNUEL'!$F$8:$F$372</c:f>
              <c:numCache>
                <c:formatCode>0.00</c:formatCode>
                <c:ptCount val="365"/>
                <c:pt idx="1">
                  <c:v>15.1</c:v>
                </c:pt>
                <c:pt idx="2">
                  <c:v>15.2</c:v>
                </c:pt>
                <c:pt idx="3">
                  <c:v>14.7</c:v>
                </c:pt>
                <c:pt idx="6">
                  <c:v>14.5</c:v>
                </c:pt>
                <c:pt idx="7">
                  <c:v>14.7</c:v>
                </c:pt>
                <c:pt idx="8">
                  <c:v>14.8</c:v>
                </c:pt>
                <c:pt idx="9">
                  <c:v>14.9</c:v>
                </c:pt>
                <c:pt idx="10">
                  <c:v>15</c:v>
                </c:pt>
                <c:pt idx="13">
                  <c:v>14.9</c:v>
                </c:pt>
                <c:pt idx="14">
                  <c:v>15.1</c:v>
                </c:pt>
                <c:pt idx="15">
                  <c:v>15.1</c:v>
                </c:pt>
                <c:pt idx="16">
                  <c:v>14.8</c:v>
                </c:pt>
                <c:pt idx="17">
                  <c:v>14.9</c:v>
                </c:pt>
                <c:pt idx="20">
                  <c:v>14.7</c:v>
                </c:pt>
                <c:pt idx="21">
                  <c:v>14.7</c:v>
                </c:pt>
                <c:pt idx="22">
                  <c:v>14.7</c:v>
                </c:pt>
                <c:pt idx="27">
                  <c:v>13</c:v>
                </c:pt>
                <c:pt idx="28">
                  <c:v>13.3</c:v>
                </c:pt>
                <c:pt idx="29">
                  <c:v>13.1</c:v>
                </c:pt>
                <c:pt idx="34">
                  <c:v>14</c:v>
                </c:pt>
                <c:pt idx="35">
                  <c:v>14.1</c:v>
                </c:pt>
                <c:pt idx="36">
                  <c:v>13.8</c:v>
                </c:pt>
                <c:pt idx="37">
                  <c:v>14.2</c:v>
                </c:pt>
                <c:pt idx="41">
                  <c:v>14.3</c:v>
                </c:pt>
                <c:pt idx="42">
                  <c:v>14.5</c:v>
                </c:pt>
                <c:pt idx="43">
                  <c:v>14.5</c:v>
                </c:pt>
                <c:pt idx="44">
                  <c:v>14</c:v>
                </c:pt>
                <c:pt idx="45">
                  <c:v>14.1</c:v>
                </c:pt>
                <c:pt idx="48">
                  <c:v>14.1</c:v>
                </c:pt>
                <c:pt idx="49">
                  <c:v>14</c:v>
                </c:pt>
                <c:pt idx="50">
                  <c:v>13.8</c:v>
                </c:pt>
                <c:pt idx="51">
                  <c:v>14</c:v>
                </c:pt>
                <c:pt idx="52">
                  <c:v>14.3</c:v>
                </c:pt>
                <c:pt idx="55">
                  <c:v>14.3</c:v>
                </c:pt>
                <c:pt idx="56">
                  <c:v>14.8</c:v>
                </c:pt>
                <c:pt idx="57">
                  <c:v>14.7</c:v>
                </c:pt>
                <c:pt idx="72">
                  <c:v>15.7</c:v>
                </c:pt>
                <c:pt idx="73" formatCode="General">
                  <c:v>15.7</c:v>
                </c:pt>
                <c:pt idx="74">
                  <c:v>16.2</c:v>
                </c:pt>
                <c:pt idx="75">
                  <c:v>15.4</c:v>
                </c:pt>
                <c:pt idx="76">
                  <c:v>16.600000000000001</c:v>
                </c:pt>
                <c:pt idx="77">
                  <c:v>16</c:v>
                </c:pt>
                <c:pt idx="78">
                  <c:v>15.8</c:v>
                </c:pt>
                <c:pt idx="79">
                  <c:v>17.399999999999999</c:v>
                </c:pt>
                <c:pt idx="80">
                  <c:v>16.7</c:v>
                </c:pt>
                <c:pt idx="81">
                  <c:v>16.600000000000001</c:v>
                </c:pt>
                <c:pt idx="82">
                  <c:v>16.7</c:v>
                </c:pt>
                <c:pt idx="83">
                  <c:v>17.2</c:v>
                </c:pt>
                <c:pt idx="84">
                  <c:v>16.100000000000001</c:v>
                </c:pt>
                <c:pt idx="85">
                  <c:v>15.1</c:v>
                </c:pt>
                <c:pt idx="86">
                  <c:v>15.6</c:v>
                </c:pt>
                <c:pt idx="87">
                  <c:v>16</c:v>
                </c:pt>
                <c:pt idx="90">
                  <c:v>16.7</c:v>
                </c:pt>
                <c:pt idx="91">
                  <c:v>16.600000000000001</c:v>
                </c:pt>
                <c:pt idx="92">
                  <c:v>17.2</c:v>
                </c:pt>
                <c:pt idx="93">
                  <c:v>17.399999999999999</c:v>
                </c:pt>
                <c:pt idx="97">
                  <c:v>17.399999999999999</c:v>
                </c:pt>
                <c:pt idx="98">
                  <c:v>17.8</c:v>
                </c:pt>
                <c:pt idx="99">
                  <c:v>17.899999999999999</c:v>
                </c:pt>
                <c:pt idx="100">
                  <c:v>17.3</c:v>
                </c:pt>
                <c:pt idx="101">
                  <c:v>17.399999999999999</c:v>
                </c:pt>
                <c:pt idx="102">
                  <c:v>17.3</c:v>
                </c:pt>
                <c:pt idx="103">
                  <c:v>17.7</c:v>
                </c:pt>
                <c:pt idx="104" formatCode="General">
                  <c:v>17.5</c:v>
                </c:pt>
                <c:pt idx="105">
                  <c:v>18.100000000000001</c:v>
                </c:pt>
                <c:pt idx="106">
                  <c:v>18.100000000000001</c:v>
                </c:pt>
                <c:pt idx="107">
                  <c:v>18.2</c:v>
                </c:pt>
                <c:pt idx="108">
                  <c:v>18.399999999999999</c:v>
                </c:pt>
                <c:pt idx="109">
                  <c:v>18.5</c:v>
                </c:pt>
                <c:pt idx="110">
                  <c:v>18.5</c:v>
                </c:pt>
                <c:pt idx="111">
                  <c:v>18</c:v>
                </c:pt>
                <c:pt idx="112">
                  <c:v>17.899999999999999</c:v>
                </c:pt>
                <c:pt idx="113">
                  <c:v>18.600000000000001</c:v>
                </c:pt>
                <c:pt idx="114">
                  <c:v>18.3</c:v>
                </c:pt>
                <c:pt idx="115">
                  <c:v>18.3</c:v>
                </c:pt>
                <c:pt idx="116">
                  <c:v>18.2</c:v>
                </c:pt>
                <c:pt idx="118">
                  <c:v>18.3</c:v>
                </c:pt>
                <c:pt idx="119">
                  <c:v>18.600000000000001</c:v>
                </c:pt>
                <c:pt idx="120">
                  <c:v>18.7</c:v>
                </c:pt>
                <c:pt idx="121">
                  <c:v>19.7</c:v>
                </c:pt>
                <c:pt idx="122">
                  <c:v>19.100000000000001</c:v>
                </c:pt>
                <c:pt idx="123">
                  <c:v>19</c:v>
                </c:pt>
                <c:pt idx="124">
                  <c:v>18.8</c:v>
                </c:pt>
                <c:pt idx="125">
                  <c:v>18.2</c:v>
                </c:pt>
                <c:pt idx="126">
                  <c:v>18.7</c:v>
                </c:pt>
                <c:pt idx="127">
                  <c:v>18.8</c:v>
                </c:pt>
                <c:pt idx="128">
                  <c:v>18.3</c:v>
                </c:pt>
                <c:pt idx="129">
                  <c:v>18.600000000000001</c:v>
                </c:pt>
                <c:pt idx="130">
                  <c:v>18.600000000000001</c:v>
                </c:pt>
                <c:pt idx="131">
                  <c:v>17.899999999999999</c:v>
                </c:pt>
                <c:pt idx="132">
                  <c:v>17.7</c:v>
                </c:pt>
                <c:pt idx="133">
                  <c:v>17.5</c:v>
                </c:pt>
                <c:pt idx="136">
                  <c:v>19.5</c:v>
                </c:pt>
                <c:pt idx="137">
                  <c:v>19</c:v>
                </c:pt>
                <c:pt idx="138">
                  <c:v>18.8</c:v>
                </c:pt>
                <c:pt idx="139">
                  <c:v>19.3</c:v>
                </c:pt>
                <c:pt idx="140">
                  <c:v>19.399999999999999</c:v>
                </c:pt>
                <c:pt idx="141">
                  <c:v>20</c:v>
                </c:pt>
                <c:pt idx="142">
                  <c:v>20.100000000000001</c:v>
                </c:pt>
                <c:pt idx="143">
                  <c:v>20</c:v>
                </c:pt>
                <c:pt idx="144">
                  <c:v>20.2</c:v>
                </c:pt>
                <c:pt idx="145">
                  <c:v>20</c:v>
                </c:pt>
                <c:pt idx="146">
                  <c:v>18.600000000000001</c:v>
                </c:pt>
                <c:pt idx="147">
                  <c:v>21.3</c:v>
                </c:pt>
                <c:pt idx="148">
                  <c:v>19.2</c:v>
                </c:pt>
                <c:pt idx="149">
                  <c:v>19.100000000000001</c:v>
                </c:pt>
                <c:pt idx="150">
                  <c:v>20.3</c:v>
                </c:pt>
                <c:pt idx="151">
                  <c:v>20.399999999999999</c:v>
                </c:pt>
                <c:pt idx="152">
                  <c:v>20.399999999999999</c:v>
                </c:pt>
                <c:pt idx="153">
                  <c:v>21.3</c:v>
                </c:pt>
                <c:pt idx="154">
                  <c:v>21.7</c:v>
                </c:pt>
                <c:pt idx="155">
                  <c:v>21</c:v>
                </c:pt>
                <c:pt idx="156">
                  <c:v>21.2</c:v>
                </c:pt>
                <c:pt idx="157">
                  <c:v>21.7</c:v>
                </c:pt>
                <c:pt idx="158">
                  <c:v>21.3</c:v>
                </c:pt>
                <c:pt idx="159">
                  <c:v>22</c:v>
                </c:pt>
                <c:pt idx="160">
                  <c:v>22.2</c:v>
                </c:pt>
                <c:pt idx="161">
                  <c:v>22.6</c:v>
                </c:pt>
                <c:pt idx="162">
                  <c:v>22.3</c:v>
                </c:pt>
                <c:pt idx="163">
                  <c:v>22.3</c:v>
                </c:pt>
                <c:pt idx="164">
                  <c:v>22.5</c:v>
                </c:pt>
                <c:pt idx="165" formatCode="General">
                  <c:v>24.1</c:v>
                </c:pt>
                <c:pt idx="166">
                  <c:v>23.1</c:v>
                </c:pt>
                <c:pt idx="167">
                  <c:v>22.9</c:v>
                </c:pt>
                <c:pt idx="172">
                  <c:v>23.7</c:v>
                </c:pt>
                <c:pt idx="173">
                  <c:v>24.2</c:v>
                </c:pt>
                <c:pt idx="174">
                  <c:v>24.6</c:v>
                </c:pt>
                <c:pt idx="175">
                  <c:v>24.4</c:v>
                </c:pt>
                <c:pt idx="176">
                  <c:v>24.8</c:v>
                </c:pt>
                <c:pt idx="177">
                  <c:v>25.4</c:v>
                </c:pt>
                <c:pt idx="178">
                  <c:v>25.1</c:v>
                </c:pt>
                <c:pt idx="179">
                  <c:v>25.6</c:v>
                </c:pt>
                <c:pt idx="180">
                  <c:v>25.4</c:v>
                </c:pt>
                <c:pt idx="181">
                  <c:v>26.1</c:v>
                </c:pt>
                <c:pt idx="182">
                  <c:v>26.8</c:v>
                </c:pt>
                <c:pt idx="183">
                  <c:v>25.9</c:v>
                </c:pt>
                <c:pt idx="184">
                  <c:v>26.1</c:v>
                </c:pt>
                <c:pt idx="185">
                  <c:v>26.2</c:v>
                </c:pt>
                <c:pt idx="186">
                  <c:v>25.9</c:v>
                </c:pt>
                <c:pt idx="187">
                  <c:v>26.1</c:v>
                </c:pt>
                <c:pt idx="188">
                  <c:v>27.2</c:v>
                </c:pt>
                <c:pt idx="189">
                  <c:v>26.8</c:v>
                </c:pt>
                <c:pt idx="190">
                  <c:v>26.4</c:v>
                </c:pt>
                <c:pt idx="191">
                  <c:v>26.8</c:v>
                </c:pt>
                <c:pt idx="192">
                  <c:v>27</c:v>
                </c:pt>
                <c:pt idx="193">
                  <c:v>27.1</c:v>
                </c:pt>
                <c:pt idx="194">
                  <c:v>27</c:v>
                </c:pt>
                <c:pt idx="195">
                  <c:v>26.8</c:v>
                </c:pt>
                <c:pt idx="196">
                  <c:v>25.4</c:v>
                </c:pt>
                <c:pt idx="197">
                  <c:v>25.2</c:v>
                </c:pt>
                <c:pt idx="198">
                  <c:v>26.1</c:v>
                </c:pt>
                <c:pt idx="199">
                  <c:v>27.1</c:v>
                </c:pt>
                <c:pt idx="202">
                  <c:v>26.4</c:v>
                </c:pt>
                <c:pt idx="203">
                  <c:v>26.6</c:v>
                </c:pt>
                <c:pt idx="204">
                  <c:v>26.8</c:v>
                </c:pt>
                <c:pt idx="205">
                  <c:v>26.9</c:v>
                </c:pt>
                <c:pt idx="206">
                  <c:v>26.7</c:v>
                </c:pt>
                <c:pt idx="207">
                  <c:v>26.9</c:v>
                </c:pt>
                <c:pt idx="208">
                  <c:v>27</c:v>
                </c:pt>
                <c:pt idx="209">
                  <c:v>26.2</c:v>
                </c:pt>
                <c:pt idx="210">
                  <c:v>26.2</c:v>
                </c:pt>
                <c:pt idx="211">
                  <c:v>26.3</c:v>
                </c:pt>
                <c:pt idx="212">
                  <c:v>26.6</c:v>
                </c:pt>
                <c:pt idx="213">
                  <c:v>26.6</c:v>
                </c:pt>
                <c:pt idx="214">
                  <c:v>26.4</c:v>
                </c:pt>
                <c:pt idx="215">
                  <c:v>26.6</c:v>
                </c:pt>
                <c:pt idx="216">
                  <c:v>26.5</c:v>
                </c:pt>
                <c:pt idx="217">
                  <c:v>26.4</c:v>
                </c:pt>
                <c:pt idx="218">
                  <c:v>26.3</c:v>
                </c:pt>
                <c:pt idx="219">
                  <c:v>26.4</c:v>
                </c:pt>
                <c:pt idx="220">
                  <c:v>27.4</c:v>
                </c:pt>
                <c:pt idx="221">
                  <c:v>26.8</c:v>
                </c:pt>
                <c:pt idx="222">
                  <c:v>26.8</c:v>
                </c:pt>
                <c:pt idx="223">
                  <c:v>27.7</c:v>
                </c:pt>
                <c:pt idx="224">
                  <c:v>27.5</c:v>
                </c:pt>
                <c:pt idx="225">
                  <c:v>26.5</c:v>
                </c:pt>
                <c:pt idx="226">
                  <c:v>26.9</c:v>
                </c:pt>
                <c:pt idx="227">
                  <c:v>26.9</c:v>
                </c:pt>
                <c:pt idx="228">
                  <c:v>26.9</c:v>
                </c:pt>
                <c:pt idx="229">
                  <c:v>26.9</c:v>
                </c:pt>
                <c:pt idx="230">
                  <c:v>26.8</c:v>
                </c:pt>
                <c:pt idx="231">
                  <c:v>27</c:v>
                </c:pt>
                <c:pt idx="232">
                  <c:v>27.1</c:v>
                </c:pt>
                <c:pt idx="233">
                  <c:v>27.2</c:v>
                </c:pt>
                <c:pt idx="234">
                  <c:v>25.5</c:v>
                </c:pt>
                <c:pt idx="235">
                  <c:v>26.5</c:v>
                </c:pt>
                <c:pt idx="236">
                  <c:v>26.8</c:v>
                </c:pt>
                <c:pt idx="237">
                  <c:v>27.5</c:v>
                </c:pt>
                <c:pt idx="238">
                  <c:v>27.4</c:v>
                </c:pt>
                <c:pt idx="239">
                  <c:v>27.4</c:v>
                </c:pt>
                <c:pt idx="240">
                  <c:v>28.1</c:v>
                </c:pt>
                <c:pt idx="241">
                  <c:v>28.1</c:v>
                </c:pt>
                <c:pt idx="242">
                  <c:v>28</c:v>
                </c:pt>
                <c:pt idx="243">
                  <c:v>27.5</c:v>
                </c:pt>
                <c:pt idx="244">
                  <c:v>27.3</c:v>
                </c:pt>
                <c:pt idx="245">
                  <c:v>27.2</c:v>
                </c:pt>
                <c:pt idx="246">
                  <c:v>27.1</c:v>
                </c:pt>
                <c:pt idx="247">
                  <c:v>26.9</c:v>
                </c:pt>
                <c:pt idx="248">
                  <c:v>25.3</c:v>
                </c:pt>
                <c:pt idx="249">
                  <c:v>25</c:v>
                </c:pt>
                <c:pt idx="250">
                  <c:v>24.8</c:v>
                </c:pt>
                <c:pt idx="251">
                  <c:v>24.4</c:v>
                </c:pt>
                <c:pt idx="252">
                  <c:v>24.2</c:v>
                </c:pt>
                <c:pt idx="253">
                  <c:v>24.4</c:v>
                </c:pt>
                <c:pt idx="254">
                  <c:v>25</c:v>
                </c:pt>
                <c:pt idx="255">
                  <c:v>25.1</c:v>
                </c:pt>
                <c:pt idx="256">
                  <c:v>25.3</c:v>
                </c:pt>
                <c:pt idx="257">
                  <c:v>25.3</c:v>
                </c:pt>
                <c:pt idx="258">
                  <c:v>25.3</c:v>
                </c:pt>
                <c:pt idx="259">
                  <c:v>25.6</c:v>
                </c:pt>
                <c:pt idx="260">
                  <c:v>26.1</c:v>
                </c:pt>
                <c:pt idx="261">
                  <c:v>25.6</c:v>
                </c:pt>
                <c:pt idx="262">
                  <c:v>25.1</c:v>
                </c:pt>
                <c:pt idx="263">
                  <c:v>25</c:v>
                </c:pt>
                <c:pt idx="264">
                  <c:v>24.7</c:v>
                </c:pt>
                <c:pt idx="265">
                  <c:v>24.6</c:v>
                </c:pt>
                <c:pt idx="266">
                  <c:v>24.4</c:v>
                </c:pt>
                <c:pt idx="267">
                  <c:v>24.7</c:v>
                </c:pt>
                <c:pt idx="268">
                  <c:v>24.7</c:v>
                </c:pt>
                <c:pt idx="269">
                  <c:v>24.9</c:v>
                </c:pt>
                <c:pt idx="270">
                  <c:v>24.5</c:v>
                </c:pt>
                <c:pt idx="271">
                  <c:v>24.6</c:v>
                </c:pt>
                <c:pt idx="272">
                  <c:v>24</c:v>
                </c:pt>
                <c:pt idx="273" formatCode="General">
                  <c:v>24.5</c:v>
                </c:pt>
                <c:pt idx="274" formatCode="General">
                  <c:v>24.6</c:v>
                </c:pt>
                <c:pt idx="275" formatCode="General">
                  <c:v>23.9</c:v>
                </c:pt>
                <c:pt idx="276" formatCode="General">
                  <c:v>23.4</c:v>
                </c:pt>
                <c:pt idx="277" formatCode="General">
                  <c:v>23.6</c:v>
                </c:pt>
                <c:pt idx="278" formatCode="General">
                  <c:v>23.4</c:v>
                </c:pt>
                <c:pt idx="279" formatCode="General">
                  <c:v>21.9</c:v>
                </c:pt>
                <c:pt idx="280" formatCode="General">
                  <c:v>22.3</c:v>
                </c:pt>
                <c:pt idx="281" formatCode="General">
                  <c:v>22.9</c:v>
                </c:pt>
                <c:pt idx="282" formatCode="General">
                  <c:v>23.1</c:v>
                </c:pt>
                <c:pt idx="283" formatCode="General">
                  <c:v>23.3</c:v>
                </c:pt>
                <c:pt idx="284" formatCode="General">
                  <c:v>23.4</c:v>
                </c:pt>
                <c:pt idx="285" formatCode="General">
                  <c:v>24.4</c:v>
                </c:pt>
                <c:pt idx="286" formatCode="General">
                  <c:v>23.1</c:v>
                </c:pt>
                <c:pt idx="287" formatCode="General">
                  <c:v>23.1</c:v>
                </c:pt>
                <c:pt idx="288" formatCode="General">
                  <c:v>23.3</c:v>
                </c:pt>
                <c:pt idx="289" formatCode="General">
                  <c:v>23.1</c:v>
                </c:pt>
                <c:pt idx="290" formatCode="General">
                  <c:v>23.2</c:v>
                </c:pt>
                <c:pt idx="291" formatCode="General">
                  <c:v>23.6</c:v>
                </c:pt>
                <c:pt idx="293" formatCode="General">
                  <c:v>22.7</c:v>
                </c:pt>
                <c:pt idx="294" formatCode="General">
                  <c:v>23.1</c:v>
                </c:pt>
                <c:pt idx="295" formatCode="General">
                  <c:v>23.1</c:v>
                </c:pt>
                <c:pt idx="296" formatCode="General">
                  <c:v>22.7</c:v>
                </c:pt>
                <c:pt idx="297" formatCode="General">
                  <c:v>22.5</c:v>
                </c:pt>
                <c:pt idx="298" formatCode="General">
                  <c:v>21.9</c:v>
                </c:pt>
                <c:pt idx="299" formatCode="General">
                  <c:v>21.4</c:v>
                </c:pt>
                <c:pt idx="300" formatCode="General">
                  <c:v>22</c:v>
                </c:pt>
                <c:pt idx="301" formatCode="General">
                  <c:v>22</c:v>
                </c:pt>
                <c:pt idx="302" formatCode="General">
                  <c:v>22.3</c:v>
                </c:pt>
                <c:pt idx="304" formatCode="General">
                  <c:v>21.7</c:v>
                </c:pt>
                <c:pt idx="305" formatCode="General">
                  <c:v>21.5</c:v>
                </c:pt>
                <c:pt idx="306" formatCode="General">
                  <c:v>21.9</c:v>
                </c:pt>
                <c:pt idx="307" formatCode="General">
                  <c:v>21.8</c:v>
                </c:pt>
                <c:pt idx="308" formatCode="General">
                  <c:v>20.9</c:v>
                </c:pt>
                <c:pt idx="309" formatCode="General">
                  <c:v>20.7</c:v>
                </c:pt>
                <c:pt idx="310" formatCode="General">
                  <c:v>19.7</c:v>
                </c:pt>
                <c:pt idx="311" formatCode="General">
                  <c:v>19.8</c:v>
                </c:pt>
                <c:pt idx="312" formatCode="General">
                  <c:v>18.899999999999999</c:v>
                </c:pt>
                <c:pt idx="313" formatCode="General">
                  <c:v>18.8</c:v>
                </c:pt>
                <c:pt idx="314" formatCode="General">
                  <c:v>18.899999999999999</c:v>
                </c:pt>
                <c:pt idx="315" formatCode="General">
                  <c:v>18.2</c:v>
                </c:pt>
                <c:pt idx="316" formatCode="General">
                  <c:v>18.899999999999999</c:v>
                </c:pt>
                <c:pt idx="317" formatCode="General">
                  <c:v>18.8</c:v>
                </c:pt>
                <c:pt idx="318" formatCode="General">
                  <c:v>18.399999999999999</c:v>
                </c:pt>
                <c:pt idx="319" formatCode="General">
                  <c:v>17.8</c:v>
                </c:pt>
                <c:pt idx="320" formatCode="General">
                  <c:v>17.600000000000001</c:v>
                </c:pt>
                <c:pt idx="321" formatCode="General">
                  <c:v>17.3</c:v>
                </c:pt>
                <c:pt idx="322" formatCode="General">
                  <c:v>18.5</c:v>
                </c:pt>
                <c:pt idx="323" formatCode="General">
                  <c:v>18.600000000000001</c:v>
                </c:pt>
                <c:pt idx="324" formatCode="General">
                  <c:v>17.899999999999999</c:v>
                </c:pt>
                <c:pt idx="325" formatCode="General">
                  <c:v>17.8</c:v>
                </c:pt>
                <c:pt idx="326" formatCode="General">
                  <c:v>17.7</c:v>
                </c:pt>
                <c:pt idx="327" formatCode="General">
                  <c:v>18</c:v>
                </c:pt>
                <c:pt idx="328" formatCode="General">
                  <c:v>18</c:v>
                </c:pt>
                <c:pt idx="329" formatCode="General">
                  <c:v>18.100000000000001</c:v>
                </c:pt>
                <c:pt idx="330" formatCode="General">
                  <c:v>18.2</c:v>
                </c:pt>
                <c:pt idx="331" formatCode="General">
                  <c:v>18</c:v>
                </c:pt>
                <c:pt idx="332" formatCode="General">
                  <c:v>17.5</c:v>
                </c:pt>
                <c:pt idx="333" formatCode="General">
                  <c:v>17.8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C8-40D8-864E-0FA79CC77C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2900560"/>
        <c:axId val="602904080"/>
      </c:lineChart>
      <c:catAx>
        <c:axId val="6029005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Jour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904080"/>
        <c:crosses val="autoZero"/>
        <c:auto val="1"/>
        <c:lblAlgn val="ctr"/>
        <c:lblOffset val="100"/>
        <c:noMultiLvlLbl val="0"/>
      </c:catAx>
      <c:valAx>
        <c:axId val="602904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Température (°C)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900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Volume soutiré Files 1&amp;2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59662816348205"/>
          <c:y val="0.17123730378578025"/>
          <c:w val="0.81293667747285636"/>
          <c:h val="0.6165121672810289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14E3-435E-9714-C6FC8832EA1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14E3-435E-9714-C6FC8832EA1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2-14E3-435E-9714-C6FC8832EA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8871992"/>
        <c:axId val="558870072"/>
      </c:barChart>
      <c:catAx>
        <c:axId val="558871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8870072"/>
        <c:crosses val="autoZero"/>
        <c:auto val="1"/>
        <c:lblAlgn val="ctr"/>
        <c:lblOffset val="100"/>
        <c:noMultiLvlLbl val="0"/>
      </c:catAx>
      <c:valAx>
        <c:axId val="558870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Volume (m3)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8871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0631774995720051"/>
          <c:y val="4.9514690165114464E-2"/>
          <c:w val="0.16011043904098612"/>
          <c:h val="0.207179677332577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Volume soutiré file</a:t>
            </a:r>
            <a:r>
              <a:rPr lang="fr-FR" baseline="0"/>
              <a:t> 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8572967080738"/>
          <c:y val="0.17171296296296296"/>
          <c:w val="0.81262529449736387"/>
          <c:h val="0.615446923301254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96BB-4E3D-89AE-72AF2A7404BD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96BB-4E3D-89AE-72AF2A7404BD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2-96BB-4E3D-89AE-72AF2A7404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2898320"/>
        <c:axId val="602898640"/>
      </c:barChart>
      <c:catAx>
        <c:axId val="602898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898640"/>
        <c:crosses val="autoZero"/>
        <c:auto val="1"/>
        <c:lblAlgn val="ctr"/>
        <c:lblOffset val="100"/>
        <c:noMultiLvlLbl val="0"/>
      </c:catAx>
      <c:valAx>
        <c:axId val="602898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Volume (m3)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898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3746989491482096"/>
          <c:y val="7.4652230971128622E-2"/>
          <c:w val="0.22973470388610912"/>
          <c:h val="0.1753477690288713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Volume</a:t>
            </a:r>
            <a:r>
              <a:rPr lang="fr-FR" baseline="0"/>
              <a:t> soutiré deshydraté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MOYENNES!$C$25</c:f>
              <c:strCache>
                <c:ptCount val="1"/>
                <c:pt idx="0">
                  <c:v>Moyenne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MOYENNES!$D$25:$O$25</c:f>
              <c:numCache>
                <c:formatCode>#,##0.00</c:formatCode>
                <c:ptCount val="12"/>
                <c:pt idx="0">
                  <c:v>33</c:v>
                </c:pt>
                <c:pt idx="1">
                  <c:v>0</c:v>
                </c:pt>
                <c:pt idx="2">
                  <c:v>52.645161290322584</c:v>
                </c:pt>
                <c:pt idx="3">
                  <c:v>47.93333333333333</c:v>
                </c:pt>
                <c:pt idx="4">
                  <c:v>43.408450704225352</c:v>
                </c:pt>
                <c:pt idx="5">
                  <c:v>36.4</c:v>
                </c:pt>
                <c:pt idx="6">
                  <c:v>38.548387096774192</c:v>
                </c:pt>
                <c:pt idx="7" formatCode="0.00">
                  <c:v>36.4</c:v>
                </c:pt>
                <c:pt idx="8" formatCode="0.00">
                  <c:v>14.7</c:v>
                </c:pt>
                <c:pt idx="9" formatCode="0.00">
                  <c:v>7.666666666666667</c:v>
                </c:pt>
                <c:pt idx="10" formatCode="0.00">
                  <c:v>13.233333333333333</c:v>
                </c:pt>
                <c:pt idx="11" formatCode="0.00">
                  <c:v>16.633333333333333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6B-4A81-A515-9E488F3C1D2E}"/>
            </c:ext>
          </c:extLst>
        </c:ser>
        <c:ser>
          <c:idx val="1"/>
          <c:order val="1"/>
          <c:tx>
            <c:strRef>
              <c:f>MOYENNES!$C$27</c:f>
              <c:strCache>
                <c:ptCount val="1"/>
                <c:pt idx="0">
                  <c:v>Maximum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MOYENNES!$D$27:$O$27</c:f>
              <c:numCache>
                <c:formatCode>#,##0.00</c:formatCode>
                <c:ptCount val="12"/>
                <c:pt idx="0">
                  <c:v>103</c:v>
                </c:pt>
                <c:pt idx="1">
                  <c:v>0</c:v>
                </c:pt>
                <c:pt idx="2">
                  <c:v>811</c:v>
                </c:pt>
                <c:pt idx="3">
                  <c:v>108</c:v>
                </c:pt>
                <c:pt idx="4">
                  <c:v>131</c:v>
                </c:pt>
                <c:pt idx="5">
                  <c:v>105</c:v>
                </c:pt>
                <c:pt idx="6">
                  <c:v>105</c:v>
                </c:pt>
                <c:pt idx="7" formatCode="0.00">
                  <c:v>105</c:v>
                </c:pt>
                <c:pt idx="8" formatCode="0.00">
                  <c:v>103</c:v>
                </c:pt>
                <c:pt idx="9" formatCode="0.00">
                  <c:v>64</c:v>
                </c:pt>
                <c:pt idx="10" formatCode="0.00">
                  <c:v>36</c:v>
                </c:pt>
                <c:pt idx="11" formatCode="0.00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6B-4A81-A515-9E488F3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2896080"/>
        <c:axId val="602899600"/>
      </c:barChart>
      <c:catAx>
        <c:axId val="602896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899600"/>
        <c:crosses val="autoZero"/>
        <c:auto val="1"/>
        <c:lblAlgn val="ctr"/>
        <c:lblOffset val="100"/>
        <c:noMultiLvlLbl val="0"/>
      </c:catAx>
      <c:valAx>
        <c:axId val="60289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Molume (m3)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896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Volume</a:t>
            </a:r>
            <a:r>
              <a:rPr lang="fr-FR" baseline="0"/>
              <a:t> soutiré total mensuel files 1&amp;2 et file 3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8215900290865639"/>
          <c:y val="0.17171296296296296"/>
          <c:w val="0.78732358829678128"/>
          <c:h val="0.6113954505686788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35D0-437F-A7D2-EE70F6A041AB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35D0-437F-A7D2-EE70F6A041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1271288"/>
        <c:axId val="701271608"/>
      </c:barChart>
      <c:catAx>
        <c:axId val="701271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1271608"/>
        <c:crosses val="autoZero"/>
        <c:auto val="1"/>
        <c:lblAlgn val="ctr"/>
        <c:lblOffset val="100"/>
        <c:noMultiLvlLbl val="0"/>
      </c:catAx>
      <c:valAx>
        <c:axId val="701271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Volume (m3)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1271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2238750276697328"/>
          <c:y val="0.2028197955518718"/>
          <c:w val="0.24880229546837232"/>
          <c:h val="0.1521996208807232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Quantité boues évacuées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007062554680665"/>
          <c:y val="0.17231126596980256"/>
          <c:w val="0.76873818897637791"/>
          <c:h val="0.614107017110666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MOYENNES!$C$29</c:f>
              <c:strCache>
                <c:ptCount val="1"/>
                <c:pt idx="0">
                  <c:v>Moyenne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MOYENNES!$D$29:$O$29</c:f>
              <c:numCache>
                <c:formatCode>#,##0.00</c:formatCode>
                <c:ptCount val="12"/>
                <c:pt idx="0">
                  <c:v>1233.5483870967741</c:v>
                </c:pt>
                <c:pt idx="1">
                  <c:v>0</c:v>
                </c:pt>
                <c:pt idx="2">
                  <c:v>1362.5806451612902</c:v>
                </c:pt>
                <c:pt idx="3">
                  <c:v>1303.3333333333333</c:v>
                </c:pt>
                <c:pt idx="4">
                  <c:v>510.32258064516128</c:v>
                </c:pt>
                <c:pt idx="5">
                  <c:v>2006.6666666666667</c:v>
                </c:pt>
                <c:pt idx="6">
                  <c:v>1210.3225806451612</c:v>
                </c:pt>
                <c:pt idx="7" formatCode="0.00">
                  <c:v>1171.6129032258063</c:v>
                </c:pt>
                <c:pt idx="8" formatCode="0.00">
                  <c:v>393.33333333333331</c:v>
                </c:pt>
                <c:pt idx="9" formatCode="0.00">
                  <c:v>220</c:v>
                </c:pt>
                <c:pt idx="10" formatCode="0.00">
                  <c:v>244</c:v>
                </c:pt>
                <c:pt idx="11" formatCode="0.00">
                  <c:v>561.93548387096769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09-4F14-9057-2C779FE73A18}"/>
            </c:ext>
          </c:extLst>
        </c:ser>
        <c:ser>
          <c:idx val="1"/>
          <c:order val="1"/>
          <c:tx>
            <c:strRef>
              <c:f>MOYENNES!$C$31</c:f>
              <c:strCache>
                <c:ptCount val="1"/>
                <c:pt idx="0">
                  <c:v>Maximum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MOYENNES!$D$31:$O$31</c:f>
              <c:numCache>
                <c:formatCode>#,##0.00</c:formatCode>
                <c:ptCount val="12"/>
                <c:pt idx="0">
                  <c:v>8340</c:v>
                </c:pt>
                <c:pt idx="1">
                  <c:v>0</c:v>
                </c:pt>
                <c:pt idx="2">
                  <c:v>8900</c:v>
                </c:pt>
                <c:pt idx="3">
                  <c:v>8340</c:v>
                </c:pt>
                <c:pt idx="4">
                  <c:v>8180</c:v>
                </c:pt>
                <c:pt idx="5">
                  <c:v>9340</c:v>
                </c:pt>
                <c:pt idx="6">
                  <c:v>8280</c:v>
                </c:pt>
                <c:pt idx="7" formatCode="0.00">
                  <c:v>7700</c:v>
                </c:pt>
                <c:pt idx="8" formatCode="0.00">
                  <c:v>6320</c:v>
                </c:pt>
                <c:pt idx="9" formatCode="0.00">
                  <c:v>6820</c:v>
                </c:pt>
                <c:pt idx="10" formatCode="0.00">
                  <c:v>7320</c:v>
                </c:pt>
                <c:pt idx="11" formatCode="0.00">
                  <c:v>8720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109-4F14-9057-2C779FE73A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2908240"/>
        <c:axId val="602908880"/>
      </c:barChart>
      <c:catAx>
        <c:axId val="602908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908880"/>
        <c:crosses val="autoZero"/>
        <c:auto val="1"/>
        <c:lblAlgn val="ctr"/>
        <c:lblOffset val="100"/>
        <c:noMultiLvlLbl val="0"/>
      </c:catAx>
      <c:valAx>
        <c:axId val="60290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Quantité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908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9979724409448816"/>
          <c:y val="9.4656826433281202E-2"/>
          <c:w val="0.16151640419947508"/>
          <c:h val="0.143438411661956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Total mensuel quantité boues evacuées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0806681301732108"/>
          <c:y val="0.19990740740740739"/>
          <c:w val="0.76132662048295718"/>
          <c:h val="0.5641043307086613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MOYENNES!$C$28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MOYENNES!$D$28:$O$28</c:f>
              <c:numCache>
                <c:formatCode>0.00</c:formatCode>
                <c:ptCount val="12"/>
                <c:pt idx="0">
                  <c:v>38240</c:v>
                </c:pt>
                <c:pt idx="1">
                  <c:v>0</c:v>
                </c:pt>
                <c:pt idx="2">
                  <c:v>42240</c:v>
                </c:pt>
                <c:pt idx="3">
                  <c:v>39100</c:v>
                </c:pt>
                <c:pt idx="4">
                  <c:v>15820</c:v>
                </c:pt>
                <c:pt idx="5">
                  <c:v>60200</c:v>
                </c:pt>
                <c:pt idx="6">
                  <c:v>37520</c:v>
                </c:pt>
                <c:pt idx="7">
                  <c:v>36320</c:v>
                </c:pt>
                <c:pt idx="8">
                  <c:v>11800</c:v>
                </c:pt>
                <c:pt idx="9">
                  <c:v>6820</c:v>
                </c:pt>
                <c:pt idx="10">
                  <c:v>7320</c:v>
                </c:pt>
                <c:pt idx="11">
                  <c:v>17420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0C-48E3-9160-45572F3806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2906320"/>
        <c:axId val="602910160"/>
      </c:barChart>
      <c:catAx>
        <c:axId val="602906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910160"/>
        <c:crosses val="autoZero"/>
        <c:auto val="1"/>
        <c:lblAlgn val="ctr"/>
        <c:lblOffset val="100"/>
        <c:noMultiLvlLbl val="0"/>
      </c:catAx>
      <c:valAx>
        <c:axId val="60291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Quantité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2906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Consommation FeCl3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929679301309281"/>
          <c:y val="0.17207144514033867"/>
          <c:w val="0.8002238498242582"/>
          <c:h val="0.6146440985064758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E8FE-48E4-87D5-BE58CADAD5A9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E8FE-48E4-87D5-BE58CADAD5A9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2-E8FE-48E4-87D5-BE58CADAD5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9408312"/>
        <c:axId val="549406392"/>
      </c:barChart>
      <c:catAx>
        <c:axId val="549408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9406392"/>
        <c:crosses val="autoZero"/>
        <c:auto val="1"/>
        <c:lblAlgn val="ctr"/>
        <c:lblOffset val="100"/>
        <c:noMultiLvlLbl val="0"/>
      </c:catAx>
      <c:valAx>
        <c:axId val="549406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qunatité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9408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1752857576094762"/>
          <c:y val="8.1998988122309352E-2"/>
          <c:w val="0.15186443340467731"/>
          <c:h val="0.245303261935681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Consommation CaO pour les files 1&amp;2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950814980836509"/>
          <c:y val="0.17183229094278435"/>
          <c:w val="0.79997444139707252"/>
          <c:h val="0.6151796869727628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2686-4D6E-949F-789257ECC3C4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2686-4D6E-949F-789257ECC3C4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2-2686-4D6E-949F-789257ECC3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3621840"/>
        <c:axId val="543622160"/>
      </c:barChart>
      <c:catAx>
        <c:axId val="543621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3622160"/>
        <c:crosses val="autoZero"/>
        <c:auto val="1"/>
        <c:lblAlgn val="ctr"/>
        <c:lblOffset val="100"/>
        <c:noMultiLvlLbl val="0"/>
      </c:catAx>
      <c:valAx>
        <c:axId val="543622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Quantité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3621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902212129850805"/>
          <c:y val="0.1157048037515116"/>
          <c:w val="0.14650540717366636"/>
          <c:h val="0.19863385735573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baseline="0">
                <a:effectLst/>
              </a:rPr>
              <a:t>Consommation CaO pour la file 3</a:t>
            </a:r>
            <a:endParaRPr lang="fr-FR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957871939612879"/>
          <c:y val="0.17195178488641633"/>
          <c:w val="0.79989116680981076"/>
          <c:h val="0.6149120789664852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2EC3-4DAA-9EFE-1F5ED0F36545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2EC3-4DAA-9EFE-1F5ED0F36545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2-2EC3-4DAA-9EFE-1F5ED0F365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1268408"/>
        <c:axId val="701275128"/>
      </c:barChart>
      <c:catAx>
        <c:axId val="701268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1275128"/>
        <c:crosses val="autoZero"/>
        <c:auto val="1"/>
        <c:lblAlgn val="ctr"/>
        <c:lblOffset val="100"/>
        <c:noMultiLvlLbl val="0"/>
      </c:catAx>
      <c:valAx>
        <c:axId val="701275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Quantité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1268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9585363028622258"/>
          <c:y val="0.10581771854317933"/>
          <c:w val="0.16877011938869843"/>
          <c:h val="0.1894998521568670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Consommation totale FeCl3 mensuelle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82-48F0-B9C1-2BD51B54AE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3617040"/>
        <c:axId val="543617680"/>
      </c:barChart>
      <c:catAx>
        <c:axId val="543617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3617680"/>
        <c:crosses val="autoZero"/>
        <c:auto val="1"/>
        <c:lblAlgn val="ctr"/>
        <c:lblOffset val="100"/>
        <c:noMultiLvlLbl val="0"/>
      </c:catAx>
      <c:valAx>
        <c:axId val="543617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Quantité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3617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Consommation totale CaO mensuelle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8253881734341174"/>
          <c:y val="0.17207144514033867"/>
          <c:w val="0.78688014290123665"/>
          <c:h val="0.6146440985064758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484C-4F2C-9A7A-ABF7AF2F619D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484C-4F2C-9A7A-ABF7AF2F61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8904056"/>
        <c:axId val="458904376"/>
      </c:barChart>
      <c:catAx>
        <c:axId val="458904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8904376"/>
        <c:crosses val="autoZero"/>
        <c:auto val="1"/>
        <c:lblAlgn val="ctr"/>
        <c:lblOffset val="100"/>
        <c:noMultiLvlLbl val="0"/>
      </c:catAx>
      <c:valAx>
        <c:axId val="458904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8904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3460451513619194"/>
          <c:y val="0.11053065130950489"/>
          <c:w val="0.13340009938290659"/>
          <c:h val="0.133960186083211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Consommation polymère anionique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4408652140935604"/>
          <c:y val="0.17195178488641633"/>
          <c:w val="0.82542144809861351"/>
          <c:h val="0.587674628293160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7B91-48FD-B0F1-F175D8B4D4E3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7B91-48FD-B0F1-F175D8B4D4E3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2-7B91-48FD-B0F1-F175D8B4D4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9403512"/>
        <c:axId val="549405432"/>
      </c:barChart>
      <c:catAx>
        <c:axId val="549403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9405432"/>
        <c:crosses val="autoZero"/>
        <c:auto val="1"/>
        <c:lblAlgn val="ctr"/>
        <c:lblOffset val="100"/>
        <c:noMultiLvlLbl val="0"/>
      </c:catAx>
      <c:valAx>
        <c:axId val="549405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Quantité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9403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043249791281303"/>
          <c:y val="9.1909512701732893E-2"/>
          <c:w val="0.1491555759272295"/>
          <c:h val="0.217316263839759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Consommation</a:t>
            </a:r>
            <a:r>
              <a:rPr lang="fr-FR" baseline="0"/>
              <a:t> polymère cationique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568572967080738"/>
          <c:y val="0.17183229094278435"/>
          <c:w val="0.81262529449736387"/>
          <c:h val="0.6151796869727628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109C-4A1B-BBFA-6B1159DD9F8D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109C-4A1B-BBFA-6B1159DD9F8D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MOYENNES!#REF!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2-109C-4A1B-BBFA-6B1159DD9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3601040"/>
        <c:axId val="543614160"/>
      </c:barChart>
      <c:catAx>
        <c:axId val="543601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3614160"/>
        <c:crosses val="autoZero"/>
        <c:auto val="1"/>
        <c:lblAlgn val="ctr"/>
        <c:lblOffset val="100"/>
        <c:noMultiLvlLbl val="0"/>
      </c:catAx>
      <c:valAx>
        <c:axId val="543614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Quantité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3601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1792488173684919"/>
          <c:y val="0.10643910998269067"/>
          <c:w val="0.15205402695449588"/>
          <c:h val="0.19863385735573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Connsommation totale mensuelle polymères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950814980836509"/>
          <c:y val="0.17183229094278435"/>
          <c:w val="0.79997444139707252"/>
          <c:h val="0.615179686972762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MOYENNES!$A$37</c:f>
              <c:strCache>
                <c:ptCount val="1"/>
                <c:pt idx="0">
                  <c:v>Refus de dégrillage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MOYENNES!$D$37:$O$37</c:f>
              <c:numCache>
                <c:formatCode>0.00</c:formatCode>
                <c:ptCount val="12"/>
                <c:pt idx="0">
                  <c:v>2700</c:v>
                </c:pt>
                <c:pt idx="1">
                  <c:v>1500</c:v>
                </c:pt>
                <c:pt idx="2">
                  <c:v>2100</c:v>
                </c:pt>
                <c:pt idx="3">
                  <c:v>2700</c:v>
                </c:pt>
                <c:pt idx="4">
                  <c:v>2050</c:v>
                </c:pt>
                <c:pt idx="5">
                  <c:v>2400</c:v>
                </c:pt>
                <c:pt idx="6">
                  <c:v>2700</c:v>
                </c:pt>
                <c:pt idx="7">
                  <c:v>2300</c:v>
                </c:pt>
                <c:pt idx="8">
                  <c:v>2700</c:v>
                </c:pt>
                <c:pt idx="9">
                  <c:v>2100</c:v>
                </c:pt>
                <c:pt idx="10">
                  <c:v>1800</c:v>
                </c:pt>
                <c:pt idx="11">
                  <c:v>2350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6C-4409-A5F4-A3FBEC4F7527}"/>
            </c:ext>
          </c:extLst>
        </c:ser>
        <c:ser>
          <c:idx val="1"/>
          <c:order val="1"/>
          <c:tx>
            <c:strRef>
              <c:f>MOYENNES!$A$38</c:f>
              <c:strCache>
                <c:ptCount val="1"/>
                <c:pt idx="0">
                  <c:v>Polymère cationique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MOYENNES!$D$38:$O$38</c:f>
              <c:numCache>
                <c:formatCode>0.00</c:formatCode>
                <c:ptCount val="12"/>
                <c:pt idx="0">
                  <c:v>12</c:v>
                </c:pt>
                <c:pt idx="1">
                  <c:v>0</c:v>
                </c:pt>
                <c:pt idx="2">
                  <c:v>11</c:v>
                </c:pt>
                <c:pt idx="3">
                  <c:v>11</c:v>
                </c:pt>
                <c:pt idx="4">
                  <c:v>6</c:v>
                </c:pt>
                <c:pt idx="5">
                  <c:v>7</c:v>
                </c:pt>
                <c:pt idx="6">
                  <c:v>13</c:v>
                </c:pt>
                <c:pt idx="7">
                  <c:v>11</c:v>
                </c:pt>
                <c:pt idx="8">
                  <c:v>2700</c:v>
                </c:pt>
                <c:pt idx="9">
                  <c:v>5</c:v>
                </c:pt>
                <c:pt idx="10">
                  <c:v>9</c:v>
                </c:pt>
                <c:pt idx="1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B6C-4409-A5F4-A3FBEC4F75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8904696"/>
        <c:axId val="458900536"/>
      </c:barChart>
      <c:catAx>
        <c:axId val="458904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8900536"/>
        <c:crosses val="autoZero"/>
        <c:auto val="1"/>
        <c:lblAlgn val="ctr"/>
        <c:lblOffset val="100"/>
        <c:noMultiLvlLbl val="0"/>
      </c:catAx>
      <c:valAx>
        <c:axId val="458900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Quanitté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8904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0196408033265509"/>
          <c:y val="0.1018062630982802"/>
          <c:w val="0.15900684074915106"/>
          <c:h val="0.1615710822804550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Consommation FeCl3 journalier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'RECAPITULATIF ANNUEL'!#REF!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72-4106-97E0-BB888F053B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002000"/>
        <c:axId val="546002640"/>
      </c:lineChart>
      <c:catAx>
        <c:axId val="546002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Jour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6002640"/>
        <c:crosses val="autoZero"/>
        <c:auto val="1"/>
        <c:lblAlgn val="ctr"/>
        <c:lblOffset val="100"/>
        <c:noMultiLvlLbl val="0"/>
      </c:catAx>
      <c:valAx>
        <c:axId val="546002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Quantité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6002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Volume soutiré deshydraté total mensuel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MOYENNES!$D$6:$O$6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MOYENNES!$D$24:$O$24</c:f>
              <c:numCache>
                <c:formatCode>0.00</c:formatCode>
                <c:ptCount val="12"/>
                <c:pt idx="0">
                  <c:v>1023</c:v>
                </c:pt>
                <c:pt idx="1">
                  <c:v>0</c:v>
                </c:pt>
                <c:pt idx="2">
                  <c:v>1632</c:v>
                </c:pt>
                <c:pt idx="3">
                  <c:v>1438</c:v>
                </c:pt>
                <c:pt idx="4">
                  <c:v>818</c:v>
                </c:pt>
                <c:pt idx="5">
                  <c:v>1092</c:v>
                </c:pt>
                <c:pt idx="6">
                  <c:v>1195</c:v>
                </c:pt>
                <c:pt idx="7">
                  <c:v>1092</c:v>
                </c:pt>
                <c:pt idx="8">
                  <c:v>441</c:v>
                </c:pt>
                <c:pt idx="9">
                  <c:v>230</c:v>
                </c:pt>
                <c:pt idx="10">
                  <c:v>397</c:v>
                </c:pt>
                <c:pt idx="11">
                  <c:v>499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FF-43F9-83B0-19B2F47F9F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9407032"/>
        <c:axId val="549407352"/>
      </c:barChart>
      <c:catAx>
        <c:axId val="549407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9407352"/>
        <c:crosses val="autoZero"/>
        <c:auto val="1"/>
        <c:lblAlgn val="ctr"/>
        <c:lblOffset val="100"/>
        <c:noMultiLvlLbl val="0"/>
      </c:catAx>
      <c:valAx>
        <c:axId val="549407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Quantité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9407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Sourtirage</a:t>
            </a:r>
            <a:r>
              <a:rPr lang="fr-FR" baseline="0"/>
              <a:t> des boues deshydratées journalier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'RECAPITULATIF ANNUEL'!$J$8:$J$372</c:f>
              <c:numCache>
                <c:formatCode>#,##0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98</c:v>
                </c:pt>
                <c:pt idx="8">
                  <c:v>100</c:v>
                </c:pt>
                <c:pt idx="9">
                  <c:v>56</c:v>
                </c:pt>
                <c:pt idx="10">
                  <c:v>0</c:v>
                </c:pt>
                <c:pt idx="11">
                  <c:v>0</c:v>
                </c:pt>
                <c:pt idx="12">
                  <c:v>5</c:v>
                </c:pt>
                <c:pt idx="13">
                  <c:v>103</c:v>
                </c:pt>
                <c:pt idx="14">
                  <c:v>88</c:v>
                </c:pt>
                <c:pt idx="15">
                  <c:v>11</c:v>
                </c:pt>
                <c:pt idx="16">
                  <c:v>91</c:v>
                </c:pt>
                <c:pt idx="17">
                  <c:v>32</c:v>
                </c:pt>
                <c:pt idx="18">
                  <c:v>0</c:v>
                </c:pt>
                <c:pt idx="19">
                  <c:v>0</c:v>
                </c:pt>
                <c:pt idx="20">
                  <c:v>86</c:v>
                </c:pt>
                <c:pt idx="21">
                  <c:v>59</c:v>
                </c:pt>
                <c:pt idx="22">
                  <c:v>92</c:v>
                </c:pt>
                <c:pt idx="23">
                  <c:v>94</c:v>
                </c:pt>
                <c:pt idx="24">
                  <c:v>29</c:v>
                </c:pt>
                <c:pt idx="25">
                  <c:v>0</c:v>
                </c:pt>
                <c:pt idx="26">
                  <c:v>0</c:v>
                </c:pt>
                <c:pt idx="27">
                  <c:v>78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56</c:v>
                </c:pt>
                <c:pt idx="63">
                  <c:v>27</c:v>
                </c:pt>
                <c:pt idx="64">
                  <c:v>72</c:v>
                </c:pt>
                <c:pt idx="65">
                  <c:v>37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811</c:v>
                </c:pt>
                <c:pt idx="70">
                  <c:v>87</c:v>
                </c:pt>
                <c:pt idx="71">
                  <c:v>17</c:v>
                </c:pt>
                <c:pt idx="72">
                  <c:v>73</c:v>
                </c:pt>
                <c:pt idx="73">
                  <c:v>32</c:v>
                </c:pt>
                <c:pt idx="74">
                  <c:v>0</c:v>
                </c:pt>
                <c:pt idx="75">
                  <c:v>0</c:v>
                </c:pt>
                <c:pt idx="76">
                  <c:v>92</c:v>
                </c:pt>
                <c:pt idx="77">
                  <c:v>77</c:v>
                </c:pt>
                <c:pt idx="78">
                  <c:v>81</c:v>
                </c:pt>
                <c:pt idx="79">
                  <c:v>22</c:v>
                </c:pt>
                <c:pt idx="80">
                  <c:v>0</c:v>
                </c:pt>
                <c:pt idx="81">
                  <c:v>0</c:v>
                </c:pt>
                <c:pt idx="82">
                  <c:v>6</c:v>
                </c:pt>
                <c:pt idx="83">
                  <c:v>93</c:v>
                </c:pt>
                <c:pt idx="84">
                  <c:v>40</c:v>
                </c:pt>
                <c:pt idx="85">
                  <c:v>9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66</c:v>
                </c:pt>
                <c:pt idx="91">
                  <c:v>108</c:v>
                </c:pt>
                <c:pt idx="92">
                  <c:v>78</c:v>
                </c:pt>
                <c:pt idx="93">
                  <c:v>47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95</c:v>
                </c:pt>
                <c:pt idx="98">
                  <c:v>80</c:v>
                </c:pt>
                <c:pt idx="99">
                  <c:v>68</c:v>
                </c:pt>
                <c:pt idx="100">
                  <c:v>84</c:v>
                </c:pt>
                <c:pt idx="101">
                  <c:v>18</c:v>
                </c:pt>
                <c:pt idx="102">
                  <c:v>0</c:v>
                </c:pt>
                <c:pt idx="103">
                  <c:v>24</c:v>
                </c:pt>
                <c:pt idx="104">
                  <c:v>96</c:v>
                </c:pt>
                <c:pt idx="105">
                  <c:v>66</c:v>
                </c:pt>
                <c:pt idx="106">
                  <c:v>55</c:v>
                </c:pt>
                <c:pt idx="107">
                  <c:v>80</c:v>
                </c:pt>
                <c:pt idx="108">
                  <c:v>18</c:v>
                </c:pt>
                <c:pt idx="109">
                  <c:v>0</c:v>
                </c:pt>
                <c:pt idx="110">
                  <c:v>0</c:v>
                </c:pt>
                <c:pt idx="111">
                  <c:v>16</c:v>
                </c:pt>
                <c:pt idx="112">
                  <c:v>81</c:v>
                </c:pt>
                <c:pt idx="113">
                  <c:v>83</c:v>
                </c:pt>
                <c:pt idx="114">
                  <c:v>72</c:v>
                </c:pt>
                <c:pt idx="115">
                  <c:v>18</c:v>
                </c:pt>
                <c:pt idx="116">
                  <c:v>0</c:v>
                </c:pt>
                <c:pt idx="117">
                  <c:v>12</c:v>
                </c:pt>
                <c:pt idx="118">
                  <c:v>94</c:v>
                </c:pt>
                <c:pt idx="119">
                  <c:v>79</c:v>
                </c:pt>
                <c:pt idx="120">
                  <c:v>12</c:v>
                </c:pt>
                <c:pt idx="121">
                  <c:v>60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62</c:v>
                </c:pt>
                <c:pt idx="126">
                  <c:v>20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20</c:v>
                </c:pt>
                <c:pt idx="132">
                  <c:v>0</c:v>
                </c:pt>
                <c:pt idx="133">
                  <c:v>0</c:v>
                </c:pt>
                <c:pt idx="134">
                  <c:v>45</c:v>
                </c:pt>
                <c:pt idx="135">
                  <c:v>131</c:v>
                </c:pt>
                <c:pt idx="136">
                  <c:v>9</c:v>
                </c:pt>
                <c:pt idx="137">
                  <c:v>12</c:v>
                </c:pt>
                <c:pt idx="138">
                  <c:v>25</c:v>
                </c:pt>
                <c:pt idx="139">
                  <c:v>58</c:v>
                </c:pt>
                <c:pt idx="140">
                  <c:v>66</c:v>
                </c:pt>
                <c:pt idx="141">
                  <c:v>57</c:v>
                </c:pt>
                <c:pt idx="142">
                  <c:v>71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45</c:v>
                </c:pt>
                <c:pt idx="147">
                  <c:v>65</c:v>
                </c:pt>
                <c:pt idx="148">
                  <c:v>60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27</c:v>
                </c:pt>
                <c:pt idx="153">
                  <c:v>81</c:v>
                </c:pt>
                <c:pt idx="154">
                  <c:v>65</c:v>
                </c:pt>
                <c:pt idx="155">
                  <c:v>78</c:v>
                </c:pt>
                <c:pt idx="156">
                  <c:v>84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52</c:v>
                </c:pt>
                <c:pt idx="163">
                  <c:v>94</c:v>
                </c:pt>
                <c:pt idx="164">
                  <c:v>7</c:v>
                </c:pt>
                <c:pt idx="165">
                  <c:v>0</c:v>
                </c:pt>
                <c:pt idx="166">
                  <c:v>22</c:v>
                </c:pt>
                <c:pt idx="167">
                  <c:v>14</c:v>
                </c:pt>
                <c:pt idx="168">
                  <c:v>0</c:v>
                </c:pt>
                <c:pt idx="169">
                  <c:v>90</c:v>
                </c:pt>
                <c:pt idx="170">
                  <c:v>97</c:v>
                </c:pt>
                <c:pt idx="171">
                  <c:v>3</c:v>
                </c:pt>
                <c:pt idx="172">
                  <c:v>0</c:v>
                </c:pt>
                <c:pt idx="173">
                  <c:v>35</c:v>
                </c:pt>
                <c:pt idx="174">
                  <c:v>101</c:v>
                </c:pt>
                <c:pt idx="175">
                  <c:v>52</c:v>
                </c:pt>
                <c:pt idx="176">
                  <c:v>105</c:v>
                </c:pt>
                <c:pt idx="177">
                  <c:v>64</c:v>
                </c:pt>
                <c:pt idx="178">
                  <c:v>21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68</c:v>
                </c:pt>
                <c:pt idx="183">
                  <c:v>102</c:v>
                </c:pt>
                <c:pt idx="184">
                  <c:v>23</c:v>
                </c:pt>
                <c:pt idx="185">
                  <c:v>0</c:v>
                </c:pt>
                <c:pt idx="186">
                  <c:v>0</c:v>
                </c:pt>
                <c:pt idx="187">
                  <c:v>31</c:v>
                </c:pt>
                <c:pt idx="188">
                  <c:v>105</c:v>
                </c:pt>
                <c:pt idx="189">
                  <c:v>77</c:v>
                </c:pt>
                <c:pt idx="190">
                  <c:v>57</c:v>
                </c:pt>
                <c:pt idx="191">
                  <c:v>93</c:v>
                </c:pt>
                <c:pt idx="192">
                  <c:v>24</c:v>
                </c:pt>
                <c:pt idx="193">
                  <c:v>0</c:v>
                </c:pt>
                <c:pt idx="194">
                  <c:v>14</c:v>
                </c:pt>
                <c:pt idx="195">
                  <c:v>22</c:v>
                </c:pt>
                <c:pt idx="196">
                  <c:v>6</c:v>
                </c:pt>
                <c:pt idx="197">
                  <c:v>17</c:v>
                </c:pt>
                <c:pt idx="198">
                  <c:v>75</c:v>
                </c:pt>
                <c:pt idx="199">
                  <c:v>11</c:v>
                </c:pt>
                <c:pt idx="200">
                  <c:v>0</c:v>
                </c:pt>
                <c:pt idx="201">
                  <c:v>33</c:v>
                </c:pt>
                <c:pt idx="202">
                  <c:v>81</c:v>
                </c:pt>
                <c:pt idx="203">
                  <c:v>28</c:v>
                </c:pt>
                <c:pt idx="204">
                  <c:v>80</c:v>
                </c:pt>
                <c:pt idx="205">
                  <c:v>30</c:v>
                </c:pt>
                <c:pt idx="206">
                  <c:v>25</c:v>
                </c:pt>
                <c:pt idx="207">
                  <c:v>0</c:v>
                </c:pt>
                <c:pt idx="208">
                  <c:v>28</c:v>
                </c:pt>
                <c:pt idx="209">
                  <c:v>98</c:v>
                </c:pt>
                <c:pt idx="210">
                  <c:v>67</c:v>
                </c:pt>
                <c:pt idx="211">
                  <c:v>0</c:v>
                </c:pt>
                <c:pt idx="212">
                  <c:v>0</c:v>
                </c:pt>
                <c:pt idx="213">
                  <c:v>27</c:v>
                </c:pt>
                <c:pt idx="214">
                  <c:v>81</c:v>
                </c:pt>
                <c:pt idx="215">
                  <c:v>65</c:v>
                </c:pt>
                <c:pt idx="216">
                  <c:v>78</c:v>
                </c:pt>
                <c:pt idx="217">
                  <c:v>84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52</c:v>
                </c:pt>
                <c:pt idx="224">
                  <c:v>94</c:v>
                </c:pt>
                <c:pt idx="225">
                  <c:v>7</c:v>
                </c:pt>
                <c:pt idx="226">
                  <c:v>0</c:v>
                </c:pt>
                <c:pt idx="227">
                  <c:v>22</c:v>
                </c:pt>
                <c:pt idx="228">
                  <c:v>14</c:v>
                </c:pt>
                <c:pt idx="229">
                  <c:v>0</c:v>
                </c:pt>
                <c:pt idx="230">
                  <c:v>90</c:v>
                </c:pt>
                <c:pt idx="231">
                  <c:v>97</c:v>
                </c:pt>
                <c:pt idx="232">
                  <c:v>3</c:v>
                </c:pt>
                <c:pt idx="233">
                  <c:v>0</c:v>
                </c:pt>
                <c:pt idx="234">
                  <c:v>35</c:v>
                </c:pt>
                <c:pt idx="235">
                  <c:v>101</c:v>
                </c:pt>
                <c:pt idx="236">
                  <c:v>52</c:v>
                </c:pt>
                <c:pt idx="237">
                  <c:v>105</c:v>
                </c:pt>
                <c:pt idx="238">
                  <c:v>64</c:v>
                </c:pt>
                <c:pt idx="239">
                  <c:v>21</c:v>
                </c:pt>
                <c:pt idx="240">
                  <c:v>0</c:v>
                </c:pt>
                <c:pt idx="241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103</c:v>
                </c:pt>
                <c:pt idx="246">
                  <c:v>93</c:v>
                </c:pt>
                <c:pt idx="247">
                  <c:v>62</c:v>
                </c:pt>
                <c:pt idx="248">
                  <c:v>101</c:v>
                </c:pt>
                <c:pt idx="249">
                  <c:v>36</c:v>
                </c:pt>
                <c:pt idx="250">
                  <c:v>0</c:v>
                </c:pt>
                <c:pt idx="251">
                  <c:v>1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11</c:v>
                </c:pt>
                <c:pt idx="267">
                  <c:v>15</c:v>
                </c:pt>
                <c:pt idx="268">
                  <c:v>19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37</c:v>
                </c:pt>
                <c:pt idx="287">
                  <c:v>20</c:v>
                </c:pt>
                <c:pt idx="288">
                  <c:v>24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15</c:v>
                </c:pt>
                <c:pt idx="294">
                  <c:v>17</c:v>
                </c:pt>
                <c:pt idx="295">
                  <c:v>0</c:v>
                </c:pt>
                <c:pt idx="296">
                  <c:v>6</c:v>
                </c:pt>
                <c:pt idx="297">
                  <c:v>19</c:v>
                </c:pt>
                <c:pt idx="298">
                  <c:v>0</c:v>
                </c:pt>
                <c:pt idx="299">
                  <c:v>0</c:v>
                </c:pt>
                <c:pt idx="300">
                  <c:v>28</c:v>
                </c:pt>
                <c:pt idx="301">
                  <c:v>0</c:v>
                </c:pt>
                <c:pt idx="302">
                  <c:v>64</c:v>
                </c:pt>
                <c:pt idx="304">
                  <c:v>0</c:v>
                </c:pt>
                <c:pt idx="305">
                  <c:v>0</c:v>
                </c:pt>
                <c:pt idx="306">
                  <c:v>2</c:v>
                </c:pt>
                <c:pt idx="307">
                  <c:v>17</c:v>
                </c:pt>
                <c:pt idx="308">
                  <c:v>6</c:v>
                </c:pt>
                <c:pt idx="309">
                  <c:v>23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21</c:v>
                </c:pt>
                <c:pt idx="316">
                  <c:v>24</c:v>
                </c:pt>
                <c:pt idx="317">
                  <c:v>31</c:v>
                </c:pt>
                <c:pt idx="318">
                  <c:v>26</c:v>
                </c:pt>
                <c:pt idx="319">
                  <c:v>0</c:v>
                </c:pt>
                <c:pt idx="320">
                  <c:v>0</c:v>
                </c:pt>
                <c:pt idx="321">
                  <c:v>24</c:v>
                </c:pt>
                <c:pt idx="322">
                  <c:v>33</c:v>
                </c:pt>
                <c:pt idx="323">
                  <c:v>29</c:v>
                </c:pt>
                <c:pt idx="324">
                  <c:v>36</c:v>
                </c:pt>
                <c:pt idx="325">
                  <c:v>20</c:v>
                </c:pt>
                <c:pt idx="326">
                  <c:v>0</c:v>
                </c:pt>
                <c:pt idx="327">
                  <c:v>0</c:v>
                </c:pt>
                <c:pt idx="328">
                  <c:v>19</c:v>
                </c:pt>
                <c:pt idx="329">
                  <c:v>0</c:v>
                </c:pt>
                <c:pt idx="330">
                  <c:v>24</c:v>
                </c:pt>
                <c:pt idx="331">
                  <c:v>35</c:v>
                </c:pt>
                <c:pt idx="332">
                  <c:v>27</c:v>
                </c:pt>
                <c:pt idx="333">
                  <c:v>0</c:v>
                </c:pt>
                <c:pt idx="334">
                  <c:v>2</c:v>
                </c:pt>
                <c:pt idx="335">
                  <c:v>30</c:v>
                </c:pt>
                <c:pt idx="336">
                  <c:v>31</c:v>
                </c:pt>
                <c:pt idx="337">
                  <c:v>33</c:v>
                </c:pt>
                <c:pt idx="338">
                  <c:v>27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27</c:v>
                </c:pt>
                <c:pt idx="343">
                  <c:v>25</c:v>
                </c:pt>
                <c:pt idx="344">
                  <c:v>33</c:v>
                </c:pt>
                <c:pt idx="345">
                  <c:v>29</c:v>
                </c:pt>
                <c:pt idx="346">
                  <c:v>27</c:v>
                </c:pt>
                <c:pt idx="347">
                  <c:v>0</c:v>
                </c:pt>
                <c:pt idx="348">
                  <c:v>0</c:v>
                </c:pt>
                <c:pt idx="349">
                  <c:v>27</c:v>
                </c:pt>
                <c:pt idx="350">
                  <c:v>30</c:v>
                </c:pt>
                <c:pt idx="351">
                  <c:v>20</c:v>
                </c:pt>
                <c:pt idx="352">
                  <c:v>28</c:v>
                </c:pt>
                <c:pt idx="353">
                  <c:v>25</c:v>
                </c:pt>
                <c:pt idx="354">
                  <c:v>0</c:v>
                </c:pt>
                <c:pt idx="355">
                  <c:v>0</c:v>
                </c:pt>
                <c:pt idx="356">
                  <c:v>3</c:v>
                </c:pt>
                <c:pt idx="357">
                  <c:v>29</c:v>
                </c:pt>
                <c:pt idx="358">
                  <c:v>17</c:v>
                </c:pt>
                <c:pt idx="359">
                  <c:v>36</c:v>
                </c:pt>
                <c:pt idx="360">
                  <c:v>14</c:v>
                </c:pt>
                <c:pt idx="361">
                  <c:v>0</c:v>
                </c:pt>
                <c:pt idx="362">
                  <c:v>0</c:v>
                </c:pt>
                <c:pt idx="36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A7-4A5D-BBDD-1C2330A0A4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5126904"/>
        <c:axId val="455127864"/>
      </c:barChart>
      <c:catAx>
        <c:axId val="4551269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Jour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5127864"/>
        <c:crosses val="autoZero"/>
        <c:auto val="1"/>
        <c:lblAlgn val="ctr"/>
        <c:lblOffset val="100"/>
        <c:noMultiLvlLbl val="0"/>
      </c:catAx>
      <c:valAx>
        <c:axId val="455127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Quantitéé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5126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Quantité des boues évacuées journalier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'RECAPITULATIF ANNUEL'!$K$8:$K$372</c:f>
              <c:numCache>
                <c:formatCode>#,##0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8340</c:v>
                </c:pt>
                <c:pt idx="14">
                  <c:v>0</c:v>
                </c:pt>
                <c:pt idx="15">
                  <c:v>0</c:v>
                </c:pt>
                <c:pt idx="16">
                  <c:v>7900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8220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6780</c:v>
                </c:pt>
                <c:pt idx="28">
                  <c:v>0</c:v>
                </c:pt>
                <c:pt idx="29">
                  <c:v>0</c:v>
                </c:pt>
                <c:pt idx="30">
                  <c:v>7000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8500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8520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7800</c:v>
                </c:pt>
                <c:pt idx="80">
                  <c:v>0</c:v>
                </c:pt>
                <c:pt idx="81">
                  <c:v>0</c:v>
                </c:pt>
                <c:pt idx="82">
                  <c:v>8900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8520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8120</c:v>
                </c:pt>
                <c:pt idx="98">
                  <c:v>0</c:v>
                </c:pt>
                <c:pt idx="99">
                  <c:v>0</c:v>
                </c:pt>
                <c:pt idx="100">
                  <c:v>7300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8340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8020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7320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8180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7640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9000</c:v>
                </c:pt>
                <c:pt idx="154">
                  <c:v>0</c:v>
                </c:pt>
                <c:pt idx="155">
                  <c:v>8840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8380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9340</c:v>
                </c:pt>
                <c:pt idx="170">
                  <c:v>7940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8740</c:v>
                </c:pt>
                <c:pt idx="175">
                  <c:v>0</c:v>
                </c:pt>
                <c:pt idx="176">
                  <c:v>7960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7680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7360</c:v>
                </c:pt>
                <c:pt idx="189">
                  <c:v>0</c:v>
                </c:pt>
                <c:pt idx="190">
                  <c:v>8280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5980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8220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6240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5920</c:v>
                </c:pt>
                <c:pt idx="224">
                  <c:v>5180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7700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5640</c:v>
                </c:pt>
                <c:pt idx="238">
                  <c:v>0</c:v>
                </c:pt>
                <c:pt idx="239">
                  <c:v>5640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6320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5480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6820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7320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8720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8700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4F-48DD-8009-C2299A6CAE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58909176"/>
        <c:axId val="458911096"/>
      </c:lineChart>
      <c:catAx>
        <c:axId val="4589091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Jour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8911096"/>
        <c:crosses val="autoZero"/>
        <c:auto val="1"/>
        <c:lblAlgn val="ctr"/>
        <c:lblOffset val="100"/>
        <c:noMultiLvlLbl val="0"/>
      </c:catAx>
      <c:valAx>
        <c:axId val="458911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Quantité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8909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Consommation polymère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'RECAPITULATIF ANNUEL'!$L$8:$L$372</c:f>
              <c:numCache>
                <c:formatCode>General</c:formatCode>
                <c:ptCount val="365"/>
                <c:pt idx="0">
                  <c:v>300</c:v>
                </c:pt>
                <c:pt idx="1">
                  <c:v>0</c:v>
                </c:pt>
                <c:pt idx="2">
                  <c:v>0</c:v>
                </c:pt>
                <c:pt idx="3">
                  <c:v>300</c:v>
                </c:pt>
                <c:pt idx="4">
                  <c:v>0</c:v>
                </c:pt>
                <c:pt idx="5">
                  <c:v>0</c:v>
                </c:pt>
                <c:pt idx="6" formatCode="#,##0">
                  <c:v>300</c:v>
                </c:pt>
                <c:pt idx="7" formatCode="#,##0">
                  <c:v>0</c:v>
                </c:pt>
                <c:pt idx="8" formatCode="#,##0">
                  <c:v>300</c:v>
                </c:pt>
                <c:pt idx="9" formatCode="#,##0">
                  <c:v>0</c:v>
                </c:pt>
                <c:pt idx="10" formatCode="#,##0">
                  <c:v>0</c:v>
                </c:pt>
                <c:pt idx="11" formatCode="#,##0">
                  <c:v>300</c:v>
                </c:pt>
                <c:pt idx="12" formatCode="#,##0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300</c:v>
                </c:pt>
                <c:pt idx="16" formatCode="#,##0">
                  <c:v>0</c:v>
                </c:pt>
                <c:pt idx="17" formatCode="#,##0">
                  <c:v>0</c:v>
                </c:pt>
                <c:pt idx="18" formatCode="#,##0">
                  <c:v>0</c:v>
                </c:pt>
                <c:pt idx="19" formatCode="#,##0">
                  <c:v>0</c:v>
                </c:pt>
                <c:pt idx="20" formatCode="#,##0">
                  <c:v>0</c:v>
                </c:pt>
                <c:pt idx="21" formatCode="#,##0">
                  <c:v>300</c:v>
                </c:pt>
                <c:pt idx="22" formatCode="#,##0">
                  <c:v>0</c:v>
                </c:pt>
                <c:pt idx="23" formatCode="#,##0">
                  <c:v>300</c:v>
                </c:pt>
                <c:pt idx="24" formatCode="#,##0">
                  <c:v>0</c:v>
                </c:pt>
                <c:pt idx="25" formatCode="#,##0">
                  <c:v>0</c:v>
                </c:pt>
                <c:pt idx="26" formatCode="#,##0">
                  <c:v>0</c:v>
                </c:pt>
                <c:pt idx="27" formatCode="#,##0">
                  <c:v>300</c:v>
                </c:pt>
                <c:pt idx="28" formatCode="#,##0">
                  <c:v>0</c:v>
                </c:pt>
                <c:pt idx="29" formatCode="#,##0">
                  <c:v>0</c:v>
                </c:pt>
                <c:pt idx="30" formatCode="#,##0">
                  <c:v>0</c:v>
                </c:pt>
                <c:pt idx="31" formatCode="#,##0">
                  <c:v>0</c:v>
                </c:pt>
                <c:pt idx="32" formatCode="#,##0">
                  <c:v>300</c:v>
                </c:pt>
                <c:pt idx="33" formatCode="#,##0">
                  <c:v>0</c:v>
                </c:pt>
                <c:pt idx="34" formatCode="#,##0">
                  <c:v>0</c:v>
                </c:pt>
                <c:pt idx="35" formatCode="#,##0">
                  <c:v>300</c:v>
                </c:pt>
                <c:pt idx="36" formatCode="#,##0">
                  <c:v>0</c:v>
                </c:pt>
                <c:pt idx="37" formatCode="#,##0">
                  <c:v>0</c:v>
                </c:pt>
                <c:pt idx="38" formatCode="#,##0">
                  <c:v>0</c:v>
                </c:pt>
                <c:pt idx="39" formatCode="#,##0">
                  <c:v>0</c:v>
                </c:pt>
                <c:pt idx="40" formatCode="#,##0">
                  <c:v>0</c:v>
                </c:pt>
                <c:pt idx="41" formatCode="#,##0">
                  <c:v>0</c:v>
                </c:pt>
                <c:pt idx="42" formatCode="#,##0">
                  <c:v>300</c:v>
                </c:pt>
                <c:pt idx="43" formatCode="#,##0">
                  <c:v>0</c:v>
                </c:pt>
                <c:pt idx="44" formatCode="#,##0">
                  <c:v>0</c:v>
                </c:pt>
                <c:pt idx="45" formatCode="#,##0">
                  <c:v>0</c:v>
                </c:pt>
                <c:pt idx="46" formatCode="#,##0">
                  <c:v>0</c:v>
                </c:pt>
                <c:pt idx="47" formatCode="#,##0">
                  <c:v>0</c:v>
                </c:pt>
                <c:pt idx="48" formatCode="#,##0">
                  <c:v>300</c:v>
                </c:pt>
                <c:pt idx="49" formatCode="#,##0">
                  <c:v>0</c:v>
                </c:pt>
                <c:pt idx="50" formatCode="#,##0">
                  <c:v>0</c:v>
                </c:pt>
                <c:pt idx="51" formatCode="#,##0">
                  <c:v>0</c:v>
                </c:pt>
                <c:pt idx="52" formatCode="#,##0">
                  <c:v>300</c:v>
                </c:pt>
                <c:pt idx="53" formatCode="#,##0">
                  <c:v>0</c:v>
                </c:pt>
                <c:pt idx="54" formatCode="#,##0">
                  <c:v>0</c:v>
                </c:pt>
                <c:pt idx="55" formatCode="#,##0">
                  <c:v>0</c:v>
                </c:pt>
                <c:pt idx="56" formatCode="#,##0">
                  <c:v>0</c:v>
                </c:pt>
                <c:pt idx="57" formatCode="#,##0">
                  <c:v>0</c:v>
                </c:pt>
                <c:pt idx="58" formatCode="#,##0">
                  <c:v>0</c:v>
                </c:pt>
                <c:pt idx="59" formatCode="#,##0">
                  <c:v>300</c:v>
                </c:pt>
                <c:pt idx="60" formatCode="#,##0">
                  <c:v>0</c:v>
                </c:pt>
                <c:pt idx="61" formatCode="#,##0">
                  <c:v>0</c:v>
                </c:pt>
                <c:pt idx="62" formatCode="#,##0">
                  <c:v>0</c:v>
                </c:pt>
                <c:pt idx="63" formatCode="#,##0">
                  <c:v>0</c:v>
                </c:pt>
                <c:pt idx="64" formatCode="#,##0">
                  <c:v>0</c:v>
                </c:pt>
                <c:pt idx="65" formatCode="#,##0">
                  <c:v>0</c:v>
                </c:pt>
                <c:pt idx="66" formatCode="#,##0">
                  <c:v>0</c:v>
                </c:pt>
                <c:pt idx="67" formatCode="#,##0">
                  <c:v>0</c:v>
                </c:pt>
                <c:pt idx="68" formatCode="#,##0">
                  <c:v>300</c:v>
                </c:pt>
                <c:pt idx="69" formatCode="#,##0">
                  <c:v>0</c:v>
                </c:pt>
                <c:pt idx="70" formatCode="#,##0">
                  <c:v>0</c:v>
                </c:pt>
                <c:pt idx="71" formatCode="#,##0">
                  <c:v>300</c:v>
                </c:pt>
                <c:pt idx="72" formatCode="#,##0">
                  <c:v>0</c:v>
                </c:pt>
                <c:pt idx="73" formatCode="#,##0">
                  <c:v>0</c:v>
                </c:pt>
                <c:pt idx="74" formatCode="#,##0">
                  <c:v>300</c:v>
                </c:pt>
                <c:pt idx="75" formatCode="#,##0">
                  <c:v>0</c:v>
                </c:pt>
                <c:pt idx="76" formatCode="#,##0">
                  <c:v>0</c:v>
                </c:pt>
                <c:pt idx="77" formatCode="#,##0">
                  <c:v>300</c:v>
                </c:pt>
                <c:pt idx="78" formatCode="#,##0">
                  <c:v>0</c:v>
                </c:pt>
                <c:pt idx="79" formatCode="#,##0">
                  <c:v>0</c:v>
                </c:pt>
                <c:pt idx="80" formatCode="#,##0">
                  <c:v>0</c:v>
                </c:pt>
                <c:pt idx="81" formatCode="#,##0">
                  <c:v>300</c:v>
                </c:pt>
                <c:pt idx="82" formatCode="#,##0">
                  <c:v>0</c:v>
                </c:pt>
                <c:pt idx="83" formatCode="#,##0">
                  <c:v>300</c:v>
                </c:pt>
                <c:pt idx="84" formatCode="#,##0">
                  <c:v>0</c:v>
                </c:pt>
                <c:pt idx="85" formatCode="#,##0">
                  <c:v>0</c:v>
                </c:pt>
                <c:pt idx="86" formatCode="#,##0">
                  <c:v>0</c:v>
                </c:pt>
                <c:pt idx="87" formatCode="#,##0">
                  <c:v>0</c:v>
                </c:pt>
                <c:pt idx="88" formatCode="#,##0">
                  <c:v>0</c:v>
                </c:pt>
                <c:pt idx="89" formatCode="#,##0">
                  <c:v>0</c:v>
                </c:pt>
                <c:pt idx="90" formatCode="#,##0">
                  <c:v>0</c:v>
                </c:pt>
                <c:pt idx="91" formatCode="#,##0">
                  <c:v>0</c:v>
                </c:pt>
                <c:pt idx="92" formatCode="#,##0">
                  <c:v>300</c:v>
                </c:pt>
                <c:pt idx="93" formatCode="#,##0">
                  <c:v>0</c:v>
                </c:pt>
                <c:pt idx="94" formatCode="#,##0">
                  <c:v>300</c:v>
                </c:pt>
                <c:pt idx="95" formatCode="#,##0">
                  <c:v>0</c:v>
                </c:pt>
                <c:pt idx="96" formatCode="#,##0">
                  <c:v>0</c:v>
                </c:pt>
                <c:pt idx="97" formatCode="#,##0">
                  <c:v>0</c:v>
                </c:pt>
                <c:pt idx="98" formatCode="#,##0">
                  <c:v>300</c:v>
                </c:pt>
                <c:pt idx="99" formatCode="#,##0">
                  <c:v>0</c:v>
                </c:pt>
                <c:pt idx="100" formatCode="#,##0">
                  <c:v>0</c:v>
                </c:pt>
                <c:pt idx="101" formatCode="#,##0">
                  <c:v>300</c:v>
                </c:pt>
                <c:pt idx="102" formatCode="#,##0">
                  <c:v>0</c:v>
                </c:pt>
                <c:pt idx="103" formatCode="#,##0">
                  <c:v>0</c:v>
                </c:pt>
                <c:pt idx="104" formatCode="#,##0">
                  <c:v>0</c:v>
                </c:pt>
                <c:pt idx="105" formatCode="#,##0">
                  <c:v>300</c:v>
                </c:pt>
                <c:pt idx="106" formatCode="#,##0">
                  <c:v>0</c:v>
                </c:pt>
                <c:pt idx="107" formatCode="#,##0">
                  <c:v>0</c:v>
                </c:pt>
                <c:pt idx="108" formatCode="#,##0">
                  <c:v>300</c:v>
                </c:pt>
                <c:pt idx="109" formatCode="#,##0">
                  <c:v>0</c:v>
                </c:pt>
                <c:pt idx="110" formatCode="#,##0">
                  <c:v>0</c:v>
                </c:pt>
                <c:pt idx="111" formatCode="#,##0">
                  <c:v>0</c:v>
                </c:pt>
                <c:pt idx="112" formatCode="#,##0">
                  <c:v>300</c:v>
                </c:pt>
                <c:pt idx="113" formatCode="#,##0">
                  <c:v>0</c:v>
                </c:pt>
                <c:pt idx="114" formatCode="#,##0">
                  <c:v>0</c:v>
                </c:pt>
                <c:pt idx="115" formatCode="#,##0">
                  <c:v>300</c:v>
                </c:pt>
                <c:pt idx="116" formatCode="#,##0">
                  <c:v>0</c:v>
                </c:pt>
                <c:pt idx="117" formatCode="#,##0">
                  <c:v>0</c:v>
                </c:pt>
                <c:pt idx="118" formatCode="#,##0">
                  <c:v>0</c:v>
                </c:pt>
                <c:pt idx="119" formatCode="#,##0">
                  <c:v>300</c:v>
                </c:pt>
                <c:pt idx="120" formatCode="#,##0">
                  <c:v>0</c:v>
                </c:pt>
                <c:pt idx="121" formatCode="#,##0">
                  <c:v>0</c:v>
                </c:pt>
                <c:pt idx="122" formatCode="#,##0">
                  <c:v>0</c:v>
                </c:pt>
                <c:pt idx="123" formatCode="#,##0">
                  <c:v>0</c:v>
                </c:pt>
                <c:pt idx="124" formatCode="#,##0">
                  <c:v>0</c:v>
                </c:pt>
                <c:pt idx="125" formatCode="#,##0">
                  <c:v>300</c:v>
                </c:pt>
                <c:pt idx="126" formatCode="#,##0">
                  <c:v>0</c:v>
                </c:pt>
                <c:pt idx="127" formatCode="#,##0">
                  <c:v>0</c:v>
                </c:pt>
                <c:pt idx="128" formatCode="#,##0">
                  <c:v>300</c:v>
                </c:pt>
                <c:pt idx="129" formatCode="#,##0">
                  <c:v>0</c:v>
                </c:pt>
                <c:pt idx="130" formatCode="#,##0">
                  <c:v>0</c:v>
                </c:pt>
                <c:pt idx="131" formatCode="#,##0">
                  <c:v>0</c:v>
                </c:pt>
                <c:pt idx="132" formatCode="#,##0">
                  <c:v>300</c:v>
                </c:pt>
                <c:pt idx="133" formatCode="#,##0">
                  <c:v>0</c:v>
                </c:pt>
                <c:pt idx="134" formatCode="#,##0">
                  <c:v>0</c:v>
                </c:pt>
                <c:pt idx="135" formatCode="#,##0">
                  <c:v>250</c:v>
                </c:pt>
                <c:pt idx="136" formatCode="#,##0">
                  <c:v>0</c:v>
                </c:pt>
                <c:pt idx="137" formatCode="#,##0">
                  <c:v>0</c:v>
                </c:pt>
                <c:pt idx="138" formatCode="#,##0">
                  <c:v>0</c:v>
                </c:pt>
                <c:pt idx="139" formatCode="#,##0">
                  <c:v>300</c:v>
                </c:pt>
                <c:pt idx="140" formatCode="#,##0">
                  <c:v>0</c:v>
                </c:pt>
                <c:pt idx="141" formatCode="#,##0">
                  <c:v>0</c:v>
                </c:pt>
                <c:pt idx="142" formatCode="#,##0">
                  <c:v>300</c:v>
                </c:pt>
                <c:pt idx="143" formatCode="#,##0">
                  <c:v>0</c:v>
                </c:pt>
                <c:pt idx="144" formatCode="#,##0">
                  <c:v>0</c:v>
                </c:pt>
                <c:pt idx="145" formatCode="#,##0">
                  <c:v>0</c:v>
                </c:pt>
                <c:pt idx="146" formatCode="#,##0">
                  <c:v>300</c:v>
                </c:pt>
                <c:pt idx="147" formatCode="#,##0">
                  <c:v>0</c:v>
                </c:pt>
                <c:pt idx="148" formatCode="#,##0">
                  <c:v>0</c:v>
                </c:pt>
                <c:pt idx="149" formatCode="#,##0">
                  <c:v>0</c:v>
                </c:pt>
                <c:pt idx="150" formatCode="#,##0">
                  <c:v>0</c:v>
                </c:pt>
                <c:pt idx="151" formatCode="#,##0">
                  <c:v>300</c:v>
                </c:pt>
                <c:pt idx="152" formatCode="#,##0">
                  <c:v>0</c:v>
                </c:pt>
                <c:pt idx="153" formatCode="#,##0">
                  <c:v>0</c:v>
                </c:pt>
                <c:pt idx="154" formatCode="#,##0">
                  <c:v>0</c:v>
                </c:pt>
                <c:pt idx="155" formatCode="#,##0">
                  <c:v>300</c:v>
                </c:pt>
                <c:pt idx="156" formatCode="#,##0">
                  <c:v>0</c:v>
                </c:pt>
                <c:pt idx="157" formatCode="#,##0">
                  <c:v>0</c:v>
                </c:pt>
                <c:pt idx="158" formatCode="#,##0">
                  <c:v>0</c:v>
                </c:pt>
                <c:pt idx="159" formatCode="#,##0">
                  <c:v>300</c:v>
                </c:pt>
                <c:pt idx="160" formatCode="#,##0">
                  <c:v>0</c:v>
                </c:pt>
                <c:pt idx="161" formatCode="#,##0">
                  <c:v>0</c:v>
                </c:pt>
                <c:pt idx="162" formatCode="#,##0">
                  <c:v>300</c:v>
                </c:pt>
                <c:pt idx="163" formatCode="#,##0">
                  <c:v>0</c:v>
                </c:pt>
                <c:pt idx="164" formatCode="#,##0">
                  <c:v>0</c:v>
                </c:pt>
                <c:pt idx="165" formatCode="#,##0">
                  <c:v>0</c:v>
                </c:pt>
                <c:pt idx="166" formatCode="#,##0">
                  <c:v>300</c:v>
                </c:pt>
                <c:pt idx="167" formatCode="#,##0">
                  <c:v>0</c:v>
                </c:pt>
                <c:pt idx="168" formatCode="#,##0">
                  <c:v>0</c:v>
                </c:pt>
                <c:pt idx="169" formatCode="#,##0">
                  <c:v>0</c:v>
                </c:pt>
                <c:pt idx="170" formatCode="#,##0">
                  <c:v>300</c:v>
                </c:pt>
                <c:pt idx="171" formatCode="#,##0">
                  <c:v>0</c:v>
                </c:pt>
                <c:pt idx="172" formatCode="#,##0">
                  <c:v>0</c:v>
                </c:pt>
                <c:pt idx="173" formatCode="#,##0">
                  <c:v>0</c:v>
                </c:pt>
                <c:pt idx="174" formatCode="#,##0">
                  <c:v>300</c:v>
                </c:pt>
                <c:pt idx="175" formatCode="#,##0">
                  <c:v>0</c:v>
                </c:pt>
                <c:pt idx="176" formatCode="#,##0">
                  <c:v>0</c:v>
                </c:pt>
                <c:pt idx="177" formatCode="#,##0">
                  <c:v>300</c:v>
                </c:pt>
                <c:pt idx="178" formatCode="#,##0">
                  <c:v>0</c:v>
                </c:pt>
                <c:pt idx="179" formatCode="#,##0">
                  <c:v>0</c:v>
                </c:pt>
                <c:pt idx="180" formatCode="#,##0">
                  <c:v>0</c:v>
                </c:pt>
                <c:pt idx="181" formatCode="#,##0">
                  <c:v>300</c:v>
                </c:pt>
                <c:pt idx="182" formatCode="#,##0">
                  <c:v>0</c:v>
                </c:pt>
                <c:pt idx="183" formatCode="#,##0">
                  <c:v>0</c:v>
                </c:pt>
                <c:pt idx="184" formatCode="#,##0">
                  <c:v>300</c:v>
                </c:pt>
                <c:pt idx="185" formatCode="#,##0">
                  <c:v>0</c:v>
                </c:pt>
                <c:pt idx="186" formatCode="#,##0">
                  <c:v>0</c:v>
                </c:pt>
                <c:pt idx="187" formatCode="#,##0">
                  <c:v>0</c:v>
                </c:pt>
                <c:pt idx="188" formatCode="#,##0">
                  <c:v>300</c:v>
                </c:pt>
                <c:pt idx="189" formatCode="#,##0">
                  <c:v>0</c:v>
                </c:pt>
                <c:pt idx="190" formatCode="#,##0">
                  <c:v>0</c:v>
                </c:pt>
                <c:pt idx="191" formatCode="#,##0">
                  <c:v>0</c:v>
                </c:pt>
                <c:pt idx="192" formatCode="#,##0">
                  <c:v>300</c:v>
                </c:pt>
                <c:pt idx="193" formatCode="#,##0">
                  <c:v>0</c:v>
                </c:pt>
                <c:pt idx="194" formatCode="#,##0">
                  <c:v>0</c:v>
                </c:pt>
                <c:pt idx="195" formatCode="#,##0">
                  <c:v>300</c:v>
                </c:pt>
                <c:pt idx="196" formatCode="#,##0">
                  <c:v>0</c:v>
                </c:pt>
                <c:pt idx="197" formatCode="#,##0">
                  <c:v>300</c:v>
                </c:pt>
                <c:pt idx="198" formatCode="#,##0">
                  <c:v>0</c:v>
                </c:pt>
                <c:pt idx="199" formatCode="#,##0">
                  <c:v>0</c:v>
                </c:pt>
                <c:pt idx="200" formatCode="#,##0">
                  <c:v>0</c:v>
                </c:pt>
                <c:pt idx="201" formatCode="#,##0">
                  <c:v>0</c:v>
                </c:pt>
                <c:pt idx="202" formatCode="#,##0">
                  <c:v>300</c:v>
                </c:pt>
                <c:pt idx="203" formatCode="#,##0">
                  <c:v>0</c:v>
                </c:pt>
                <c:pt idx="204" formatCode="#,##0">
                  <c:v>0</c:v>
                </c:pt>
                <c:pt idx="205" formatCode="#,##0">
                  <c:v>300</c:v>
                </c:pt>
                <c:pt idx="206" formatCode="#,##0">
                  <c:v>0</c:v>
                </c:pt>
                <c:pt idx="207" formatCode="#,##0">
                  <c:v>0</c:v>
                </c:pt>
                <c:pt idx="208" formatCode="#,##0">
                  <c:v>0</c:v>
                </c:pt>
                <c:pt idx="209" formatCode="#,##0">
                  <c:v>300</c:v>
                </c:pt>
                <c:pt idx="210" formatCode="#,##0">
                  <c:v>0</c:v>
                </c:pt>
                <c:pt idx="211" formatCode="#,##0">
                  <c:v>0</c:v>
                </c:pt>
                <c:pt idx="212" formatCode="#,##0">
                  <c:v>0</c:v>
                </c:pt>
                <c:pt idx="213" formatCode="#,##0">
                  <c:v>0</c:v>
                </c:pt>
                <c:pt idx="214" formatCode="#,##0">
                  <c:v>0</c:v>
                </c:pt>
                <c:pt idx="215" formatCode="#,##0">
                  <c:v>300</c:v>
                </c:pt>
                <c:pt idx="216" formatCode="#,##0">
                  <c:v>0</c:v>
                </c:pt>
                <c:pt idx="217" formatCode="#,##0">
                  <c:v>0</c:v>
                </c:pt>
                <c:pt idx="218" formatCode="#,##0">
                  <c:v>0</c:v>
                </c:pt>
                <c:pt idx="219" formatCode="#,##0">
                  <c:v>0</c:v>
                </c:pt>
                <c:pt idx="220" formatCode="#,##0">
                  <c:v>300</c:v>
                </c:pt>
                <c:pt idx="221" formatCode="#,##0">
                  <c:v>0</c:v>
                </c:pt>
                <c:pt idx="222" formatCode="#,##0">
                  <c:v>0</c:v>
                </c:pt>
                <c:pt idx="223" formatCode="#,##0">
                  <c:v>300</c:v>
                </c:pt>
                <c:pt idx="224" formatCode="#,##0">
                  <c:v>0</c:v>
                </c:pt>
                <c:pt idx="225" formatCode="#,##0">
                  <c:v>0</c:v>
                </c:pt>
                <c:pt idx="226" formatCode="#,##0">
                  <c:v>0</c:v>
                </c:pt>
                <c:pt idx="227" formatCode="#,##0">
                  <c:v>300</c:v>
                </c:pt>
                <c:pt idx="228" formatCode="#,##0">
                  <c:v>0</c:v>
                </c:pt>
                <c:pt idx="229" formatCode="#,##0">
                  <c:v>0</c:v>
                </c:pt>
                <c:pt idx="230" formatCode="#,##0">
                  <c:v>300</c:v>
                </c:pt>
                <c:pt idx="231" formatCode="#,##0">
                  <c:v>0</c:v>
                </c:pt>
                <c:pt idx="232" formatCode="#,##0">
                  <c:v>0</c:v>
                </c:pt>
                <c:pt idx="233" formatCode="#,##0">
                  <c:v>0</c:v>
                </c:pt>
                <c:pt idx="234" formatCode="#,##0">
                  <c:v>300</c:v>
                </c:pt>
                <c:pt idx="235" formatCode="#,##0">
                  <c:v>0</c:v>
                </c:pt>
                <c:pt idx="236" formatCode="#,##0">
                  <c:v>0</c:v>
                </c:pt>
                <c:pt idx="237" formatCode="#,##0">
                  <c:v>0</c:v>
                </c:pt>
                <c:pt idx="238" formatCode="#,##0">
                  <c:v>250</c:v>
                </c:pt>
                <c:pt idx="239" formatCode="#,##0">
                  <c:v>0</c:v>
                </c:pt>
                <c:pt idx="240" formatCode="#,##0">
                  <c:v>0</c:v>
                </c:pt>
                <c:pt idx="241" formatCode="#,##0">
                  <c:v>250</c:v>
                </c:pt>
                <c:pt idx="242" formatCode="#,##0">
                  <c:v>0</c:v>
                </c:pt>
                <c:pt idx="243" formatCode="#,##0">
                  <c:v>0</c:v>
                </c:pt>
                <c:pt idx="244" formatCode="#,##0">
                  <c:v>300</c:v>
                </c:pt>
                <c:pt idx="245" formatCode="#,##0">
                  <c:v>0</c:v>
                </c:pt>
                <c:pt idx="246" formatCode="#,##0">
                  <c:v>300</c:v>
                </c:pt>
                <c:pt idx="247" formatCode="#,##0">
                  <c:v>0</c:v>
                </c:pt>
                <c:pt idx="248" formatCode="#,##0">
                  <c:v>0</c:v>
                </c:pt>
                <c:pt idx="249" formatCode="#,##0">
                  <c:v>0</c:v>
                </c:pt>
                <c:pt idx="250" formatCode="#,##0">
                  <c:v>0</c:v>
                </c:pt>
                <c:pt idx="251" formatCode="#,##0">
                  <c:v>300</c:v>
                </c:pt>
                <c:pt idx="252" formatCode="#,##0">
                  <c:v>0</c:v>
                </c:pt>
                <c:pt idx="253" formatCode="#,##0">
                  <c:v>0</c:v>
                </c:pt>
                <c:pt idx="254" formatCode="#,##0">
                  <c:v>0</c:v>
                </c:pt>
                <c:pt idx="255" formatCode="#,##0">
                  <c:v>0</c:v>
                </c:pt>
                <c:pt idx="256" formatCode="#,##0">
                  <c:v>300</c:v>
                </c:pt>
                <c:pt idx="257" formatCode="#,##0">
                  <c:v>0</c:v>
                </c:pt>
                <c:pt idx="258" formatCode="#,##0">
                  <c:v>0</c:v>
                </c:pt>
                <c:pt idx="259" formatCode="#,##0">
                  <c:v>300</c:v>
                </c:pt>
                <c:pt idx="260" formatCode="#,##0">
                  <c:v>0</c:v>
                </c:pt>
                <c:pt idx="261" formatCode="#,##0">
                  <c:v>300</c:v>
                </c:pt>
                <c:pt idx="262" formatCode="#,##0">
                  <c:v>0</c:v>
                </c:pt>
                <c:pt idx="263" formatCode="#,##0">
                  <c:v>0</c:v>
                </c:pt>
                <c:pt idx="264" formatCode="#,##0">
                  <c:v>0</c:v>
                </c:pt>
                <c:pt idx="265" formatCode="#,##0">
                  <c:v>300</c:v>
                </c:pt>
                <c:pt idx="266" formatCode="#,##0">
                  <c:v>0</c:v>
                </c:pt>
                <c:pt idx="267" formatCode="#,##0">
                  <c:v>0</c:v>
                </c:pt>
                <c:pt idx="268" formatCode="#,##0">
                  <c:v>300</c:v>
                </c:pt>
                <c:pt idx="269" formatCode="#,##0">
                  <c:v>0</c:v>
                </c:pt>
                <c:pt idx="270" formatCode="#,##0">
                  <c:v>0</c:v>
                </c:pt>
                <c:pt idx="271" formatCode="#,##0">
                  <c:v>0</c:v>
                </c:pt>
                <c:pt idx="272" formatCode="#,##0">
                  <c:v>300</c:v>
                </c:pt>
                <c:pt idx="273" formatCode="#,##0">
                  <c:v>0</c:v>
                </c:pt>
                <c:pt idx="274" formatCode="#,##0">
                  <c:v>0</c:v>
                </c:pt>
                <c:pt idx="275" formatCode="#,##0">
                  <c:v>0</c:v>
                </c:pt>
                <c:pt idx="276" formatCode="#,##0">
                  <c:v>300</c:v>
                </c:pt>
                <c:pt idx="277" formatCode="#,##0">
                  <c:v>0</c:v>
                </c:pt>
                <c:pt idx="278" formatCode="#,##0">
                  <c:v>0</c:v>
                </c:pt>
                <c:pt idx="279" formatCode="#,##0">
                  <c:v>300</c:v>
                </c:pt>
                <c:pt idx="280" formatCode="#,##0">
                  <c:v>0</c:v>
                </c:pt>
                <c:pt idx="281" formatCode="#,##0">
                  <c:v>0</c:v>
                </c:pt>
                <c:pt idx="282" formatCode="#,##0">
                  <c:v>0</c:v>
                </c:pt>
                <c:pt idx="283" formatCode="#,##0">
                  <c:v>300</c:v>
                </c:pt>
                <c:pt idx="284" formatCode="#,##0">
                  <c:v>0</c:v>
                </c:pt>
                <c:pt idx="285" formatCode="#,##0">
                  <c:v>0</c:v>
                </c:pt>
                <c:pt idx="286" formatCode="#,##0">
                  <c:v>0</c:v>
                </c:pt>
                <c:pt idx="287" formatCode="#,##0">
                  <c:v>300</c:v>
                </c:pt>
                <c:pt idx="288" formatCode="#,##0">
                  <c:v>0</c:v>
                </c:pt>
                <c:pt idx="289" formatCode="#,##0">
                  <c:v>0</c:v>
                </c:pt>
                <c:pt idx="290" formatCode="#,##0">
                  <c:v>0</c:v>
                </c:pt>
                <c:pt idx="291" formatCode="#,##0">
                  <c:v>300</c:v>
                </c:pt>
                <c:pt idx="292" formatCode="#,##0">
                  <c:v>0</c:v>
                </c:pt>
                <c:pt idx="293" formatCode="#,##0">
                  <c:v>0</c:v>
                </c:pt>
                <c:pt idx="294" formatCode="#,##0">
                  <c:v>0</c:v>
                </c:pt>
                <c:pt idx="295" formatCode="#,##0">
                  <c:v>0</c:v>
                </c:pt>
                <c:pt idx="296" formatCode="#,##0">
                  <c:v>300</c:v>
                </c:pt>
                <c:pt idx="297" formatCode="#,##0">
                  <c:v>0</c:v>
                </c:pt>
                <c:pt idx="298" formatCode="#,##0">
                  <c:v>0</c:v>
                </c:pt>
                <c:pt idx="299" formatCode="#,##0">
                  <c:v>300</c:v>
                </c:pt>
                <c:pt idx="300" formatCode="#,##0">
                  <c:v>0</c:v>
                </c:pt>
                <c:pt idx="301" formatCode="#,##0">
                  <c:v>0</c:v>
                </c:pt>
                <c:pt idx="302" formatCode="#,##0">
                  <c:v>0</c:v>
                </c:pt>
                <c:pt idx="303" formatCode="#,##0">
                  <c:v>0</c:v>
                </c:pt>
                <c:pt idx="304" formatCode="#,##0">
                  <c:v>0</c:v>
                </c:pt>
                <c:pt idx="305" formatCode="#,##0">
                  <c:v>0</c:v>
                </c:pt>
                <c:pt idx="306" formatCode="#,##0">
                  <c:v>300</c:v>
                </c:pt>
                <c:pt idx="307" formatCode="#,##0">
                  <c:v>0</c:v>
                </c:pt>
                <c:pt idx="308" formatCode="#,##0">
                  <c:v>0</c:v>
                </c:pt>
                <c:pt idx="309" formatCode="#,##0">
                  <c:v>0</c:v>
                </c:pt>
                <c:pt idx="310" formatCode="#,##0">
                  <c:v>300</c:v>
                </c:pt>
                <c:pt idx="311" formatCode="#,##0">
                  <c:v>0</c:v>
                </c:pt>
                <c:pt idx="312" formatCode="#,##0">
                  <c:v>0</c:v>
                </c:pt>
                <c:pt idx="313" formatCode="#,##0">
                  <c:v>300</c:v>
                </c:pt>
                <c:pt idx="314" formatCode="#,##0">
                  <c:v>0</c:v>
                </c:pt>
                <c:pt idx="315" formatCode="#,##0">
                  <c:v>0</c:v>
                </c:pt>
                <c:pt idx="316" formatCode="#,##0">
                  <c:v>0</c:v>
                </c:pt>
                <c:pt idx="317" formatCode="#,##0">
                  <c:v>0</c:v>
                </c:pt>
                <c:pt idx="318" formatCode="#,##0">
                  <c:v>300</c:v>
                </c:pt>
                <c:pt idx="319" formatCode="#,##0">
                  <c:v>0</c:v>
                </c:pt>
                <c:pt idx="320" formatCode="#,##0">
                  <c:v>0</c:v>
                </c:pt>
                <c:pt idx="321" formatCode="#,##0">
                  <c:v>0</c:v>
                </c:pt>
                <c:pt idx="322" formatCode="#,##0">
                  <c:v>300</c:v>
                </c:pt>
                <c:pt idx="323" formatCode="#,##0">
                  <c:v>0</c:v>
                </c:pt>
                <c:pt idx="324" formatCode="#,##0">
                  <c:v>0</c:v>
                </c:pt>
                <c:pt idx="325" formatCode="#,##0">
                  <c:v>0</c:v>
                </c:pt>
                <c:pt idx="326" formatCode="#,##0">
                  <c:v>0</c:v>
                </c:pt>
                <c:pt idx="327" formatCode="#,##0">
                  <c:v>300</c:v>
                </c:pt>
                <c:pt idx="328" formatCode="#,##0">
                  <c:v>0</c:v>
                </c:pt>
                <c:pt idx="329" formatCode="#,##0">
                  <c:v>0</c:v>
                </c:pt>
                <c:pt idx="330" formatCode="#,##0">
                  <c:v>0</c:v>
                </c:pt>
                <c:pt idx="331" formatCode="#,##0">
                  <c:v>0</c:v>
                </c:pt>
                <c:pt idx="332" formatCode="#,##0">
                  <c:v>0</c:v>
                </c:pt>
                <c:pt idx="333" formatCode="#,##0">
                  <c:v>0</c:v>
                </c:pt>
                <c:pt idx="334" formatCode="#,##0">
                  <c:v>0</c:v>
                </c:pt>
                <c:pt idx="335" formatCode="#,##0">
                  <c:v>300</c:v>
                </c:pt>
                <c:pt idx="336" formatCode="#,##0">
                  <c:v>0</c:v>
                </c:pt>
                <c:pt idx="337" formatCode="#,##0">
                  <c:v>300</c:v>
                </c:pt>
                <c:pt idx="338" formatCode="#,##0">
                  <c:v>0</c:v>
                </c:pt>
                <c:pt idx="339" formatCode="#,##0">
                  <c:v>50</c:v>
                </c:pt>
                <c:pt idx="340" formatCode="#,##0">
                  <c:v>0</c:v>
                </c:pt>
                <c:pt idx="341" formatCode="#,##0">
                  <c:v>50</c:v>
                </c:pt>
                <c:pt idx="342" formatCode="#,##0">
                  <c:v>100</c:v>
                </c:pt>
                <c:pt idx="343" formatCode="#,##0">
                  <c:v>100</c:v>
                </c:pt>
                <c:pt idx="344" formatCode="#,##0">
                  <c:v>100</c:v>
                </c:pt>
                <c:pt idx="345" formatCode="#,##0">
                  <c:v>100</c:v>
                </c:pt>
                <c:pt idx="346" formatCode="#,##0">
                  <c:v>50</c:v>
                </c:pt>
                <c:pt idx="347" formatCode="#,##0">
                  <c:v>0</c:v>
                </c:pt>
                <c:pt idx="348" formatCode="#,##0">
                  <c:v>0</c:v>
                </c:pt>
                <c:pt idx="349" formatCode="#,##0">
                  <c:v>0</c:v>
                </c:pt>
                <c:pt idx="350" formatCode="#,##0">
                  <c:v>0</c:v>
                </c:pt>
                <c:pt idx="351" formatCode="#,##0">
                  <c:v>0</c:v>
                </c:pt>
                <c:pt idx="352" formatCode="#,##0">
                  <c:v>300</c:v>
                </c:pt>
                <c:pt idx="353" formatCode="#,##0">
                  <c:v>0</c:v>
                </c:pt>
                <c:pt idx="354" formatCode="#,##0">
                  <c:v>0</c:v>
                </c:pt>
                <c:pt idx="355" formatCode="#,##0">
                  <c:v>0</c:v>
                </c:pt>
                <c:pt idx="356" formatCode="#,##0">
                  <c:v>300</c:v>
                </c:pt>
                <c:pt idx="357" formatCode="#,##0">
                  <c:v>0</c:v>
                </c:pt>
                <c:pt idx="358" formatCode="#,##0">
                  <c:v>0</c:v>
                </c:pt>
                <c:pt idx="359" formatCode="#,##0">
                  <c:v>0</c:v>
                </c:pt>
                <c:pt idx="360" formatCode="#,##0">
                  <c:v>300</c:v>
                </c:pt>
                <c:pt idx="361" formatCode="#,##0">
                  <c:v>0</c:v>
                </c:pt>
                <c:pt idx="362" formatCode="#,##0">
                  <c:v>0</c:v>
                </c:pt>
                <c:pt idx="363" formatCode="#,##0">
                  <c:v>0</c:v>
                </c:pt>
                <c:pt idx="364" formatCode="#,##0">
                  <c:v>300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05-44FA-B5AD-4BF582D4C1E5}"/>
            </c:ext>
          </c:extLst>
        </c:ser>
        <c:ser>
          <c:idx val="1"/>
          <c:order val="1"/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'RECAPITULATIF ANNUEL'!$M$8:$M$372</c:f>
              <c:numCache>
                <c:formatCode>General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 formatCode="#,##0">
                  <c:v>0</c:v>
                </c:pt>
                <c:pt idx="7" formatCode="#,##0">
                  <c:v>1</c:v>
                </c:pt>
                <c:pt idx="8" formatCode="#,##0">
                  <c:v>1</c:v>
                </c:pt>
                <c:pt idx="9" formatCode="#,##0">
                  <c:v>1</c:v>
                </c:pt>
                <c:pt idx="10" formatCode="#,##0">
                  <c:v>0</c:v>
                </c:pt>
                <c:pt idx="11" formatCode="#,##0">
                  <c:v>0</c:v>
                </c:pt>
                <c:pt idx="12" formatCode="#,##0">
                  <c:v>0</c:v>
                </c:pt>
                <c:pt idx="13" formatCode="#,##0">
                  <c:v>1</c:v>
                </c:pt>
                <c:pt idx="14" formatCode="#,##0">
                  <c:v>1</c:v>
                </c:pt>
                <c:pt idx="15" formatCode="#,##0">
                  <c:v>1</c:v>
                </c:pt>
                <c:pt idx="16" formatCode="#,##0">
                  <c:v>1</c:v>
                </c:pt>
                <c:pt idx="17" formatCode="#,##0">
                  <c:v>0</c:v>
                </c:pt>
                <c:pt idx="18" formatCode="#,##0">
                  <c:v>0</c:v>
                </c:pt>
                <c:pt idx="19" formatCode="#,##0">
                  <c:v>0</c:v>
                </c:pt>
                <c:pt idx="20" formatCode="#,##0">
                  <c:v>1</c:v>
                </c:pt>
                <c:pt idx="21" formatCode="#,##0">
                  <c:v>0</c:v>
                </c:pt>
                <c:pt idx="22" formatCode="#,##0">
                  <c:v>1</c:v>
                </c:pt>
                <c:pt idx="23" formatCode="#,##0">
                  <c:v>1</c:v>
                </c:pt>
                <c:pt idx="24" formatCode="#,##0">
                  <c:v>1</c:v>
                </c:pt>
                <c:pt idx="25" formatCode="#,##0">
                  <c:v>0</c:v>
                </c:pt>
                <c:pt idx="26" formatCode="#,##0">
                  <c:v>0</c:v>
                </c:pt>
                <c:pt idx="27" formatCode="#,##0">
                  <c:v>1</c:v>
                </c:pt>
                <c:pt idx="28" formatCode="#,##0">
                  <c:v>0</c:v>
                </c:pt>
                <c:pt idx="29" formatCode="#,##0">
                  <c:v>0</c:v>
                </c:pt>
                <c:pt idx="30" formatCode="#,##0">
                  <c:v>0</c:v>
                </c:pt>
                <c:pt idx="31" formatCode="#,##0">
                  <c:v>0</c:v>
                </c:pt>
                <c:pt idx="32" formatCode="#,##0">
                  <c:v>0</c:v>
                </c:pt>
                <c:pt idx="33" formatCode="#,##0">
                  <c:v>0</c:v>
                </c:pt>
                <c:pt idx="34" formatCode="#,##0">
                  <c:v>0</c:v>
                </c:pt>
                <c:pt idx="35" formatCode="#,##0">
                  <c:v>0</c:v>
                </c:pt>
                <c:pt idx="36" formatCode="#,##0">
                  <c:v>0</c:v>
                </c:pt>
                <c:pt idx="37" formatCode="#,##0">
                  <c:v>0</c:v>
                </c:pt>
                <c:pt idx="38" formatCode="#,##0">
                  <c:v>0</c:v>
                </c:pt>
                <c:pt idx="39" formatCode="#,##0">
                  <c:v>0</c:v>
                </c:pt>
                <c:pt idx="40" formatCode="#,##0">
                  <c:v>0</c:v>
                </c:pt>
                <c:pt idx="41" formatCode="#,##0">
                  <c:v>0</c:v>
                </c:pt>
                <c:pt idx="42" formatCode="#,##0">
                  <c:v>0</c:v>
                </c:pt>
                <c:pt idx="43" formatCode="#,##0">
                  <c:v>0</c:v>
                </c:pt>
                <c:pt idx="44" formatCode="#,##0">
                  <c:v>0</c:v>
                </c:pt>
                <c:pt idx="45" formatCode="#,##0">
                  <c:v>0</c:v>
                </c:pt>
                <c:pt idx="46" formatCode="#,##0">
                  <c:v>0</c:v>
                </c:pt>
                <c:pt idx="47" formatCode="#,##0">
                  <c:v>0</c:v>
                </c:pt>
                <c:pt idx="48" formatCode="#,##0">
                  <c:v>0</c:v>
                </c:pt>
                <c:pt idx="49" formatCode="#,##0">
                  <c:v>0</c:v>
                </c:pt>
                <c:pt idx="50" formatCode="#,##0">
                  <c:v>0</c:v>
                </c:pt>
                <c:pt idx="51" formatCode="#,##0">
                  <c:v>0</c:v>
                </c:pt>
                <c:pt idx="52" formatCode="#,##0">
                  <c:v>0</c:v>
                </c:pt>
                <c:pt idx="53" formatCode="#,##0">
                  <c:v>0</c:v>
                </c:pt>
                <c:pt idx="54" formatCode="#,##0">
                  <c:v>0</c:v>
                </c:pt>
                <c:pt idx="55" formatCode="#,##0">
                  <c:v>0</c:v>
                </c:pt>
                <c:pt idx="56" formatCode="#,##0">
                  <c:v>0</c:v>
                </c:pt>
                <c:pt idx="57" formatCode="#,##0">
                  <c:v>0</c:v>
                </c:pt>
                <c:pt idx="58" formatCode="#,##0">
                  <c:v>0</c:v>
                </c:pt>
                <c:pt idx="59" formatCode="#,##0">
                  <c:v>0</c:v>
                </c:pt>
                <c:pt idx="60" formatCode="#,##0">
                  <c:v>0</c:v>
                </c:pt>
                <c:pt idx="61" formatCode="#,##0">
                  <c:v>0</c:v>
                </c:pt>
                <c:pt idx="62" formatCode="#,##0">
                  <c:v>0</c:v>
                </c:pt>
                <c:pt idx="63" formatCode="#,##0">
                  <c:v>1</c:v>
                </c:pt>
                <c:pt idx="64" formatCode="#,##0">
                  <c:v>1</c:v>
                </c:pt>
                <c:pt idx="65" formatCode="#,##0">
                  <c:v>0</c:v>
                </c:pt>
                <c:pt idx="66" formatCode="#,##0">
                  <c:v>0</c:v>
                </c:pt>
                <c:pt idx="67" formatCode="#,##0">
                  <c:v>0</c:v>
                </c:pt>
                <c:pt idx="68" formatCode="#,##0">
                  <c:v>0</c:v>
                </c:pt>
                <c:pt idx="69" formatCode="#,##0">
                  <c:v>0</c:v>
                </c:pt>
                <c:pt idx="70" formatCode="#,##0">
                  <c:v>1</c:v>
                </c:pt>
                <c:pt idx="71" formatCode="#,##0">
                  <c:v>1</c:v>
                </c:pt>
                <c:pt idx="72" formatCode="#,##0">
                  <c:v>1</c:v>
                </c:pt>
                <c:pt idx="73" formatCode="#,##0">
                  <c:v>1</c:v>
                </c:pt>
                <c:pt idx="74" formatCode="#,##0">
                  <c:v>0</c:v>
                </c:pt>
                <c:pt idx="75" formatCode="#,##0">
                  <c:v>0</c:v>
                </c:pt>
                <c:pt idx="76" formatCode="#,##0">
                  <c:v>1</c:v>
                </c:pt>
                <c:pt idx="77" formatCode="#,##0">
                  <c:v>1</c:v>
                </c:pt>
                <c:pt idx="78" formatCode="#,##0">
                  <c:v>1</c:v>
                </c:pt>
                <c:pt idx="79" formatCode="#,##0">
                  <c:v>0</c:v>
                </c:pt>
                <c:pt idx="80" formatCode="#,##0">
                  <c:v>0</c:v>
                </c:pt>
                <c:pt idx="81" formatCode="#,##0">
                  <c:v>0</c:v>
                </c:pt>
                <c:pt idx="82" formatCode="#,##0">
                  <c:v>1</c:v>
                </c:pt>
                <c:pt idx="83" formatCode="#,##0">
                  <c:v>1</c:v>
                </c:pt>
                <c:pt idx="84" formatCode="#,##0">
                  <c:v>0</c:v>
                </c:pt>
                <c:pt idx="85" formatCode="#,##0">
                  <c:v>0</c:v>
                </c:pt>
                <c:pt idx="86" formatCode="#,##0">
                  <c:v>0</c:v>
                </c:pt>
                <c:pt idx="87" formatCode="#,##0">
                  <c:v>0</c:v>
                </c:pt>
                <c:pt idx="88" formatCode="#,##0">
                  <c:v>0</c:v>
                </c:pt>
                <c:pt idx="89" formatCode="#,##0">
                  <c:v>0</c:v>
                </c:pt>
                <c:pt idx="90" formatCode="#,##0">
                  <c:v>1</c:v>
                </c:pt>
                <c:pt idx="91" formatCode="#,##0">
                  <c:v>1</c:v>
                </c:pt>
                <c:pt idx="92" formatCode="#,##0">
                  <c:v>0</c:v>
                </c:pt>
                <c:pt idx="93" formatCode="#,##0">
                  <c:v>0</c:v>
                </c:pt>
                <c:pt idx="94" formatCode="#,##0">
                  <c:v>0</c:v>
                </c:pt>
                <c:pt idx="95" formatCode="#,##0">
                  <c:v>0</c:v>
                </c:pt>
                <c:pt idx="96" formatCode="#,##0">
                  <c:v>0</c:v>
                </c:pt>
                <c:pt idx="97" formatCode="#,##0">
                  <c:v>0</c:v>
                </c:pt>
                <c:pt idx="98" formatCode="#,##0">
                  <c:v>1</c:v>
                </c:pt>
                <c:pt idx="99" formatCode="#,##0">
                  <c:v>1</c:v>
                </c:pt>
                <c:pt idx="100" formatCode="#,##0">
                  <c:v>1</c:v>
                </c:pt>
                <c:pt idx="101" formatCode="#,##0">
                  <c:v>1</c:v>
                </c:pt>
                <c:pt idx="102" formatCode="#,##0">
                  <c:v>0</c:v>
                </c:pt>
                <c:pt idx="103" formatCode="#,##0">
                  <c:v>0</c:v>
                </c:pt>
                <c:pt idx="104" formatCode="#,##0">
                  <c:v>1</c:v>
                </c:pt>
                <c:pt idx="105" formatCode="#,##0">
                  <c:v>0</c:v>
                </c:pt>
                <c:pt idx="106" formatCode="#,##0">
                  <c:v>0</c:v>
                </c:pt>
                <c:pt idx="107" formatCode="#,##0">
                  <c:v>1</c:v>
                </c:pt>
                <c:pt idx="108" formatCode="#,##0">
                  <c:v>1</c:v>
                </c:pt>
                <c:pt idx="109" formatCode="#,##0">
                  <c:v>0</c:v>
                </c:pt>
                <c:pt idx="110" formatCode="#,##0">
                  <c:v>0</c:v>
                </c:pt>
                <c:pt idx="111" formatCode="#,##0">
                  <c:v>0</c:v>
                </c:pt>
                <c:pt idx="112" formatCode="#,##0">
                  <c:v>0</c:v>
                </c:pt>
                <c:pt idx="113" formatCode="#,##0">
                  <c:v>0</c:v>
                </c:pt>
                <c:pt idx="114" formatCode="#,##0">
                  <c:v>0</c:v>
                </c:pt>
                <c:pt idx="115" formatCode="#,##0">
                  <c:v>1</c:v>
                </c:pt>
                <c:pt idx="116" formatCode="#,##0">
                  <c:v>0</c:v>
                </c:pt>
                <c:pt idx="117" formatCode="#,##0">
                  <c:v>0</c:v>
                </c:pt>
                <c:pt idx="118" formatCode="#,##0">
                  <c:v>1</c:v>
                </c:pt>
                <c:pt idx="119" formatCode="#,##0">
                  <c:v>0</c:v>
                </c:pt>
                <c:pt idx="120" formatCode="#,##0">
                  <c:v>0</c:v>
                </c:pt>
                <c:pt idx="121" formatCode="#,##0">
                  <c:v>1</c:v>
                </c:pt>
                <c:pt idx="122" formatCode="#,##0">
                  <c:v>0</c:v>
                </c:pt>
                <c:pt idx="123" formatCode="#,##0">
                  <c:v>0</c:v>
                </c:pt>
                <c:pt idx="124" formatCode="#,##0">
                  <c:v>0</c:v>
                </c:pt>
                <c:pt idx="125" formatCode="#,##0">
                  <c:v>0</c:v>
                </c:pt>
                <c:pt idx="126" formatCode="#,##0">
                  <c:v>0</c:v>
                </c:pt>
                <c:pt idx="127" formatCode="#,##0">
                  <c:v>0</c:v>
                </c:pt>
                <c:pt idx="128" formatCode="#,##0">
                  <c:v>0</c:v>
                </c:pt>
                <c:pt idx="129" formatCode="#,##0">
                  <c:v>0</c:v>
                </c:pt>
                <c:pt idx="130" formatCode="#,##0">
                  <c:v>0</c:v>
                </c:pt>
                <c:pt idx="131" formatCode="#,##0">
                  <c:v>0</c:v>
                </c:pt>
                <c:pt idx="132" formatCode="#,##0">
                  <c:v>0</c:v>
                </c:pt>
                <c:pt idx="133" formatCode="#,##0">
                  <c:v>0</c:v>
                </c:pt>
                <c:pt idx="134" formatCode="#,##0">
                  <c:v>0</c:v>
                </c:pt>
                <c:pt idx="135" formatCode="#,##0">
                  <c:v>1</c:v>
                </c:pt>
                <c:pt idx="136" formatCode="#,##0">
                  <c:v>0</c:v>
                </c:pt>
                <c:pt idx="137" formatCode="#,##0">
                  <c:v>0</c:v>
                </c:pt>
                <c:pt idx="138" formatCode="#,##0">
                  <c:v>0</c:v>
                </c:pt>
                <c:pt idx="139" formatCode="#,##0">
                  <c:v>0</c:v>
                </c:pt>
                <c:pt idx="140" formatCode="#,##0">
                  <c:v>0</c:v>
                </c:pt>
                <c:pt idx="141" formatCode="#,##0">
                  <c:v>1</c:v>
                </c:pt>
                <c:pt idx="142" formatCode="#,##0">
                  <c:v>1</c:v>
                </c:pt>
                <c:pt idx="143" formatCode="#,##0">
                  <c:v>0</c:v>
                </c:pt>
                <c:pt idx="144" formatCode="#,##0">
                  <c:v>0</c:v>
                </c:pt>
                <c:pt idx="145" formatCode="#,##0">
                  <c:v>0</c:v>
                </c:pt>
                <c:pt idx="146" formatCode="#,##0">
                  <c:v>0</c:v>
                </c:pt>
                <c:pt idx="147" formatCode="#,##0">
                  <c:v>1</c:v>
                </c:pt>
                <c:pt idx="148" formatCode="#,##0">
                  <c:v>1</c:v>
                </c:pt>
                <c:pt idx="149" formatCode="#,##0">
                  <c:v>0</c:v>
                </c:pt>
                <c:pt idx="150" formatCode="#,##0">
                  <c:v>0</c:v>
                </c:pt>
                <c:pt idx="151" formatCode="#,##0">
                  <c:v>0</c:v>
                </c:pt>
                <c:pt idx="152" formatCode="#,##0">
                  <c:v>0</c:v>
                </c:pt>
                <c:pt idx="153" formatCode="#,##0">
                  <c:v>1</c:v>
                </c:pt>
                <c:pt idx="154" formatCode="#,##0">
                  <c:v>0</c:v>
                </c:pt>
                <c:pt idx="155" formatCode="#,##0">
                  <c:v>1</c:v>
                </c:pt>
                <c:pt idx="156" formatCode="#,##0">
                  <c:v>1</c:v>
                </c:pt>
                <c:pt idx="157" formatCode="#,##0">
                  <c:v>0</c:v>
                </c:pt>
                <c:pt idx="158" formatCode="#,##0">
                  <c:v>0</c:v>
                </c:pt>
                <c:pt idx="159" formatCode="#,##0">
                  <c:v>0</c:v>
                </c:pt>
                <c:pt idx="160" formatCode="#,##0">
                  <c:v>0</c:v>
                </c:pt>
                <c:pt idx="161" formatCode="#,##0">
                  <c:v>0</c:v>
                </c:pt>
                <c:pt idx="162" formatCode="#,##0">
                  <c:v>0</c:v>
                </c:pt>
                <c:pt idx="163" formatCode="#,##0">
                  <c:v>0</c:v>
                </c:pt>
                <c:pt idx="164" formatCode="#,##0">
                  <c:v>0</c:v>
                </c:pt>
                <c:pt idx="165" formatCode="#,##0">
                  <c:v>0</c:v>
                </c:pt>
                <c:pt idx="166" formatCode="#,##0">
                  <c:v>0</c:v>
                </c:pt>
                <c:pt idx="167" formatCode="#,##0">
                  <c:v>0</c:v>
                </c:pt>
                <c:pt idx="168" formatCode="#,##0">
                  <c:v>0</c:v>
                </c:pt>
                <c:pt idx="169" formatCode="#,##0">
                  <c:v>0</c:v>
                </c:pt>
                <c:pt idx="170" formatCode="#,##0">
                  <c:v>0</c:v>
                </c:pt>
                <c:pt idx="171" formatCode="#,##0">
                  <c:v>0</c:v>
                </c:pt>
                <c:pt idx="172" formatCode="#,##0">
                  <c:v>0</c:v>
                </c:pt>
                <c:pt idx="173" formatCode="#,##0">
                  <c:v>0</c:v>
                </c:pt>
                <c:pt idx="174" formatCode="#,##0">
                  <c:v>1</c:v>
                </c:pt>
                <c:pt idx="175" formatCode="#,##0">
                  <c:v>1</c:v>
                </c:pt>
                <c:pt idx="176" formatCode="#,##0">
                  <c:v>1</c:v>
                </c:pt>
                <c:pt idx="177" formatCode="#,##0">
                  <c:v>1</c:v>
                </c:pt>
                <c:pt idx="178" formatCode="#,##0">
                  <c:v>0</c:v>
                </c:pt>
                <c:pt idx="179" formatCode="#,##0">
                  <c:v>0</c:v>
                </c:pt>
                <c:pt idx="180" formatCode="#,##0">
                  <c:v>0</c:v>
                </c:pt>
                <c:pt idx="181" formatCode="#,##0">
                  <c:v>0</c:v>
                </c:pt>
                <c:pt idx="182" formatCode="#,##0">
                  <c:v>1</c:v>
                </c:pt>
                <c:pt idx="183" formatCode="#,##0">
                  <c:v>1</c:v>
                </c:pt>
                <c:pt idx="184" formatCode="#,##0">
                  <c:v>1</c:v>
                </c:pt>
                <c:pt idx="185" formatCode="#,##0">
                  <c:v>0</c:v>
                </c:pt>
                <c:pt idx="186" formatCode="#,##0">
                  <c:v>0</c:v>
                </c:pt>
                <c:pt idx="187" formatCode="#,##0">
                  <c:v>0</c:v>
                </c:pt>
                <c:pt idx="188" formatCode="#,##0">
                  <c:v>1</c:v>
                </c:pt>
                <c:pt idx="189" formatCode="#,##0">
                  <c:v>1</c:v>
                </c:pt>
                <c:pt idx="190" formatCode="#,##0">
                  <c:v>1</c:v>
                </c:pt>
                <c:pt idx="191" formatCode="#,##0">
                  <c:v>1</c:v>
                </c:pt>
                <c:pt idx="192" formatCode="#,##0">
                  <c:v>1</c:v>
                </c:pt>
                <c:pt idx="193" formatCode="#,##0">
                  <c:v>0</c:v>
                </c:pt>
                <c:pt idx="194" formatCode="#,##0">
                  <c:v>0</c:v>
                </c:pt>
                <c:pt idx="195" formatCode="#,##0">
                  <c:v>0</c:v>
                </c:pt>
                <c:pt idx="196" formatCode="#,##0">
                  <c:v>0</c:v>
                </c:pt>
                <c:pt idx="197" formatCode="#,##0">
                  <c:v>1</c:v>
                </c:pt>
                <c:pt idx="198" formatCode="#,##0">
                  <c:v>0</c:v>
                </c:pt>
                <c:pt idx="199" formatCode="#,##0">
                  <c:v>0</c:v>
                </c:pt>
                <c:pt idx="200" formatCode="#,##0">
                  <c:v>0</c:v>
                </c:pt>
                <c:pt idx="201" formatCode="#,##0">
                  <c:v>0</c:v>
                </c:pt>
                <c:pt idx="202" formatCode="#,##0">
                  <c:v>0</c:v>
                </c:pt>
                <c:pt idx="203" formatCode="#,##0">
                  <c:v>0</c:v>
                </c:pt>
                <c:pt idx="204" formatCode="#,##0">
                  <c:v>1</c:v>
                </c:pt>
                <c:pt idx="205" formatCode="#,##0">
                  <c:v>0</c:v>
                </c:pt>
                <c:pt idx="206" formatCode="#,##0">
                  <c:v>0</c:v>
                </c:pt>
                <c:pt idx="207" formatCode="#,##0">
                  <c:v>0</c:v>
                </c:pt>
                <c:pt idx="208" formatCode="#,##0">
                  <c:v>0</c:v>
                </c:pt>
                <c:pt idx="209" formatCode="#,##0">
                  <c:v>1</c:v>
                </c:pt>
                <c:pt idx="210" formatCode="#,##0">
                  <c:v>1</c:v>
                </c:pt>
                <c:pt idx="211" formatCode="#,##0">
                  <c:v>1</c:v>
                </c:pt>
                <c:pt idx="212" formatCode="#,##0">
                  <c:v>0</c:v>
                </c:pt>
                <c:pt idx="213" formatCode="#,##0">
                  <c:v>0</c:v>
                </c:pt>
                <c:pt idx="214" formatCode="#,##0">
                  <c:v>0</c:v>
                </c:pt>
                <c:pt idx="215" formatCode="#,##0">
                  <c:v>0</c:v>
                </c:pt>
                <c:pt idx="216" formatCode="#,##0">
                  <c:v>0</c:v>
                </c:pt>
                <c:pt idx="217" formatCode="#,##0">
                  <c:v>0</c:v>
                </c:pt>
                <c:pt idx="218" formatCode="#,##0">
                  <c:v>0</c:v>
                </c:pt>
                <c:pt idx="219" formatCode="#,##0">
                  <c:v>0</c:v>
                </c:pt>
                <c:pt idx="220" formatCode="#,##0">
                  <c:v>0</c:v>
                </c:pt>
                <c:pt idx="221" formatCode="#,##0">
                  <c:v>0</c:v>
                </c:pt>
                <c:pt idx="222" formatCode="#,##0">
                  <c:v>0</c:v>
                </c:pt>
                <c:pt idx="223" formatCode="#,##0">
                  <c:v>1</c:v>
                </c:pt>
                <c:pt idx="224" formatCode="#,##0">
                  <c:v>1</c:v>
                </c:pt>
                <c:pt idx="225" formatCode="#,##0">
                  <c:v>1</c:v>
                </c:pt>
                <c:pt idx="226" formatCode="#,##0">
                  <c:v>0</c:v>
                </c:pt>
                <c:pt idx="227" formatCode="#,##0">
                  <c:v>0</c:v>
                </c:pt>
                <c:pt idx="228" formatCode="#,##0">
                  <c:v>0</c:v>
                </c:pt>
                <c:pt idx="229" formatCode="#,##0">
                  <c:v>0</c:v>
                </c:pt>
                <c:pt idx="230" formatCode="#,##0">
                  <c:v>1</c:v>
                </c:pt>
                <c:pt idx="231" formatCode="#,##0">
                  <c:v>1</c:v>
                </c:pt>
                <c:pt idx="232" formatCode="#,##0">
                  <c:v>1</c:v>
                </c:pt>
                <c:pt idx="233" formatCode="#,##0">
                  <c:v>1</c:v>
                </c:pt>
                <c:pt idx="234" formatCode="#,##0">
                  <c:v>0</c:v>
                </c:pt>
                <c:pt idx="235" formatCode="#,##0">
                  <c:v>0</c:v>
                </c:pt>
                <c:pt idx="236" formatCode="#,##0">
                  <c:v>0</c:v>
                </c:pt>
                <c:pt idx="237" formatCode="#,##0">
                  <c:v>1</c:v>
                </c:pt>
                <c:pt idx="238" formatCode="#,##0">
                  <c:v>0</c:v>
                </c:pt>
                <c:pt idx="239" formatCode="#,##0">
                  <c:v>1</c:v>
                </c:pt>
                <c:pt idx="240" formatCode="#,##0">
                  <c:v>1</c:v>
                </c:pt>
                <c:pt idx="241" formatCode="#,##0">
                  <c:v>1</c:v>
                </c:pt>
                <c:pt idx="242" formatCode="#,##0">
                  <c:v>0</c:v>
                </c:pt>
                <c:pt idx="243" formatCode="#,##0">
                  <c:v>0</c:v>
                </c:pt>
                <c:pt idx="244" formatCode="#,##0">
                  <c:v>1</c:v>
                </c:pt>
                <c:pt idx="245" formatCode="#,##0">
                  <c:v>1</c:v>
                </c:pt>
                <c:pt idx="246" formatCode="#,##0">
                  <c:v>1</c:v>
                </c:pt>
                <c:pt idx="247" formatCode="#,##0">
                  <c:v>1</c:v>
                </c:pt>
                <c:pt idx="248" formatCode="#,##0">
                  <c:v>1</c:v>
                </c:pt>
                <c:pt idx="249" formatCode="#,##0">
                  <c:v>0</c:v>
                </c:pt>
                <c:pt idx="250" formatCode="#,##0">
                  <c:v>0</c:v>
                </c:pt>
                <c:pt idx="251" formatCode="#,##0">
                  <c:v>1</c:v>
                </c:pt>
                <c:pt idx="252" formatCode="#,##0">
                  <c:v>0</c:v>
                </c:pt>
                <c:pt idx="253" formatCode="#,##0">
                  <c:v>1</c:v>
                </c:pt>
                <c:pt idx="254" formatCode="#,##0">
                  <c:v>0</c:v>
                </c:pt>
                <c:pt idx="255" formatCode="#,##0">
                  <c:v>0</c:v>
                </c:pt>
                <c:pt idx="256" formatCode="#,##0">
                  <c:v>0</c:v>
                </c:pt>
                <c:pt idx="257" formatCode="#,##0">
                  <c:v>0</c:v>
                </c:pt>
                <c:pt idx="258" formatCode="#,##0">
                  <c:v>0</c:v>
                </c:pt>
                <c:pt idx="259" formatCode="#,##0">
                  <c:v>0</c:v>
                </c:pt>
                <c:pt idx="260" formatCode="#,##0">
                  <c:v>0</c:v>
                </c:pt>
                <c:pt idx="261" formatCode="#,##0">
                  <c:v>0</c:v>
                </c:pt>
                <c:pt idx="262" formatCode="#,##0">
                  <c:v>0</c:v>
                </c:pt>
                <c:pt idx="263" formatCode="#,##0">
                  <c:v>0</c:v>
                </c:pt>
                <c:pt idx="264" formatCode="#,##0">
                  <c:v>0</c:v>
                </c:pt>
                <c:pt idx="265" formatCode="#,##0">
                  <c:v>0</c:v>
                </c:pt>
                <c:pt idx="266" formatCode="#,##0">
                  <c:v>0</c:v>
                </c:pt>
                <c:pt idx="267" formatCode="#,##0">
                  <c:v>0</c:v>
                </c:pt>
                <c:pt idx="268" formatCode="#,##0">
                  <c:v>0</c:v>
                </c:pt>
                <c:pt idx="269" formatCode="#,##0">
                  <c:v>0</c:v>
                </c:pt>
                <c:pt idx="270" formatCode="#,##0">
                  <c:v>0</c:v>
                </c:pt>
                <c:pt idx="271" formatCode="#,##0">
                  <c:v>0</c:v>
                </c:pt>
                <c:pt idx="272" formatCode="#,##0">
                  <c:v>0</c:v>
                </c:pt>
                <c:pt idx="273" formatCode="#,##0">
                  <c:v>0</c:v>
                </c:pt>
                <c:pt idx="274" formatCode="#,##0">
                  <c:v>0</c:v>
                </c:pt>
                <c:pt idx="275" formatCode="#,##0">
                  <c:v>0</c:v>
                </c:pt>
                <c:pt idx="276" formatCode="#,##0">
                  <c:v>0</c:v>
                </c:pt>
                <c:pt idx="277" formatCode="#,##0">
                  <c:v>0</c:v>
                </c:pt>
                <c:pt idx="278" formatCode="#,##0">
                  <c:v>0</c:v>
                </c:pt>
                <c:pt idx="279" formatCode="#,##0">
                  <c:v>0</c:v>
                </c:pt>
                <c:pt idx="280" formatCode="#,##0">
                  <c:v>0</c:v>
                </c:pt>
                <c:pt idx="281" formatCode="#,##0">
                  <c:v>0</c:v>
                </c:pt>
                <c:pt idx="282" formatCode="#,##0">
                  <c:v>0</c:v>
                </c:pt>
                <c:pt idx="283" formatCode="#,##0">
                  <c:v>0</c:v>
                </c:pt>
                <c:pt idx="284" formatCode="#,##0">
                  <c:v>0</c:v>
                </c:pt>
                <c:pt idx="285" formatCode="#,##0">
                  <c:v>0</c:v>
                </c:pt>
                <c:pt idx="286" formatCode="#,##0">
                  <c:v>1</c:v>
                </c:pt>
                <c:pt idx="287" formatCode="#,##0">
                  <c:v>0</c:v>
                </c:pt>
                <c:pt idx="288" formatCode="#,##0">
                  <c:v>0</c:v>
                </c:pt>
                <c:pt idx="289" formatCode="#,##0">
                  <c:v>0</c:v>
                </c:pt>
                <c:pt idx="290" formatCode="#,##0">
                  <c:v>0</c:v>
                </c:pt>
                <c:pt idx="291" formatCode="#,##0">
                  <c:v>0</c:v>
                </c:pt>
                <c:pt idx="292" formatCode="#,##0">
                  <c:v>0</c:v>
                </c:pt>
                <c:pt idx="293" formatCode="#,##0">
                  <c:v>0</c:v>
                </c:pt>
                <c:pt idx="294" formatCode="#,##0">
                  <c:v>1</c:v>
                </c:pt>
                <c:pt idx="295" formatCode="#,##0">
                  <c:v>0</c:v>
                </c:pt>
                <c:pt idx="296" formatCode="#,##0">
                  <c:v>0</c:v>
                </c:pt>
                <c:pt idx="297" formatCode="#,##0">
                  <c:v>1</c:v>
                </c:pt>
                <c:pt idx="298" formatCode="#,##0">
                  <c:v>0</c:v>
                </c:pt>
                <c:pt idx="299" formatCode="#,##0">
                  <c:v>0</c:v>
                </c:pt>
                <c:pt idx="300" formatCode="#,##0">
                  <c:v>1</c:v>
                </c:pt>
                <c:pt idx="301" formatCode="#,##0">
                  <c:v>0</c:v>
                </c:pt>
                <c:pt idx="302" formatCode="#,##0">
                  <c:v>1</c:v>
                </c:pt>
                <c:pt idx="303" formatCode="#,##0">
                  <c:v>0</c:v>
                </c:pt>
                <c:pt idx="304" formatCode="#,##0">
                  <c:v>0</c:v>
                </c:pt>
                <c:pt idx="305" formatCode="#,##0">
                  <c:v>0</c:v>
                </c:pt>
                <c:pt idx="306" formatCode="#,##0">
                  <c:v>0</c:v>
                </c:pt>
                <c:pt idx="307" formatCode="#,##0">
                  <c:v>0</c:v>
                </c:pt>
                <c:pt idx="308" formatCode="#,##0">
                  <c:v>1</c:v>
                </c:pt>
                <c:pt idx="309" formatCode="#,##0">
                  <c:v>0</c:v>
                </c:pt>
                <c:pt idx="310" formatCode="#,##0">
                  <c:v>0</c:v>
                </c:pt>
                <c:pt idx="311" formatCode="#,##0">
                  <c:v>0</c:v>
                </c:pt>
                <c:pt idx="312" formatCode="#,##0">
                  <c:v>0</c:v>
                </c:pt>
                <c:pt idx="313" formatCode="#,##0">
                  <c:v>0</c:v>
                </c:pt>
                <c:pt idx="314" formatCode="#,##0">
                  <c:v>0</c:v>
                </c:pt>
                <c:pt idx="315" formatCode="#,##0">
                  <c:v>0</c:v>
                </c:pt>
                <c:pt idx="316" formatCode="#,##0">
                  <c:v>1</c:v>
                </c:pt>
                <c:pt idx="317" formatCode="#,##0">
                  <c:v>0</c:v>
                </c:pt>
                <c:pt idx="318" formatCode="#,##0">
                  <c:v>1</c:v>
                </c:pt>
                <c:pt idx="319" formatCode="#,##0">
                  <c:v>0</c:v>
                </c:pt>
                <c:pt idx="320" formatCode="#,##0">
                  <c:v>0</c:v>
                </c:pt>
                <c:pt idx="321" formatCode="#,##0">
                  <c:v>1</c:v>
                </c:pt>
                <c:pt idx="322" formatCode="#,##0">
                  <c:v>0</c:v>
                </c:pt>
                <c:pt idx="323" formatCode="#,##0">
                  <c:v>1</c:v>
                </c:pt>
                <c:pt idx="324" formatCode="#,##0">
                  <c:v>1</c:v>
                </c:pt>
                <c:pt idx="325" formatCode="#,##0">
                  <c:v>0</c:v>
                </c:pt>
                <c:pt idx="326" formatCode="#,##0">
                  <c:v>0</c:v>
                </c:pt>
                <c:pt idx="327" formatCode="#,##0">
                  <c:v>0</c:v>
                </c:pt>
                <c:pt idx="328" formatCode="#,##0">
                  <c:v>1</c:v>
                </c:pt>
                <c:pt idx="329" formatCode="#,##0">
                  <c:v>0</c:v>
                </c:pt>
                <c:pt idx="330" formatCode="#,##0">
                  <c:v>1</c:v>
                </c:pt>
                <c:pt idx="331" formatCode="#,##0">
                  <c:v>1</c:v>
                </c:pt>
                <c:pt idx="332" formatCode="#,##0">
                  <c:v>0</c:v>
                </c:pt>
                <c:pt idx="333" formatCode="#,##0">
                  <c:v>0</c:v>
                </c:pt>
                <c:pt idx="334" formatCode="#,##0">
                  <c:v>0</c:v>
                </c:pt>
                <c:pt idx="335" formatCode="#,##0">
                  <c:v>0</c:v>
                </c:pt>
                <c:pt idx="336" formatCode="#,##0">
                  <c:v>0</c:v>
                </c:pt>
                <c:pt idx="337" formatCode="#,##0">
                  <c:v>1</c:v>
                </c:pt>
                <c:pt idx="338" formatCode="#,##0">
                  <c:v>0</c:v>
                </c:pt>
                <c:pt idx="339" formatCode="#,##0">
                  <c:v>0</c:v>
                </c:pt>
                <c:pt idx="340" formatCode="#,##0">
                  <c:v>0</c:v>
                </c:pt>
                <c:pt idx="341" formatCode="#,##0">
                  <c:v>0</c:v>
                </c:pt>
                <c:pt idx="342" formatCode="#,##0">
                  <c:v>0</c:v>
                </c:pt>
                <c:pt idx="343" formatCode="#,##0">
                  <c:v>1</c:v>
                </c:pt>
                <c:pt idx="344" formatCode="#,##0">
                  <c:v>0</c:v>
                </c:pt>
                <c:pt idx="345" formatCode="#,##0">
                  <c:v>1</c:v>
                </c:pt>
                <c:pt idx="346" formatCode="#,##0">
                  <c:v>0</c:v>
                </c:pt>
                <c:pt idx="347" formatCode="#,##0">
                  <c:v>0</c:v>
                </c:pt>
                <c:pt idx="348" formatCode="#,##0">
                  <c:v>0</c:v>
                </c:pt>
                <c:pt idx="349" formatCode="#,##0">
                  <c:v>1</c:v>
                </c:pt>
                <c:pt idx="350" formatCode="#,##0">
                  <c:v>1</c:v>
                </c:pt>
                <c:pt idx="351" formatCode="#,##0">
                  <c:v>0</c:v>
                </c:pt>
                <c:pt idx="352" formatCode="#,##0">
                  <c:v>1</c:v>
                </c:pt>
                <c:pt idx="353" formatCode="#,##0">
                  <c:v>0</c:v>
                </c:pt>
                <c:pt idx="354" formatCode="#,##0">
                  <c:v>0</c:v>
                </c:pt>
                <c:pt idx="355" formatCode="#,##0">
                  <c:v>0</c:v>
                </c:pt>
                <c:pt idx="356" formatCode="#,##0">
                  <c:v>0</c:v>
                </c:pt>
                <c:pt idx="357" formatCode="#,##0">
                  <c:v>0</c:v>
                </c:pt>
                <c:pt idx="358" formatCode="#,##0">
                  <c:v>0</c:v>
                </c:pt>
                <c:pt idx="359" formatCode="#,##0">
                  <c:v>1</c:v>
                </c:pt>
                <c:pt idx="360" formatCode="#,##0">
                  <c:v>0</c:v>
                </c:pt>
                <c:pt idx="361" formatCode="#,##0">
                  <c:v>0</c:v>
                </c:pt>
                <c:pt idx="362" formatCode="#,##0">
                  <c:v>0</c:v>
                </c:pt>
                <c:pt idx="363" formatCode="#,##0">
                  <c:v>0</c:v>
                </c:pt>
                <c:pt idx="364" formatCode="#,##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05-44FA-B5AD-4BF582D4C1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1337424"/>
        <c:axId val="591339344"/>
      </c:lineChart>
      <c:catAx>
        <c:axId val="5913374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1339344"/>
        <c:crosses val="autoZero"/>
        <c:auto val="1"/>
        <c:lblAlgn val="ctr"/>
        <c:lblOffset val="100"/>
        <c:noMultiLvlLbl val="0"/>
      </c:catAx>
      <c:valAx>
        <c:axId val="591339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1337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Ecart Qe/Qs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4909391556004031E-2"/>
          <c:y val="5.1836704597378824E-2"/>
          <c:w val="0.92749963862215667"/>
          <c:h val="0.8818005156904719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'RECAPITULATIF ANNUEL'!$H$8:$H$372</c:f>
              <c:numCache>
                <c:formatCode>0.00</c:formatCode>
                <c:ptCount val="365"/>
                <c:pt idx="0">
                  <c:v>34.24124513618677</c:v>
                </c:pt>
                <c:pt idx="1">
                  <c:v>5.6430446194225725</c:v>
                </c:pt>
                <c:pt idx="2">
                  <c:v>3.0503978779840848</c:v>
                </c:pt>
                <c:pt idx="3">
                  <c:v>2.7027027027027026</c:v>
                </c:pt>
                <c:pt idx="4">
                  <c:v>3.7815126050420167</c:v>
                </c:pt>
                <c:pt idx="5">
                  <c:v>6.1413673232908454</c:v>
                </c:pt>
                <c:pt idx="6">
                  <c:v>5.2071005917159763</c:v>
                </c:pt>
                <c:pt idx="7">
                  <c:v>12.249443207126948</c:v>
                </c:pt>
                <c:pt idx="8">
                  <c:v>14.563106796116505</c:v>
                </c:pt>
                <c:pt idx="9">
                  <c:v>13.452914798206278</c:v>
                </c:pt>
                <c:pt idx="10">
                  <c:v>1.4725568942436413</c:v>
                </c:pt>
                <c:pt idx="11">
                  <c:v>2.2576361221779551</c:v>
                </c:pt>
                <c:pt idx="12">
                  <c:v>10.758776896942242</c:v>
                </c:pt>
                <c:pt idx="13">
                  <c:v>56.151990349819059</c:v>
                </c:pt>
                <c:pt idx="14">
                  <c:v>37.354409317803658</c:v>
                </c:pt>
                <c:pt idx="15">
                  <c:v>10.755148741418765</c:v>
                </c:pt>
                <c:pt idx="16">
                  <c:v>12.703962703962704</c:v>
                </c:pt>
                <c:pt idx="17">
                  <c:v>14.114832535885167</c:v>
                </c:pt>
                <c:pt idx="18">
                  <c:v>1.8893387314439947</c:v>
                </c:pt>
                <c:pt idx="19">
                  <c:v>2.6315789473684212</c:v>
                </c:pt>
                <c:pt idx="20">
                  <c:v>7.0675105485232068</c:v>
                </c:pt>
                <c:pt idx="21">
                  <c:v>9.7968936678614096</c:v>
                </c:pt>
                <c:pt idx="22">
                  <c:v>23.373341756159192</c:v>
                </c:pt>
                <c:pt idx="23">
                  <c:v>9.4608341810783312</c:v>
                </c:pt>
                <c:pt idx="24">
                  <c:v>1.7333333333333334</c:v>
                </c:pt>
                <c:pt idx="25">
                  <c:v>7.3834196891191706</c:v>
                </c:pt>
                <c:pt idx="26">
                  <c:v>4.0572792362768499</c:v>
                </c:pt>
                <c:pt idx="27">
                  <c:v>11.686746987951807</c:v>
                </c:pt>
                <c:pt idx="28">
                  <c:v>1.6666666666666667</c:v>
                </c:pt>
                <c:pt idx="29">
                  <c:v>1.9436345966958213</c:v>
                </c:pt>
                <c:pt idx="30">
                  <c:v>1.3157894736842106</c:v>
                </c:pt>
                <c:pt idx="31">
                  <c:v>6.0175054704595183</c:v>
                </c:pt>
                <c:pt idx="32">
                  <c:v>7.7215189873417724</c:v>
                </c:pt>
                <c:pt idx="33">
                  <c:v>0.96899224806201545</c:v>
                </c:pt>
                <c:pt idx="34">
                  <c:v>19.368421052631579</c:v>
                </c:pt>
                <c:pt idx="35">
                  <c:v>7.1258907363420425</c:v>
                </c:pt>
                <c:pt idx="36">
                  <c:v>3.9263803680981595</c:v>
                </c:pt>
                <c:pt idx="37">
                  <c:v>6.987577639751553</c:v>
                </c:pt>
                <c:pt idx="38">
                  <c:v>2.6194144838212634</c:v>
                </c:pt>
                <c:pt idx="39">
                  <c:v>4.4836956521739131</c:v>
                </c:pt>
                <c:pt idx="40">
                  <c:v>9.8280098280098276</c:v>
                </c:pt>
                <c:pt idx="41">
                  <c:v>6.3660477453580899</c:v>
                </c:pt>
                <c:pt idx="42">
                  <c:v>6.7178502879078694</c:v>
                </c:pt>
                <c:pt idx="43">
                  <c:v>5.7654075546719685</c:v>
                </c:pt>
                <c:pt idx="44">
                  <c:v>7.0539419087136928</c:v>
                </c:pt>
                <c:pt idx="45">
                  <c:v>5.7522123893805306</c:v>
                </c:pt>
                <c:pt idx="46">
                  <c:v>0</c:v>
                </c:pt>
                <c:pt idx="47">
                  <c:v>8.7301587301587293</c:v>
                </c:pt>
                <c:pt idx="48">
                  <c:v>7.5110456553755522</c:v>
                </c:pt>
                <c:pt idx="49">
                  <c:v>4.8433048433048436</c:v>
                </c:pt>
                <c:pt idx="50">
                  <c:v>5.5788005578800561</c:v>
                </c:pt>
                <c:pt idx="51">
                  <c:v>3.938115330520394</c:v>
                </c:pt>
                <c:pt idx="52">
                  <c:v>6.7867036011080328</c:v>
                </c:pt>
                <c:pt idx="53">
                  <c:v>4.9204052098408102</c:v>
                </c:pt>
                <c:pt idx="54">
                  <c:v>6.5714285714285712</c:v>
                </c:pt>
                <c:pt idx="55">
                  <c:v>5.5555555555555554</c:v>
                </c:pt>
                <c:pt idx="56">
                  <c:v>6.7961165048543686</c:v>
                </c:pt>
                <c:pt idx="57">
                  <c:v>5.4285714285714288</c:v>
                </c:pt>
                <c:pt idx="58">
                  <c:v>2.733118971061093</c:v>
                </c:pt>
                <c:pt idx="59">
                  <c:v>4.3795620437956204</c:v>
                </c:pt>
                <c:pt idx="60">
                  <c:v>5.3571428571428568</c:v>
                </c:pt>
                <c:pt idx="61">
                  <c:v>7.3041168658698536</c:v>
                </c:pt>
                <c:pt idx="62">
                  <c:v>20.025673940949936</c:v>
                </c:pt>
                <c:pt idx="63">
                  <c:v>13.399153737658674</c:v>
                </c:pt>
                <c:pt idx="64">
                  <c:v>11.706102117061022</c:v>
                </c:pt>
                <c:pt idx="65">
                  <c:v>14.904458598726114</c:v>
                </c:pt>
                <c:pt idx="66">
                  <c:v>9.2797783933518012</c:v>
                </c:pt>
                <c:pt idx="67">
                  <c:v>9.1030789825970544</c:v>
                </c:pt>
                <c:pt idx="68">
                  <c:v>8.0047789725209082</c:v>
                </c:pt>
                <c:pt idx="69">
                  <c:v>18.585131894484412</c:v>
                </c:pt>
                <c:pt idx="70">
                  <c:v>20.192307692307693</c:v>
                </c:pt>
                <c:pt idx="71">
                  <c:v>10.888610763454318</c:v>
                </c:pt>
                <c:pt idx="72">
                  <c:v>17.852834740651389</c:v>
                </c:pt>
                <c:pt idx="73">
                  <c:v>10.359116022099448</c:v>
                </c:pt>
                <c:pt idx="74">
                  <c:v>7.258064516129032</c:v>
                </c:pt>
                <c:pt idx="75">
                  <c:v>5.15970515970516</c:v>
                </c:pt>
                <c:pt idx="76">
                  <c:v>18.23394495412844</c:v>
                </c:pt>
                <c:pt idx="77">
                  <c:v>15.068493150684931</c:v>
                </c:pt>
                <c:pt idx="78">
                  <c:v>16.602316602316602</c:v>
                </c:pt>
                <c:pt idx="79">
                  <c:v>11.522048364153628</c:v>
                </c:pt>
                <c:pt idx="80">
                  <c:v>9.0177133655394517</c:v>
                </c:pt>
                <c:pt idx="81">
                  <c:v>9.3655589123867067</c:v>
                </c:pt>
                <c:pt idx="82">
                  <c:v>11.036339165545087</c:v>
                </c:pt>
                <c:pt idx="83">
                  <c:v>13.924050632911392</c:v>
                </c:pt>
                <c:pt idx="84">
                  <c:v>2.0109689213893969</c:v>
                </c:pt>
                <c:pt idx="85">
                  <c:v>6.557377049180328</c:v>
                </c:pt>
                <c:pt idx="86">
                  <c:v>16.262975778546714</c:v>
                </c:pt>
                <c:pt idx="87">
                  <c:v>16</c:v>
                </c:pt>
                <c:pt idx="88">
                  <c:v>18.475452196382427</c:v>
                </c:pt>
                <c:pt idx="89">
                  <c:v>0</c:v>
                </c:pt>
                <c:pt idx="90">
                  <c:v>16.97459584295612</c:v>
                </c:pt>
                <c:pt idx="91">
                  <c:v>19.124423963133641</c:v>
                </c:pt>
                <c:pt idx="92">
                  <c:v>11.682242990654206</c:v>
                </c:pt>
                <c:pt idx="93">
                  <c:v>7.809110629067245</c:v>
                </c:pt>
                <c:pt idx="94">
                  <c:v>7.7981651376146788</c:v>
                </c:pt>
                <c:pt idx="95">
                  <c:v>4.4665012406947895</c:v>
                </c:pt>
                <c:pt idx="96">
                  <c:v>8.038976857490864</c:v>
                </c:pt>
                <c:pt idx="97">
                  <c:v>16.932515337423315</c:v>
                </c:pt>
                <c:pt idx="98">
                  <c:v>15.797101449275363</c:v>
                </c:pt>
                <c:pt idx="99">
                  <c:v>13.60381861575179</c:v>
                </c:pt>
                <c:pt idx="100">
                  <c:v>14.776632302405499</c:v>
                </c:pt>
                <c:pt idx="101">
                  <c:v>6.7319461444308448</c:v>
                </c:pt>
                <c:pt idx="102">
                  <c:v>7.9634464751958225</c:v>
                </c:pt>
                <c:pt idx="103">
                  <c:v>9.0492554410080182</c:v>
                </c:pt>
                <c:pt idx="104">
                  <c:v>19.557625145518045</c:v>
                </c:pt>
                <c:pt idx="105">
                  <c:v>12.471131639722863</c:v>
                </c:pt>
                <c:pt idx="106">
                  <c:v>16.173120728929383</c:v>
                </c:pt>
                <c:pt idx="107">
                  <c:v>17.309941520467838</c:v>
                </c:pt>
                <c:pt idx="108">
                  <c:v>9.0163934426229506</c:v>
                </c:pt>
                <c:pt idx="109">
                  <c:v>5.4916985951468709</c:v>
                </c:pt>
                <c:pt idx="110">
                  <c:v>4.0221914008321775</c:v>
                </c:pt>
                <c:pt idx="111">
                  <c:v>3.1734317343173433</c:v>
                </c:pt>
                <c:pt idx="112">
                  <c:v>12.617449664429531</c:v>
                </c:pt>
                <c:pt idx="113">
                  <c:v>18.738049713193117</c:v>
                </c:pt>
                <c:pt idx="114">
                  <c:v>30.64676616915423</c:v>
                </c:pt>
                <c:pt idx="115">
                  <c:v>8.6161879895561366</c:v>
                </c:pt>
                <c:pt idx="116">
                  <c:v>6.7193675889328066</c:v>
                </c:pt>
                <c:pt idx="117">
                  <c:v>4.947916666666667</c:v>
                </c:pt>
                <c:pt idx="118">
                  <c:v>15.990453460620525</c:v>
                </c:pt>
                <c:pt idx="119">
                  <c:v>17.669172932330827</c:v>
                </c:pt>
                <c:pt idx="120">
                  <c:v>10.545905707196029</c:v>
                </c:pt>
                <c:pt idx="121">
                  <c:v>13.688212927756654</c:v>
                </c:pt>
                <c:pt idx="122">
                  <c:v>6.106870229007634</c:v>
                </c:pt>
                <c:pt idx="123">
                  <c:v>4</c:v>
                </c:pt>
                <c:pt idx="124">
                  <c:v>1.559792027729636</c:v>
                </c:pt>
                <c:pt idx="125">
                  <c:v>12.77292576419214</c:v>
                </c:pt>
                <c:pt idx="126">
                  <c:v>7.5036075036075038</c:v>
                </c:pt>
                <c:pt idx="127">
                  <c:v>3.665521191294387</c:v>
                </c:pt>
                <c:pt idx="128">
                  <c:v>7.3710073710073711</c:v>
                </c:pt>
                <c:pt idx="129">
                  <c:v>7.8571428571428568</c:v>
                </c:pt>
                <c:pt idx="130">
                  <c:v>3.8043478260869565</c:v>
                </c:pt>
                <c:pt idx="131">
                  <c:v>1.5384615384615385</c:v>
                </c:pt>
                <c:pt idx="132">
                  <c:v>1.7980636237897649</c:v>
                </c:pt>
                <c:pt idx="133">
                  <c:v>6.7469879518072293</c:v>
                </c:pt>
                <c:pt idx="134">
                  <c:v>19.335347432024168</c:v>
                </c:pt>
                <c:pt idx="135">
                  <c:v>24.900133155792275</c:v>
                </c:pt>
                <c:pt idx="136">
                  <c:v>-1.5594541910331383</c:v>
                </c:pt>
                <c:pt idx="137">
                  <c:v>1.1220196353436185</c:v>
                </c:pt>
                <c:pt idx="138">
                  <c:v>5.1044083526682131</c:v>
                </c:pt>
                <c:pt idx="139">
                  <c:v>11.057692307692308</c:v>
                </c:pt>
                <c:pt idx="140">
                  <c:v>20.962732919254659</c:v>
                </c:pt>
                <c:pt idx="141">
                  <c:v>20.508982035928145</c:v>
                </c:pt>
                <c:pt idx="142">
                  <c:v>18.536009445100355</c:v>
                </c:pt>
                <c:pt idx="143">
                  <c:v>7.4380165289256199</c:v>
                </c:pt>
                <c:pt idx="144">
                  <c:v>41.402337228714522</c:v>
                </c:pt>
                <c:pt idx="145">
                  <c:v>31.252672082086363</c:v>
                </c:pt>
                <c:pt idx="146">
                  <c:v>42.90187891440501</c:v>
                </c:pt>
                <c:pt idx="147">
                  <c:v>24.353448275862068</c:v>
                </c:pt>
                <c:pt idx="148">
                  <c:v>10.907003444316878</c:v>
                </c:pt>
                <c:pt idx="149">
                  <c:v>19.438877755511022</c:v>
                </c:pt>
                <c:pt idx="150">
                  <c:v>39.432815665091155</c:v>
                </c:pt>
                <c:pt idx="151">
                  <c:v>50.827713059472714</c:v>
                </c:pt>
                <c:pt idx="152">
                  <c:v>46.7176545570427</c:v>
                </c:pt>
                <c:pt idx="153">
                  <c:v>14.720812182741117</c:v>
                </c:pt>
                <c:pt idx="154">
                  <c:v>12.746234067207416</c:v>
                </c:pt>
                <c:pt idx="155">
                  <c:v>12.67454350161117</c:v>
                </c:pt>
                <c:pt idx="156">
                  <c:v>39.629629629629626</c:v>
                </c:pt>
                <c:pt idx="157">
                  <c:v>4.5020463847203276</c:v>
                </c:pt>
                <c:pt idx="158">
                  <c:v>5.6441717791411046</c:v>
                </c:pt>
                <c:pt idx="159">
                  <c:v>11.960132890365449</c:v>
                </c:pt>
                <c:pt idx="160">
                  <c:v>-4.434589800443459</c:v>
                </c:pt>
                <c:pt idx="161">
                  <c:v>-11.344019728729963</c:v>
                </c:pt>
                <c:pt idx="162">
                  <c:v>12.368421052631579</c:v>
                </c:pt>
                <c:pt idx="163">
                  <c:v>16.798196166854567</c:v>
                </c:pt>
                <c:pt idx="164">
                  <c:v>4.1994750656167978</c:v>
                </c:pt>
                <c:pt idx="165">
                  <c:v>5.3524804177545695</c:v>
                </c:pt>
                <c:pt idx="166">
                  <c:v>6.8085106382978724</c:v>
                </c:pt>
                <c:pt idx="167">
                  <c:v>12.563667232597624</c:v>
                </c:pt>
                <c:pt idx="168">
                  <c:v>9.2233009708737868</c:v>
                </c:pt>
                <c:pt idx="169">
                  <c:v>18.937644341801384</c:v>
                </c:pt>
                <c:pt idx="170">
                  <c:v>14.564220183486238</c:v>
                </c:pt>
                <c:pt idx="171">
                  <c:v>2.8571428571428572</c:v>
                </c:pt>
                <c:pt idx="172">
                  <c:v>2.9752066115702478</c:v>
                </c:pt>
                <c:pt idx="173">
                  <c:v>11.079136690647482</c:v>
                </c:pt>
                <c:pt idx="174">
                  <c:v>20.509383378016086</c:v>
                </c:pt>
                <c:pt idx="175">
                  <c:v>13.755795981452859</c:v>
                </c:pt>
                <c:pt idx="176">
                  <c:v>17.945205479452056</c:v>
                </c:pt>
                <c:pt idx="177">
                  <c:v>14.024390243902438</c:v>
                </c:pt>
                <c:pt idx="178">
                  <c:v>4.716981132075472</c:v>
                </c:pt>
                <c:pt idx="179">
                  <c:v>17.711171662125341</c:v>
                </c:pt>
                <c:pt idx="180">
                  <c:v>2.7642276422764227</c:v>
                </c:pt>
                <c:pt idx="181">
                  <c:v>52.135493372606774</c:v>
                </c:pt>
                <c:pt idx="182">
                  <c:v>51.860744297719087</c:v>
                </c:pt>
                <c:pt idx="183">
                  <c:v>51.508379888268159</c:v>
                </c:pt>
                <c:pt idx="184">
                  <c:v>7.605633802816901</c:v>
                </c:pt>
                <c:pt idx="185">
                  <c:v>6.4935064935064934</c:v>
                </c:pt>
                <c:pt idx="186">
                  <c:v>4.903225806451613</c:v>
                </c:pt>
                <c:pt idx="187">
                  <c:v>5.6422569027611047</c:v>
                </c:pt>
                <c:pt idx="188">
                  <c:v>15.285880980163361</c:v>
                </c:pt>
                <c:pt idx="189">
                  <c:v>12.997658079625293</c:v>
                </c:pt>
                <c:pt idx="190">
                  <c:v>24.13249211356467</c:v>
                </c:pt>
                <c:pt idx="191">
                  <c:v>17.775229357798164</c:v>
                </c:pt>
                <c:pt idx="192">
                  <c:v>10.499359795134444</c:v>
                </c:pt>
                <c:pt idx="193">
                  <c:v>8.2998661311914326</c:v>
                </c:pt>
                <c:pt idx="194">
                  <c:v>38.714733542319749</c:v>
                </c:pt>
                <c:pt idx="195">
                  <c:v>1.5071590052750565</c:v>
                </c:pt>
                <c:pt idx="196">
                  <c:v>12.955974842767295</c:v>
                </c:pt>
                <c:pt idx="197">
                  <c:v>10.765239948119326</c:v>
                </c:pt>
                <c:pt idx="198">
                  <c:v>13.431013431013431</c:v>
                </c:pt>
                <c:pt idx="199">
                  <c:v>3.0627871362940278</c:v>
                </c:pt>
                <c:pt idx="200">
                  <c:v>5.9445178335535003</c:v>
                </c:pt>
                <c:pt idx="201">
                  <c:v>8.536585365853659</c:v>
                </c:pt>
                <c:pt idx="202">
                  <c:v>11.072261072261073</c:v>
                </c:pt>
                <c:pt idx="203">
                  <c:v>9.7256857855361591</c:v>
                </c:pt>
                <c:pt idx="204">
                  <c:v>17.307692307692307</c:v>
                </c:pt>
                <c:pt idx="205">
                  <c:v>10.800508259212199</c:v>
                </c:pt>
                <c:pt idx="206">
                  <c:v>2.2503516174402249</c:v>
                </c:pt>
                <c:pt idx="207">
                  <c:v>0.88495575221238942</c:v>
                </c:pt>
                <c:pt idx="208">
                  <c:v>7.2955974842767297</c:v>
                </c:pt>
                <c:pt idx="209">
                  <c:v>14.861460957178842</c:v>
                </c:pt>
                <c:pt idx="210">
                  <c:v>13.269493844049247</c:v>
                </c:pt>
                <c:pt idx="211">
                  <c:v>17.715019255455712</c:v>
                </c:pt>
                <c:pt idx="212">
                  <c:v>10.46077210460772</c:v>
                </c:pt>
                <c:pt idx="213">
                  <c:v>5.0870147255689426</c:v>
                </c:pt>
                <c:pt idx="214">
                  <c:v>3.6075036075036073</c:v>
                </c:pt>
                <c:pt idx="215">
                  <c:v>7.662337662337662</c:v>
                </c:pt>
                <c:pt idx="216">
                  <c:v>-776.49880095923265</c:v>
                </c:pt>
                <c:pt idx="217">
                  <c:v>16.884531590413943</c:v>
                </c:pt>
                <c:pt idx="218">
                  <c:v>3.5891089108910892</c:v>
                </c:pt>
                <c:pt idx="219">
                  <c:v>8.5816448152562579</c:v>
                </c:pt>
                <c:pt idx="220">
                  <c:v>2.3351648351648353</c:v>
                </c:pt>
                <c:pt idx="221">
                  <c:v>0.70422535211267601</c:v>
                </c:pt>
                <c:pt idx="222">
                  <c:v>3.4899328859060401</c:v>
                </c:pt>
                <c:pt idx="223">
                  <c:v>11.735941320293399</c:v>
                </c:pt>
                <c:pt idx="224">
                  <c:v>12.328767123287671</c:v>
                </c:pt>
                <c:pt idx="225">
                  <c:v>6.1617458279845954</c:v>
                </c:pt>
                <c:pt idx="226">
                  <c:v>3.9726027397260273</c:v>
                </c:pt>
                <c:pt idx="227">
                  <c:v>2.9810298102981028</c:v>
                </c:pt>
                <c:pt idx="228">
                  <c:v>0.55944055944055948</c:v>
                </c:pt>
                <c:pt idx="229">
                  <c:v>5.583126550868486</c:v>
                </c:pt>
                <c:pt idx="230">
                  <c:v>16.589861751152075</c:v>
                </c:pt>
                <c:pt idx="231">
                  <c:v>9.1575091575091569</c:v>
                </c:pt>
                <c:pt idx="232">
                  <c:v>11.325301204819278</c:v>
                </c:pt>
                <c:pt idx="233">
                  <c:v>14.979757085020243</c:v>
                </c:pt>
                <c:pt idx="234">
                  <c:v>15.75875486381323</c:v>
                </c:pt>
                <c:pt idx="235">
                  <c:v>14.740368509212731</c:v>
                </c:pt>
                <c:pt idx="236">
                  <c:v>19.109195402298852</c:v>
                </c:pt>
                <c:pt idx="237">
                  <c:v>25.5125284738041</c:v>
                </c:pt>
                <c:pt idx="238">
                  <c:v>43.304347826086953</c:v>
                </c:pt>
                <c:pt idx="239">
                  <c:v>20.212765957446809</c:v>
                </c:pt>
                <c:pt idx="240">
                  <c:v>21.11888111888112</c:v>
                </c:pt>
                <c:pt idx="241">
                  <c:v>18.94736842105263</c:v>
                </c:pt>
                <c:pt idx="242">
                  <c:v>0</c:v>
                </c:pt>
                <c:pt idx="243">
                  <c:v>17.023809523809526</c:v>
                </c:pt>
                <c:pt idx="244">
                  <c:v>17.380660954712361</c:v>
                </c:pt>
                <c:pt idx="245">
                  <c:v>16.666666666666668</c:v>
                </c:pt>
                <c:pt idx="246">
                  <c:v>15.59074299634592</c:v>
                </c:pt>
                <c:pt idx="247">
                  <c:v>20.592020592020592</c:v>
                </c:pt>
                <c:pt idx="248">
                  <c:v>4.6925566343042071</c:v>
                </c:pt>
                <c:pt idx="249">
                  <c:v>4.0880503144654092</c:v>
                </c:pt>
                <c:pt idx="250">
                  <c:v>10.99476439790576</c:v>
                </c:pt>
                <c:pt idx="251">
                  <c:v>10.119840213049267</c:v>
                </c:pt>
                <c:pt idx="252">
                  <c:v>5.6801195814648731</c:v>
                </c:pt>
                <c:pt idx="253">
                  <c:v>8.3839611178614817</c:v>
                </c:pt>
                <c:pt idx="254">
                  <c:v>5.376344086021505</c:v>
                </c:pt>
                <c:pt idx="255">
                  <c:v>5.637982195845697</c:v>
                </c:pt>
                <c:pt idx="256">
                  <c:v>5.8974358974358978</c:v>
                </c:pt>
                <c:pt idx="257">
                  <c:v>4.1518386714116255</c:v>
                </c:pt>
                <c:pt idx="258">
                  <c:v>5.1575931232091694</c:v>
                </c:pt>
                <c:pt idx="259">
                  <c:v>2.0942408376963351</c:v>
                </c:pt>
                <c:pt idx="260">
                  <c:v>3.6674816625916868</c:v>
                </c:pt>
                <c:pt idx="261">
                  <c:v>-0.87173100871731013</c:v>
                </c:pt>
                <c:pt idx="262">
                  <c:v>5.492957746478873</c:v>
                </c:pt>
                <c:pt idx="263">
                  <c:v>0</c:v>
                </c:pt>
                <c:pt idx="264">
                  <c:v>0</c:v>
                </c:pt>
                <c:pt idx="265">
                  <c:v>2.6548672566371683</c:v>
                </c:pt>
                <c:pt idx="266">
                  <c:v>5.7840616966580978</c:v>
                </c:pt>
                <c:pt idx="267">
                  <c:v>6.0270602706027061</c:v>
                </c:pt>
                <c:pt idx="268">
                  <c:v>4.0387722132471726</c:v>
                </c:pt>
                <c:pt idx="269">
                  <c:v>3.4246575342465753</c:v>
                </c:pt>
                <c:pt idx="270">
                  <c:v>2.8241335044929397</c:v>
                </c:pt>
                <c:pt idx="271">
                  <c:v>-1.932367149758454</c:v>
                </c:pt>
                <c:pt idx="272">
                  <c:v>-4.8469387755102042</c:v>
                </c:pt>
                <c:pt idx="273">
                  <c:v>-5.2429667519181589</c:v>
                </c:pt>
                <c:pt idx="274">
                  <c:v>-1.854140914709518</c:v>
                </c:pt>
                <c:pt idx="275">
                  <c:v>-5.7934508816120909</c:v>
                </c:pt>
                <c:pt idx="276">
                  <c:v>-4.7026279391424621</c:v>
                </c:pt>
                <c:pt idx="277">
                  <c:v>-7.0175438596491224</c:v>
                </c:pt>
                <c:pt idx="278">
                  <c:v>-15.180265654648956</c:v>
                </c:pt>
                <c:pt idx="279">
                  <c:v>-7.9535299374441468</c:v>
                </c:pt>
                <c:pt idx="280">
                  <c:v>-2.9829545454545454</c:v>
                </c:pt>
                <c:pt idx="281">
                  <c:v>-3.017832647462277</c:v>
                </c:pt>
                <c:pt idx="282">
                  <c:v>-4.4927536231884062</c:v>
                </c:pt>
                <c:pt idx="283">
                  <c:v>-3.8406827880512089</c:v>
                </c:pt>
                <c:pt idx="284">
                  <c:v>-3.6486486486486487</c:v>
                </c:pt>
                <c:pt idx="285">
                  <c:v>-4.8076923076923075</c:v>
                </c:pt>
                <c:pt idx="286">
                  <c:v>-3.1862745098039214</c:v>
                </c:pt>
                <c:pt idx="287">
                  <c:v>-2.5265957446808511</c:v>
                </c:pt>
                <c:pt idx="288">
                  <c:v>0.61050061050061055</c:v>
                </c:pt>
                <c:pt idx="289">
                  <c:v>-5.2493438320209975</c:v>
                </c:pt>
                <c:pt idx="290">
                  <c:v>-5.9888579387186631</c:v>
                </c:pt>
                <c:pt idx="291">
                  <c:v>-6.4516129032258061</c:v>
                </c:pt>
                <c:pt idx="292">
                  <c:v>-8.6857142857142851</c:v>
                </c:pt>
                <c:pt idx="293">
                  <c:v>-8.2908163265306118</c:v>
                </c:pt>
                <c:pt idx="294">
                  <c:v>-5.9840425531914896</c:v>
                </c:pt>
                <c:pt idx="295">
                  <c:v>-13.557594291539246</c:v>
                </c:pt>
                <c:pt idx="296">
                  <c:v>-5.4290718038528896</c:v>
                </c:pt>
                <c:pt idx="297">
                  <c:v>-4.5508982035928147</c:v>
                </c:pt>
                <c:pt idx="298">
                  <c:v>-3.4199726402188784</c:v>
                </c:pt>
                <c:pt idx="299">
                  <c:v>-4.187817258883249</c:v>
                </c:pt>
                <c:pt idx="300">
                  <c:v>0</c:v>
                </c:pt>
                <c:pt idx="301">
                  <c:v>-5.4054054054054053</c:v>
                </c:pt>
                <c:pt idx="302">
                  <c:v>3.4238488783943328</c:v>
                </c:pt>
                <c:pt idx="303">
                  <c:v>0</c:v>
                </c:pt>
                <c:pt idx="304">
                  <c:v>-5.0649350649350646</c:v>
                </c:pt>
                <c:pt idx="305">
                  <c:v>-11.885714285714286</c:v>
                </c:pt>
                <c:pt idx="306">
                  <c:v>-4.0609137055837561</c:v>
                </c:pt>
                <c:pt idx="307">
                  <c:v>-1.1056511056511056</c:v>
                </c:pt>
                <c:pt idx="308">
                  <c:v>-1.1734028683181226</c:v>
                </c:pt>
                <c:pt idx="309">
                  <c:v>-1.7045454545454546</c:v>
                </c:pt>
                <c:pt idx="310">
                  <c:v>-4.0509259259259256</c:v>
                </c:pt>
                <c:pt idx="311">
                  <c:v>-6.8531468531468533</c:v>
                </c:pt>
                <c:pt idx="312">
                  <c:v>-9.9787685774946926</c:v>
                </c:pt>
                <c:pt idx="313">
                  <c:v>-15.189873417721518</c:v>
                </c:pt>
                <c:pt idx="314">
                  <c:v>-11.349160393746381</c:v>
                </c:pt>
                <c:pt idx="315">
                  <c:v>-4.3435340572556767</c:v>
                </c:pt>
                <c:pt idx="316">
                  <c:v>-1.1752136752136753</c:v>
                </c:pt>
                <c:pt idx="317">
                  <c:v>-2.9308323563892147</c:v>
                </c:pt>
                <c:pt idx="318">
                  <c:v>-4.4943820224719104</c:v>
                </c:pt>
                <c:pt idx="319">
                  <c:v>-10.704960835509139</c:v>
                </c:pt>
                <c:pt idx="320">
                  <c:v>-5.2287581699346406</c:v>
                </c:pt>
                <c:pt idx="321">
                  <c:v>-5.851619644723093</c:v>
                </c:pt>
                <c:pt idx="322">
                  <c:v>-2.7746947835738069</c:v>
                </c:pt>
                <c:pt idx="323">
                  <c:v>-2.0224719101123596</c:v>
                </c:pt>
                <c:pt idx="324">
                  <c:v>-1.1904761904761905</c:v>
                </c:pt>
                <c:pt idx="325">
                  <c:v>-12.721417069243156</c:v>
                </c:pt>
                <c:pt idx="326">
                  <c:v>-2.7059291683247113</c:v>
                </c:pt>
                <c:pt idx="327">
                  <c:v>-2.4888321633694956</c:v>
                </c:pt>
                <c:pt idx="328">
                  <c:v>-2.4977698483496877</c:v>
                </c:pt>
                <c:pt idx="329">
                  <c:v>-3.9603960396039604</c:v>
                </c:pt>
                <c:pt idx="330">
                  <c:v>-4.225352112676056</c:v>
                </c:pt>
                <c:pt idx="331">
                  <c:v>0.54054054054054057</c:v>
                </c:pt>
                <c:pt idx="332">
                  <c:v>-1.0452961672473868</c:v>
                </c:pt>
                <c:pt idx="333">
                  <c:v>-3.8224414303329222</c:v>
                </c:pt>
                <c:pt idx="334">
                  <c:v>-3.3369214208826694</c:v>
                </c:pt>
                <c:pt idx="335">
                  <c:v>-2.6506024096385543</c:v>
                </c:pt>
                <c:pt idx="336">
                  <c:v>-0.92592592592592593</c:v>
                </c:pt>
                <c:pt idx="337">
                  <c:v>-0.85784313725490191</c:v>
                </c:pt>
                <c:pt idx="338">
                  <c:v>5.5222088835534215</c:v>
                </c:pt>
                <c:pt idx="339">
                  <c:v>5.7306590257879657</c:v>
                </c:pt>
                <c:pt idx="340">
                  <c:v>5.9466019417475726</c:v>
                </c:pt>
                <c:pt idx="341">
                  <c:v>5.9479553903345721</c:v>
                </c:pt>
                <c:pt idx="342">
                  <c:v>-4.0387722132471726</c:v>
                </c:pt>
                <c:pt idx="343">
                  <c:v>-0.85784313725490191</c:v>
                </c:pt>
                <c:pt idx="344">
                  <c:v>-0.35756853396901073</c:v>
                </c:pt>
                <c:pt idx="345">
                  <c:v>-1.1363636363636365</c:v>
                </c:pt>
                <c:pt idx="346">
                  <c:v>-15.294117647058824</c:v>
                </c:pt>
                <c:pt idx="347">
                  <c:v>-4.2160737812911728</c:v>
                </c:pt>
                <c:pt idx="348">
                  <c:v>-5.0890585241730282</c:v>
                </c:pt>
                <c:pt idx="349">
                  <c:v>-4.1722745625841187</c:v>
                </c:pt>
                <c:pt idx="350">
                  <c:v>-2.7962716378162451</c:v>
                </c:pt>
                <c:pt idx="351">
                  <c:v>-7.7155824508320725</c:v>
                </c:pt>
                <c:pt idx="352">
                  <c:v>-5.9055118110236222</c:v>
                </c:pt>
                <c:pt idx="353">
                  <c:v>-5.9420289855072461</c:v>
                </c:pt>
                <c:pt idx="354">
                  <c:v>-11.666666666666666</c:v>
                </c:pt>
                <c:pt idx="355">
                  <c:v>-2.6666666666666665</c:v>
                </c:pt>
                <c:pt idx="356">
                  <c:v>-6.8965517241379306</c:v>
                </c:pt>
                <c:pt idx="357">
                  <c:v>-3.4552845528455283</c:v>
                </c:pt>
                <c:pt idx="358">
                  <c:v>-6.6413662239089186</c:v>
                </c:pt>
                <c:pt idx="359">
                  <c:v>0.61425061425061422</c:v>
                </c:pt>
                <c:pt idx="360">
                  <c:v>-3.9240506329113924</c:v>
                </c:pt>
                <c:pt idx="361">
                  <c:v>-5.5190538764783179</c:v>
                </c:pt>
                <c:pt idx="362">
                  <c:v>-3.3532934131736525</c:v>
                </c:pt>
                <c:pt idx="363">
                  <c:v>-4.3586550435865501</c:v>
                </c:pt>
                <c:pt idx="36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8E-482A-A47F-6B0AB182A5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5989200"/>
        <c:axId val="545990160"/>
      </c:lineChart>
      <c:catAx>
        <c:axId val="5459892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5990160"/>
        <c:crosses val="autoZero"/>
        <c:auto val="1"/>
        <c:lblAlgn val="ctr"/>
        <c:lblOffset val="100"/>
        <c:noMultiLvlLbl val="0"/>
      </c:catAx>
      <c:valAx>
        <c:axId val="54599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5989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pH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'[1]ANALYSES réglementaires'!$D$4</c:f>
              <c:strCache>
                <c:ptCount val="1"/>
                <c:pt idx="0">
                  <c:v>pH Entrée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réglementaires'!$D$8:$D$19</c:f>
              <c:numCache>
                <c:formatCode>#,##0.00</c:formatCode>
                <c:ptCount val="12"/>
                <c:pt idx="0">
                  <c:v>7.8</c:v>
                </c:pt>
                <c:pt idx="1">
                  <c:v>7.8</c:v>
                </c:pt>
                <c:pt idx="2">
                  <c:v>7.5</c:v>
                </c:pt>
                <c:pt idx="3">
                  <c:v>7.6</c:v>
                </c:pt>
                <c:pt idx="4">
                  <c:v>7.6</c:v>
                </c:pt>
                <c:pt idx="5">
                  <c:v>7.5</c:v>
                </c:pt>
                <c:pt idx="6">
                  <c:v>7.7</c:v>
                </c:pt>
                <c:pt idx="7">
                  <c:v>7.7</c:v>
                </c:pt>
                <c:pt idx="8">
                  <c:v>7.7</c:v>
                </c:pt>
                <c:pt idx="9">
                  <c:v>7.7</c:v>
                </c:pt>
                <c:pt idx="10">
                  <c:v>7.7</c:v>
                </c:pt>
                <c:pt idx="11">
                  <c:v>7.9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E18-4641-A4C3-2527A2C33C8B}"/>
            </c:ext>
          </c:extLst>
        </c:ser>
        <c:ser>
          <c:idx val="3"/>
          <c:order val="1"/>
          <c:tx>
            <c:strRef>
              <c:f>'[1]ANALYSES réglementaires'!$K$4</c:f>
              <c:strCache>
                <c:ptCount val="1"/>
                <c:pt idx="0">
                  <c:v>pH Sortie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réglementaires'!$K$8:$K$19</c:f>
              <c:numCache>
                <c:formatCode>#,##0.00</c:formatCode>
                <c:ptCount val="12"/>
                <c:pt idx="0">
                  <c:v>5.0999999999999996</c:v>
                </c:pt>
                <c:pt idx="1">
                  <c:v>7.7</c:v>
                </c:pt>
                <c:pt idx="2">
                  <c:v>7.6</c:v>
                </c:pt>
                <c:pt idx="3">
                  <c:v>7.8</c:v>
                </c:pt>
                <c:pt idx="4">
                  <c:v>7.8</c:v>
                </c:pt>
                <c:pt idx="5">
                  <c:v>7.7</c:v>
                </c:pt>
                <c:pt idx="6">
                  <c:v>7.8</c:v>
                </c:pt>
                <c:pt idx="7">
                  <c:v>7.8</c:v>
                </c:pt>
                <c:pt idx="8">
                  <c:v>7.8</c:v>
                </c:pt>
                <c:pt idx="9" formatCode="General">
                  <c:v>8</c:v>
                </c:pt>
                <c:pt idx="10" formatCode="General">
                  <c:v>7.7</c:v>
                </c:pt>
                <c:pt idx="11" formatCode="General">
                  <c:v>7.7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4E18-4641-A4C3-2527A2C33C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9583504"/>
        <c:axId val="609586064"/>
      </c:lineChart>
      <c:catAx>
        <c:axId val="60958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9586064"/>
        <c:crosses val="autoZero"/>
        <c:auto val="1"/>
        <c:lblAlgn val="ctr"/>
        <c:lblOffset val="100"/>
        <c:noMultiLvlLbl val="0"/>
      </c:catAx>
      <c:valAx>
        <c:axId val="609586064"/>
        <c:scaling>
          <c:orientation val="minMax"/>
          <c:max val="8"/>
          <c:min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9583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 la température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'[1]ANALYSES réglementaires'!$C$4</c:f>
              <c:strCache>
                <c:ptCount val="1"/>
                <c:pt idx="0">
                  <c:v>T° Entrée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réglementaires'!$C$8:$C$19</c:f>
              <c:numCache>
                <c:formatCode>#,##0.00</c:formatCode>
                <c:ptCount val="12"/>
                <c:pt idx="0">
                  <c:v>4.3</c:v>
                </c:pt>
                <c:pt idx="1">
                  <c:v>4.5999999999999996</c:v>
                </c:pt>
                <c:pt idx="2">
                  <c:v>3.1</c:v>
                </c:pt>
                <c:pt idx="3">
                  <c:v>3.1</c:v>
                </c:pt>
                <c:pt idx="4">
                  <c:v>4.5999999999999996</c:v>
                </c:pt>
                <c:pt idx="5">
                  <c:v>7.8</c:v>
                </c:pt>
                <c:pt idx="6">
                  <c:v>4.9000000000000004</c:v>
                </c:pt>
                <c:pt idx="7">
                  <c:v>4.9000000000000004</c:v>
                </c:pt>
                <c:pt idx="8">
                  <c:v>5.0999999999999996</c:v>
                </c:pt>
                <c:pt idx="9">
                  <c:v>3</c:v>
                </c:pt>
                <c:pt idx="10">
                  <c:v>5.8</c:v>
                </c:pt>
                <c:pt idx="11">
                  <c:v>4.8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A41-42EA-AF12-7CF626CD2816}"/>
            </c:ext>
          </c:extLst>
        </c:ser>
        <c:ser>
          <c:idx val="3"/>
          <c:order val="1"/>
          <c:tx>
            <c:strRef>
              <c:f>'[1]ANALYSES réglementaires'!$J$4</c:f>
              <c:strCache>
                <c:ptCount val="1"/>
                <c:pt idx="0">
                  <c:v>T° Sortie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réglementaires'!$J$8:$J$19</c:f>
              <c:numCache>
                <c:formatCode>#,##0.00</c:formatCode>
                <c:ptCount val="12"/>
                <c:pt idx="0">
                  <c:v>4.0999999999999996</c:v>
                </c:pt>
                <c:pt idx="1">
                  <c:v>3.9</c:v>
                </c:pt>
                <c:pt idx="2">
                  <c:v>2.29</c:v>
                </c:pt>
                <c:pt idx="3">
                  <c:v>4.0999999999999996</c:v>
                </c:pt>
                <c:pt idx="4">
                  <c:v>3.6</c:v>
                </c:pt>
                <c:pt idx="5">
                  <c:v>6.4</c:v>
                </c:pt>
                <c:pt idx="6">
                  <c:v>4.9000000000000004</c:v>
                </c:pt>
                <c:pt idx="7">
                  <c:v>4.9000000000000004</c:v>
                </c:pt>
                <c:pt idx="8">
                  <c:v>5.9</c:v>
                </c:pt>
                <c:pt idx="9" formatCode="General">
                  <c:v>3.1</c:v>
                </c:pt>
                <c:pt idx="10" formatCode="General">
                  <c:v>7.7</c:v>
                </c:pt>
                <c:pt idx="11" formatCode="General">
                  <c:v>4.4000000000000004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3A41-42EA-AF12-7CF626CD2816}"/>
            </c:ext>
          </c:extLst>
        </c:ser>
        <c:ser>
          <c:idx val="0"/>
          <c:order val="2"/>
          <c:tx>
            <c:strRef>
              <c:f>[1]Données!$J$4</c:f>
              <c:strCache>
                <c:ptCount val="1"/>
                <c:pt idx="0">
                  <c:v>T° minimale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Données!$K$5:$K$16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41-42EA-AF12-7CF626CD2816}"/>
            </c:ext>
          </c:extLst>
        </c:ser>
        <c:ser>
          <c:idx val="2"/>
          <c:order val="3"/>
          <c:tx>
            <c:strRef>
              <c:f>[1]Données!$K$4</c:f>
              <c:strCache>
                <c:ptCount val="1"/>
                <c:pt idx="0">
                  <c:v>T° maximale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Données!$L$5:$L$16</c:f>
              <c:numCache>
                <c:formatCode>General</c:formatCode>
                <c:ptCount val="12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  <c:pt idx="8">
                  <c:v>8</c:v>
                </c:pt>
                <c:pt idx="9">
                  <c:v>8</c:v>
                </c:pt>
                <c:pt idx="10">
                  <c:v>8</c:v>
                </c:pt>
                <c:pt idx="11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A41-42EA-AF12-7CF626CD28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9583504"/>
        <c:axId val="609586064"/>
      </c:lineChart>
      <c:catAx>
        <c:axId val="60958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9586064"/>
        <c:crosses val="autoZero"/>
        <c:auto val="1"/>
        <c:lblAlgn val="ctr"/>
        <c:lblOffset val="100"/>
        <c:noMultiLvlLbl val="0"/>
      </c:catAx>
      <c:valAx>
        <c:axId val="60958606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9583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DCO Entrée et Sortie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'[1]ANALYSES réglementaires'!$E$4</c:f>
              <c:strCache>
                <c:ptCount val="1"/>
                <c:pt idx="0">
                  <c:v>DCO Entrée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réglementaires'!$E$8:$E$19</c:f>
              <c:numCache>
                <c:formatCode>#,##0.00</c:formatCode>
                <c:ptCount val="12"/>
                <c:pt idx="0">
                  <c:v>836</c:v>
                </c:pt>
                <c:pt idx="1">
                  <c:v>639</c:v>
                </c:pt>
                <c:pt idx="2">
                  <c:v>589</c:v>
                </c:pt>
                <c:pt idx="3">
                  <c:v>1000</c:v>
                </c:pt>
                <c:pt idx="4">
                  <c:v>938</c:v>
                </c:pt>
                <c:pt idx="5">
                  <c:v>893</c:v>
                </c:pt>
                <c:pt idx="6">
                  <c:v>898</c:v>
                </c:pt>
                <c:pt idx="7">
                  <c:v>898</c:v>
                </c:pt>
                <c:pt idx="8">
                  <c:v>850</c:v>
                </c:pt>
                <c:pt idx="9">
                  <c:v>874</c:v>
                </c:pt>
                <c:pt idx="10">
                  <c:v>791</c:v>
                </c:pt>
                <c:pt idx="11">
                  <c:v>1480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2A1-4E81-85A9-B9C14770AEAF}"/>
            </c:ext>
          </c:extLst>
        </c:ser>
        <c:ser>
          <c:idx val="1"/>
          <c:order val="1"/>
          <c:tx>
            <c:strRef>
              <c:f>'[1]ANALYSES réglementaires'!$L$4</c:f>
              <c:strCache>
                <c:ptCount val="1"/>
                <c:pt idx="0">
                  <c:v>DCO Sortie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réglementaires'!$L$8:$L$19</c:f>
              <c:numCache>
                <c:formatCode>#,##0.00</c:formatCode>
                <c:ptCount val="12"/>
                <c:pt idx="0">
                  <c:v>8</c:v>
                </c:pt>
                <c:pt idx="1">
                  <c:v>39</c:v>
                </c:pt>
                <c:pt idx="2">
                  <c:v>602</c:v>
                </c:pt>
                <c:pt idx="3">
                  <c:v>49</c:v>
                </c:pt>
                <c:pt idx="4">
                  <c:v>102</c:v>
                </c:pt>
                <c:pt idx="5">
                  <c:v>46</c:v>
                </c:pt>
                <c:pt idx="6">
                  <c:v>40</c:v>
                </c:pt>
                <c:pt idx="7">
                  <c:v>40</c:v>
                </c:pt>
                <c:pt idx="8">
                  <c:v>95</c:v>
                </c:pt>
                <c:pt idx="9" formatCode="General">
                  <c:v>121</c:v>
                </c:pt>
                <c:pt idx="10" formatCode="General">
                  <c:v>114</c:v>
                </c:pt>
                <c:pt idx="11" formatCode="General">
                  <c:v>218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92A1-4E81-85A9-B9C14770AE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4500560"/>
        <c:axId val="315195432"/>
      </c:line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Concentration (mg/L)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Conformité DCO Sortie (Concentration)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'[1]ANALYSES réglementaires'!$L$4</c:f>
              <c:strCache>
                <c:ptCount val="1"/>
                <c:pt idx="0">
                  <c:v>DCO Sortie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réglementaires'!$L$8:$L$19</c:f>
              <c:numCache>
                <c:formatCode>#,##0.00</c:formatCode>
                <c:ptCount val="12"/>
                <c:pt idx="0">
                  <c:v>8</c:v>
                </c:pt>
                <c:pt idx="1">
                  <c:v>39</c:v>
                </c:pt>
                <c:pt idx="2">
                  <c:v>602</c:v>
                </c:pt>
                <c:pt idx="3">
                  <c:v>49</c:v>
                </c:pt>
                <c:pt idx="4">
                  <c:v>102</c:v>
                </c:pt>
                <c:pt idx="5">
                  <c:v>46</c:v>
                </c:pt>
                <c:pt idx="6">
                  <c:v>40</c:v>
                </c:pt>
                <c:pt idx="7">
                  <c:v>40</c:v>
                </c:pt>
                <c:pt idx="8">
                  <c:v>95</c:v>
                </c:pt>
                <c:pt idx="9" formatCode="General">
                  <c:v>121</c:v>
                </c:pt>
                <c:pt idx="10" formatCode="General">
                  <c:v>114</c:v>
                </c:pt>
                <c:pt idx="11" formatCode="General">
                  <c:v>218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CDC-4E6E-83EB-6D35AC5949F1}"/>
            </c:ext>
          </c:extLst>
        </c:ser>
        <c:ser>
          <c:idx val="3"/>
          <c:order val="1"/>
          <c:tx>
            <c:strRef>
              <c:f>[1]Données!$A$4</c:f>
              <c:strCache>
                <c:ptCount val="1"/>
                <c:pt idx="0">
                  <c:v>Limite conformité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Données!$B$5:$B$16</c:f>
              <c:numCache>
                <c:formatCode>General</c:formatCode>
                <c:ptCount val="12"/>
                <c:pt idx="0">
                  <c:v>125</c:v>
                </c:pt>
                <c:pt idx="1">
                  <c:v>125</c:v>
                </c:pt>
                <c:pt idx="2">
                  <c:v>125</c:v>
                </c:pt>
                <c:pt idx="3">
                  <c:v>125</c:v>
                </c:pt>
                <c:pt idx="4">
                  <c:v>125</c:v>
                </c:pt>
                <c:pt idx="5">
                  <c:v>125</c:v>
                </c:pt>
                <c:pt idx="6">
                  <c:v>125</c:v>
                </c:pt>
                <c:pt idx="7">
                  <c:v>125</c:v>
                </c:pt>
                <c:pt idx="8">
                  <c:v>125</c:v>
                </c:pt>
                <c:pt idx="9">
                  <c:v>125</c:v>
                </c:pt>
                <c:pt idx="10">
                  <c:v>125</c:v>
                </c:pt>
                <c:pt idx="11">
                  <c:v>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DC-4E6E-83EB-6D35AC5949F1}"/>
            </c:ext>
          </c:extLst>
        </c:ser>
        <c:ser>
          <c:idx val="4"/>
          <c:order val="2"/>
          <c:tx>
            <c:strRef>
              <c:f>[1]Données!$B$4</c:f>
              <c:strCache>
                <c:ptCount val="1"/>
                <c:pt idx="0">
                  <c:v>redhibitoire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Données!$C$5:$C$16</c:f>
              <c:numCache>
                <c:formatCode>General</c:formatCode>
                <c:ptCount val="12"/>
                <c:pt idx="0">
                  <c:v>250</c:v>
                </c:pt>
                <c:pt idx="1">
                  <c:v>250</c:v>
                </c:pt>
                <c:pt idx="2">
                  <c:v>250</c:v>
                </c:pt>
                <c:pt idx="3">
                  <c:v>250</c:v>
                </c:pt>
                <c:pt idx="4">
                  <c:v>250</c:v>
                </c:pt>
                <c:pt idx="5">
                  <c:v>250</c:v>
                </c:pt>
                <c:pt idx="6">
                  <c:v>250</c:v>
                </c:pt>
                <c:pt idx="7">
                  <c:v>250</c:v>
                </c:pt>
                <c:pt idx="8">
                  <c:v>250</c:v>
                </c:pt>
                <c:pt idx="9">
                  <c:v>250</c:v>
                </c:pt>
                <c:pt idx="10">
                  <c:v>250</c:v>
                </c:pt>
                <c:pt idx="11">
                  <c:v>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CDC-4E6E-83EB-6D35AC5949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4500560"/>
        <c:axId val="315195432"/>
      </c:line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Concentration (mg/L)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u="none" strike="noStrike" baseline="0">
                <a:effectLst/>
              </a:rPr>
              <a:t>Conformité DCO (Rendement)</a:t>
            </a:r>
            <a:endParaRPr lang="fr-FR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'[1]ANALYSES réglementaires'!$T$4</c:f>
              <c:strCache>
                <c:ptCount val="1"/>
                <c:pt idx="0">
                  <c:v>rendement DCO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réglementaires'!$T$8:$T$19</c:f>
              <c:numCache>
                <c:formatCode>0.00</c:formatCode>
                <c:ptCount val="12"/>
                <c:pt idx="0">
                  <c:v>99.043062200956939</c:v>
                </c:pt>
                <c:pt idx="1">
                  <c:v>93.896713615023472</c:v>
                </c:pt>
                <c:pt idx="2">
                  <c:v>-2.2071307300509337</c:v>
                </c:pt>
                <c:pt idx="3">
                  <c:v>95.1</c:v>
                </c:pt>
                <c:pt idx="4">
                  <c:v>89.125799573560769</c:v>
                </c:pt>
                <c:pt idx="5">
                  <c:v>94.848824188129896</c:v>
                </c:pt>
                <c:pt idx="6">
                  <c:v>95.545657015590194</c:v>
                </c:pt>
                <c:pt idx="7">
                  <c:v>95.545657015590194</c:v>
                </c:pt>
                <c:pt idx="8">
                  <c:v>88.82352941176471</c:v>
                </c:pt>
                <c:pt idx="9">
                  <c:v>86.155606407322651</c:v>
                </c:pt>
                <c:pt idx="10">
                  <c:v>85.587863463969654</c:v>
                </c:pt>
                <c:pt idx="11">
                  <c:v>85.270270270270274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9B0-468F-BDD4-F8F320BA14A9}"/>
            </c:ext>
          </c:extLst>
        </c:ser>
        <c:ser>
          <c:idx val="5"/>
          <c:order val="1"/>
          <c:tx>
            <c:strRef>
              <c:f>[1]Données!$C$4</c:f>
              <c:strCache>
                <c:ptCount val="1"/>
                <c:pt idx="0">
                  <c:v>rendement minimal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Données!$D$5:$D$16</c:f>
              <c:numCache>
                <c:formatCode>General</c:formatCode>
                <c:ptCount val="12"/>
                <c:pt idx="0">
                  <c:v>75</c:v>
                </c:pt>
                <c:pt idx="1">
                  <c:v>75</c:v>
                </c:pt>
                <c:pt idx="2">
                  <c:v>75</c:v>
                </c:pt>
                <c:pt idx="3">
                  <c:v>75</c:v>
                </c:pt>
                <c:pt idx="4">
                  <c:v>75</c:v>
                </c:pt>
                <c:pt idx="5">
                  <c:v>75</c:v>
                </c:pt>
                <c:pt idx="6">
                  <c:v>75</c:v>
                </c:pt>
                <c:pt idx="7">
                  <c:v>75</c:v>
                </c:pt>
                <c:pt idx="8">
                  <c:v>75</c:v>
                </c:pt>
                <c:pt idx="9">
                  <c:v>75</c:v>
                </c:pt>
                <c:pt idx="10">
                  <c:v>75</c:v>
                </c:pt>
                <c:pt idx="11">
                  <c:v>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B0-468F-BDD4-F8F320BA14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4500560"/>
        <c:axId val="315195432"/>
      </c:line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  <c:max val="100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Rendement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MES Entrée et Sortie</a:t>
            </a:r>
            <a:endParaRPr lang="fr-FR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'[1]ANALYSES réglementaires'!$F$4</c:f>
              <c:strCache>
                <c:ptCount val="1"/>
                <c:pt idx="0">
                  <c:v>MES Entrée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réglementaires'!$F$8:$F$19</c:f>
              <c:numCache>
                <c:formatCode>#,##0.00</c:formatCode>
                <c:ptCount val="12"/>
                <c:pt idx="0">
                  <c:v>314</c:v>
                </c:pt>
                <c:pt idx="1">
                  <c:v>318</c:v>
                </c:pt>
                <c:pt idx="2">
                  <c:v>288</c:v>
                </c:pt>
                <c:pt idx="3">
                  <c:v>388</c:v>
                </c:pt>
                <c:pt idx="4">
                  <c:v>324</c:v>
                </c:pt>
                <c:pt idx="5">
                  <c:v>408</c:v>
                </c:pt>
                <c:pt idx="6">
                  <c:v>358</c:v>
                </c:pt>
                <c:pt idx="7">
                  <c:v>358</c:v>
                </c:pt>
                <c:pt idx="8">
                  <c:v>398</c:v>
                </c:pt>
                <c:pt idx="9" formatCode="General">
                  <c:v>344</c:v>
                </c:pt>
                <c:pt idx="10" formatCode="General">
                  <c:v>352</c:v>
                </c:pt>
                <c:pt idx="11" formatCode="General">
                  <c:v>740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A66-4036-9811-402EB222706F}"/>
            </c:ext>
          </c:extLst>
        </c:ser>
        <c:ser>
          <c:idx val="1"/>
          <c:order val="1"/>
          <c:tx>
            <c:strRef>
              <c:f>'[1]ANALYSES réglementaires'!$M$4</c:f>
              <c:strCache>
                <c:ptCount val="1"/>
                <c:pt idx="0">
                  <c:v>MES Sortie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réglementaires'!$M$8:$M$19</c:f>
              <c:numCache>
                <c:formatCode>#,##0.00</c:formatCode>
                <c:ptCount val="12"/>
                <c:pt idx="0">
                  <c:v>11</c:v>
                </c:pt>
                <c:pt idx="1">
                  <c:v>6</c:v>
                </c:pt>
                <c:pt idx="2">
                  <c:v>438</c:v>
                </c:pt>
                <c:pt idx="3">
                  <c:v>11</c:v>
                </c:pt>
                <c:pt idx="4">
                  <c:v>58</c:v>
                </c:pt>
                <c:pt idx="5">
                  <c:v>14</c:v>
                </c:pt>
                <c:pt idx="6">
                  <c:v>7</c:v>
                </c:pt>
                <c:pt idx="7">
                  <c:v>7</c:v>
                </c:pt>
                <c:pt idx="8">
                  <c:v>36</c:v>
                </c:pt>
                <c:pt idx="9" formatCode="General">
                  <c:v>28</c:v>
                </c:pt>
                <c:pt idx="10" formatCode="General">
                  <c:v>48</c:v>
                </c:pt>
                <c:pt idx="11" formatCode="General">
                  <c:v>105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4A66-4036-9811-402EB22270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4500560"/>
        <c:axId val="315195432"/>
      </c:line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Concentration (mg/L)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u="none" strike="noStrike" baseline="0">
                <a:effectLst/>
              </a:rPr>
              <a:t>Conformité MES Sortie (Concentration)</a:t>
            </a:r>
            <a:endParaRPr lang="fr-FR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[1]Données!$G$4</c:f>
              <c:strCache>
                <c:ptCount val="1"/>
                <c:pt idx="0">
                  <c:v>Limite conformité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Données!$H$5:$H$16</c:f>
              <c:numCache>
                <c:formatCode>General</c:formatCode>
                <c:ptCount val="12"/>
                <c:pt idx="0">
                  <c:v>35</c:v>
                </c:pt>
                <c:pt idx="1">
                  <c:v>35</c:v>
                </c:pt>
                <c:pt idx="2">
                  <c:v>35</c:v>
                </c:pt>
                <c:pt idx="3">
                  <c:v>35</c:v>
                </c:pt>
                <c:pt idx="4">
                  <c:v>35</c:v>
                </c:pt>
                <c:pt idx="5">
                  <c:v>35</c:v>
                </c:pt>
                <c:pt idx="6">
                  <c:v>35</c:v>
                </c:pt>
                <c:pt idx="7">
                  <c:v>35</c:v>
                </c:pt>
                <c:pt idx="8">
                  <c:v>35</c:v>
                </c:pt>
                <c:pt idx="9">
                  <c:v>35</c:v>
                </c:pt>
                <c:pt idx="10">
                  <c:v>35</c:v>
                </c:pt>
                <c:pt idx="11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22F-4F60-9809-5D233DDF39A2}"/>
            </c:ext>
          </c:extLst>
        </c:ser>
        <c:ser>
          <c:idx val="1"/>
          <c:order val="1"/>
          <c:tx>
            <c:strRef>
              <c:f>'[1]ANALYSES réglementaires'!$M$4</c:f>
              <c:strCache>
                <c:ptCount val="1"/>
                <c:pt idx="0">
                  <c:v>MES Sortie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réglementaires'!$M$8:$M$19</c:f>
              <c:numCache>
                <c:formatCode>#,##0.00</c:formatCode>
                <c:ptCount val="12"/>
                <c:pt idx="0">
                  <c:v>11</c:v>
                </c:pt>
                <c:pt idx="1">
                  <c:v>6</c:v>
                </c:pt>
                <c:pt idx="2">
                  <c:v>438</c:v>
                </c:pt>
                <c:pt idx="3">
                  <c:v>11</c:v>
                </c:pt>
                <c:pt idx="4">
                  <c:v>58</c:v>
                </c:pt>
                <c:pt idx="5">
                  <c:v>14</c:v>
                </c:pt>
                <c:pt idx="6">
                  <c:v>7</c:v>
                </c:pt>
                <c:pt idx="7">
                  <c:v>7</c:v>
                </c:pt>
                <c:pt idx="8">
                  <c:v>36</c:v>
                </c:pt>
                <c:pt idx="9" formatCode="General">
                  <c:v>28</c:v>
                </c:pt>
                <c:pt idx="10" formatCode="General">
                  <c:v>48</c:v>
                </c:pt>
                <c:pt idx="11" formatCode="General">
                  <c:v>105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022F-4F60-9809-5D233DDF39A2}"/>
            </c:ext>
          </c:extLst>
        </c:ser>
        <c:ser>
          <c:idx val="2"/>
          <c:order val="2"/>
          <c:tx>
            <c:strRef>
              <c:f>[1]Données!$H$4</c:f>
              <c:strCache>
                <c:ptCount val="1"/>
                <c:pt idx="0">
                  <c:v>redhibitoire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Données!$I$5:$I$16</c:f>
              <c:numCache>
                <c:formatCode>General</c:formatCode>
                <c:ptCount val="12"/>
                <c:pt idx="0">
                  <c:v>85</c:v>
                </c:pt>
                <c:pt idx="1">
                  <c:v>85</c:v>
                </c:pt>
                <c:pt idx="2">
                  <c:v>85</c:v>
                </c:pt>
                <c:pt idx="3">
                  <c:v>85</c:v>
                </c:pt>
                <c:pt idx="4">
                  <c:v>85</c:v>
                </c:pt>
                <c:pt idx="5">
                  <c:v>85</c:v>
                </c:pt>
                <c:pt idx="6">
                  <c:v>85</c:v>
                </c:pt>
                <c:pt idx="7">
                  <c:v>85</c:v>
                </c:pt>
                <c:pt idx="8">
                  <c:v>85</c:v>
                </c:pt>
                <c:pt idx="9">
                  <c:v>85</c:v>
                </c:pt>
                <c:pt idx="10">
                  <c:v>85</c:v>
                </c:pt>
                <c:pt idx="11">
                  <c:v>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22F-4F60-9809-5D233DDF39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4500560"/>
        <c:axId val="315195432"/>
      </c:line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  <c:max val="4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Concentration (mg/L)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u="none" strike="noStrike" baseline="0">
                <a:effectLst/>
              </a:rPr>
              <a:t>Conformité MES (Rendement)</a:t>
            </a:r>
            <a:endParaRPr lang="fr-FR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'[1]ANALYSES réglementaires'!$U$4</c:f>
              <c:strCache>
                <c:ptCount val="1"/>
                <c:pt idx="0">
                  <c:v>rendement MES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réglementaires'!$U$8:$U$19</c:f>
              <c:numCache>
                <c:formatCode>0.00</c:formatCode>
                <c:ptCount val="12"/>
                <c:pt idx="0">
                  <c:v>96.496815286624198</c:v>
                </c:pt>
                <c:pt idx="1">
                  <c:v>98.113207547169807</c:v>
                </c:pt>
                <c:pt idx="2">
                  <c:v>-52.083333333333336</c:v>
                </c:pt>
                <c:pt idx="3">
                  <c:v>97.164948453608247</c:v>
                </c:pt>
                <c:pt idx="4">
                  <c:v>82.098765432098759</c:v>
                </c:pt>
                <c:pt idx="5">
                  <c:v>96.568627450980387</c:v>
                </c:pt>
                <c:pt idx="6">
                  <c:v>98.044692737430168</c:v>
                </c:pt>
                <c:pt idx="7">
                  <c:v>98.044692737430168</c:v>
                </c:pt>
                <c:pt idx="8">
                  <c:v>90.954773869346738</c:v>
                </c:pt>
                <c:pt idx="9">
                  <c:v>91.860465116279073</c:v>
                </c:pt>
                <c:pt idx="10">
                  <c:v>86.36363636363636</c:v>
                </c:pt>
                <c:pt idx="11">
                  <c:v>85.810810810810807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E36-41DD-9959-A7A9008C0D73}"/>
            </c:ext>
          </c:extLst>
        </c:ser>
        <c:ser>
          <c:idx val="1"/>
          <c:order val="1"/>
          <c:tx>
            <c:strRef>
              <c:f>[1]Données!$I$4</c:f>
              <c:strCache>
                <c:ptCount val="1"/>
                <c:pt idx="0">
                  <c:v>rendement minimal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Données!$J$5:$J$16</c:f>
              <c:numCache>
                <c:formatCode>General</c:formatCode>
                <c:ptCount val="12"/>
                <c:pt idx="0">
                  <c:v>90</c:v>
                </c:pt>
                <c:pt idx="1">
                  <c:v>90</c:v>
                </c:pt>
                <c:pt idx="2">
                  <c:v>90</c:v>
                </c:pt>
                <c:pt idx="3">
                  <c:v>90</c:v>
                </c:pt>
                <c:pt idx="4">
                  <c:v>90</c:v>
                </c:pt>
                <c:pt idx="5">
                  <c:v>90</c:v>
                </c:pt>
                <c:pt idx="6">
                  <c:v>90</c:v>
                </c:pt>
                <c:pt idx="7">
                  <c:v>90</c:v>
                </c:pt>
                <c:pt idx="8">
                  <c:v>90</c:v>
                </c:pt>
                <c:pt idx="9">
                  <c:v>90</c:v>
                </c:pt>
                <c:pt idx="10">
                  <c:v>90</c:v>
                </c:pt>
                <c:pt idx="11">
                  <c:v>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36-41DD-9959-A7A9008C0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4500560"/>
        <c:axId val="315195432"/>
      </c:line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  <c:max val="100"/>
          <c:min val="-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Rendement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Charge</a:t>
            </a:r>
            <a:r>
              <a:rPr lang="fr-FR" baseline="0"/>
              <a:t> entrante DCO et MES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'[1]ANALYSES réglementaires'!$E$4</c:f>
              <c:strCache>
                <c:ptCount val="1"/>
                <c:pt idx="0">
                  <c:v>DCO Entrée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réglementaires'!$E$8:$E$19</c:f>
              <c:numCache>
                <c:formatCode>#,##0.00</c:formatCode>
                <c:ptCount val="12"/>
                <c:pt idx="0">
                  <c:v>836</c:v>
                </c:pt>
                <c:pt idx="1">
                  <c:v>639</c:v>
                </c:pt>
                <c:pt idx="2">
                  <c:v>589</c:v>
                </c:pt>
                <c:pt idx="3">
                  <c:v>1000</c:v>
                </c:pt>
                <c:pt idx="4">
                  <c:v>938</c:v>
                </c:pt>
                <c:pt idx="5">
                  <c:v>893</c:v>
                </c:pt>
                <c:pt idx="6">
                  <c:v>898</c:v>
                </c:pt>
                <c:pt idx="7">
                  <c:v>898</c:v>
                </c:pt>
                <c:pt idx="8">
                  <c:v>850</c:v>
                </c:pt>
                <c:pt idx="9">
                  <c:v>874</c:v>
                </c:pt>
                <c:pt idx="10">
                  <c:v>791</c:v>
                </c:pt>
                <c:pt idx="11">
                  <c:v>1480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C89-474A-866D-7EC5FE5D3344}"/>
            </c:ext>
          </c:extLst>
        </c:ser>
        <c:ser>
          <c:idx val="1"/>
          <c:order val="1"/>
          <c:tx>
            <c:strRef>
              <c:f>'[1]ANALYSES réglementaires'!$F$4</c:f>
              <c:strCache>
                <c:ptCount val="1"/>
                <c:pt idx="0">
                  <c:v>MES Entrée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réglementaires'!$F$8:$F$19</c:f>
              <c:numCache>
                <c:formatCode>#,##0.00</c:formatCode>
                <c:ptCount val="12"/>
                <c:pt idx="0">
                  <c:v>314</c:v>
                </c:pt>
                <c:pt idx="1">
                  <c:v>318</c:v>
                </c:pt>
                <c:pt idx="2">
                  <c:v>288</c:v>
                </c:pt>
                <c:pt idx="3">
                  <c:v>388</c:v>
                </c:pt>
                <c:pt idx="4">
                  <c:v>324</c:v>
                </c:pt>
                <c:pt idx="5">
                  <c:v>408</c:v>
                </c:pt>
                <c:pt idx="6">
                  <c:v>358</c:v>
                </c:pt>
                <c:pt idx="7">
                  <c:v>358</c:v>
                </c:pt>
                <c:pt idx="8">
                  <c:v>398</c:v>
                </c:pt>
                <c:pt idx="9" formatCode="General">
                  <c:v>344</c:v>
                </c:pt>
                <c:pt idx="10" formatCode="General">
                  <c:v>352</c:v>
                </c:pt>
                <c:pt idx="11" formatCode="General">
                  <c:v>740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AC89-474A-866D-7EC5FE5D33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9598224"/>
        <c:axId val="609594384"/>
      </c:lineChart>
      <c:catAx>
        <c:axId val="609598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9594384"/>
        <c:crosses val="autoZero"/>
        <c:auto val="1"/>
        <c:lblAlgn val="ctr"/>
        <c:lblOffset val="100"/>
        <c:noMultiLvlLbl val="0"/>
      </c:catAx>
      <c:valAx>
        <c:axId val="60959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9598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Charge sortante DCO et MES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'[1]ANALYSES réglementaires'!$L$4</c:f>
              <c:strCache>
                <c:ptCount val="1"/>
                <c:pt idx="0">
                  <c:v>DCO Sortie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réglementaires'!$L$8:$L$19</c:f>
              <c:numCache>
                <c:formatCode>#,##0.00</c:formatCode>
                <c:ptCount val="12"/>
                <c:pt idx="0">
                  <c:v>8</c:v>
                </c:pt>
                <c:pt idx="1">
                  <c:v>39</c:v>
                </c:pt>
                <c:pt idx="2">
                  <c:v>602</c:v>
                </c:pt>
                <c:pt idx="3">
                  <c:v>49</c:v>
                </c:pt>
                <c:pt idx="4">
                  <c:v>102</c:v>
                </c:pt>
                <c:pt idx="5">
                  <c:v>46</c:v>
                </c:pt>
                <c:pt idx="6">
                  <c:v>40</c:v>
                </c:pt>
                <c:pt idx="7">
                  <c:v>40</c:v>
                </c:pt>
                <c:pt idx="8">
                  <c:v>95</c:v>
                </c:pt>
                <c:pt idx="9" formatCode="General">
                  <c:v>121</c:v>
                </c:pt>
                <c:pt idx="10" formatCode="General">
                  <c:v>114</c:v>
                </c:pt>
                <c:pt idx="11" formatCode="General">
                  <c:v>218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F75-44D0-9538-D8626EEFD86C}"/>
            </c:ext>
          </c:extLst>
        </c:ser>
        <c:ser>
          <c:idx val="1"/>
          <c:order val="1"/>
          <c:tx>
            <c:strRef>
              <c:f>'[1]ANALYSES réglementaires'!$M$4</c:f>
              <c:strCache>
                <c:ptCount val="1"/>
                <c:pt idx="0">
                  <c:v>MES Sortie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réglementaires'!$M$8:$M$19</c:f>
              <c:numCache>
                <c:formatCode>#,##0.00</c:formatCode>
                <c:ptCount val="12"/>
                <c:pt idx="0">
                  <c:v>11</c:v>
                </c:pt>
                <c:pt idx="1">
                  <c:v>6</c:v>
                </c:pt>
                <c:pt idx="2">
                  <c:v>438</c:v>
                </c:pt>
                <c:pt idx="3">
                  <c:v>11</c:v>
                </c:pt>
                <c:pt idx="4">
                  <c:v>58</c:v>
                </c:pt>
                <c:pt idx="5">
                  <c:v>14</c:v>
                </c:pt>
                <c:pt idx="6">
                  <c:v>7</c:v>
                </c:pt>
                <c:pt idx="7">
                  <c:v>7</c:v>
                </c:pt>
                <c:pt idx="8">
                  <c:v>36</c:v>
                </c:pt>
                <c:pt idx="9" formatCode="General">
                  <c:v>28</c:v>
                </c:pt>
                <c:pt idx="10" formatCode="General">
                  <c:v>48</c:v>
                </c:pt>
                <c:pt idx="11" formatCode="General">
                  <c:v>105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F75-44D0-9538-D8626EEFD8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4502160"/>
        <c:axId val="564501520"/>
      </c:lineChart>
      <c:catAx>
        <c:axId val="564502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1520"/>
        <c:crosses val="autoZero"/>
        <c:auto val="1"/>
        <c:lblAlgn val="ctr"/>
        <c:lblOffset val="100"/>
        <c:noMultiLvlLbl val="0"/>
      </c:catAx>
      <c:valAx>
        <c:axId val="564501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2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DBO Entrée et Sortie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'[1]ANALYSES réglementaires'!$G$4</c:f>
              <c:strCache>
                <c:ptCount val="1"/>
                <c:pt idx="0">
                  <c:v>DBO Entrée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réglementaires'!$G$8:$G$19</c:f>
              <c:numCache>
                <c:formatCode>#,##0.00</c:formatCode>
                <c:ptCount val="12"/>
                <c:pt idx="0">
                  <c:v>443</c:v>
                </c:pt>
                <c:pt idx="1">
                  <c:v>277</c:v>
                </c:pt>
                <c:pt idx="2">
                  <c:v>297</c:v>
                </c:pt>
                <c:pt idx="3">
                  <c:v>600</c:v>
                </c:pt>
                <c:pt idx="4">
                  <c:v>540</c:v>
                </c:pt>
                <c:pt idx="5">
                  <c:v>409</c:v>
                </c:pt>
                <c:pt idx="6">
                  <c:v>407</c:v>
                </c:pt>
                <c:pt idx="7">
                  <c:v>407</c:v>
                </c:pt>
                <c:pt idx="8">
                  <c:v>358</c:v>
                </c:pt>
                <c:pt idx="9" formatCode="General">
                  <c:v>398</c:v>
                </c:pt>
                <c:pt idx="10" formatCode="General">
                  <c:v>388</c:v>
                </c:pt>
                <c:pt idx="11" formatCode="General">
                  <c:v>675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361-40D8-9070-C5CF8DA912A5}"/>
            </c:ext>
          </c:extLst>
        </c:ser>
        <c:ser>
          <c:idx val="1"/>
          <c:order val="1"/>
          <c:tx>
            <c:strRef>
              <c:f>'[1]ANALYSES réglementaires'!$N$4</c:f>
              <c:strCache>
                <c:ptCount val="1"/>
                <c:pt idx="0">
                  <c:v>DBO Sortie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réglementaires'!$N$8:$N$19</c:f>
              <c:numCache>
                <c:formatCode>#,##0.00</c:formatCode>
                <c:ptCount val="12"/>
                <c:pt idx="0">
                  <c:v>11</c:v>
                </c:pt>
                <c:pt idx="1">
                  <c:v>5</c:v>
                </c:pt>
                <c:pt idx="2">
                  <c:v>70</c:v>
                </c:pt>
                <c:pt idx="3">
                  <c:v>7</c:v>
                </c:pt>
                <c:pt idx="4">
                  <c:v>16</c:v>
                </c:pt>
                <c:pt idx="5">
                  <c:v>6</c:v>
                </c:pt>
                <c:pt idx="6">
                  <c:v>5</c:v>
                </c:pt>
                <c:pt idx="7">
                  <c:v>5</c:v>
                </c:pt>
                <c:pt idx="8">
                  <c:v>33</c:v>
                </c:pt>
                <c:pt idx="9" formatCode="General">
                  <c:v>35</c:v>
                </c:pt>
                <c:pt idx="10" formatCode="General">
                  <c:v>38</c:v>
                </c:pt>
                <c:pt idx="11" formatCode="General">
                  <c:v>45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C361-40D8-9070-C5CF8DA912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4500560"/>
        <c:axId val="315195432"/>
      </c:line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Concentration (mg/L)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Conformité DBO Sortie (Concentration)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'[1]ANALYSES réglementaires'!$N$4</c:f>
              <c:strCache>
                <c:ptCount val="1"/>
                <c:pt idx="0">
                  <c:v>DBO Sortie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réglementaires'!$N$8:$N$19</c:f>
              <c:numCache>
                <c:formatCode>#,##0.00</c:formatCode>
                <c:ptCount val="12"/>
                <c:pt idx="0">
                  <c:v>11</c:v>
                </c:pt>
                <c:pt idx="1">
                  <c:v>5</c:v>
                </c:pt>
                <c:pt idx="2">
                  <c:v>70</c:v>
                </c:pt>
                <c:pt idx="3">
                  <c:v>7</c:v>
                </c:pt>
                <c:pt idx="4">
                  <c:v>16</c:v>
                </c:pt>
                <c:pt idx="5">
                  <c:v>6</c:v>
                </c:pt>
                <c:pt idx="6">
                  <c:v>5</c:v>
                </c:pt>
                <c:pt idx="7">
                  <c:v>5</c:v>
                </c:pt>
                <c:pt idx="8">
                  <c:v>33</c:v>
                </c:pt>
                <c:pt idx="9" formatCode="General">
                  <c:v>35</c:v>
                </c:pt>
                <c:pt idx="10" formatCode="General">
                  <c:v>38</c:v>
                </c:pt>
                <c:pt idx="11" formatCode="General">
                  <c:v>45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5CB-48E5-8065-036528C780C1}"/>
            </c:ext>
          </c:extLst>
        </c:ser>
        <c:ser>
          <c:idx val="3"/>
          <c:order val="1"/>
          <c:tx>
            <c:strRef>
              <c:f>[1]Données!$A$4</c:f>
              <c:strCache>
                <c:ptCount val="1"/>
                <c:pt idx="0">
                  <c:v>Limite conformité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Données!$E$5:$E$16</c:f>
              <c:numCache>
                <c:formatCode>General</c:formatCode>
                <c:ptCount val="12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CB-48E5-8065-036528C780C1}"/>
            </c:ext>
          </c:extLst>
        </c:ser>
        <c:ser>
          <c:idx val="4"/>
          <c:order val="2"/>
          <c:tx>
            <c:strRef>
              <c:f>[1]Données!$B$4</c:f>
              <c:strCache>
                <c:ptCount val="1"/>
                <c:pt idx="0">
                  <c:v>redhibitoire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Données!$F$5:$F$16</c:f>
              <c:numCache>
                <c:formatCode>General</c:formatCode>
                <c:ptCount val="1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CB-48E5-8065-036528C780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4500560"/>
        <c:axId val="315195432"/>
      </c:line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Concentration (mg/L)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u="none" strike="noStrike" baseline="0">
                <a:effectLst/>
              </a:rPr>
              <a:t>Conformité DBO (Rendement)</a:t>
            </a:r>
            <a:endParaRPr lang="fr-FR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'[1]ANALYSES réglementaires'!$V$4</c:f>
              <c:strCache>
                <c:ptCount val="1"/>
                <c:pt idx="0">
                  <c:v>rendement DBO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réglementaires'!$V$8:$V$19</c:f>
              <c:numCache>
                <c:formatCode>0.00</c:formatCode>
                <c:ptCount val="12"/>
                <c:pt idx="0">
                  <c:v>97.516930022573362</c:v>
                </c:pt>
                <c:pt idx="1">
                  <c:v>98.194945848375454</c:v>
                </c:pt>
                <c:pt idx="2">
                  <c:v>76.430976430976429</c:v>
                </c:pt>
                <c:pt idx="3">
                  <c:v>98.833333333333329</c:v>
                </c:pt>
                <c:pt idx="4">
                  <c:v>97.037037037037038</c:v>
                </c:pt>
                <c:pt idx="5">
                  <c:v>98.53300733496333</c:v>
                </c:pt>
                <c:pt idx="6">
                  <c:v>98.77149877149877</c:v>
                </c:pt>
                <c:pt idx="7">
                  <c:v>98.77149877149877</c:v>
                </c:pt>
                <c:pt idx="8">
                  <c:v>90.782122905027933</c:v>
                </c:pt>
                <c:pt idx="9">
                  <c:v>91.206030150753776</c:v>
                </c:pt>
                <c:pt idx="10">
                  <c:v>90.206185567010309</c:v>
                </c:pt>
                <c:pt idx="11">
                  <c:v>93.333333333333329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A71-497E-94BF-F3C8DFFD5DCE}"/>
            </c:ext>
          </c:extLst>
        </c:ser>
        <c:ser>
          <c:idx val="5"/>
          <c:order val="1"/>
          <c:tx>
            <c:strRef>
              <c:f>[1]Données!$C$4</c:f>
              <c:strCache>
                <c:ptCount val="1"/>
                <c:pt idx="0">
                  <c:v>rendement minimal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Données!$G$5:$G$16</c:f>
              <c:numCache>
                <c:formatCode>General</c:formatCode>
                <c:ptCount val="12"/>
                <c:pt idx="0">
                  <c:v>80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  <c:pt idx="4">
                  <c:v>80</c:v>
                </c:pt>
                <c:pt idx="5">
                  <c:v>80</c:v>
                </c:pt>
                <c:pt idx="6">
                  <c:v>80</c:v>
                </c:pt>
                <c:pt idx="7">
                  <c:v>80</c:v>
                </c:pt>
                <c:pt idx="8">
                  <c:v>80</c:v>
                </c:pt>
                <c:pt idx="9">
                  <c:v>80</c:v>
                </c:pt>
                <c:pt idx="10">
                  <c:v>80</c:v>
                </c:pt>
                <c:pt idx="11">
                  <c:v>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71-497E-94BF-F3C8DFFD5D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4500560"/>
        <c:axId val="315195432"/>
      </c:line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Rendement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NTK Entrée et Sortie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'[1]ANALYSES réglementaires'!$H$4</c:f>
              <c:strCache>
                <c:ptCount val="1"/>
                <c:pt idx="0">
                  <c:v>NTK Entrée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réglementaires'!$H$8:$H$19</c:f>
              <c:numCache>
                <c:formatCode>#,##0.00</c:formatCode>
                <c:ptCount val="12"/>
                <c:pt idx="4">
                  <c:v>89.89</c:v>
                </c:pt>
                <c:pt idx="5">
                  <c:v>97.56</c:v>
                </c:pt>
                <c:pt idx="6">
                  <c:v>101.73</c:v>
                </c:pt>
                <c:pt idx="7">
                  <c:v>101.73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18-4BA6-AB6A-6E1A14E1B274}"/>
            </c:ext>
          </c:extLst>
        </c:ser>
        <c:ser>
          <c:idx val="1"/>
          <c:order val="1"/>
          <c:tx>
            <c:strRef>
              <c:f>'[1]ANALYSES réglementaires'!$O$4</c:f>
              <c:strCache>
                <c:ptCount val="1"/>
                <c:pt idx="0">
                  <c:v>NTK Sortie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réglementaires'!$O$8:$O$19</c:f>
              <c:numCache>
                <c:formatCode>#,##0.00</c:formatCode>
                <c:ptCount val="12"/>
                <c:pt idx="4">
                  <c:v>59.17</c:v>
                </c:pt>
                <c:pt idx="5">
                  <c:v>28.69</c:v>
                </c:pt>
                <c:pt idx="6">
                  <c:v>35.049999999999997</c:v>
                </c:pt>
                <c:pt idx="7">
                  <c:v>35.049999999999997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F18-4BA6-AB6A-6E1A14E1B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64500560"/>
        <c:axId val="315195432"/>
      </c:bar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  <c:max val="1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Concentration (mg/L)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Conformité NTK Sortie (Concentration)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'[1]ANALYSES réglementaires'!$O$4</c:f>
              <c:strCache>
                <c:ptCount val="1"/>
                <c:pt idx="0">
                  <c:v>NTK Sortie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réglementaires'!$O$8:$O$19</c:f>
              <c:numCache>
                <c:formatCode>#,##0.00</c:formatCode>
                <c:ptCount val="12"/>
                <c:pt idx="4">
                  <c:v>59.17</c:v>
                </c:pt>
                <c:pt idx="5">
                  <c:v>28.69</c:v>
                </c:pt>
                <c:pt idx="6">
                  <c:v>35.049999999999997</c:v>
                </c:pt>
                <c:pt idx="7">
                  <c:v>35.049999999999997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9B-4769-85F5-66B2F59614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64500560"/>
        <c:axId val="315195432"/>
      </c:barChart>
      <c:lineChart>
        <c:grouping val="standard"/>
        <c:varyColors val="0"/>
        <c:ser>
          <c:idx val="3"/>
          <c:order val="1"/>
          <c:tx>
            <c:strRef>
              <c:f>[1]Données!$A$4</c:f>
              <c:strCache>
                <c:ptCount val="1"/>
                <c:pt idx="0">
                  <c:v>Limite conformité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Données!$M$5:$M$16</c:f>
              <c:numCache>
                <c:formatCode>General</c:formatCode>
                <c:ptCount val="12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15</c:v>
                </c:pt>
                <c:pt idx="8">
                  <c:v>15</c:v>
                </c:pt>
                <c:pt idx="9">
                  <c:v>15</c:v>
                </c:pt>
                <c:pt idx="10">
                  <c:v>15</c:v>
                </c:pt>
                <c:pt idx="11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9B-4769-85F5-66B2F59614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4500560"/>
        <c:axId val="315195432"/>
      </c:line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  <c:max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Concentration (mg/L)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u="none" strike="noStrike" baseline="0">
                <a:effectLst/>
              </a:rPr>
              <a:t>Conformité NTK (Rendement)</a:t>
            </a:r>
            <a:endParaRPr lang="fr-FR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'[1]ANALYSES réglementaires'!$W$4</c:f>
              <c:strCache>
                <c:ptCount val="1"/>
                <c:pt idx="0">
                  <c:v>rendement NTK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réglementaires'!$W$8:$W$19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34.175102903548783</c:v>
                </c:pt>
                <c:pt idx="5">
                  <c:v>70.592455924559246</c:v>
                </c:pt>
                <c:pt idx="6">
                  <c:v>65.546053278285669</c:v>
                </c:pt>
                <c:pt idx="7">
                  <c:v>65.546053278285669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1F-48D5-A552-8993C9A090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64500560"/>
        <c:axId val="315195432"/>
      </c:barChart>
      <c:lineChart>
        <c:grouping val="standard"/>
        <c:varyColors val="0"/>
        <c:ser>
          <c:idx val="5"/>
          <c:order val="1"/>
          <c:tx>
            <c:strRef>
              <c:f>[1]Données!$C$4</c:f>
              <c:strCache>
                <c:ptCount val="1"/>
                <c:pt idx="0">
                  <c:v>rendement minimal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Données!$N$5:$N$16</c:f>
              <c:numCache>
                <c:formatCode>General</c:formatCode>
                <c:ptCount val="12"/>
                <c:pt idx="0">
                  <c:v>70</c:v>
                </c:pt>
                <c:pt idx="1">
                  <c:v>70</c:v>
                </c:pt>
                <c:pt idx="2">
                  <c:v>70</c:v>
                </c:pt>
                <c:pt idx="3">
                  <c:v>70</c:v>
                </c:pt>
                <c:pt idx="4">
                  <c:v>70</c:v>
                </c:pt>
                <c:pt idx="5">
                  <c:v>70</c:v>
                </c:pt>
                <c:pt idx="6">
                  <c:v>70</c:v>
                </c:pt>
                <c:pt idx="7">
                  <c:v>70</c:v>
                </c:pt>
                <c:pt idx="8">
                  <c:v>70</c:v>
                </c:pt>
                <c:pt idx="9">
                  <c:v>70</c:v>
                </c:pt>
                <c:pt idx="10">
                  <c:v>70</c:v>
                </c:pt>
                <c:pt idx="11">
                  <c:v>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1F-48D5-A552-8993C9A090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4500560"/>
        <c:axId val="315195432"/>
      </c:line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Rendement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Pt Entrée et Sortie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'[1]ANALYSES réglementaires'!$I$4</c:f>
              <c:strCache>
                <c:ptCount val="1"/>
                <c:pt idx="0">
                  <c:v>Pt Entrée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réglementaires'!$I$8:$I$19</c:f>
              <c:numCache>
                <c:formatCode>#,##0.00</c:formatCode>
                <c:ptCount val="12"/>
                <c:pt idx="4">
                  <c:v>10.8</c:v>
                </c:pt>
                <c:pt idx="5">
                  <c:v>9.4499999999999993</c:v>
                </c:pt>
                <c:pt idx="6">
                  <c:v>9.77</c:v>
                </c:pt>
                <c:pt idx="7">
                  <c:v>9.77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D2-493F-9F3D-BC8095FCD5BF}"/>
            </c:ext>
          </c:extLst>
        </c:ser>
        <c:ser>
          <c:idx val="1"/>
          <c:order val="1"/>
          <c:tx>
            <c:strRef>
              <c:f>'[1]ANALYSES réglementaires'!$P$4</c:f>
              <c:strCache>
                <c:ptCount val="1"/>
                <c:pt idx="0">
                  <c:v>Pt Sortie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réglementaires'!$P$8:$P$19</c:f>
              <c:numCache>
                <c:formatCode>General</c:formatCode>
                <c:ptCount val="12"/>
                <c:pt idx="4">
                  <c:v>2.33</c:v>
                </c:pt>
                <c:pt idx="5">
                  <c:v>2.54</c:v>
                </c:pt>
                <c:pt idx="6">
                  <c:v>2.13</c:v>
                </c:pt>
                <c:pt idx="7">
                  <c:v>2.13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D2-493F-9F3D-BC8095FCD5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64500560"/>
        <c:axId val="315195432"/>
      </c:bar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  <c:max val="1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Concentration (mg/L)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u="none" strike="noStrike" baseline="0">
                <a:effectLst/>
              </a:rPr>
              <a:t>Conformité Pt (Rendement)</a:t>
            </a:r>
            <a:endParaRPr lang="fr-FR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'[1]ANALYSES réglementaires'!$X$4</c:f>
              <c:strCache>
                <c:ptCount val="1"/>
                <c:pt idx="0">
                  <c:v>rendement Pt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réglementaires'!$X$8:$X$19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78.425925925925938</c:v>
                </c:pt>
                <c:pt idx="5">
                  <c:v>73.121693121693113</c:v>
                </c:pt>
                <c:pt idx="6">
                  <c:v>78.198567041965205</c:v>
                </c:pt>
                <c:pt idx="7">
                  <c:v>78.198567041965205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16-4715-BB04-AC0254A34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64500560"/>
        <c:axId val="315195432"/>
      </c:barChart>
      <c:lineChart>
        <c:grouping val="standard"/>
        <c:varyColors val="0"/>
        <c:ser>
          <c:idx val="5"/>
          <c:order val="1"/>
          <c:tx>
            <c:strRef>
              <c:f>[1]Données!$C$4</c:f>
              <c:strCache>
                <c:ptCount val="1"/>
                <c:pt idx="0">
                  <c:v>rendement minimal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Données!$P$5:$P$16</c:f>
              <c:numCache>
                <c:formatCode>General</c:formatCode>
                <c:ptCount val="12"/>
                <c:pt idx="0">
                  <c:v>80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  <c:pt idx="4">
                  <c:v>80</c:v>
                </c:pt>
                <c:pt idx="5">
                  <c:v>80</c:v>
                </c:pt>
                <c:pt idx="6">
                  <c:v>80</c:v>
                </c:pt>
                <c:pt idx="7">
                  <c:v>80</c:v>
                </c:pt>
                <c:pt idx="8">
                  <c:v>80</c:v>
                </c:pt>
                <c:pt idx="9">
                  <c:v>80</c:v>
                </c:pt>
                <c:pt idx="10">
                  <c:v>80</c:v>
                </c:pt>
                <c:pt idx="11">
                  <c:v>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16-4715-BB04-AC0254A34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4500560"/>
        <c:axId val="315195432"/>
      </c:line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Rendement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Qualité Biodégradabilité de l'effluent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strRef>
              <c:f>'[1]ANALYSES réglementaires'!$Y$4</c:f>
              <c:strCache>
                <c:ptCount val="1"/>
                <c:pt idx="0">
                  <c:v>Ratio DCO/DBO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réglementaires'!$Y$8:$Y$19</c:f>
              <c:numCache>
                <c:formatCode>0.00</c:formatCode>
                <c:ptCount val="12"/>
                <c:pt idx="0">
                  <c:v>1.8871331828442437</c:v>
                </c:pt>
                <c:pt idx="1">
                  <c:v>2.3068592057761732</c:v>
                </c:pt>
                <c:pt idx="2">
                  <c:v>1.9831649831649831</c:v>
                </c:pt>
                <c:pt idx="3">
                  <c:v>1.6666666666666667</c:v>
                </c:pt>
                <c:pt idx="4">
                  <c:v>1.7370370370370369</c:v>
                </c:pt>
                <c:pt idx="5">
                  <c:v>2.1833740831295843</c:v>
                </c:pt>
                <c:pt idx="6">
                  <c:v>2.2063882063882065</c:v>
                </c:pt>
                <c:pt idx="7">
                  <c:v>2.2063882063882065</c:v>
                </c:pt>
                <c:pt idx="8">
                  <c:v>2.3743016759776538</c:v>
                </c:pt>
                <c:pt idx="9">
                  <c:v>2.1959798994974875</c:v>
                </c:pt>
                <c:pt idx="10">
                  <c:v>2.0386597938144329</c:v>
                </c:pt>
                <c:pt idx="11">
                  <c:v>2.1925925925925926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26-48A9-A70D-106D3FA993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2276600"/>
        <c:axId val="712277880"/>
      </c:barChart>
      <c:lineChart>
        <c:grouping val="standard"/>
        <c:varyColors val="0"/>
        <c:ser>
          <c:idx val="0"/>
          <c:order val="0"/>
          <c:tx>
            <c:strRef>
              <c:f>[1]Données!$P$4</c:f>
              <c:strCache>
                <c:ptCount val="1"/>
                <c:pt idx="0">
                  <c:v>Très bon</c:v>
                </c:pt>
              </c:strCache>
            </c:strRef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val>
            <c:numRef>
              <c:f>Données!$Q$5:$Q$16</c:f>
              <c:numCache>
                <c:formatCode>General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26-48A9-A70D-106D3FA99349}"/>
            </c:ext>
          </c:extLst>
        </c:ser>
        <c:ser>
          <c:idx val="1"/>
          <c:order val="1"/>
          <c:tx>
            <c:strRef>
              <c:f>[1]Données!$Q$4</c:f>
              <c:strCache>
                <c:ptCount val="1"/>
                <c:pt idx="0">
                  <c:v>Bon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Données!$R$5:$R$16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26-48A9-A70D-106D3FA99349}"/>
            </c:ext>
          </c:extLst>
        </c:ser>
        <c:ser>
          <c:idx val="2"/>
          <c:order val="2"/>
          <c:tx>
            <c:strRef>
              <c:f>[1]Données!$R$4</c:f>
              <c:strCache>
                <c:ptCount val="1"/>
                <c:pt idx="0">
                  <c:v>Moyen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Données!$S$5:$S$16</c:f>
              <c:numCache>
                <c:formatCode>General</c:formatCode>
                <c:ptCount val="12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626-48A9-A70D-106D3FA99349}"/>
            </c:ext>
          </c:extLst>
        </c:ser>
        <c:ser>
          <c:idx val="3"/>
          <c:order val="3"/>
          <c:tx>
            <c:strRef>
              <c:f>[1]Données!$S$4</c:f>
              <c:strCache>
                <c:ptCount val="1"/>
                <c:pt idx="0">
                  <c:v>Mauvais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Données!$T$5:$T$16</c:f>
              <c:numCache>
                <c:formatCode>General</c:formatCode>
                <c:ptCount val="12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626-48A9-A70D-106D3FA993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2276600"/>
        <c:axId val="712277880"/>
      </c:lineChart>
      <c:catAx>
        <c:axId val="712276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2277880"/>
        <c:crosses val="autoZero"/>
        <c:auto val="1"/>
        <c:lblAlgn val="ctr"/>
        <c:lblOffset val="100"/>
        <c:noMultiLvlLbl val="0"/>
      </c:catAx>
      <c:valAx>
        <c:axId val="712277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2276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DCO/NTK</a:t>
            </a:r>
            <a:r>
              <a:rPr lang="fr-FR" baseline="0"/>
              <a:t> source de carbone</a:t>
            </a:r>
            <a:endParaRPr lang="fr-FR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areaChart>
        <c:grouping val="standard"/>
        <c:varyColors val="0"/>
        <c:ser>
          <c:idx val="4"/>
          <c:order val="0"/>
          <c:tx>
            <c:strRef>
              <c:f>'[1]ANALYSES réglementaires'!$Q$190</c:f>
              <c:strCache>
                <c:ptCount val="1"/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</c:spP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Données!$W$5:$W$16</c:f>
              <c:numCache>
                <c:formatCode>General</c:formatCode>
                <c:ptCount val="12"/>
                <c:pt idx="0">
                  <c:v>35</c:v>
                </c:pt>
                <c:pt idx="1">
                  <c:v>35</c:v>
                </c:pt>
                <c:pt idx="2">
                  <c:v>35</c:v>
                </c:pt>
                <c:pt idx="3">
                  <c:v>35</c:v>
                </c:pt>
                <c:pt idx="4">
                  <c:v>35</c:v>
                </c:pt>
                <c:pt idx="5">
                  <c:v>35</c:v>
                </c:pt>
                <c:pt idx="6">
                  <c:v>35</c:v>
                </c:pt>
                <c:pt idx="7">
                  <c:v>35</c:v>
                </c:pt>
                <c:pt idx="8">
                  <c:v>35</c:v>
                </c:pt>
                <c:pt idx="9">
                  <c:v>35</c:v>
                </c:pt>
                <c:pt idx="10">
                  <c:v>35</c:v>
                </c:pt>
                <c:pt idx="11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916-42B7-9B6D-7F44B3E2FF30}"/>
            </c:ext>
          </c:extLst>
        </c:ser>
        <c:ser>
          <c:idx val="5"/>
          <c:order val="1"/>
          <c:tx>
            <c:strRef>
              <c:f>'[1]ANALYSES réglementaires'!$Q$190</c:f>
              <c:strCache>
                <c:ptCount val="1"/>
              </c:strCache>
            </c:strRef>
          </c:tx>
          <c:spPr>
            <a:solidFill>
              <a:schemeClr val="accent2">
                <a:lumMod val="20000"/>
                <a:lumOff val="80000"/>
              </a:schemeClr>
            </a:solidFill>
          </c:spP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Données!$V$5:$V$16</c:f>
              <c:numCache>
                <c:formatCode>General</c:formatCode>
                <c:ptCount val="12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1916-42B7-9B6D-7F44B3E2FF30}"/>
            </c:ext>
          </c:extLst>
        </c:ser>
        <c:ser>
          <c:idx val="6"/>
          <c:order val="2"/>
          <c:tx>
            <c:strRef>
              <c:f>'[1]ANALYSES réglementaires'!$Q$190</c:f>
              <c:strCache>
                <c:ptCount val="1"/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</c:spP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Données!$U$5:$U$16</c:f>
              <c:numCache>
                <c:formatCode>General</c:formatCode>
                <c:ptCount val="12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916-42B7-9B6D-7F44B3E2FF30}"/>
            </c:ext>
          </c:extLst>
        </c:ser>
        <c:ser>
          <c:idx val="7"/>
          <c:order val="3"/>
          <c:tx>
            <c:strRef>
              <c:f>'[1]ANALYSES réglementaires'!$Z$6</c:f>
              <c:strCache>
                <c:ptCount val="1"/>
                <c:pt idx="0">
                  <c:v>DCO/NTK</c:v>
                </c:pt>
              </c:strCache>
            </c:strRef>
          </c:tx>
          <c:spPr>
            <a:solidFill>
              <a:srgbClr val="0070C0"/>
            </a:solidFill>
          </c:spPr>
          <c:val>
            <c:numRef>
              <c:f>'ANALYSES réglementaires'!$Z$8:$Z$19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10.434976081877851</c:v>
                </c:pt>
                <c:pt idx="5">
                  <c:v>9.1533415334153343</c:v>
                </c:pt>
                <c:pt idx="6">
                  <c:v>8.827287919001277</c:v>
                </c:pt>
                <c:pt idx="7">
                  <c:v>8.827287919001277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1916-42B7-9B6D-7F44B3E2FF30}"/>
            </c:ext>
          </c:extLst>
        </c:ser>
        <c:ser>
          <c:idx val="3"/>
          <c:order val="4"/>
          <c:tx>
            <c:strRef>
              <c:f>'[1]ANALYSES réglementaires'!$Q$190</c:f>
              <c:strCache>
                <c:ptCount val="1"/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Données!$W$5:$W$16</c:f>
              <c:numCache>
                <c:formatCode>General</c:formatCode>
                <c:ptCount val="12"/>
                <c:pt idx="0">
                  <c:v>35</c:v>
                </c:pt>
                <c:pt idx="1">
                  <c:v>35</c:v>
                </c:pt>
                <c:pt idx="2">
                  <c:v>35</c:v>
                </c:pt>
                <c:pt idx="3">
                  <c:v>35</c:v>
                </c:pt>
                <c:pt idx="4">
                  <c:v>35</c:v>
                </c:pt>
                <c:pt idx="5">
                  <c:v>35</c:v>
                </c:pt>
                <c:pt idx="6">
                  <c:v>35</c:v>
                </c:pt>
                <c:pt idx="7">
                  <c:v>35</c:v>
                </c:pt>
                <c:pt idx="8">
                  <c:v>35</c:v>
                </c:pt>
                <c:pt idx="9">
                  <c:v>35</c:v>
                </c:pt>
                <c:pt idx="10">
                  <c:v>35</c:v>
                </c:pt>
                <c:pt idx="11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916-42B7-9B6D-7F44B3E2FF30}"/>
            </c:ext>
          </c:extLst>
        </c:ser>
        <c:ser>
          <c:idx val="1"/>
          <c:order val="5"/>
          <c:tx>
            <c:strRef>
              <c:f>'[1]ANALYSES réglementaires'!$Q$190</c:f>
              <c:strCache>
                <c:ptCount val="1"/>
              </c:strCache>
            </c:strRef>
          </c:tx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Données!$V$5:$V$16</c:f>
              <c:numCache>
                <c:formatCode>General</c:formatCode>
                <c:ptCount val="12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916-42B7-9B6D-7F44B3E2FF30}"/>
            </c:ext>
          </c:extLst>
        </c:ser>
        <c:ser>
          <c:idx val="0"/>
          <c:order val="6"/>
          <c:tx>
            <c:strRef>
              <c:f>'[1]ANALYSES réglementaires'!$Q$190</c:f>
              <c:strCache>
                <c:ptCount val="1"/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Données!$U$5:$U$16</c:f>
              <c:numCache>
                <c:formatCode>General</c:formatCode>
                <c:ptCount val="12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916-42B7-9B6D-7F44B3E2FF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2297720"/>
        <c:axId val="712299320"/>
      </c:areaChart>
      <c:barChart>
        <c:barDir val="col"/>
        <c:grouping val="clustered"/>
        <c:varyColors val="0"/>
        <c:ser>
          <c:idx val="2"/>
          <c:order val="7"/>
          <c:tx>
            <c:strRef>
              <c:f>'[1]ANALYSES réglementaires'!$Z$6</c:f>
              <c:strCache>
                <c:ptCount val="1"/>
                <c:pt idx="0">
                  <c:v>DCO/NTK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val>
            <c:numRef>
              <c:f>'ANALYSES réglementaires'!$Z$8:$Z$19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10.434976081877851</c:v>
                </c:pt>
                <c:pt idx="5">
                  <c:v>9.1533415334153343</c:v>
                </c:pt>
                <c:pt idx="6">
                  <c:v>8.827287919001277</c:v>
                </c:pt>
                <c:pt idx="7">
                  <c:v>8.827287919001277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916-42B7-9B6D-7F44B3E2FF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2297720"/>
        <c:axId val="712299320"/>
      </c:barChart>
      <c:catAx>
        <c:axId val="712297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2299320"/>
        <c:crosses val="autoZero"/>
        <c:auto val="1"/>
        <c:lblAlgn val="ctr"/>
        <c:lblOffset val="100"/>
        <c:noMultiLvlLbl val="0"/>
      </c:catAx>
      <c:valAx>
        <c:axId val="712299320"/>
        <c:scaling>
          <c:orientation val="minMax"/>
          <c:max val="3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2297720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DCO/Pt prédiction du rdt d'élim Pt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ndard"/>
        <c:varyColors val="0"/>
        <c:ser>
          <c:idx val="3"/>
          <c:order val="0"/>
          <c:tx>
            <c:strRef>
              <c:f>'[1]ANALYSES réglementaires'!$Q$190</c:f>
              <c:strCache>
                <c:ptCount val="1"/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Données!$Z$5:$Z$16</c:f>
              <c:numCache>
                <c:formatCode>General</c:formatCode>
                <c:ptCount val="12"/>
                <c:pt idx="0">
                  <c:v>125</c:v>
                </c:pt>
                <c:pt idx="1">
                  <c:v>125</c:v>
                </c:pt>
                <c:pt idx="2">
                  <c:v>125</c:v>
                </c:pt>
                <c:pt idx="3">
                  <c:v>125</c:v>
                </c:pt>
                <c:pt idx="4">
                  <c:v>125</c:v>
                </c:pt>
                <c:pt idx="5">
                  <c:v>125</c:v>
                </c:pt>
                <c:pt idx="6">
                  <c:v>125</c:v>
                </c:pt>
                <c:pt idx="7">
                  <c:v>125</c:v>
                </c:pt>
                <c:pt idx="8">
                  <c:v>125</c:v>
                </c:pt>
                <c:pt idx="9">
                  <c:v>125</c:v>
                </c:pt>
                <c:pt idx="10">
                  <c:v>125</c:v>
                </c:pt>
                <c:pt idx="11">
                  <c:v>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21-410D-8E37-45535B9A159F}"/>
            </c:ext>
          </c:extLst>
        </c:ser>
        <c:ser>
          <c:idx val="1"/>
          <c:order val="1"/>
          <c:tx>
            <c:strRef>
              <c:f>'[1]ANALYSES réglementaires'!$Q$190</c:f>
              <c:strCache>
                <c:ptCount val="1"/>
              </c:strCache>
            </c:strRef>
          </c:tx>
          <c:spPr>
            <a:solidFill>
              <a:schemeClr val="accent2">
                <a:lumMod val="20000"/>
                <a:lumOff val="80000"/>
              </a:schemeClr>
            </a:solidFill>
            <a:ln w="25400">
              <a:noFill/>
            </a:ln>
            <a:effectLst/>
          </c:spP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Données!$Y$5:$Y$16</c:f>
              <c:numCache>
                <c:formatCode>General</c:formatCode>
                <c:ptCount val="12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21-410D-8E37-45535B9A159F}"/>
            </c:ext>
          </c:extLst>
        </c:ser>
        <c:ser>
          <c:idx val="0"/>
          <c:order val="2"/>
          <c:tx>
            <c:strRef>
              <c:f>'[1]ANALYSES réglementaires'!$Q$190</c:f>
              <c:strCache>
                <c:ptCount val="1"/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 w="25400">
              <a:noFill/>
            </a:ln>
            <a:effectLst/>
          </c:spPr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Données!$X$5:$X$16</c:f>
              <c:numCache>
                <c:formatCode>General</c:formatCode>
                <c:ptCount val="12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21-410D-8E37-45535B9A15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2297720"/>
        <c:axId val="712299320"/>
      </c:areaChart>
      <c:barChart>
        <c:barDir val="col"/>
        <c:grouping val="clustered"/>
        <c:varyColors val="0"/>
        <c:ser>
          <c:idx val="2"/>
          <c:order val="3"/>
          <c:tx>
            <c:strRef>
              <c:f>'[1]ANALYSES réglementaires'!$AA$6</c:f>
              <c:strCache>
                <c:ptCount val="1"/>
                <c:pt idx="0">
                  <c:v>DCO/Pt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val>
            <c:numRef>
              <c:f>'ANALYSES réglementaires'!$AA$8:$AA$19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86.851851851851848</c:v>
                </c:pt>
                <c:pt idx="5">
                  <c:v>94.497354497354507</c:v>
                </c:pt>
                <c:pt idx="6">
                  <c:v>91.914022517911974</c:v>
                </c:pt>
                <c:pt idx="7">
                  <c:v>91.914022517911974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821-410D-8E37-45535B9A15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12297720"/>
        <c:axId val="712299320"/>
      </c:barChart>
      <c:catAx>
        <c:axId val="712297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2299320"/>
        <c:crosses val="autoZero"/>
        <c:auto val="1"/>
        <c:lblAlgn val="ctr"/>
        <c:lblOffset val="100"/>
        <c:noMultiLvlLbl val="0"/>
      </c:catAx>
      <c:valAx>
        <c:axId val="712299320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2297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Conformité Pt Sortie (Concentration)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'[1]ANALYSES réglementaires'!$P$4</c:f>
              <c:strCache>
                <c:ptCount val="1"/>
                <c:pt idx="0">
                  <c:v>Pt Sortie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'ANALYSES réglementaires'!$A$8:$A$19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'ANALYSES réglementaires'!$P$8:$P$19</c:f>
              <c:numCache>
                <c:formatCode>General</c:formatCode>
                <c:ptCount val="12"/>
                <c:pt idx="4">
                  <c:v>2.33</c:v>
                </c:pt>
                <c:pt idx="5">
                  <c:v>2.54</c:v>
                </c:pt>
                <c:pt idx="6">
                  <c:v>2.13</c:v>
                </c:pt>
                <c:pt idx="7">
                  <c:v>2.13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21-459B-863E-BFFB20A5FC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64500560"/>
        <c:axId val="315195432"/>
      </c:barChart>
      <c:lineChart>
        <c:grouping val="standard"/>
        <c:varyColors val="0"/>
        <c:ser>
          <c:idx val="3"/>
          <c:order val="1"/>
          <c:tx>
            <c:strRef>
              <c:f>[1]Données!$N$4</c:f>
              <c:strCache>
                <c:ptCount val="1"/>
                <c:pt idx="0">
                  <c:v>Limite conformité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Données!$O$5:$O$16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21-459B-863E-BFFB20A5FC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4500560"/>
        <c:axId val="315195432"/>
      </c:lineChart>
      <c:catAx>
        <c:axId val="56450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195432"/>
        <c:crosses val="autoZero"/>
        <c:auto val="1"/>
        <c:lblAlgn val="ctr"/>
        <c:lblOffset val="100"/>
        <c:noMultiLvlLbl val="0"/>
      </c:catAx>
      <c:valAx>
        <c:axId val="315195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Concentration (mg/L)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4500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2.xml"/><Relationship Id="rId13" Type="http://schemas.openxmlformats.org/officeDocument/2006/relationships/chart" Target="../charts/chart37.xml"/><Relationship Id="rId18" Type="http://schemas.openxmlformats.org/officeDocument/2006/relationships/chart" Target="../charts/chart42.xml"/><Relationship Id="rId3" Type="http://schemas.openxmlformats.org/officeDocument/2006/relationships/chart" Target="../charts/chart27.xml"/><Relationship Id="rId21" Type="http://schemas.openxmlformats.org/officeDocument/2006/relationships/chart" Target="../charts/chart45.xml"/><Relationship Id="rId7" Type="http://schemas.openxmlformats.org/officeDocument/2006/relationships/chart" Target="../charts/chart31.xml"/><Relationship Id="rId12" Type="http://schemas.openxmlformats.org/officeDocument/2006/relationships/chart" Target="../charts/chart36.xml"/><Relationship Id="rId17" Type="http://schemas.openxmlformats.org/officeDocument/2006/relationships/chart" Target="../charts/chart41.xml"/><Relationship Id="rId2" Type="http://schemas.openxmlformats.org/officeDocument/2006/relationships/chart" Target="../charts/chart26.xml"/><Relationship Id="rId16" Type="http://schemas.openxmlformats.org/officeDocument/2006/relationships/chart" Target="../charts/chart40.xml"/><Relationship Id="rId20" Type="http://schemas.openxmlformats.org/officeDocument/2006/relationships/chart" Target="../charts/chart44.xml"/><Relationship Id="rId1" Type="http://schemas.openxmlformats.org/officeDocument/2006/relationships/image" Target="../media/image1.png"/><Relationship Id="rId6" Type="http://schemas.openxmlformats.org/officeDocument/2006/relationships/chart" Target="../charts/chart30.xml"/><Relationship Id="rId11" Type="http://schemas.openxmlformats.org/officeDocument/2006/relationships/chart" Target="../charts/chart35.xml"/><Relationship Id="rId5" Type="http://schemas.openxmlformats.org/officeDocument/2006/relationships/chart" Target="../charts/chart29.xml"/><Relationship Id="rId15" Type="http://schemas.openxmlformats.org/officeDocument/2006/relationships/chart" Target="../charts/chart39.xml"/><Relationship Id="rId23" Type="http://schemas.openxmlformats.org/officeDocument/2006/relationships/chart" Target="../charts/chart47.xml"/><Relationship Id="rId10" Type="http://schemas.openxmlformats.org/officeDocument/2006/relationships/chart" Target="../charts/chart34.xml"/><Relationship Id="rId19" Type="http://schemas.openxmlformats.org/officeDocument/2006/relationships/chart" Target="../charts/chart43.xml"/><Relationship Id="rId4" Type="http://schemas.openxmlformats.org/officeDocument/2006/relationships/chart" Target="../charts/chart28.xml"/><Relationship Id="rId9" Type="http://schemas.openxmlformats.org/officeDocument/2006/relationships/chart" Target="../charts/chart33.xml"/><Relationship Id="rId14" Type="http://schemas.openxmlformats.org/officeDocument/2006/relationships/chart" Target="../charts/chart38.xml"/><Relationship Id="rId22" Type="http://schemas.openxmlformats.org/officeDocument/2006/relationships/chart" Target="../charts/chart4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58042</xdr:colOff>
      <xdr:row>0</xdr:row>
      <xdr:rowOff>58040</xdr:rowOff>
    </xdr:from>
    <xdr:to>
      <xdr:col>1</xdr:col>
      <xdr:colOff>1197800</xdr:colOff>
      <xdr:row>3</xdr:row>
      <xdr:rowOff>93295</xdr:rowOff>
    </xdr:to>
    <xdr:pic>
      <xdr:nvPicPr>
        <xdr:cNvPr id="3" name="Image 2" descr="Afficher l’image source">
          <a:extLst>
            <a:ext uri="{FF2B5EF4-FFF2-40B4-BE49-F238E27FC236}">
              <a16:creationId xmlns:a16="http://schemas.microsoft.com/office/drawing/2014/main" id="{960EBA56-6BB8-4553-99C4-1F2391C18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222" b="33778"/>
        <a:stretch>
          <a:fillRect/>
        </a:stretch>
      </xdr:blipFill>
      <xdr:spPr bwMode="auto">
        <a:xfrm>
          <a:off x="58042" y="58040"/>
          <a:ext cx="2338787" cy="662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156883</xdr:colOff>
      <xdr:row>88</xdr:row>
      <xdr:rowOff>0</xdr:rowOff>
    </xdr:from>
    <xdr:to>
      <xdr:col>1</xdr:col>
      <xdr:colOff>156883</xdr:colOff>
      <xdr:row>101</xdr:row>
      <xdr:rowOff>11206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119E4D3-A893-4326-87B2-E29AFC7AC46F}"/>
            </a:ext>
          </a:extLst>
        </xdr:cNvPr>
        <xdr:cNvCxnSpPr/>
      </xdr:nvCxnSpPr>
      <xdr:spPr>
        <a:xfrm>
          <a:off x="1355912" y="16102853"/>
          <a:ext cx="0" cy="235323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134471</xdr:colOff>
      <xdr:row>174</xdr:row>
      <xdr:rowOff>0</xdr:rowOff>
    </xdr:from>
    <xdr:to>
      <xdr:col>1</xdr:col>
      <xdr:colOff>134471</xdr:colOff>
      <xdr:row>187</xdr:row>
      <xdr:rowOff>20507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47B9AFA-DF08-47A4-A4BF-922BD631A2EB}"/>
            </a:ext>
          </a:extLst>
        </xdr:cNvPr>
        <xdr:cNvCxnSpPr/>
      </xdr:nvCxnSpPr>
      <xdr:spPr>
        <a:xfrm>
          <a:off x="1333500" y="31555765"/>
          <a:ext cx="0" cy="235133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61852</xdr:colOff>
      <xdr:row>0</xdr:row>
      <xdr:rowOff>61850</xdr:rowOff>
    </xdr:from>
    <xdr:to>
      <xdr:col>4</xdr:col>
      <xdr:colOff>20164</xdr:colOff>
      <xdr:row>4</xdr:row>
      <xdr:rowOff>17095</xdr:rowOff>
    </xdr:to>
    <xdr:pic>
      <xdr:nvPicPr>
        <xdr:cNvPr id="2" name="Image 1" descr="Afficher l’image source">
          <a:extLst>
            <a:ext uri="{FF2B5EF4-FFF2-40B4-BE49-F238E27FC236}">
              <a16:creationId xmlns:a16="http://schemas.microsoft.com/office/drawing/2014/main" id="{8A54ADF4-9337-4B26-AD25-4F07C8DEF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222" b="33778"/>
        <a:stretch>
          <a:fillRect/>
        </a:stretch>
      </xdr:blipFill>
      <xdr:spPr bwMode="auto">
        <a:xfrm>
          <a:off x="58042" y="58040"/>
          <a:ext cx="2330037" cy="667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16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514A3F9-60D8-448A-AD2E-D538D10E7C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0</xdr:row>
      <xdr:rowOff>0</xdr:rowOff>
    </xdr:from>
    <xdr:to>
      <xdr:col>13</xdr:col>
      <xdr:colOff>9525</xdr:colOff>
      <xdr:row>16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480B12C-950D-4982-BC93-129FFBA85F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0</xdr:row>
      <xdr:rowOff>0</xdr:rowOff>
    </xdr:from>
    <xdr:to>
      <xdr:col>20</xdr:col>
      <xdr:colOff>0</xdr:colOff>
      <xdr:row>16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1CB4F0E1-CE72-4342-A8AA-B04946A602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0</xdr:colOff>
      <xdr:row>19</xdr:row>
      <xdr:rowOff>0</xdr:rowOff>
    </xdr:from>
    <xdr:to>
      <xdr:col>13</xdr:col>
      <xdr:colOff>0</xdr:colOff>
      <xdr:row>35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39CA93B-D058-4CD3-B98E-50E8C687B3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19</xdr:row>
      <xdr:rowOff>0</xdr:rowOff>
    </xdr:from>
    <xdr:to>
      <xdr:col>6</xdr:col>
      <xdr:colOff>0</xdr:colOff>
      <xdr:row>35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3705CBF-8459-4F2E-BF2C-695205273F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38</xdr:row>
      <xdr:rowOff>1905</xdr:rowOff>
    </xdr:from>
    <xdr:to>
      <xdr:col>5</xdr:col>
      <xdr:colOff>788670</xdr:colOff>
      <xdr:row>54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B501E2AC-4816-41A0-8470-008DD44C35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238124</xdr:colOff>
      <xdr:row>38</xdr:row>
      <xdr:rowOff>0</xdr:rowOff>
    </xdr:from>
    <xdr:to>
      <xdr:col>12</xdr:col>
      <xdr:colOff>782954</xdr:colOff>
      <xdr:row>54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A3851A15-9E27-4912-935F-ACA0BE8BAD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56</xdr:row>
      <xdr:rowOff>177165</xdr:rowOff>
    </xdr:from>
    <xdr:to>
      <xdr:col>6</xdr:col>
      <xdr:colOff>0</xdr:colOff>
      <xdr:row>73</xdr:row>
      <xdr:rowOff>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AB2E3DDE-AEE0-416A-BE30-1C33DAADAD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234315</xdr:colOff>
      <xdr:row>37</xdr:row>
      <xdr:rowOff>177165</xdr:rowOff>
    </xdr:from>
    <xdr:to>
      <xdr:col>20</xdr:col>
      <xdr:colOff>0</xdr:colOff>
      <xdr:row>53</xdr:row>
      <xdr:rowOff>177165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5544F5F1-4105-4249-B6A9-E635666632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76</xdr:row>
      <xdr:rowOff>0</xdr:rowOff>
    </xdr:from>
    <xdr:to>
      <xdr:col>6</xdr:col>
      <xdr:colOff>1906</xdr:colOff>
      <xdr:row>91</xdr:row>
      <xdr:rowOff>169545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3158EBA8-2C8E-466A-8448-6B31A781C7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236220</xdr:colOff>
      <xdr:row>75</xdr:row>
      <xdr:rowOff>179070</xdr:rowOff>
    </xdr:from>
    <xdr:to>
      <xdr:col>13</xdr:col>
      <xdr:colOff>0</xdr:colOff>
      <xdr:row>91</xdr:row>
      <xdr:rowOff>179070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29685592-BA74-4B11-9920-CFDB039688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94</xdr:row>
      <xdr:rowOff>177165</xdr:rowOff>
    </xdr:from>
    <xdr:to>
      <xdr:col>5</xdr:col>
      <xdr:colOff>788670</xdr:colOff>
      <xdr:row>110</xdr:row>
      <xdr:rowOff>177165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E6420280-2567-4B9C-8714-A748C27BA3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114</xdr:row>
      <xdr:rowOff>0</xdr:rowOff>
    </xdr:from>
    <xdr:to>
      <xdr:col>6</xdr:col>
      <xdr:colOff>1905</xdr:colOff>
      <xdr:row>130</xdr:row>
      <xdr:rowOff>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B93EE773-7D45-47F0-83C8-B0E0466AD2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130</xdr:row>
      <xdr:rowOff>177165</xdr:rowOff>
    </xdr:from>
    <xdr:to>
      <xdr:col>5</xdr:col>
      <xdr:colOff>788670</xdr:colOff>
      <xdr:row>146</xdr:row>
      <xdr:rowOff>177165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DC605AEC-93A3-48A6-997C-B91E725D62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7</xdr:col>
      <xdr:colOff>0</xdr:colOff>
      <xdr:row>95</xdr:row>
      <xdr:rowOff>0</xdr:rowOff>
    </xdr:from>
    <xdr:to>
      <xdr:col>13</xdr:col>
      <xdr:colOff>0</xdr:colOff>
      <xdr:row>111</xdr:row>
      <xdr:rowOff>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FA429CA6-C526-4651-B81D-8E8D86244D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7</xdr:col>
      <xdr:colOff>1905</xdr:colOff>
      <xdr:row>122</xdr:row>
      <xdr:rowOff>93346</xdr:rowOff>
    </xdr:from>
    <xdr:to>
      <xdr:col>13</xdr:col>
      <xdr:colOff>19050</xdr:colOff>
      <xdr:row>138</xdr:row>
      <xdr:rowOff>100965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BCC1EE3B-817B-4E32-96D7-5CDA5A471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149</xdr:row>
      <xdr:rowOff>179070</xdr:rowOff>
    </xdr:from>
    <xdr:to>
      <xdr:col>6</xdr:col>
      <xdr:colOff>0</xdr:colOff>
      <xdr:row>165</xdr:row>
      <xdr:rowOff>179070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208B5ACE-41BC-405B-BB55-A56B86DB3C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166</xdr:row>
      <xdr:rowOff>173355</xdr:rowOff>
    </xdr:from>
    <xdr:to>
      <xdr:col>6</xdr:col>
      <xdr:colOff>0</xdr:colOff>
      <xdr:row>182</xdr:row>
      <xdr:rowOff>173355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25F431AB-1D18-4474-A5EE-5FB7010C4B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7</xdr:col>
      <xdr:colOff>1905</xdr:colOff>
      <xdr:row>158</xdr:row>
      <xdr:rowOff>95250</xdr:rowOff>
    </xdr:from>
    <xdr:to>
      <xdr:col>13</xdr:col>
      <xdr:colOff>0</xdr:colOff>
      <xdr:row>174</xdr:row>
      <xdr:rowOff>95250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4994196-1BEB-4046-99A6-964422F3D7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14</xdr:col>
      <xdr:colOff>0</xdr:colOff>
      <xdr:row>95</xdr:row>
      <xdr:rowOff>0</xdr:rowOff>
    </xdr:from>
    <xdr:to>
      <xdr:col>20</xdr:col>
      <xdr:colOff>0</xdr:colOff>
      <xdr:row>111</xdr:row>
      <xdr:rowOff>0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F131987E-A97E-487A-BD02-9FA6F10504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7</xdr:col>
      <xdr:colOff>0</xdr:colOff>
      <xdr:row>57</xdr:row>
      <xdr:rowOff>0</xdr:rowOff>
    </xdr:from>
    <xdr:to>
      <xdr:col>13</xdr:col>
      <xdr:colOff>0</xdr:colOff>
      <xdr:row>73</xdr:row>
      <xdr:rowOff>0</xdr:rowOff>
    </xdr:to>
    <xdr:graphicFrame macro="">
      <xdr:nvGraphicFramePr>
        <xdr:cNvPr id="22" name="Graphique 21">
          <a:extLst>
            <a:ext uri="{FF2B5EF4-FFF2-40B4-BE49-F238E27FC236}">
              <a16:creationId xmlns:a16="http://schemas.microsoft.com/office/drawing/2014/main" id="{951DB1D3-EDDF-45F2-BDD6-A75EFD0A2C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14</xdr:col>
      <xdr:colOff>0</xdr:colOff>
      <xdr:row>56</xdr:row>
      <xdr:rowOff>174307</xdr:rowOff>
    </xdr:from>
    <xdr:to>
      <xdr:col>20</xdr:col>
      <xdr:colOff>0</xdr:colOff>
      <xdr:row>73</xdr:row>
      <xdr:rowOff>0</xdr:rowOff>
    </xdr:to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id="{7F7C3C75-C5A5-44F1-BF7C-4EB7A2AA39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14</xdr:col>
      <xdr:colOff>1088</xdr:colOff>
      <xdr:row>76</xdr:row>
      <xdr:rowOff>1904</xdr:rowOff>
    </xdr:from>
    <xdr:to>
      <xdr:col>20</xdr:col>
      <xdr:colOff>0</xdr:colOff>
      <xdr:row>91</xdr:row>
      <xdr:rowOff>175259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A82B464A-BFCE-4E63-8F9F-7213E9F941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14</xdr:col>
      <xdr:colOff>0</xdr:colOff>
      <xdr:row>158</xdr:row>
      <xdr:rowOff>95250</xdr:rowOff>
    </xdr:from>
    <xdr:to>
      <xdr:col>20</xdr:col>
      <xdr:colOff>0</xdr:colOff>
      <xdr:row>174</xdr:row>
      <xdr:rowOff>91440</xdr:rowOff>
    </xdr:to>
    <xdr:graphicFrame macro="">
      <xdr:nvGraphicFramePr>
        <xdr:cNvPr id="25" name="Graphique 24">
          <a:extLst>
            <a:ext uri="{FF2B5EF4-FFF2-40B4-BE49-F238E27FC236}">
              <a16:creationId xmlns:a16="http://schemas.microsoft.com/office/drawing/2014/main" id="{B0551643-F75A-49C3-A954-5901212B75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14</xdr:col>
      <xdr:colOff>0</xdr:colOff>
      <xdr:row>19</xdr:row>
      <xdr:rowOff>0</xdr:rowOff>
    </xdr:from>
    <xdr:to>
      <xdr:col>20</xdr:col>
      <xdr:colOff>0</xdr:colOff>
      <xdr:row>35</xdr:row>
      <xdr:rowOff>0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A41A18A6-35C1-4C8D-8442-3F3D4CC866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38990</xdr:rowOff>
    </xdr:from>
    <xdr:to>
      <xdr:col>1</xdr:col>
      <xdr:colOff>1582632</xdr:colOff>
      <xdr:row>3</xdr:row>
      <xdr:rowOff>99059</xdr:rowOff>
    </xdr:to>
    <xdr:pic>
      <xdr:nvPicPr>
        <xdr:cNvPr id="2" name="Image 1" descr="Afficher l’image source">
          <a:extLst>
            <a:ext uri="{FF2B5EF4-FFF2-40B4-BE49-F238E27FC236}">
              <a16:creationId xmlns:a16="http://schemas.microsoft.com/office/drawing/2014/main" id="{D2560B30-3227-4C89-9DC0-C2EED918A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222" b="33778"/>
        <a:stretch>
          <a:fillRect/>
        </a:stretch>
      </xdr:blipFill>
      <xdr:spPr bwMode="auto">
        <a:xfrm>
          <a:off x="0" y="305690"/>
          <a:ext cx="2401782" cy="602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25</xdr:row>
      <xdr:rowOff>0</xdr:rowOff>
    </xdr:from>
    <xdr:to>
      <xdr:col>6</xdr:col>
      <xdr:colOff>175185</xdr:colOff>
      <xdr:row>41</xdr:row>
      <xdr:rowOff>34338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EE01AC7-D0B6-4A26-B6A2-1641356D99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226151</xdr:colOff>
      <xdr:row>25</xdr:row>
      <xdr:rowOff>0</xdr:rowOff>
    </xdr:from>
    <xdr:to>
      <xdr:col>13</xdr:col>
      <xdr:colOff>287061</xdr:colOff>
      <xdr:row>41</xdr:row>
      <xdr:rowOff>34338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3C75FA07-05D9-4796-9123-25107DBA11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42</xdr:row>
      <xdr:rowOff>69396</xdr:rowOff>
    </xdr:from>
    <xdr:to>
      <xdr:col>6</xdr:col>
      <xdr:colOff>173280</xdr:colOff>
      <xdr:row>58</xdr:row>
      <xdr:rowOff>118750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1002168D-0B21-4F2F-BC89-C5C74B6AAB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226151</xdr:colOff>
      <xdr:row>42</xdr:row>
      <xdr:rowOff>69396</xdr:rowOff>
    </xdr:from>
    <xdr:to>
      <xdr:col>13</xdr:col>
      <xdr:colOff>288966</xdr:colOff>
      <xdr:row>58</xdr:row>
      <xdr:rowOff>122560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58A1AB3A-82B3-41D7-89F1-3444C41EC9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339932</xdr:colOff>
      <xdr:row>42</xdr:row>
      <xdr:rowOff>69396</xdr:rowOff>
    </xdr:from>
    <xdr:to>
      <xdr:col>20</xdr:col>
      <xdr:colOff>303686</xdr:colOff>
      <xdr:row>58</xdr:row>
      <xdr:rowOff>136340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CA517972-552C-4B35-90B9-600C4EC980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59</xdr:row>
      <xdr:rowOff>138793</xdr:rowOff>
    </xdr:from>
    <xdr:to>
      <xdr:col>6</xdr:col>
      <xdr:colOff>186613</xdr:colOff>
      <xdr:row>75</xdr:row>
      <xdr:rowOff>179071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6E7747F4-59C5-4B49-A29E-8EC11791DE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226151</xdr:colOff>
      <xdr:row>59</xdr:row>
      <xdr:rowOff>138793</xdr:rowOff>
    </xdr:from>
    <xdr:to>
      <xdr:col>13</xdr:col>
      <xdr:colOff>300394</xdr:colOff>
      <xdr:row>76</xdr:row>
      <xdr:rowOff>5716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90734DAC-B6F9-42C4-9285-C8F6F5094C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339932</xdr:colOff>
      <xdr:row>59</xdr:row>
      <xdr:rowOff>138793</xdr:rowOff>
    </xdr:from>
    <xdr:to>
      <xdr:col>20</xdr:col>
      <xdr:colOff>307494</xdr:colOff>
      <xdr:row>76</xdr:row>
      <xdr:rowOff>1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70F395C0-C981-4CEA-B05A-8739618619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77</xdr:row>
      <xdr:rowOff>27214</xdr:rowOff>
    </xdr:from>
    <xdr:to>
      <xdr:col>6</xdr:col>
      <xdr:colOff>173280</xdr:colOff>
      <xdr:row>92</xdr:row>
      <xdr:rowOff>74839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1655F989-2AF2-47A3-B453-107C81F423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228056</xdr:colOff>
      <xdr:row>77</xdr:row>
      <xdr:rowOff>27214</xdr:rowOff>
    </xdr:from>
    <xdr:to>
      <xdr:col>13</xdr:col>
      <xdr:colOff>268235</xdr:colOff>
      <xdr:row>92</xdr:row>
      <xdr:rowOff>91539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942A8D3-E0CD-4C63-8048-DCCE9F35FC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0</xdr:colOff>
      <xdr:row>93</xdr:row>
      <xdr:rowOff>92528</xdr:rowOff>
    </xdr:from>
    <xdr:to>
      <xdr:col>6</xdr:col>
      <xdr:colOff>169470</xdr:colOff>
      <xdr:row>109</xdr:row>
      <xdr:rowOff>145692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6ABB2747-B564-46FD-9518-10A279D2FF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228056</xdr:colOff>
      <xdr:row>93</xdr:row>
      <xdr:rowOff>96338</xdr:rowOff>
    </xdr:from>
    <xdr:to>
      <xdr:col>13</xdr:col>
      <xdr:colOff>285156</xdr:colOff>
      <xdr:row>109</xdr:row>
      <xdr:rowOff>139977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38F3E63D-C6D7-4613-834F-4EDA13A24B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336122</xdr:colOff>
      <xdr:row>93</xdr:row>
      <xdr:rowOff>92528</xdr:rowOff>
    </xdr:from>
    <xdr:to>
      <xdr:col>20</xdr:col>
      <xdr:colOff>307496</xdr:colOff>
      <xdr:row>109</xdr:row>
      <xdr:rowOff>159473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53889B49-A6BC-4F9B-A353-811E1CE921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0</xdr:colOff>
      <xdr:row>110</xdr:row>
      <xdr:rowOff>161925</xdr:rowOff>
    </xdr:from>
    <xdr:to>
      <xdr:col>6</xdr:col>
      <xdr:colOff>173280</xdr:colOff>
      <xdr:row>127</xdr:row>
      <xdr:rowOff>30304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3A80F6D1-FF86-4053-AD12-77054B94D8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6</xdr:col>
      <xdr:colOff>226151</xdr:colOff>
      <xdr:row>110</xdr:row>
      <xdr:rowOff>163830</xdr:rowOff>
    </xdr:from>
    <xdr:to>
      <xdr:col>13</xdr:col>
      <xdr:colOff>288966</xdr:colOff>
      <xdr:row>127</xdr:row>
      <xdr:rowOff>32209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FADF06A-ACD8-4FCA-814D-E239449DFC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13</xdr:col>
      <xdr:colOff>336122</xdr:colOff>
      <xdr:row>110</xdr:row>
      <xdr:rowOff>161925</xdr:rowOff>
    </xdr:from>
    <xdr:to>
      <xdr:col>20</xdr:col>
      <xdr:colOff>307496</xdr:colOff>
      <xdr:row>127</xdr:row>
      <xdr:rowOff>47894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9125170E-B0B9-47FF-B293-A32B2D77E9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0</xdr:colOff>
      <xdr:row>128</xdr:row>
      <xdr:rowOff>50346</xdr:rowOff>
    </xdr:from>
    <xdr:to>
      <xdr:col>6</xdr:col>
      <xdr:colOff>173280</xdr:colOff>
      <xdr:row>144</xdr:row>
      <xdr:rowOff>99700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24C6E796-51E0-4E40-A8A7-A15492F956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332312</xdr:colOff>
      <xdr:row>128</xdr:row>
      <xdr:rowOff>50346</xdr:rowOff>
    </xdr:from>
    <xdr:to>
      <xdr:col>20</xdr:col>
      <xdr:colOff>303686</xdr:colOff>
      <xdr:row>144</xdr:row>
      <xdr:rowOff>117290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1CA4CD4D-D3E8-4022-85B8-534964892D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2721</xdr:colOff>
      <xdr:row>145</xdr:row>
      <xdr:rowOff>119745</xdr:rowOff>
    </xdr:from>
    <xdr:to>
      <xdr:col>6</xdr:col>
      <xdr:colOff>182336</xdr:colOff>
      <xdr:row>161</xdr:row>
      <xdr:rowOff>171451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6C6C737C-45BF-49EC-8D99-FB87663CB4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6</xdr:col>
      <xdr:colOff>238396</xdr:colOff>
      <xdr:row>145</xdr:row>
      <xdr:rowOff>106135</xdr:rowOff>
    </xdr:from>
    <xdr:to>
      <xdr:col>13</xdr:col>
      <xdr:colOff>294731</xdr:colOff>
      <xdr:row>162</xdr:row>
      <xdr:rowOff>21117</xdr:rowOff>
    </xdr:to>
    <xdr:graphicFrame macro="">
      <xdr:nvGraphicFramePr>
        <xdr:cNvPr id="22" name="Graphique 21">
          <a:extLst>
            <a:ext uri="{FF2B5EF4-FFF2-40B4-BE49-F238E27FC236}">
              <a16:creationId xmlns:a16="http://schemas.microsoft.com/office/drawing/2014/main" id="{D10345F3-DC9D-44E6-B41D-FBC2F2B792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13</xdr:col>
      <xdr:colOff>332831</xdr:colOff>
      <xdr:row>145</xdr:row>
      <xdr:rowOff>108040</xdr:rowOff>
    </xdr:from>
    <xdr:to>
      <xdr:col>20</xdr:col>
      <xdr:colOff>246291</xdr:colOff>
      <xdr:row>162</xdr:row>
      <xdr:rowOff>25037</xdr:rowOff>
    </xdr:to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id="{02E6618E-1193-4BBF-A26F-895DE3016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6</xdr:col>
      <xdr:colOff>219557</xdr:colOff>
      <xdr:row>128</xdr:row>
      <xdr:rowOff>52544</xdr:rowOff>
    </xdr:from>
    <xdr:to>
      <xdr:col>13</xdr:col>
      <xdr:colOff>293802</xdr:colOff>
      <xdr:row>144</xdr:row>
      <xdr:rowOff>119022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538B5A40-FBBD-45AB-A1B8-BAE20EA4F1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BO/Desktop/BORGO%20LITTORAL/ANALYSES/2019/MENSUEL/ANNUEL%20BL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ITULATIF ANNUEL"/>
      <sheetName val="MOYENNES"/>
      <sheetName val="GRAPHIQUES"/>
      <sheetName val="EVOLUTION T° 2018.2019"/>
      <sheetName val="EVOLUTION Q 2018.2019"/>
      <sheetName val="ANALYSES réglementaires"/>
      <sheetName val="Données"/>
    </sheetNames>
    <sheetDataSet>
      <sheetData sheetId="0"/>
      <sheetData sheetId="1"/>
      <sheetData sheetId="2"/>
      <sheetData sheetId="3"/>
      <sheetData sheetId="4"/>
      <sheetData sheetId="5">
        <row r="4">
          <cell r="C4" t="str">
            <v>T° Entrée</v>
          </cell>
          <cell r="D4" t="str">
            <v>pH Entrée</v>
          </cell>
          <cell r="E4" t="str">
            <v>DCO Entrée</v>
          </cell>
          <cell r="F4" t="str">
            <v>MES Entrée</v>
          </cell>
          <cell r="G4" t="str">
            <v>DBO Entrée</v>
          </cell>
          <cell r="H4" t="str">
            <v>NTK Entrée</v>
          </cell>
          <cell r="I4" t="str">
            <v>Pt Entrée</v>
          </cell>
          <cell r="J4" t="str">
            <v>T° Sortie</v>
          </cell>
          <cell r="K4" t="str">
            <v>pH Sortie</v>
          </cell>
          <cell r="L4" t="str">
            <v>DCO Sortie</v>
          </cell>
          <cell r="M4" t="str">
            <v>MES Sortie</v>
          </cell>
          <cell r="N4" t="str">
            <v>DBO Sortie</v>
          </cell>
          <cell r="O4" t="str">
            <v>NTK Sortie</v>
          </cell>
          <cell r="P4" t="str">
            <v>Pt Sortie</v>
          </cell>
          <cell r="T4" t="str">
            <v>rendement DCO</v>
          </cell>
          <cell r="U4" t="str">
            <v>rendement MES</v>
          </cell>
          <cell r="V4" t="str">
            <v>rendement DBO</v>
          </cell>
          <cell r="W4" t="str">
            <v>rendement NTK</v>
          </cell>
          <cell r="X4" t="str">
            <v>rendement Pt</v>
          </cell>
          <cell r="Y4" t="str">
            <v>Ratio DCO/DBO</v>
          </cell>
        </row>
        <row r="6">
          <cell r="Z6" t="str">
            <v>DCO/NTK</v>
          </cell>
          <cell r="AA6" t="str">
            <v>DCO/Pt</v>
          </cell>
        </row>
      </sheetData>
      <sheetData sheetId="6">
        <row r="4">
          <cell r="A4" t="str">
            <v>Limite conformité</v>
          </cell>
          <cell r="B4" t="str">
            <v>redhibitoire</v>
          </cell>
          <cell r="C4" t="str">
            <v>rendement minimal</v>
          </cell>
          <cell r="G4" t="str">
            <v>Limite conformité</v>
          </cell>
          <cell r="H4" t="str">
            <v>redhibitoire</v>
          </cell>
          <cell r="I4" t="str">
            <v>rendement minimal</v>
          </cell>
          <cell r="J4" t="str">
            <v>T° minimale</v>
          </cell>
          <cell r="K4" t="str">
            <v>T° maximale</v>
          </cell>
          <cell r="N4" t="str">
            <v>Limite conformité</v>
          </cell>
          <cell r="P4" t="str">
            <v>Très bon</v>
          </cell>
          <cell r="Q4" t="str">
            <v>Bon</v>
          </cell>
          <cell r="R4" t="str">
            <v>Moyen</v>
          </cell>
          <cell r="S4" t="str">
            <v>Mauvais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EFDB3-28D6-4117-B019-AD2DB93B1840}">
  <dimension ref="A1:X372"/>
  <sheetViews>
    <sheetView zoomScale="85" zoomScaleNormal="85" workbookViewId="0">
      <pane ySplit="7" topLeftCell="A8" activePane="bottomLeft" state="frozen"/>
      <selection pane="bottomLeft" activeCell="J9" sqref="J9"/>
    </sheetView>
  </sheetViews>
  <sheetFormatPr baseColWidth="10" defaultRowHeight="14.4" x14ac:dyDescent="0.3"/>
  <cols>
    <col min="1" max="1" width="17.5546875" style="10" customWidth="1"/>
    <col min="2" max="2" width="34.44140625" style="10" customWidth="1"/>
    <col min="3" max="5" width="11.5546875" style="305"/>
    <col min="6" max="6" width="18.33203125" style="305" customWidth="1"/>
    <col min="7" max="13" width="11.5546875" style="305"/>
    <col min="14" max="16384" width="11.5546875" style="10"/>
  </cols>
  <sheetData>
    <row r="1" spans="1:24" s="5" customFormat="1" ht="21" x14ac:dyDescent="0.3">
      <c r="C1" s="303"/>
      <c r="D1" s="303"/>
      <c r="E1" s="303"/>
      <c r="F1" s="303" t="s">
        <v>0</v>
      </c>
      <c r="G1" s="424" t="s">
        <v>83</v>
      </c>
      <c r="H1" s="424"/>
      <c r="I1" s="424"/>
      <c r="J1" s="303"/>
      <c r="K1" s="303"/>
      <c r="L1" s="303"/>
      <c r="M1" s="303"/>
    </row>
    <row r="2" spans="1:24" s="5" customFormat="1" x14ac:dyDescent="0.3">
      <c r="C2" s="303"/>
      <c r="D2" s="303"/>
      <c r="E2" s="303"/>
      <c r="F2" s="303" t="s">
        <v>13</v>
      </c>
      <c r="G2" s="425">
        <v>2019</v>
      </c>
      <c r="H2" s="425"/>
      <c r="I2" s="425"/>
      <c r="J2" s="303"/>
      <c r="K2" s="303"/>
      <c r="L2" s="303"/>
      <c r="M2" s="303"/>
      <c r="N2" s="7"/>
    </row>
    <row r="3" spans="1:24" s="5" customFormat="1" x14ac:dyDescent="0.3">
      <c r="C3" s="303"/>
      <c r="D3" s="303"/>
      <c r="E3" s="303"/>
      <c r="F3" s="303" t="s">
        <v>3</v>
      </c>
      <c r="G3" s="426" t="s">
        <v>4</v>
      </c>
      <c r="H3" s="426"/>
      <c r="I3" s="426"/>
      <c r="J3" s="303"/>
      <c r="K3" s="303"/>
      <c r="L3" s="303"/>
      <c r="M3" s="303"/>
      <c r="X3" s="9"/>
    </row>
    <row r="4" spans="1:24" s="5" customFormat="1" ht="15" thickBot="1" x14ac:dyDescent="0.35"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24" ht="15" thickBot="1" x14ac:dyDescent="0.35">
      <c r="A5" s="427" t="s">
        <v>14</v>
      </c>
      <c r="B5" s="427" t="s">
        <v>5</v>
      </c>
      <c r="C5" s="435" t="s">
        <v>27</v>
      </c>
      <c r="D5" s="436"/>
      <c r="E5" s="436"/>
      <c r="F5" s="436"/>
      <c r="G5" s="436"/>
      <c r="H5" s="436"/>
      <c r="I5" s="436"/>
      <c r="J5" s="433" t="s">
        <v>28</v>
      </c>
      <c r="K5" s="434"/>
      <c r="M5" s="321" t="s">
        <v>21</v>
      </c>
    </row>
    <row r="6" spans="1:24" ht="28.8" x14ac:dyDescent="0.3">
      <c r="A6" s="437"/>
      <c r="B6" s="428"/>
      <c r="C6" s="304" t="s">
        <v>6</v>
      </c>
      <c r="D6" s="63" t="s">
        <v>8</v>
      </c>
      <c r="E6" s="71" t="s">
        <v>42</v>
      </c>
      <c r="F6" s="70" t="s">
        <v>9</v>
      </c>
      <c r="G6" s="70" t="s">
        <v>15</v>
      </c>
      <c r="H6" s="66" t="s">
        <v>16</v>
      </c>
      <c r="I6" s="68" t="s">
        <v>43</v>
      </c>
      <c r="J6" s="304" t="s">
        <v>25</v>
      </c>
      <c r="K6" s="63" t="s">
        <v>19</v>
      </c>
      <c r="L6" s="83" t="s">
        <v>44</v>
      </c>
      <c r="M6" s="302" t="s">
        <v>23</v>
      </c>
    </row>
    <row r="7" spans="1:24" ht="15" thickBot="1" x14ac:dyDescent="0.35">
      <c r="A7" s="438"/>
      <c r="B7" s="429"/>
      <c r="C7" s="8" t="s">
        <v>10</v>
      </c>
      <c r="D7" s="13" t="s">
        <v>10</v>
      </c>
      <c r="E7" s="12" t="s">
        <v>10</v>
      </c>
      <c r="F7" s="72" t="s">
        <v>11</v>
      </c>
      <c r="G7" s="73" t="s">
        <v>10</v>
      </c>
      <c r="H7" s="13" t="s">
        <v>17</v>
      </c>
      <c r="I7" s="69" t="s">
        <v>10</v>
      </c>
      <c r="J7" s="8" t="s">
        <v>18</v>
      </c>
      <c r="K7" s="13" t="s">
        <v>20</v>
      </c>
      <c r="L7" s="84" t="s">
        <v>20</v>
      </c>
      <c r="M7" s="85" t="s">
        <v>41</v>
      </c>
    </row>
    <row r="8" spans="1:24" x14ac:dyDescent="0.3">
      <c r="A8" s="430" t="s">
        <v>12</v>
      </c>
      <c r="B8" s="38">
        <v>43466</v>
      </c>
      <c r="C8" s="105">
        <v>1028</v>
      </c>
      <c r="D8" s="106">
        <v>676</v>
      </c>
      <c r="E8" s="107">
        <v>0</v>
      </c>
      <c r="F8" s="86"/>
      <c r="G8" s="108">
        <f>IF((C8&gt;0),(C8-D8),(""))</f>
        <v>352</v>
      </c>
      <c r="H8" s="109">
        <f>IF((C8&gt;0),(100*(C8-D8)/C8),(""))</f>
        <v>34.24124513618677</v>
      </c>
      <c r="I8" s="109">
        <v>61</v>
      </c>
      <c r="J8" s="89">
        <v>0</v>
      </c>
      <c r="K8" s="93">
        <v>0</v>
      </c>
      <c r="L8" s="91">
        <v>300</v>
      </c>
      <c r="M8" s="87">
        <v>0</v>
      </c>
    </row>
    <row r="9" spans="1:24" x14ac:dyDescent="0.3">
      <c r="A9" s="431"/>
      <c r="B9" s="34">
        <v>43467</v>
      </c>
      <c r="C9" s="110">
        <v>762</v>
      </c>
      <c r="D9" s="111">
        <v>719</v>
      </c>
      <c r="E9" s="112">
        <v>0</v>
      </c>
      <c r="F9" s="74">
        <v>15.1</v>
      </c>
      <c r="G9" s="113">
        <f t="shared" ref="G9:G72" si="0">IF((C9&gt;0),(C9-D9),(""))</f>
        <v>43</v>
      </c>
      <c r="H9" s="114">
        <f t="shared" ref="H9:H72" si="1">IF((C9&gt;0),(100*(C9-D9)/C9),(""))</f>
        <v>5.6430446194225725</v>
      </c>
      <c r="I9" s="114">
        <v>54</v>
      </c>
      <c r="J9" s="90">
        <v>0</v>
      </c>
      <c r="K9" s="94">
        <v>0</v>
      </c>
      <c r="L9" s="92">
        <v>0</v>
      </c>
      <c r="M9" s="88">
        <v>0</v>
      </c>
    </row>
    <row r="10" spans="1:24" x14ac:dyDescent="0.3">
      <c r="A10" s="431"/>
      <c r="B10" s="52">
        <v>43468</v>
      </c>
      <c r="C10" s="110">
        <v>754</v>
      </c>
      <c r="D10" s="111">
        <v>731</v>
      </c>
      <c r="E10" s="112">
        <v>0</v>
      </c>
      <c r="F10" s="74">
        <v>15.2</v>
      </c>
      <c r="G10" s="113">
        <f t="shared" si="0"/>
        <v>23</v>
      </c>
      <c r="H10" s="114">
        <f t="shared" si="1"/>
        <v>3.0503978779840848</v>
      </c>
      <c r="I10" s="114">
        <v>12</v>
      </c>
      <c r="J10" s="90">
        <v>0</v>
      </c>
      <c r="K10" s="94">
        <v>0</v>
      </c>
      <c r="L10" s="92">
        <v>0</v>
      </c>
      <c r="M10" s="88">
        <v>0</v>
      </c>
    </row>
    <row r="11" spans="1:24" x14ac:dyDescent="0.3">
      <c r="A11" s="431"/>
      <c r="B11" s="34">
        <v>43469</v>
      </c>
      <c r="C11" s="110">
        <v>703</v>
      </c>
      <c r="D11" s="111">
        <v>684</v>
      </c>
      <c r="E11" s="112">
        <v>0</v>
      </c>
      <c r="F11" s="74">
        <v>14.7</v>
      </c>
      <c r="G11" s="113">
        <f t="shared" si="0"/>
        <v>19</v>
      </c>
      <c r="H11" s="114">
        <f t="shared" si="1"/>
        <v>2.7027027027027026</v>
      </c>
      <c r="I11" s="114">
        <v>4</v>
      </c>
      <c r="J11" s="90">
        <v>0</v>
      </c>
      <c r="K11" s="94">
        <v>0</v>
      </c>
      <c r="L11" s="92">
        <v>300</v>
      </c>
      <c r="M11" s="88">
        <v>0</v>
      </c>
    </row>
    <row r="12" spans="1:24" x14ac:dyDescent="0.3">
      <c r="A12" s="431"/>
      <c r="B12" s="34">
        <v>43470</v>
      </c>
      <c r="C12" s="110">
        <v>714</v>
      </c>
      <c r="D12" s="111">
        <v>687</v>
      </c>
      <c r="E12" s="112">
        <v>0</v>
      </c>
      <c r="F12" s="74"/>
      <c r="G12" s="113">
        <f t="shared" si="0"/>
        <v>27</v>
      </c>
      <c r="H12" s="114">
        <f t="shared" si="1"/>
        <v>3.7815126050420167</v>
      </c>
      <c r="I12" s="114">
        <v>7</v>
      </c>
      <c r="J12" s="90">
        <v>0</v>
      </c>
      <c r="K12" s="94">
        <v>0</v>
      </c>
      <c r="L12" s="92">
        <v>0</v>
      </c>
      <c r="M12" s="88">
        <v>0</v>
      </c>
    </row>
    <row r="13" spans="1:24" x14ac:dyDescent="0.3">
      <c r="A13" s="431"/>
      <c r="B13" s="34">
        <v>43471</v>
      </c>
      <c r="C13" s="110">
        <v>863</v>
      </c>
      <c r="D13" s="111">
        <v>810</v>
      </c>
      <c r="E13" s="112">
        <v>0</v>
      </c>
      <c r="F13" s="74"/>
      <c r="G13" s="113">
        <f t="shared" si="0"/>
        <v>53</v>
      </c>
      <c r="H13" s="114">
        <f t="shared" si="1"/>
        <v>6.1413673232908454</v>
      </c>
      <c r="I13" s="114">
        <v>9</v>
      </c>
      <c r="J13" s="90">
        <v>0</v>
      </c>
      <c r="K13" s="94">
        <v>0</v>
      </c>
      <c r="L13" s="92">
        <v>0</v>
      </c>
      <c r="M13" s="88">
        <v>0</v>
      </c>
    </row>
    <row r="14" spans="1:24" x14ac:dyDescent="0.3">
      <c r="A14" s="431"/>
      <c r="B14" s="52">
        <v>43472</v>
      </c>
      <c r="C14" s="110">
        <v>845</v>
      </c>
      <c r="D14" s="111">
        <v>801</v>
      </c>
      <c r="E14" s="112">
        <v>0</v>
      </c>
      <c r="F14" s="74">
        <v>14.5</v>
      </c>
      <c r="G14" s="113">
        <f t="shared" si="0"/>
        <v>44</v>
      </c>
      <c r="H14" s="114">
        <f t="shared" si="1"/>
        <v>5.2071005917159763</v>
      </c>
      <c r="I14" s="114">
        <v>12</v>
      </c>
      <c r="J14" s="90">
        <v>0</v>
      </c>
      <c r="K14" s="94">
        <v>0</v>
      </c>
      <c r="L14" s="329">
        <v>300</v>
      </c>
      <c r="M14" s="94">
        <v>0</v>
      </c>
    </row>
    <row r="15" spans="1:24" x14ac:dyDescent="0.3">
      <c r="A15" s="431"/>
      <c r="B15" s="34">
        <v>43473</v>
      </c>
      <c r="C15" s="110">
        <v>898</v>
      </c>
      <c r="D15" s="111">
        <v>788</v>
      </c>
      <c r="E15" s="112">
        <v>0</v>
      </c>
      <c r="F15" s="74">
        <v>14.7</v>
      </c>
      <c r="G15" s="113">
        <f t="shared" si="0"/>
        <v>110</v>
      </c>
      <c r="H15" s="114">
        <f t="shared" si="1"/>
        <v>12.249443207126948</v>
      </c>
      <c r="I15" s="114">
        <v>157</v>
      </c>
      <c r="J15" s="90">
        <v>98</v>
      </c>
      <c r="K15" s="94">
        <v>0</v>
      </c>
      <c r="L15" s="329">
        <v>0</v>
      </c>
      <c r="M15" s="94">
        <v>1</v>
      </c>
    </row>
    <row r="16" spans="1:24" x14ac:dyDescent="0.3">
      <c r="A16" s="431"/>
      <c r="B16" s="34">
        <v>43474</v>
      </c>
      <c r="C16" s="110">
        <v>927</v>
      </c>
      <c r="D16" s="111">
        <v>792</v>
      </c>
      <c r="E16" s="112">
        <v>0</v>
      </c>
      <c r="F16" s="74">
        <v>14.8</v>
      </c>
      <c r="G16" s="113">
        <f t="shared" si="0"/>
        <v>135</v>
      </c>
      <c r="H16" s="114">
        <f t="shared" si="1"/>
        <v>14.563106796116505</v>
      </c>
      <c r="I16" s="114">
        <v>136</v>
      </c>
      <c r="J16" s="90">
        <v>100</v>
      </c>
      <c r="K16" s="94">
        <v>0</v>
      </c>
      <c r="L16" s="329">
        <v>300</v>
      </c>
      <c r="M16" s="94">
        <v>1</v>
      </c>
    </row>
    <row r="17" spans="1:16" x14ac:dyDescent="0.3">
      <c r="A17" s="431"/>
      <c r="B17" s="34">
        <v>43475</v>
      </c>
      <c r="C17" s="110">
        <v>892</v>
      </c>
      <c r="D17" s="111">
        <v>772</v>
      </c>
      <c r="E17" s="112">
        <v>0</v>
      </c>
      <c r="F17" s="74">
        <v>14.9</v>
      </c>
      <c r="G17" s="113">
        <f t="shared" si="0"/>
        <v>120</v>
      </c>
      <c r="H17" s="114">
        <f t="shared" si="1"/>
        <v>13.452914798206278</v>
      </c>
      <c r="I17" s="114">
        <v>114</v>
      </c>
      <c r="J17" s="90">
        <v>56</v>
      </c>
      <c r="K17" s="94">
        <v>0</v>
      </c>
      <c r="L17" s="329">
        <v>0</v>
      </c>
      <c r="M17" s="94">
        <v>1</v>
      </c>
    </row>
    <row r="18" spans="1:16" x14ac:dyDescent="0.3">
      <c r="A18" s="431"/>
      <c r="B18" s="34">
        <v>43476</v>
      </c>
      <c r="C18" s="110">
        <v>747</v>
      </c>
      <c r="D18" s="111">
        <v>736</v>
      </c>
      <c r="E18" s="112">
        <v>0</v>
      </c>
      <c r="F18" s="74">
        <v>15</v>
      </c>
      <c r="G18" s="113">
        <f t="shared" si="0"/>
        <v>11</v>
      </c>
      <c r="H18" s="114">
        <f t="shared" si="1"/>
        <v>1.4725568942436413</v>
      </c>
      <c r="I18" s="114">
        <v>19</v>
      </c>
      <c r="J18" s="90">
        <v>0</v>
      </c>
      <c r="K18" s="94">
        <v>0</v>
      </c>
      <c r="L18" s="329">
        <v>0</v>
      </c>
      <c r="M18" s="94">
        <v>0</v>
      </c>
    </row>
    <row r="19" spans="1:16" x14ac:dyDescent="0.3">
      <c r="A19" s="431"/>
      <c r="B19" s="34">
        <v>43477</v>
      </c>
      <c r="C19" s="110">
        <v>753</v>
      </c>
      <c r="D19" s="111">
        <v>736</v>
      </c>
      <c r="E19" s="112">
        <v>0</v>
      </c>
      <c r="F19" s="74"/>
      <c r="G19" s="113">
        <f t="shared" si="0"/>
        <v>17</v>
      </c>
      <c r="H19" s="114">
        <f t="shared" si="1"/>
        <v>2.2576361221779551</v>
      </c>
      <c r="I19" s="114">
        <v>19</v>
      </c>
      <c r="J19" s="90">
        <v>0</v>
      </c>
      <c r="K19" s="94">
        <v>0</v>
      </c>
      <c r="L19" s="329">
        <v>300</v>
      </c>
      <c r="M19" s="94">
        <v>0</v>
      </c>
    </row>
    <row r="20" spans="1:16" x14ac:dyDescent="0.3">
      <c r="A20" s="431"/>
      <c r="B20" s="34">
        <v>43478</v>
      </c>
      <c r="C20" s="110">
        <v>883</v>
      </c>
      <c r="D20" s="111">
        <v>788</v>
      </c>
      <c r="E20" s="112">
        <v>0</v>
      </c>
      <c r="F20" s="74"/>
      <c r="G20" s="113">
        <f t="shared" si="0"/>
        <v>95</v>
      </c>
      <c r="H20" s="114">
        <f t="shared" si="1"/>
        <v>10.758776896942242</v>
      </c>
      <c r="I20" s="114">
        <v>36</v>
      </c>
      <c r="J20" s="90">
        <v>5</v>
      </c>
      <c r="K20" s="94">
        <v>0</v>
      </c>
      <c r="L20" s="329">
        <v>0</v>
      </c>
      <c r="M20" s="94">
        <v>0</v>
      </c>
    </row>
    <row r="21" spans="1:16" x14ac:dyDescent="0.3">
      <c r="A21" s="431"/>
      <c r="B21" s="34">
        <v>43479</v>
      </c>
      <c r="C21" s="110">
        <v>1658</v>
      </c>
      <c r="D21" s="111">
        <v>727</v>
      </c>
      <c r="E21" s="112">
        <v>0</v>
      </c>
      <c r="F21" s="74">
        <v>14.9</v>
      </c>
      <c r="G21" s="113">
        <f t="shared" si="0"/>
        <v>931</v>
      </c>
      <c r="H21" s="114">
        <f t="shared" si="1"/>
        <v>56.151990349819059</v>
      </c>
      <c r="I21" s="114">
        <v>399</v>
      </c>
      <c r="J21" s="90">
        <v>103</v>
      </c>
      <c r="K21" s="94">
        <v>8340</v>
      </c>
      <c r="L21" s="329">
        <v>0</v>
      </c>
      <c r="M21" s="94">
        <v>1</v>
      </c>
    </row>
    <row r="22" spans="1:16" x14ac:dyDescent="0.3">
      <c r="A22" s="431"/>
      <c r="B22" s="34">
        <v>43480</v>
      </c>
      <c r="C22" s="110">
        <v>1202</v>
      </c>
      <c r="D22" s="111">
        <v>753</v>
      </c>
      <c r="E22" s="112">
        <v>0</v>
      </c>
      <c r="F22" s="74">
        <v>15.1</v>
      </c>
      <c r="G22" s="113">
        <f t="shared" si="0"/>
        <v>449</v>
      </c>
      <c r="H22" s="114">
        <f t="shared" si="1"/>
        <v>37.354409317803658</v>
      </c>
      <c r="I22" s="114">
        <v>115</v>
      </c>
      <c r="J22" s="90">
        <v>88</v>
      </c>
      <c r="K22" s="94">
        <v>0</v>
      </c>
      <c r="L22" s="329">
        <v>0</v>
      </c>
      <c r="M22" s="94">
        <v>1</v>
      </c>
    </row>
    <row r="23" spans="1:16" x14ac:dyDescent="0.3">
      <c r="A23" s="431"/>
      <c r="B23" s="52">
        <v>43481</v>
      </c>
      <c r="C23" s="110">
        <v>874</v>
      </c>
      <c r="D23" s="111">
        <v>780</v>
      </c>
      <c r="E23" s="112">
        <v>0</v>
      </c>
      <c r="F23" s="74">
        <v>15.1</v>
      </c>
      <c r="G23" s="113">
        <f t="shared" si="0"/>
        <v>94</v>
      </c>
      <c r="H23" s="114">
        <f t="shared" si="1"/>
        <v>10.755148741418765</v>
      </c>
      <c r="I23" s="114">
        <v>71</v>
      </c>
      <c r="J23" s="90">
        <v>11</v>
      </c>
      <c r="K23" s="94">
        <v>0</v>
      </c>
      <c r="L23" s="329">
        <v>300</v>
      </c>
      <c r="M23" s="94">
        <v>1</v>
      </c>
      <c r="P23" s="322"/>
    </row>
    <row r="24" spans="1:16" x14ac:dyDescent="0.3">
      <c r="A24" s="431"/>
      <c r="B24" s="34">
        <v>43482</v>
      </c>
      <c r="C24" s="110">
        <v>858</v>
      </c>
      <c r="D24" s="111">
        <v>749</v>
      </c>
      <c r="E24" s="112">
        <v>0</v>
      </c>
      <c r="F24" s="74">
        <v>14.8</v>
      </c>
      <c r="G24" s="113">
        <f t="shared" si="0"/>
        <v>109</v>
      </c>
      <c r="H24" s="114">
        <f t="shared" si="1"/>
        <v>12.703962703962704</v>
      </c>
      <c r="I24" s="114">
        <v>225</v>
      </c>
      <c r="J24" s="90">
        <v>91</v>
      </c>
      <c r="K24" s="94">
        <v>7900</v>
      </c>
      <c r="L24" s="329">
        <v>0</v>
      </c>
      <c r="M24" s="94">
        <v>1</v>
      </c>
    </row>
    <row r="25" spans="1:16" x14ac:dyDescent="0.3">
      <c r="A25" s="431"/>
      <c r="B25" s="34">
        <v>43483</v>
      </c>
      <c r="C25" s="110">
        <v>418</v>
      </c>
      <c r="D25" s="111">
        <v>359</v>
      </c>
      <c r="E25" s="112">
        <v>0</v>
      </c>
      <c r="F25" s="74">
        <v>14.9</v>
      </c>
      <c r="G25" s="113">
        <f t="shared" si="0"/>
        <v>59</v>
      </c>
      <c r="H25" s="114">
        <f t="shared" si="1"/>
        <v>14.114832535885167</v>
      </c>
      <c r="I25" s="114">
        <v>84</v>
      </c>
      <c r="J25" s="90">
        <v>32</v>
      </c>
      <c r="K25" s="94">
        <v>0</v>
      </c>
      <c r="L25" s="329">
        <v>0</v>
      </c>
      <c r="M25" s="94">
        <v>0</v>
      </c>
    </row>
    <row r="26" spans="1:16" x14ac:dyDescent="0.3">
      <c r="A26" s="431"/>
      <c r="B26" s="34">
        <v>43484</v>
      </c>
      <c r="C26" s="110">
        <v>741</v>
      </c>
      <c r="D26" s="111">
        <v>727</v>
      </c>
      <c r="E26" s="112">
        <v>0</v>
      </c>
      <c r="F26" s="74"/>
      <c r="G26" s="113">
        <f t="shared" si="0"/>
        <v>14</v>
      </c>
      <c r="H26" s="114">
        <f t="shared" si="1"/>
        <v>1.8893387314439947</v>
      </c>
      <c r="I26" s="114">
        <v>38</v>
      </c>
      <c r="J26" s="90">
        <v>0</v>
      </c>
      <c r="K26" s="94">
        <v>0</v>
      </c>
      <c r="L26" s="329">
        <v>0</v>
      </c>
      <c r="M26" s="94">
        <v>0</v>
      </c>
    </row>
    <row r="27" spans="1:16" x14ac:dyDescent="0.3">
      <c r="A27" s="431"/>
      <c r="B27" s="34">
        <v>43485</v>
      </c>
      <c r="C27" s="110">
        <v>950</v>
      </c>
      <c r="D27" s="111">
        <v>925</v>
      </c>
      <c r="E27" s="112">
        <v>0</v>
      </c>
      <c r="F27" s="74"/>
      <c r="G27" s="113">
        <f t="shared" si="0"/>
        <v>25</v>
      </c>
      <c r="H27" s="114">
        <f t="shared" si="1"/>
        <v>2.6315789473684212</v>
      </c>
      <c r="I27" s="114">
        <v>78</v>
      </c>
      <c r="J27" s="90">
        <v>0</v>
      </c>
      <c r="K27" s="94">
        <v>0</v>
      </c>
      <c r="L27" s="329">
        <v>0</v>
      </c>
      <c r="M27" s="94">
        <v>0</v>
      </c>
    </row>
    <row r="28" spans="1:16" x14ac:dyDescent="0.3">
      <c r="A28" s="431"/>
      <c r="B28" s="34">
        <v>43486</v>
      </c>
      <c r="C28" s="110">
        <v>948</v>
      </c>
      <c r="D28" s="111">
        <v>881</v>
      </c>
      <c r="E28" s="112">
        <v>0</v>
      </c>
      <c r="F28" s="74">
        <v>14.7</v>
      </c>
      <c r="G28" s="113">
        <f t="shared" si="0"/>
        <v>67</v>
      </c>
      <c r="H28" s="114">
        <f t="shared" si="1"/>
        <v>7.0675105485232068</v>
      </c>
      <c r="I28" s="114">
        <v>328</v>
      </c>
      <c r="J28" s="90">
        <v>86</v>
      </c>
      <c r="K28" s="94">
        <v>0</v>
      </c>
      <c r="L28" s="329">
        <v>0</v>
      </c>
      <c r="M28" s="94">
        <v>1</v>
      </c>
    </row>
    <row r="29" spans="1:16" x14ac:dyDescent="0.3">
      <c r="A29" s="431"/>
      <c r="B29" s="34">
        <v>43487</v>
      </c>
      <c r="C29" s="110">
        <v>837</v>
      </c>
      <c r="D29" s="111">
        <v>755</v>
      </c>
      <c r="E29" s="112">
        <v>0</v>
      </c>
      <c r="F29" s="74">
        <v>14.7</v>
      </c>
      <c r="G29" s="113">
        <f t="shared" si="0"/>
        <v>82</v>
      </c>
      <c r="H29" s="114">
        <f t="shared" si="1"/>
        <v>9.7968936678614096</v>
      </c>
      <c r="I29" s="114">
        <v>307</v>
      </c>
      <c r="J29" s="90">
        <v>59</v>
      </c>
      <c r="K29" s="94">
        <v>0</v>
      </c>
      <c r="L29" s="329">
        <v>300</v>
      </c>
      <c r="M29" s="94">
        <v>0</v>
      </c>
    </row>
    <row r="30" spans="1:16" x14ac:dyDescent="0.3">
      <c r="A30" s="431"/>
      <c r="B30" s="34">
        <v>43488</v>
      </c>
      <c r="C30" s="110">
        <v>1583</v>
      </c>
      <c r="D30" s="111">
        <v>1213</v>
      </c>
      <c r="E30" s="112">
        <v>87</v>
      </c>
      <c r="F30" s="74">
        <v>14.7</v>
      </c>
      <c r="G30" s="113">
        <f t="shared" si="0"/>
        <v>370</v>
      </c>
      <c r="H30" s="114">
        <f t="shared" si="1"/>
        <v>23.373341756159192</v>
      </c>
      <c r="I30" s="114">
        <v>561</v>
      </c>
      <c r="J30" s="90">
        <v>92</v>
      </c>
      <c r="K30" s="94">
        <v>0</v>
      </c>
      <c r="L30" s="329">
        <v>0</v>
      </c>
      <c r="M30" s="94">
        <v>1</v>
      </c>
    </row>
    <row r="31" spans="1:16" x14ac:dyDescent="0.3">
      <c r="A31" s="431"/>
      <c r="B31" s="52">
        <v>43489</v>
      </c>
      <c r="C31" s="110">
        <v>983</v>
      </c>
      <c r="D31" s="111">
        <v>890</v>
      </c>
      <c r="E31" s="112">
        <v>0</v>
      </c>
      <c r="F31" s="74"/>
      <c r="G31" s="113">
        <f t="shared" si="0"/>
        <v>93</v>
      </c>
      <c r="H31" s="114">
        <f t="shared" si="1"/>
        <v>9.4608341810783312</v>
      </c>
      <c r="I31" s="114">
        <v>161</v>
      </c>
      <c r="J31" s="90">
        <v>94</v>
      </c>
      <c r="K31" s="94">
        <v>8220</v>
      </c>
      <c r="L31" s="329">
        <v>300</v>
      </c>
      <c r="M31" s="94">
        <v>1</v>
      </c>
    </row>
    <row r="32" spans="1:16" x14ac:dyDescent="0.3">
      <c r="A32" s="431"/>
      <c r="B32" s="34">
        <v>43490</v>
      </c>
      <c r="C32" s="110">
        <v>750</v>
      </c>
      <c r="D32" s="111">
        <v>737</v>
      </c>
      <c r="E32" s="112">
        <v>0</v>
      </c>
      <c r="F32" s="74"/>
      <c r="G32" s="113">
        <f t="shared" si="0"/>
        <v>13</v>
      </c>
      <c r="H32" s="114">
        <f t="shared" si="1"/>
        <v>1.7333333333333334</v>
      </c>
      <c r="I32" s="114">
        <v>105</v>
      </c>
      <c r="J32" s="90">
        <v>29</v>
      </c>
      <c r="K32" s="94">
        <v>0</v>
      </c>
      <c r="L32" s="329">
        <v>0</v>
      </c>
      <c r="M32" s="94">
        <v>1</v>
      </c>
    </row>
    <row r="33" spans="1:13" x14ac:dyDescent="0.3">
      <c r="A33" s="431"/>
      <c r="B33" s="34">
        <v>43491</v>
      </c>
      <c r="C33" s="110">
        <v>772</v>
      </c>
      <c r="D33" s="111">
        <v>715</v>
      </c>
      <c r="E33" s="112">
        <v>0</v>
      </c>
      <c r="F33" s="74"/>
      <c r="G33" s="113">
        <f t="shared" si="0"/>
        <v>57</v>
      </c>
      <c r="H33" s="114">
        <f t="shared" si="1"/>
        <v>7.3834196891191706</v>
      </c>
      <c r="I33" s="114">
        <v>37</v>
      </c>
      <c r="J33" s="90">
        <v>0</v>
      </c>
      <c r="K33" s="94">
        <v>0</v>
      </c>
      <c r="L33" s="329">
        <v>0</v>
      </c>
      <c r="M33" s="94">
        <v>0</v>
      </c>
    </row>
    <row r="34" spans="1:13" x14ac:dyDescent="0.3">
      <c r="A34" s="431"/>
      <c r="B34" s="34">
        <v>43492</v>
      </c>
      <c r="C34" s="110">
        <v>838</v>
      </c>
      <c r="D34" s="111">
        <v>804</v>
      </c>
      <c r="E34" s="112">
        <v>0</v>
      </c>
      <c r="F34" s="74"/>
      <c r="G34" s="113">
        <f t="shared" si="0"/>
        <v>34</v>
      </c>
      <c r="H34" s="114">
        <f t="shared" si="1"/>
        <v>4.0572792362768499</v>
      </c>
      <c r="I34" s="114">
        <v>36</v>
      </c>
      <c r="J34" s="90">
        <v>0</v>
      </c>
      <c r="K34" s="94">
        <v>0</v>
      </c>
      <c r="L34" s="329">
        <v>0</v>
      </c>
      <c r="M34" s="94">
        <v>0</v>
      </c>
    </row>
    <row r="35" spans="1:13" x14ac:dyDescent="0.3">
      <c r="A35" s="431"/>
      <c r="B35" s="52">
        <v>43493</v>
      </c>
      <c r="C35" s="110">
        <v>830</v>
      </c>
      <c r="D35" s="111">
        <v>733</v>
      </c>
      <c r="E35" s="112">
        <v>0</v>
      </c>
      <c r="F35" s="74">
        <v>13</v>
      </c>
      <c r="G35" s="113">
        <f t="shared" si="0"/>
        <v>97</v>
      </c>
      <c r="H35" s="114">
        <f t="shared" si="1"/>
        <v>11.686746987951807</v>
      </c>
      <c r="I35" s="114">
        <v>298</v>
      </c>
      <c r="J35" s="90">
        <v>78</v>
      </c>
      <c r="K35" s="94">
        <v>6780</v>
      </c>
      <c r="L35" s="329">
        <v>300</v>
      </c>
      <c r="M35" s="94">
        <v>1</v>
      </c>
    </row>
    <row r="36" spans="1:13" x14ac:dyDescent="0.3">
      <c r="A36" s="431"/>
      <c r="B36" s="34">
        <v>43494</v>
      </c>
      <c r="C36" s="110">
        <v>720</v>
      </c>
      <c r="D36" s="111">
        <v>708</v>
      </c>
      <c r="E36" s="112">
        <v>0</v>
      </c>
      <c r="F36" s="74">
        <v>13.3</v>
      </c>
      <c r="G36" s="113">
        <f t="shared" si="0"/>
        <v>12</v>
      </c>
      <c r="H36" s="114">
        <f t="shared" si="1"/>
        <v>1.6666666666666667</v>
      </c>
      <c r="I36" s="114">
        <v>23</v>
      </c>
      <c r="J36" s="90">
        <v>1</v>
      </c>
      <c r="K36" s="94">
        <v>0</v>
      </c>
      <c r="L36" s="329">
        <v>0</v>
      </c>
      <c r="M36" s="94">
        <v>0</v>
      </c>
    </row>
    <row r="37" spans="1:13" x14ac:dyDescent="0.3">
      <c r="A37" s="431"/>
      <c r="B37" s="34">
        <v>43495</v>
      </c>
      <c r="C37" s="110">
        <v>1029</v>
      </c>
      <c r="D37" s="111">
        <v>1009</v>
      </c>
      <c r="E37" s="112">
        <v>0</v>
      </c>
      <c r="F37" s="74">
        <v>13.1</v>
      </c>
      <c r="G37" s="113">
        <f t="shared" si="0"/>
        <v>20</v>
      </c>
      <c r="H37" s="114">
        <f t="shared" si="1"/>
        <v>1.9436345966958213</v>
      </c>
      <c r="I37" s="114">
        <v>12</v>
      </c>
      <c r="J37" s="90">
        <v>0</v>
      </c>
      <c r="K37" s="94">
        <v>0</v>
      </c>
      <c r="L37" s="329">
        <v>0</v>
      </c>
      <c r="M37" s="94">
        <v>0</v>
      </c>
    </row>
    <row r="38" spans="1:13" ht="15" thickBot="1" x14ac:dyDescent="0.35">
      <c r="A38" s="432"/>
      <c r="B38" s="39">
        <v>43496</v>
      </c>
      <c r="C38" s="115">
        <v>760</v>
      </c>
      <c r="D38" s="116">
        <v>750</v>
      </c>
      <c r="E38" s="117">
        <v>0</v>
      </c>
      <c r="F38" s="100"/>
      <c r="G38" s="118">
        <f t="shared" si="0"/>
        <v>10</v>
      </c>
      <c r="H38" s="119">
        <f t="shared" si="1"/>
        <v>1.3157894736842106</v>
      </c>
      <c r="I38" s="119">
        <v>9</v>
      </c>
      <c r="J38" s="101">
        <v>0</v>
      </c>
      <c r="K38" s="102">
        <v>7000</v>
      </c>
      <c r="L38" s="330">
        <v>0</v>
      </c>
      <c r="M38" s="102">
        <v>0</v>
      </c>
    </row>
    <row r="39" spans="1:13" x14ac:dyDescent="0.3">
      <c r="A39" s="430" t="s">
        <v>24</v>
      </c>
      <c r="B39" s="35">
        <v>43497</v>
      </c>
      <c r="C39" s="137">
        <v>914</v>
      </c>
      <c r="D39" s="138">
        <v>859</v>
      </c>
      <c r="E39" s="139">
        <v>0</v>
      </c>
      <c r="F39" s="103"/>
      <c r="G39" s="120">
        <f t="shared" si="0"/>
        <v>55</v>
      </c>
      <c r="H39" s="121">
        <f t="shared" si="1"/>
        <v>6.0175054704595183</v>
      </c>
      <c r="I39" s="121">
        <v>17</v>
      </c>
      <c r="J39" s="140">
        <v>0</v>
      </c>
      <c r="K39" s="95">
        <v>0</v>
      </c>
      <c r="L39" s="331">
        <v>0</v>
      </c>
      <c r="M39" s="332">
        <v>0</v>
      </c>
    </row>
    <row r="40" spans="1:13" x14ac:dyDescent="0.3">
      <c r="A40" s="431"/>
      <c r="B40" s="35">
        <v>43498</v>
      </c>
      <c r="C40" s="141">
        <v>790</v>
      </c>
      <c r="D40" s="142">
        <v>729</v>
      </c>
      <c r="E40" s="143">
        <v>24</v>
      </c>
      <c r="F40" s="75"/>
      <c r="G40" s="113">
        <f t="shared" si="0"/>
        <v>61</v>
      </c>
      <c r="H40" s="114">
        <f t="shared" si="1"/>
        <v>7.7215189873417724</v>
      </c>
      <c r="I40" s="114">
        <v>67</v>
      </c>
      <c r="J40" s="144">
        <v>0</v>
      </c>
      <c r="K40" s="96">
        <v>0</v>
      </c>
      <c r="L40" s="333">
        <v>300</v>
      </c>
      <c r="M40" s="334">
        <v>0</v>
      </c>
    </row>
    <row r="41" spans="1:13" x14ac:dyDescent="0.3">
      <c r="A41" s="431"/>
      <c r="B41" s="35">
        <v>43499</v>
      </c>
      <c r="C41" s="141">
        <v>1032</v>
      </c>
      <c r="D41" s="142">
        <v>1022</v>
      </c>
      <c r="E41" s="143">
        <v>287</v>
      </c>
      <c r="F41" s="75"/>
      <c r="G41" s="113">
        <f t="shared" si="0"/>
        <v>10</v>
      </c>
      <c r="H41" s="114">
        <f t="shared" si="1"/>
        <v>0.96899224806201545</v>
      </c>
      <c r="I41" s="114">
        <v>303</v>
      </c>
      <c r="J41" s="144">
        <v>0</v>
      </c>
      <c r="K41" s="96">
        <v>0</v>
      </c>
      <c r="L41" s="333">
        <v>0</v>
      </c>
      <c r="M41" s="334">
        <v>0</v>
      </c>
    </row>
    <row r="42" spans="1:13" x14ac:dyDescent="0.3">
      <c r="A42" s="431"/>
      <c r="B42" s="53">
        <v>43500</v>
      </c>
      <c r="C42" s="141">
        <v>950</v>
      </c>
      <c r="D42" s="142">
        <v>766</v>
      </c>
      <c r="E42" s="143">
        <v>0</v>
      </c>
      <c r="F42" s="75">
        <v>14</v>
      </c>
      <c r="G42" s="113">
        <f t="shared" si="0"/>
        <v>184</v>
      </c>
      <c r="H42" s="114">
        <f t="shared" si="1"/>
        <v>19.368421052631579</v>
      </c>
      <c r="I42" s="114">
        <v>8</v>
      </c>
      <c r="J42" s="144">
        <v>0</v>
      </c>
      <c r="K42" s="96">
        <v>0</v>
      </c>
      <c r="L42" s="333">
        <v>0</v>
      </c>
      <c r="M42" s="334">
        <v>0</v>
      </c>
    </row>
    <row r="43" spans="1:13" x14ac:dyDescent="0.3">
      <c r="A43" s="431"/>
      <c r="B43" s="35">
        <v>43501</v>
      </c>
      <c r="C43" s="141">
        <v>842</v>
      </c>
      <c r="D43" s="142">
        <v>782</v>
      </c>
      <c r="E43" s="143">
        <v>0</v>
      </c>
      <c r="F43" s="75">
        <v>14.1</v>
      </c>
      <c r="G43" s="113">
        <f t="shared" si="0"/>
        <v>60</v>
      </c>
      <c r="H43" s="114">
        <f t="shared" si="1"/>
        <v>7.1258907363420425</v>
      </c>
      <c r="I43" s="114">
        <v>6</v>
      </c>
      <c r="J43" s="144">
        <v>0</v>
      </c>
      <c r="K43" s="96">
        <v>0</v>
      </c>
      <c r="L43" s="333">
        <v>300</v>
      </c>
      <c r="M43" s="334">
        <v>0</v>
      </c>
    </row>
    <row r="44" spans="1:13" x14ac:dyDescent="0.3">
      <c r="A44" s="431"/>
      <c r="B44" s="35">
        <v>43502</v>
      </c>
      <c r="C44" s="141">
        <v>815</v>
      </c>
      <c r="D44" s="142">
        <v>783</v>
      </c>
      <c r="E44" s="143">
        <v>0</v>
      </c>
      <c r="F44" s="75">
        <v>13.8</v>
      </c>
      <c r="G44" s="113">
        <f t="shared" si="0"/>
        <v>32</v>
      </c>
      <c r="H44" s="114">
        <f t="shared" si="1"/>
        <v>3.9263803680981595</v>
      </c>
      <c r="I44" s="114">
        <v>14</v>
      </c>
      <c r="J44" s="144">
        <v>0</v>
      </c>
      <c r="K44" s="96">
        <v>0</v>
      </c>
      <c r="L44" s="333">
        <v>0</v>
      </c>
      <c r="M44" s="334">
        <v>0</v>
      </c>
    </row>
    <row r="45" spans="1:13" x14ac:dyDescent="0.3">
      <c r="A45" s="431"/>
      <c r="B45" s="35">
        <v>43503</v>
      </c>
      <c r="C45" s="141">
        <v>644</v>
      </c>
      <c r="D45" s="142">
        <v>599</v>
      </c>
      <c r="E45" s="143">
        <v>0</v>
      </c>
      <c r="F45" s="75">
        <v>14.2</v>
      </c>
      <c r="G45" s="113">
        <f t="shared" si="0"/>
        <v>45</v>
      </c>
      <c r="H45" s="114">
        <f t="shared" si="1"/>
        <v>6.987577639751553</v>
      </c>
      <c r="I45" s="114">
        <v>8</v>
      </c>
      <c r="J45" s="144">
        <v>0</v>
      </c>
      <c r="K45" s="96">
        <v>0</v>
      </c>
      <c r="L45" s="333">
        <v>0</v>
      </c>
      <c r="M45" s="334">
        <v>0</v>
      </c>
    </row>
    <row r="46" spans="1:13" x14ac:dyDescent="0.3">
      <c r="A46" s="431"/>
      <c r="B46" s="35">
        <v>43504</v>
      </c>
      <c r="C46" s="141">
        <v>649</v>
      </c>
      <c r="D46" s="142">
        <v>632</v>
      </c>
      <c r="E46" s="143">
        <v>0</v>
      </c>
      <c r="F46" s="75"/>
      <c r="G46" s="113">
        <f t="shared" si="0"/>
        <v>17</v>
      </c>
      <c r="H46" s="114">
        <f t="shared" si="1"/>
        <v>2.6194144838212634</v>
      </c>
      <c r="I46" s="114">
        <v>182</v>
      </c>
      <c r="J46" s="144">
        <v>0</v>
      </c>
      <c r="K46" s="96">
        <v>0</v>
      </c>
      <c r="L46" s="333">
        <v>0</v>
      </c>
      <c r="M46" s="334">
        <v>0</v>
      </c>
    </row>
    <row r="47" spans="1:13" x14ac:dyDescent="0.3">
      <c r="A47" s="431"/>
      <c r="B47" s="35">
        <v>43505</v>
      </c>
      <c r="C47" s="141">
        <v>736</v>
      </c>
      <c r="D47" s="142">
        <v>703</v>
      </c>
      <c r="E47" s="143">
        <v>0</v>
      </c>
      <c r="F47" s="75"/>
      <c r="G47" s="113">
        <f t="shared" si="0"/>
        <v>33</v>
      </c>
      <c r="H47" s="114">
        <f t="shared" si="1"/>
        <v>4.4836956521739131</v>
      </c>
      <c r="I47" s="114">
        <v>294</v>
      </c>
      <c r="J47" s="144">
        <v>0</v>
      </c>
      <c r="K47" s="96">
        <v>0</v>
      </c>
      <c r="L47" s="333">
        <v>0</v>
      </c>
      <c r="M47" s="334">
        <v>0</v>
      </c>
    </row>
    <row r="48" spans="1:13" x14ac:dyDescent="0.3">
      <c r="A48" s="431"/>
      <c r="B48" s="35">
        <v>43506</v>
      </c>
      <c r="C48" s="141">
        <v>814</v>
      </c>
      <c r="D48" s="142">
        <v>734</v>
      </c>
      <c r="E48" s="143">
        <v>0</v>
      </c>
      <c r="F48" s="75"/>
      <c r="G48" s="113">
        <f t="shared" si="0"/>
        <v>80</v>
      </c>
      <c r="H48" s="114">
        <f t="shared" si="1"/>
        <v>9.8280098280098276</v>
      </c>
      <c r="I48" s="114">
        <v>313</v>
      </c>
      <c r="J48" s="144">
        <v>0</v>
      </c>
      <c r="K48" s="96">
        <v>0</v>
      </c>
      <c r="L48" s="333">
        <v>0</v>
      </c>
      <c r="M48" s="334">
        <v>0</v>
      </c>
    </row>
    <row r="49" spans="1:13" x14ac:dyDescent="0.3">
      <c r="A49" s="431"/>
      <c r="B49" s="35">
        <v>43507</v>
      </c>
      <c r="C49" s="141">
        <v>754</v>
      </c>
      <c r="D49" s="142">
        <v>706</v>
      </c>
      <c r="E49" s="143">
        <v>0</v>
      </c>
      <c r="F49" s="75">
        <v>14.3</v>
      </c>
      <c r="G49" s="113">
        <f t="shared" si="0"/>
        <v>48</v>
      </c>
      <c r="H49" s="114">
        <f t="shared" si="1"/>
        <v>6.3660477453580899</v>
      </c>
      <c r="I49" s="114">
        <v>403</v>
      </c>
      <c r="J49" s="144">
        <v>0</v>
      </c>
      <c r="K49" s="96">
        <v>0</v>
      </c>
      <c r="L49" s="333">
        <v>0</v>
      </c>
      <c r="M49" s="334">
        <v>0</v>
      </c>
    </row>
    <row r="50" spans="1:13" x14ac:dyDescent="0.3">
      <c r="A50" s="431"/>
      <c r="B50" s="35">
        <v>43508</v>
      </c>
      <c r="C50" s="141">
        <v>521</v>
      </c>
      <c r="D50" s="142">
        <v>486</v>
      </c>
      <c r="E50" s="143">
        <v>0</v>
      </c>
      <c r="F50" s="75">
        <v>14.5</v>
      </c>
      <c r="G50" s="113">
        <f t="shared" si="0"/>
        <v>35</v>
      </c>
      <c r="H50" s="114">
        <f t="shared" si="1"/>
        <v>6.7178502879078694</v>
      </c>
      <c r="I50" s="114">
        <v>84</v>
      </c>
      <c r="J50" s="144">
        <v>0</v>
      </c>
      <c r="K50" s="96">
        <v>0</v>
      </c>
      <c r="L50" s="333">
        <v>300</v>
      </c>
      <c r="M50" s="334">
        <v>0</v>
      </c>
    </row>
    <row r="51" spans="1:13" x14ac:dyDescent="0.3">
      <c r="A51" s="431"/>
      <c r="B51" s="53">
        <v>43509</v>
      </c>
      <c r="C51" s="141">
        <v>503</v>
      </c>
      <c r="D51" s="142">
        <v>474</v>
      </c>
      <c r="E51" s="143">
        <v>0</v>
      </c>
      <c r="F51" s="75">
        <v>14.5</v>
      </c>
      <c r="G51" s="113">
        <f t="shared" si="0"/>
        <v>29</v>
      </c>
      <c r="H51" s="114">
        <f t="shared" si="1"/>
        <v>5.7654075546719685</v>
      </c>
      <c r="I51" s="114">
        <v>13</v>
      </c>
      <c r="J51" s="144">
        <v>0</v>
      </c>
      <c r="K51" s="96">
        <v>0</v>
      </c>
      <c r="L51" s="333">
        <v>0</v>
      </c>
      <c r="M51" s="334">
        <v>0</v>
      </c>
    </row>
    <row r="52" spans="1:13" x14ac:dyDescent="0.3">
      <c r="A52" s="431"/>
      <c r="B52" s="35">
        <v>43510</v>
      </c>
      <c r="C52" s="141">
        <v>482</v>
      </c>
      <c r="D52" s="142">
        <v>448</v>
      </c>
      <c r="E52" s="143">
        <v>0</v>
      </c>
      <c r="F52" s="75">
        <v>14</v>
      </c>
      <c r="G52" s="113">
        <f t="shared" si="0"/>
        <v>34</v>
      </c>
      <c r="H52" s="114">
        <f t="shared" si="1"/>
        <v>7.0539419087136928</v>
      </c>
      <c r="I52" s="114">
        <v>28</v>
      </c>
      <c r="J52" s="144">
        <v>0</v>
      </c>
      <c r="K52" s="96">
        <v>0</v>
      </c>
      <c r="L52" s="333">
        <v>0</v>
      </c>
      <c r="M52" s="334">
        <v>0</v>
      </c>
    </row>
    <row r="53" spans="1:13" x14ac:dyDescent="0.3">
      <c r="A53" s="431"/>
      <c r="B53" s="35">
        <v>43511</v>
      </c>
      <c r="C53" s="141">
        <v>452</v>
      </c>
      <c r="D53" s="142">
        <v>426</v>
      </c>
      <c r="E53" s="143">
        <v>0</v>
      </c>
      <c r="F53" s="75">
        <v>14.1</v>
      </c>
      <c r="G53" s="113">
        <f t="shared" si="0"/>
        <v>26</v>
      </c>
      <c r="H53" s="114">
        <f t="shared" si="1"/>
        <v>5.7522123893805306</v>
      </c>
      <c r="I53" s="114">
        <v>44</v>
      </c>
      <c r="J53" s="144">
        <v>0</v>
      </c>
      <c r="K53" s="96">
        <v>0</v>
      </c>
      <c r="L53" s="333">
        <v>0</v>
      </c>
      <c r="M53" s="334">
        <v>0</v>
      </c>
    </row>
    <row r="54" spans="1:13" x14ac:dyDescent="0.3">
      <c r="A54" s="431"/>
      <c r="B54" s="35">
        <v>43512</v>
      </c>
      <c r="C54" s="141"/>
      <c r="D54" s="142"/>
      <c r="E54" s="143">
        <v>0</v>
      </c>
      <c r="F54" s="75"/>
      <c r="G54" s="113" t="str">
        <f t="shared" si="0"/>
        <v/>
      </c>
      <c r="H54" s="114" t="str">
        <f t="shared" si="1"/>
        <v/>
      </c>
      <c r="I54" s="114"/>
      <c r="J54" s="144">
        <v>0</v>
      </c>
      <c r="K54" s="96">
        <v>0</v>
      </c>
      <c r="L54" s="333">
        <v>0</v>
      </c>
      <c r="M54" s="334">
        <v>0</v>
      </c>
    </row>
    <row r="55" spans="1:13" x14ac:dyDescent="0.3">
      <c r="A55" s="431"/>
      <c r="B55" s="35">
        <v>43513</v>
      </c>
      <c r="C55" s="141">
        <v>756</v>
      </c>
      <c r="D55" s="142">
        <v>690</v>
      </c>
      <c r="E55" s="143">
        <v>0</v>
      </c>
      <c r="F55" s="75"/>
      <c r="G55" s="113">
        <f t="shared" si="0"/>
        <v>66</v>
      </c>
      <c r="H55" s="114">
        <f t="shared" si="1"/>
        <v>8.7301587301587293</v>
      </c>
      <c r="I55" s="114">
        <v>23</v>
      </c>
      <c r="J55" s="144">
        <v>0</v>
      </c>
      <c r="K55" s="96">
        <v>0</v>
      </c>
      <c r="L55" s="333">
        <v>0</v>
      </c>
      <c r="M55" s="334">
        <v>0</v>
      </c>
    </row>
    <row r="56" spans="1:13" x14ac:dyDescent="0.3">
      <c r="A56" s="431"/>
      <c r="B56" s="35">
        <v>43514</v>
      </c>
      <c r="C56" s="141">
        <v>679</v>
      </c>
      <c r="D56" s="142">
        <v>628</v>
      </c>
      <c r="E56" s="143">
        <v>0</v>
      </c>
      <c r="F56" s="75">
        <v>14.1</v>
      </c>
      <c r="G56" s="113">
        <f t="shared" si="0"/>
        <v>51</v>
      </c>
      <c r="H56" s="114">
        <f t="shared" si="1"/>
        <v>7.5110456553755522</v>
      </c>
      <c r="I56" s="114">
        <v>4</v>
      </c>
      <c r="J56" s="144">
        <v>0</v>
      </c>
      <c r="K56" s="96">
        <v>0</v>
      </c>
      <c r="L56" s="333">
        <v>300</v>
      </c>
      <c r="M56" s="334">
        <v>0</v>
      </c>
    </row>
    <row r="57" spans="1:13" x14ac:dyDescent="0.3">
      <c r="A57" s="431"/>
      <c r="B57" s="35">
        <v>43515</v>
      </c>
      <c r="C57" s="141">
        <v>702</v>
      </c>
      <c r="D57" s="142">
        <v>668</v>
      </c>
      <c r="E57" s="143">
        <v>0</v>
      </c>
      <c r="F57" s="75">
        <v>14</v>
      </c>
      <c r="G57" s="113">
        <f t="shared" si="0"/>
        <v>34</v>
      </c>
      <c r="H57" s="114">
        <f t="shared" si="1"/>
        <v>4.8433048433048436</v>
      </c>
      <c r="I57" s="114">
        <v>3</v>
      </c>
      <c r="J57" s="144">
        <v>0</v>
      </c>
      <c r="K57" s="96">
        <v>0</v>
      </c>
      <c r="L57" s="333">
        <v>0</v>
      </c>
      <c r="M57" s="334">
        <v>0</v>
      </c>
    </row>
    <row r="58" spans="1:13" x14ac:dyDescent="0.3">
      <c r="A58" s="431"/>
      <c r="B58" s="35">
        <v>43516</v>
      </c>
      <c r="C58" s="141">
        <v>717</v>
      </c>
      <c r="D58" s="142">
        <v>677</v>
      </c>
      <c r="E58" s="143">
        <v>0</v>
      </c>
      <c r="F58" s="75">
        <v>13.8</v>
      </c>
      <c r="G58" s="113">
        <f t="shared" si="0"/>
        <v>40</v>
      </c>
      <c r="H58" s="114">
        <f t="shared" si="1"/>
        <v>5.5788005578800561</v>
      </c>
      <c r="I58" s="114">
        <v>4</v>
      </c>
      <c r="J58" s="144">
        <v>0</v>
      </c>
      <c r="K58" s="96">
        <v>0</v>
      </c>
      <c r="L58" s="333">
        <v>0</v>
      </c>
      <c r="M58" s="334">
        <v>0</v>
      </c>
    </row>
    <row r="59" spans="1:13" x14ac:dyDescent="0.3">
      <c r="A59" s="431"/>
      <c r="B59" s="53">
        <v>43517</v>
      </c>
      <c r="C59" s="141">
        <v>711</v>
      </c>
      <c r="D59" s="142">
        <v>683</v>
      </c>
      <c r="E59" s="143">
        <v>0</v>
      </c>
      <c r="F59" s="75">
        <v>14</v>
      </c>
      <c r="G59" s="113">
        <f t="shared" si="0"/>
        <v>28</v>
      </c>
      <c r="H59" s="114">
        <f t="shared" si="1"/>
        <v>3.938115330520394</v>
      </c>
      <c r="I59" s="114">
        <v>3</v>
      </c>
      <c r="J59" s="144">
        <v>0</v>
      </c>
      <c r="K59" s="96">
        <v>0</v>
      </c>
      <c r="L59" s="333">
        <v>0</v>
      </c>
      <c r="M59" s="334">
        <v>0</v>
      </c>
    </row>
    <row r="60" spans="1:13" x14ac:dyDescent="0.3">
      <c r="A60" s="431"/>
      <c r="B60" s="35">
        <v>43518</v>
      </c>
      <c r="C60" s="141">
        <v>722</v>
      </c>
      <c r="D60" s="142">
        <v>673</v>
      </c>
      <c r="E60" s="143">
        <v>0</v>
      </c>
      <c r="F60" s="75">
        <v>14.3</v>
      </c>
      <c r="G60" s="113">
        <f t="shared" si="0"/>
        <v>49</v>
      </c>
      <c r="H60" s="114">
        <f t="shared" si="1"/>
        <v>6.7867036011080328</v>
      </c>
      <c r="I60" s="114">
        <v>7</v>
      </c>
      <c r="J60" s="144">
        <v>0</v>
      </c>
      <c r="K60" s="96">
        <v>0</v>
      </c>
      <c r="L60" s="333">
        <v>300</v>
      </c>
      <c r="M60" s="334">
        <v>0</v>
      </c>
    </row>
    <row r="61" spans="1:13" x14ac:dyDescent="0.3">
      <c r="A61" s="431"/>
      <c r="B61" s="35">
        <v>43519</v>
      </c>
      <c r="C61" s="141">
        <v>691</v>
      </c>
      <c r="D61" s="142">
        <v>657</v>
      </c>
      <c r="E61" s="143">
        <v>0</v>
      </c>
      <c r="F61" s="75"/>
      <c r="G61" s="113">
        <f t="shared" si="0"/>
        <v>34</v>
      </c>
      <c r="H61" s="114">
        <f t="shared" si="1"/>
        <v>4.9204052098408102</v>
      </c>
      <c r="I61" s="114">
        <v>8</v>
      </c>
      <c r="J61" s="144">
        <v>0</v>
      </c>
      <c r="K61" s="96">
        <v>0</v>
      </c>
      <c r="L61" s="333">
        <v>0</v>
      </c>
      <c r="M61" s="334">
        <v>0</v>
      </c>
    </row>
    <row r="62" spans="1:13" x14ac:dyDescent="0.3">
      <c r="A62" s="431"/>
      <c r="B62" s="35">
        <v>43520</v>
      </c>
      <c r="C62" s="141">
        <v>700</v>
      </c>
      <c r="D62" s="142">
        <v>654</v>
      </c>
      <c r="E62" s="143">
        <v>0</v>
      </c>
      <c r="F62" s="75"/>
      <c r="G62" s="113">
        <f t="shared" si="0"/>
        <v>46</v>
      </c>
      <c r="H62" s="114">
        <f t="shared" si="1"/>
        <v>6.5714285714285712</v>
      </c>
      <c r="I62" s="114">
        <v>9</v>
      </c>
      <c r="J62" s="144">
        <v>0</v>
      </c>
      <c r="K62" s="96">
        <v>0</v>
      </c>
      <c r="L62" s="333">
        <v>0</v>
      </c>
      <c r="M62" s="334">
        <v>0</v>
      </c>
    </row>
    <row r="63" spans="1:13" x14ac:dyDescent="0.3">
      <c r="A63" s="431"/>
      <c r="B63" s="35">
        <v>43521</v>
      </c>
      <c r="C63" s="141">
        <v>648</v>
      </c>
      <c r="D63" s="142">
        <v>612</v>
      </c>
      <c r="E63" s="143">
        <v>0</v>
      </c>
      <c r="F63" s="75">
        <v>14.3</v>
      </c>
      <c r="G63" s="113">
        <f t="shared" si="0"/>
        <v>36</v>
      </c>
      <c r="H63" s="114">
        <f t="shared" si="1"/>
        <v>5.5555555555555554</v>
      </c>
      <c r="I63" s="114">
        <v>8</v>
      </c>
      <c r="J63" s="144">
        <v>0</v>
      </c>
      <c r="K63" s="96">
        <v>0</v>
      </c>
      <c r="L63" s="333">
        <v>0</v>
      </c>
      <c r="M63" s="334">
        <v>0</v>
      </c>
    </row>
    <row r="64" spans="1:13" x14ac:dyDescent="0.3">
      <c r="A64" s="431"/>
      <c r="B64" s="35">
        <v>43522</v>
      </c>
      <c r="C64" s="141">
        <v>721</v>
      </c>
      <c r="D64" s="142">
        <v>672</v>
      </c>
      <c r="E64" s="143">
        <v>0</v>
      </c>
      <c r="F64" s="75">
        <v>14.8</v>
      </c>
      <c r="G64" s="113">
        <f t="shared" si="0"/>
        <v>49</v>
      </c>
      <c r="H64" s="114">
        <f t="shared" si="1"/>
        <v>6.7961165048543686</v>
      </c>
      <c r="I64" s="114">
        <v>6</v>
      </c>
      <c r="J64" s="144">
        <v>0</v>
      </c>
      <c r="K64" s="96">
        <v>0</v>
      </c>
      <c r="L64" s="333">
        <v>0</v>
      </c>
      <c r="M64" s="334">
        <v>0</v>
      </c>
    </row>
    <row r="65" spans="1:13" x14ac:dyDescent="0.3">
      <c r="A65" s="431"/>
      <c r="B65" s="53">
        <v>43523</v>
      </c>
      <c r="C65" s="141">
        <v>700</v>
      </c>
      <c r="D65" s="142">
        <v>662</v>
      </c>
      <c r="E65" s="143">
        <v>0</v>
      </c>
      <c r="F65" s="75">
        <v>14.7</v>
      </c>
      <c r="G65" s="113">
        <f t="shared" si="0"/>
        <v>38</v>
      </c>
      <c r="H65" s="114">
        <f t="shared" si="1"/>
        <v>5.4285714285714288</v>
      </c>
      <c r="I65" s="114">
        <v>2</v>
      </c>
      <c r="J65" s="144">
        <v>0</v>
      </c>
      <c r="K65" s="96">
        <v>0</v>
      </c>
      <c r="L65" s="333">
        <v>0</v>
      </c>
      <c r="M65" s="334">
        <v>0</v>
      </c>
    </row>
    <row r="66" spans="1:13" ht="15" thickBot="1" x14ac:dyDescent="0.35">
      <c r="A66" s="432"/>
      <c r="B66" s="37">
        <v>43524</v>
      </c>
      <c r="C66" s="145">
        <v>622</v>
      </c>
      <c r="D66" s="146">
        <v>605</v>
      </c>
      <c r="E66" s="147">
        <v>0</v>
      </c>
      <c r="F66" s="104"/>
      <c r="G66" s="122">
        <f t="shared" si="0"/>
        <v>17</v>
      </c>
      <c r="H66" s="123">
        <f t="shared" si="1"/>
        <v>2.733118971061093</v>
      </c>
      <c r="I66" s="123">
        <v>3</v>
      </c>
      <c r="J66" s="148">
        <v>0</v>
      </c>
      <c r="K66" s="99">
        <v>0</v>
      </c>
      <c r="L66" s="335">
        <v>0</v>
      </c>
      <c r="M66" s="336">
        <v>0</v>
      </c>
    </row>
    <row r="67" spans="1:13" x14ac:dyDescent="0.3">
      <c r="A67" s="430" t="s">
        <v>26</v>
      </c>
      <c r="B67" s="38">
        <v>43525</v>
      </c>
      <c r="C67" s="124">
        <v>685</v>
      </c>
      <c r="D67" s="125">
        <v>655</v>
      </c>
      <c r="E67" s="126">
        <v>0</v>
      </c>
      <c r="F67" s="76"/>
      <c r="G67" s="120">
        <f t="shared" si="0"/>
        <v>30</v>
      </c>
      <c r="H67" s="121">
        <f t="shared" si="1"/>
        <v>4.3795620437956204</v>
      </c>
      <c r="I67" s="121">
        <v>3</v>
      </c>
      <c r="J67" s="127">
        <v>0</v>
      </c>
      <c r="K67" s="337">
        <v>0</v>
      </c>
      <c r="L67" s="331">
        <v>300</v>
      </c>
      <c r="M67" s="332">
        <v>0</v>
      </c>
    </row>
    <row r="68" spans="1:13" x14ac:dyDescent="0.3">
      <c r="A68" s="431"/>
      <c r="B68" s="34">
        <v>43526</v>
      </c>
      <c r="C68" s="128">
        <v>672</v>
      </c>
      <c r="D68" s="129">
        <v>636</v>
      </c>
      <c r="E68" s="130">
        <v>0</v>
      </c>
      <c r="F68" s="77"/>
      <c r="G68" s="113">
        <f t="shared" si="0"/>
        <v>36</v>
      </c>
      <c r="H68" s="114">
        <f t="shared" si="1"/>
        <v>5.3571428571428568</v>
      </c>
      <c r="I68" s="114">
        <v>3</v>
      </c>
      <c r="J68" s="131">
        <v>0</v>
      </c>
      <c r="K68" s="338">
        <v>0</v>
      </c>
      <c r="L68" s="333">
        <v>0</v>
      </c>
      <c r="M68" s="334">
        <v>0</v>
      </c>
    </row>
    <row r="69" spans="1:13" x14ac:dyDescent="0.3">
      <c r="A69" s="431"/>
      <c r="B69" s="34">
        <v>43527</v>
      </c>
      <c r="C69" s="128">
        <v>753</v>
      </c>
      <c r="D69" s="129">
        <v>698</v>
      </c>
      <c r="E69" s="130">
        <v>0</v>
      </c>
      <c r="F69" s="77"/>
      <c r="G69" s="113">
        <f t="shared" si="0"/>
        <v>55</v>
      </c>
      <c r="H69" s="114">
        <f t="shared" si="1"/>
        <v>7.3041168658698536</v>
      </c>
      <c r="I69" s="114">
        <v>4</v>
      </c>
      <c r="J69" s="131">
        <v>0</v>
      </c>
      <c r="K69" s="338">
        <v>0</v>
      </c>
      <c r="L69" s="333">
        <v>0</v>
      </c>
      <c r="M69" s="334">
        <v>0</v>
      </c>
    </row>
    <row r="70" spans="1:13" x14ac:dyDescent="0.3">
      <c r="A70" s="431"/>
      <c r="B70" s="52">
        <v>43528</v>
      </c>
      <c r="C70" s="128">
        <v>779</v>
      </c>
      <c r="D70" s="129">
        <v>623</v>
      </c>
      <c r="E70" s="130">
        <v>0</v>
      </c>
      <c r="F70" s="77"/>
      <c r="G70" s="113">
        <f t="shared" si="0"/>
        <v>156</v>
      </c>
      <c r="H70" s="114">
        <f t="shared" si="1"/>
        <v>20.025673940949936</v>
      </c>
      <c r="I70" s="114">
        <v>70</v>
      </c>
      <c r="J70" s="131">
        <v>56</v>
      </c>
      <c r="K70" s="338">
        <v>0</v>
      </c>
      <c r="L70" s="333">
        <v>0</v>
      </c>
      <c r="M70" s="334">
        <v>0</v>
      </c>
    </row>
    <row r="71" spans="1:13" x14ac:dyDescent="0.3">
      <c r="A71" s="431"/>
      <c r="B71" s="34">
        <v>43529</v>
      </c>
      <c r="C71" s="128">
        <v>709</v>
      </c>
      <c r="D71" s="129">
        <v>614</v>
      </c>
      <c r="E71" s="130">
        <v>18</v>
      </c>
      <c r="F71" s="77"/>
      <c r="G71" s="113">
        <f t="shared" si="0"/>
        <v>95</v>
      </c>
      <c r="H71" s="114">
        <f t="shared" si="1"/>
        <v>13.399153737658674</v>
      </c>
      <c r="I71" s="114">
        <v>193</v>
      </c>
      <c r="J71" s="131">
        <v>27</v>
      </c>
      <c r="K71" s="338">
        <v>0</v>
      </c>
      <c r="L71" s="333">
        <v>0</v>
      </c>
      <c r="M71" s="334">
        <v>1</v>
      </c>
    </row>
    <row r="72" spans="1:13" x14ac:dyDescent="0.3">
      <c r="A72" s="431"/>
      <c r="B72" s="34">
        <v>43530</v>
      </c>
      <c r="C72" s="128">
        <v>803</v>
      </c>
      <c r="D72" s="129">
        <v>709</v>
      </c>
      <c r="E72" s="130">
        <v>0</v>
      </c>
      <c r="F72" s="77"/>
      <c r="G72" s="113">
        <f t="shared" si="0"/>
        <v>94</v>
      </c>
      <c r="H72" s="114">
        <f t="shared" si="1"/>
        <v>11.706102117061022</v>
      </c>
      <c r="I72" s="114">
        <v>87</v>
      </c>
      <c r="J72" s="131">
        <v>72</v>
      </c>
      <c r="K72" s="338">
        <v>0</v>
      </c>
      <c r="L72" s="333">
        <v>0</v>
      </c>
      <c r="M72" s="334">
        <v>1</v>
      </c>
    </row>
    <row r="73" spans="1:13" x14ac:dyDescent="0.3">
      <c r="A73" s="431"/>
      <c r="B73" s="34">
        <v>43531</v>
      </c>
      <c r="C73" s="128">
        <v>785</v>
      </c>
      <c r="D73" s="129">
        <v>668</v>
      </c>
      <c r="E73" s="130">
        <v>0</v>
      </c>
      <c r="F73" s="77"/>
      <c r="G73" s="113">
        <f t="shared" ref="G73:G136" si="2">IF((C73&gt;0),(C73-D73),(""))</f>
        <v>117</v>
      </c>
      <c r="H73" s="114">
        <f t="shared" ref="H73:H127" si="3">IF((C73&gt;0),(100*(C73-D73)/C73),(""))</f>
        <v>14.904458598726114</v>
      </c>
      <c r="I73" s="114">
        <v>47</v>
      </c>
      <c r="J73" s="131">
        <v>37</v>
      </c>
      <c r="K73" s="338">
        <v>0</v>
      </c>
      <c r="L73" s="333">
        <v>0</v>
      </c>
      <c r="M73" s="334">
        <v>0</v>
      </c>
    </row>
    <row r="74" spans="1:13" x14ac:dyDescent="0.3">
      <c r="A74" s="431"/>
      <c r="B74" s="34">
        <v>43532</v>
      </c>
      <c r="C74" s="128">
        <v>722</v>
      </c>
      <c r="D74" s="129">
        <v>655</v>
      </c>
      <c r="E74" s="130">
        <v>0</v>
      </c>
      <c r="F74" s="77"/>
      <c r="G74" s="113">
        <f t="shared" si="2"/>
        <v>67</v>
      </c>
      <c r="H74" s="114">
        <f t="shared" si="3"/>
        <v>9.2797783933518012</v>
      </c>
      <c r="I74" s="114">
        <v>3</v>
      </c>
      <c r="J74" s="131">
        <v>0</v>
      </c>
      <c r="K74" s="338">
        <v>0</v>
      </c>
      <c r="L74" s="333">
        <v>0</v>
      </c>
      <c r="M74" s="334">
        <v>0</v>
      </c>
    </row>
    <row r="75" spans="1:13" x14ac:dyDescent="0.3">
      <c r="A75" s="431"/>
      <c r="B75" s="34">
        <v>43533</v>
      </c>
      <c r="C75" s="128">
        <v>747</v>
      </c>
      <c r="D75" s="129">
        <v>679</v>
      </c>
      <c r="E75" s="130">
        <v>0</v>
      </c>
      <c r="F75" s="77"/>
      <c r="G75" s="113">
        <f t="shared" si="2"/>
        <v>68</v>
      </c>
      <c r="H75" s="114">
        <f t="shared" si="3"/>
        <v>9.1030789825970544</v>
      </c>
      <c r="I75" s="114">
        <v>2</v>
      </c>
      <c r="J75" s="131">
        <v>0</v>
      </c>
      <c r="K75" s="338">
        <v>0</v>
      </c>
      <c r="L75" s="333">
        <v>0</v>
      </c>
      <c r="M75" s="334">
        <v>0</v>
      </c>
    </row>
    <row r="76" spans="1:13" x14ac:dyDescent="0.3">
      <c r="A76" s="431"/>
      <c r="B76" s="34">
        <v>43534</v>
      </c>
      <c r="C76" s="128">
        <v>837</v>
      </c>
      <c r="D76" s="129">
        <v>770</v>
      </c>
      <c r="E76" s="130">
        <v>0</v>
      </c>
      <c r="F76" s="77"/>
      <c r="G76" s="113">
        <f t="shared" si="2"/>
        <v>67</v>
      </c>
      <c r="H76" s="114">
        <f t="shared" si="3"/>
        <v>8.0047789725209082</v>
      </c>
      <c r="I76" s="114">
        <v>3</v>
      </c>
      <c r="J76" s="131">
        <v>0</v>
      </c>
      <c r="K76" s="338">
        <v>0</v>
      </c>
      <c r="L76" s="333">
        <v>300</v>
      </c>
      <c r="M76" s="334">
        <v>0</v>
      </c>
    </row>
    <row r="77" spans="1:13" x14ac:dyDescent="0.3">
      <c r="A77" s="431"/>
      <c r="B77" s="34">
        <v>43535</v>
      </c>
      <c r="C77" s="128">
        <v>834</v>
      </c>
      <c r="D77" s="129">
        <v>679</v>
      </c>
      <c r="E77" s="130">
        <v>0</v>
      </c>
      <c r="F77" s="77"/>
      <c r="G77" s="113">
        <f t="shared" si="2"/>
        <v>155</v>
      </c>
      <c r="H77" s="114">
        <f t="shared" si="3"/>
        <v>18.585131894484412</v>
      </c>
      <c r="I77" s="114">
        <v>106</v>
      </c>
      <c r="J77" s="131">
        <v>811</v>
      </c>
      <c r="K77" s="338">
        <v>8500</v>
      </c>
      <c r="L77" s="333">
        <v>0</v>
      </c>
      <c r="M77" s="334">
        <v>0</v>
      </c>
    </row>
    <row r="78" spans="1:13" x14ac:dyDescent="0.3">
      <c r="A78" s="431"/>
      <c r="B78" s="52">
        <v>43536</v>
      </c>
      <c r="C78" s="128">
        <v>832</v>
      </c>
      <c r="D78" s="129">
        <v>664</v>
      </c>
      <c r="E78" s="130">
        <v>0</v>
      </c>
      <c r="F78" s="77"/>
      <c r="G78" s="113">
        <f t="shared" si="2"/>
        <v>168</v>
      </c>
      <c r="H78" s="114">
        <f t="shared" si="3"/>
        <v>20.192307692307693</v>
      </c>
      <c r="I78" s="114">
        <v>105</v>
      </c>
      <c r="J78" s="131">
        <v>87</v>
      </c>
      <c r="K78" s="338">
        <v>0</v>
      </c>
      <c r="L78" s="333">
        <v>0</v>
      </c>
      <c r="M78" s="334">
        <v>1</v>
      </c>
    </row>
    <row r="79" spans="1:13" x14ac:dyDescent="0.3">
      <c r="A79" s="431"/>
      <c r="B79" s="34">
        <v>43537</v>
      </c>
      <c r="C79" s="128">
        <v>799</v>
      </c>
      <c r="D79" s="129">
        <v>712</v>
      </c>
      <c r="E79" s="130">
        <v>0</v>
      </c>
      <c r="F79" s="77"/>
      <c r="G79" s="113">
        <f t="shared" si="2"/>
        <v>87</v>
      </c>
      <c r="H79" s="114">
        <f t="shared" si="3"/>
        <v>10.888610763454318</v>
      </c>
      <c r="I79" s="114">
        <v>24</v>
      </c>
      <c r="J79" s="131">
        <v>17</v>
      </c>
      <c r="K79" s="338">
        <v>0</v>
      </c>
      <c r="L79" s="333">
        <v>300</v>
      </c>
      <c r="M79" s="334">
        <v>1</v>
      </c>
    </row>
    <row r="80" spans="1:13" x14ac:dyDescent="0.3">
      <c r="A80" s="431"/>
      <c r="B80" s="34">
        <v>43538</v>
      </c>
      <c r="C80" s="128">
        <v>829</v>
      </c>
      <c r="D80" s="129">
        <v>681</v>
      </c>
      <c r="E80" s="130">
        <v>0</v>
      </c>
      <c r="F80" s="77">
        <v>15.7</v>
      </c>
      <c r="G80" s="113">
        <f t="shared" si="2"/>
        <v>148</v>
      </c>
      <c r="H80" s="114">
        <f t="shared" si="3"/>
        <v>17.852834740651389</v>
      </c>
      <c r="I80" s="114">
        <v>88</v>
      </c>
      <c r="J80" s="131">
        <v>73</v>
      </c>
      <c r="K80" s="338">
        <v>0</v>
      </c>
      <c r="L80" s="333">
        <v>0</v>
      </c>
      <c r="M80" s="334">
        <v>1</v>
      </c>
    </row>
    <row r="81" spans="1:13" x14ac:dyDescent="0.3">
      <c r="A81" s="431"/>
      <c r="B81" s="34">
        <v>43539</v>
      </c>
      <c r="C81" s="128">
        <v>724</v>
      </c>
      <c r="D81" s="129">
        <v>649</v>
      </c>
      <c r="E81" s="130">
        <v>0</v>
      </c>
      <c r="F81" s="132">
        <v>15.7</v>
      </c>
      <c r="G81" s="113">
        <f t="shared" si="2"/>
        <v>75</v>
      </c>
      <c r="H81" s="114">
        <f t="shared" si="3"/>
        <v>10.359116022099448</v>
      </c>
      <c r="I81" s="114">
        <v>43</v>
      </c>
      <c r="J81" s="131">
        <v>32</v>
      </c>
      <c r="K81" s="338">
        <v>8520</v>
      </c>
      <c r="L81" s="333">
        <v>0</v>
      </c>
      <c r="M81" s="334">
        <v>1</v>
      </c>
    </row>
    <row r="82" spans="1:13" x14ac:dyDescent="0.3">
      <c r="A82" s="431"/>
      <c r="B82" s="34">
        <v>43540</v>
      </c>
      <c r="C82" s="128">
        <v>744</v>
      </c>
      <c r="D82" s="129">
        <v>690</v>
      </c>
      <c r="E82" s="130">
        <v>0</v>
      </c>
      <c r="F82" s="77">
        <v>16.2</v>
      </c>
      <c r="G82" s="113">
        <f t="shared" si="2"/>
        <v>54</v>
      </c>
      <c r="H82" s="114">
        <f t="shared" si="3"/>
        <v>7.258064516129032</v>
      </c>
      <c r="I82" s="114">
        <v>3</v>
      </c>
      <c r="J82" s="131">
        <v>0</v>
      </c>
      <c r="K82" s="338">
        <v>0</v>
      </c>
      <c r="L82" s="333">
        <v>300</v>
      </c>
      <c r="M82" s="334">
        <v>0</v>
      </c>
    </row>
    <row r="83" spans="1:13" x14ac:dyDescent="0.3">
      <c r="A83" s="431"/>
      <c r="B83" s="34">
        <v>43541</v>
      </c>
      <c r="C83" s="128">
        <v>814</v>
      </c>
      <c r="D83" s="129">
        <v>772</v>
      </c>
      <c r="E83" s="130">
        <v>0</v>
      </c>
      <c r="F83" s="77">
        <v>15.4</v>
      </c>
      <c r="G83" s="113">
        <f t="shared" si="2"/>
        <v>42</v>
      </c>
      <c r="H83" s="114">
        <f t="shared" si="3"/>
        <v>5.15970515970516</v>
      </c>
      <c r="I83" s="114">
        <v>4</v>
      </c>
      <c r="J83" s="131">
        <v>0</v>
      </c>
      <c r="K83" s="338">
        <v>0</v>
      </c>
      <c r="L83" s="333">
        <v>0</v>
      </c>
      <c r="M83" s="334">
        <v>0</v>
      </c>
    </row>
    <row r="84" spans="1:13" x14ac:dyDescent="0.3">
      <c r="A84" s="431"/>
      <c r="B84" s="34">
        <v>43542</v>
      </c>
      <c r="C84" s="128">
        <v>872</v>
      </c>
      <c r="D84" s="129">
        <v>713</v>
      </c>
      <c r="E84" s="130">
        <v>0</v>
      </c>
      <c r="F84" s="77">
        <v>16.600000000000001</v>
      </c>
      <c r="G84" s="113">
        <f t="shared" si="2"/>
        <v>159</v>
      </c>
      <c r="H84" s="114">
        <f t="shared" si="3"/>
        <v>18.23394495412844</v>
      </c>
      <c r="I84" s="114">
        <v>112</v>
      </c>
      <c r="J84" s="131">
        <v>92</v>
      </c>
      <c r="K84" s="338">
        <v>0</v>
      </c>
      <c r="L84" s="333">
        <v>0</v>
      </c>
      <c r="M84" s="334">
        <v>1</v>
      </c>
    </row>
    <row r="85" spans="1:13" x14ac:dyDescent="0.3">
      <c r="A85" s="431"/>
      <c r="B85" s="34">
        <v>43543</v>
      </c>
      <c r="C85" s="128">
        <v>803</v>
      </c>
      <c r="D85" s="129">
        <v>682</v>
      </c>
      <c r="E85" s="130">
        <v>0</v>
      </c>
      <c r="F85" s="77">
        <v>16</v>
      </c>
      <c r="G85" s="113">
        <f t="shared" si="2"/>
        <v>121</v>
      </c>
      <c r="H85" s="114">
        <f t="shared" si="3"/>
        <v>15.068493150684931</v>
      </c>
      <c r="I85" s="114">
        <v>94</v>
      </c>
      <c r="J85" s="131">
        <v>77</v>
      </c>
      <c r="K85" s="338">
        <v>0</v>
      </c>
      <c r="L85" s="333">
        <v>300</v>
      </c>
      <c r="M85" s="334">
        <v>1</v>
      </c>
    </row>
    <row r="86" spans="1:13" x14ac:dyDescent="0.3">
      <c r="A86" s="431"/>
      <c r="B86" s="34">
        <v>43544</v>
      </c>
      <c r="C86" s="128">
        <v>777</v>
      </c>
      <c r="D86" s="129">
        <v>648</v>
      </c>
      <c r="E86" s="130">
        <v>0</v>
      </c>
      <c r="F86" s="77">
        <v>15.8</v>
      </c>
      <c r="G86" s="113">
        <f t="shared" si="2"/>
        <v>129</v>
      </c>
      <c r="H86" s="114">
        <f t="shared" si="3"/>
        <v>16.602316602316602</v>
      </c>
      <c r="I86" s="114">
        <v>96</v>
      </c>
      <c r="J86" s="131">
        <v>81</v>
      </c>
      <c r="K86" s="338">
        <v>0</v>
      </c>
      <c r="L86" s="333">
        <v>0</v>
      </c>
      <c r="M86" s="334">
        <v>1</v>
      </c>
    </row>
    <row r="87" spans="1:13" x14ac:dyDescent="0.3">
      <c r="A87" s="431"/>
      <c r="B87" s="34">
        <v>43545</v>
      </c>
      <c r="C87" s="128">
        <v>703</v>
      </c>
      <c r="D87" s="129">
        <v>622</v>
      </c>
      <c r="E87" s="130">
        <v>0</v>
      </c>
      <c r="F87" s="77">
        <v>17.399999999999999</v>
      </c>
      <c r="G87" s="113">
        <f t="shared" si="2"/>
        <v>81</v>
      </c>
      <c r="H87" s="114">
        <f t="shared" si="3"/>
        <v>11.522048364153628</v>
      </c>
      <c r="I87" s="114">
        <v>31</v>
      </c>
      <c r="J87" s="131">
        <v>22</v>
      </c>
      <c r="K87" s="338">
        <v>7800</v>
      </c>
      <c r="L87" s="333">
        <v>0</v>
      </c>
      <c r="M87" s="334">
        <v>0</v>
      </c>
    </row>
    <row r="88" spans="1:13" x14ac:dyDescent="0.3">
      <c r="A88" s="431"/>
      <c r="B88" s="54">
        <v>43546</v>
      </c>
      <c r="C88" s="128">
        <v>621</v>
      </c>
      <c r="D88" s="129">
        <v>565</v>
      </c>
      <c r="E88" s="130">
        <v>0</v>
      </c>
      <c r="F88" s="77">
        <v>16.7</v>
      </c>
      <c r="G88" s="113">
        <f t="shared" si="2"/>
        <v>56</v>
      </c>
      <c r="H88" s="114">
        <f t="shared" si="3"/>
        <v>9.0177133655394517</v>
      </c>
      <c r="I88" s="114">
        <v>2</v>
      </c>
      <c r="J88" s="131">
        <v>0</v>
      </c>
      <c r="K88" s="338">
        <v>0</v>
      </c>
      <c r="L88" s="333">
        <v>0</v>
      </c>
      <c r="M88" s="334">
        <v>0</v>
      </c>
    </row>
    <row r="89" spans="1:13" x14ac:dyDescent="0.3">
      <c r="A89" s="431"/>
      <c r="B89" s="34">
        <v>43547</v>
      </c>
      <c r="C89" s="128">
        <v>662</v>
      </c>
      <c r="D89" s="129">
        <v>600</v>
      </c>
      <c r="E89" s="130">
        <v>0</v>
      </c>
      <c r="F89" s="77">
        <v>16.600000000000001</v>
      </c>
      <c r="G89" s="113">
        <f t="shared" si="2"/>
        <v>62</v>
      </c>
      <c r="H89" s="114">
        <f t="shared" si="3"/>
        <v>9.3655589123867067</v>
      </c>
      <c r="I89" s="114">
        <v>3</v>
      </c>
      <c r="J89" s="131">
        <v>0</v>
      </c>
      <c r="K89" s="338">
        <v>0</v>
      </c>
      <c r="L89" s="333">
        <v>300</v>
      </c>
      <c r="M89" s="334">
        <v>0</v>
      </c>
    </row>
    <row r="90" spans="1:13" x14ac:dyDescent="0.3">
      <c r="A90" s="431"/>
      <c r="B90" s="34">
        <v>43548</v>
      </c>
      <c r="C90" s="128">
        <v>743</v>
      </c>
      <c r="D90" s="129">
        <v>661</v>
      </c>
      <c r="E90" s="130">
        <v>0</v>
      </c>
      <c r="F90" s="77">
        <v>16.7</v>
      </c>
      <c r="G90" s="113">
        <f t="shared" si="2"/>
        <v>82</v>
      </c>
      <c r="H90" s="114">
        <f t="shared" si="3"/>
        <v>11.036339165545087</v>
      </c>
      <c r="I90" s="114">
        <v>9</v>
      </c>
      <c r="J90" s="131">
        <v>6</v>
      </c>
      <c r="K90" s="338">
        <v>8900</v>
      </c>
      <c r="L90" s="333">
        <v>0</v>
      </c>
      <c r="M90" s="334">
        <v>1</v>
      </c>
    </row>
    <row r="91" spans="1:13" x14ac:dyDescent="0.3">
      <c r="A91" s="431"/>
      <c r="B91" s="34">
        <v>43549</v>
      </c>
      <c r="C91" s="128">
        <v>1027</v>
      </c>
      <c r="D91" s="129">
        <v>884</v>
      </c>
      <c r="E91" s="130">
        <v>24</v>
      </c>
      <c r="F91" s="77">
        <v>17.2</v>
      </c>
      <c r="G91" s="113">
        <f t="shared" si="2"/>
        <v>143</v>
      </c>
      <c r="H91" s="114">
        <f t="shared" si="3"/>
        <v>13.924050632911392</v>
      </c>
      <c r="I91" s="114">
        <v>220</v>
      </c>
      <c r="J91" s="131">
        <v>93</v>
      </c>
      <c r="K91" s="338">
        <v>0</v>
      </c>
      <c r="L91" s="333">
        <v>300</v>
      </c>
      <c r="M91" s="334">
        <v>1</v>
      </c>
    </row>
    <row r="92" spans="1:13" x14ac:dyDescent="0.3">
      <c r="A92" s="431"/>
      <c r="B92" s="34">
        <v>43550</v>
      </c>
      <c r="C92" s="128">
        <v>1094</v>
      </c>
      <c r="D92" s="129">
        <v>1072</v>
      </c>
      <c r="E92" s="130">
        <v>27</v>
      </c>
      <c r="F92" s="77">
        <v>16.100000000000001</v>
      </c>
      <c r="G92" s="113">
        <f t="shared" si="2"/>
        <v>22</v>
      </c>
      <c r="H92" s="114">
        <f t="shared" si="3"/>
        <v>2.0109689213893969</v>
      </c>
      <c r="I92" s="114">
        <v>132</v>
      </c>
      <c r="J92" s="131">
        <v>40</v>
      </c>
      <c r="K92" s="338">
        <v>0</v>
      </c>
      <c r="L92" s="333">
        <v>0</v>
      </c>
      <c r="M92" s="334">
        <v>0</v>
      </c>
    </row>
    <row r="93" spans="1:13" x14ac:dyDescent="0.3">
      <c r="A93" s="431"/>
      <c r="B93" s="34">
        <v>43551</v>
      </c>
      <c r="C93" s="128">
        <v>671</v>
      </c>
      <c r="D93" s="129">
        <v>627</v>
      </c>
      <c r="E93" s="130">
        <v>0</v>
      </c>
      <c r="F93" s="77">
        <v>15.1</v>
      </c>
      <c r="G93" s="113">
        <f t="shared" si="2"/>
        <v>44</v>
      </c>
      <c r="H93" s="114">
        <f t="shared" si="3"/>
        <v>6.557377049180328</v>
      </c>
      <c r="I93" s="114">
        <v>18</v>
      </c>
      <c r="J93" s="131">
        <v>9</v>
      </c>
      <c r="K93" s="338">
        <v>0</v>
      </c>
      <c r="L93" s="333">
        <v>0</v>
      </c>
      <c r="M93" s="334">
        <v>0</v>
      </c>
    </row>
    <row r="94" spans="1:13" x14ac:dyDescent="0.3">
      <c r="A94" s="431"/>
      <c r="B94" s="52">
        <v>43552</v>
      </c>
      <c r="C94" s="128">
        <v>578</v>
      </c>
      <c r="D94" s="129">
        <v>484</v>
      </c>
      <c r="E94" s="130">
        <v>0</v>
      </c>
      <c r="F94" s="77">
        <v>15.6</v>
      </c>
      <c r="G94" s="113">
        <f t="shared" si="2"/>
        <v>94</v>
      </c>
      <c r="H94" s="114">
        <f t="shared" si="3"/>
        <v>16.262975778546714</v>
      </c>
      <c r="I94" s="114">
        <v>4</v>
      </c>
      <c r="J94" s="131">
        <v>0</v>
      </c>
      <c r="K94" s="338">
        <v>8520</v>
      </c>
      <c r="L94" s="333">
        <v>0</v>
      </c>
      <c r="M94" s="334">
        <v>0</v>
      </c>
    </row>
    <row r="95" spans="1:13" x14ac:dyDescent="0.3">
      <c r="A95" s="431"/>
      <c r="B95" s="34">
        <v>43553</v>
      </c>
      <c r="C95" s="128">
        <v>700</v>
      </c>
      <c r="D95" s="129">
        <v>588</v>
      </c>
      <c r="E95" s="130">
        <v>0</v>
      </c>
      <c r="F95" s="77">
        <v>16</v>
      </c>
      <c r="G95" s="113">
        <f t="shared" si="2"/>
        <v>112</v>
      </c>
      <c r="H95" s="114">
        <f t="shared" si="3"/>
        <v>16</v>
      </c>
      <c r="I95" s="114">
        <v>3</v>
      </c>
      <c r="J95" s="131">
        <v>0</v>
      </c>
      <c r="K95" s="338">
        <v>0</v>
      </c>
      <c r="L95" s="333">
        <v>0</v>
      </c>
      <c r="M95" s="334">
        <v>0</v>
      </c>
    </row>
    <row r="96" spans="1:13" x14ac:dyDescent="0.3">
      <c r="A96" s="431"/>
      <c r="B96" s="34">
        <v>43554</v>
      </c>
      <c r="C96" s="128">
        <v>774</v>
      </c>
      <c r="D96" s="129">
        <v>631</v>
      </c>
      <c r="E96" s="130">
        <v>0</v>
      </c>
      <c r="F96" s="77"/>
      <c r="G96" s="113">
        <f t="shared" si="2"/>
        <v>143</v>
      </c>
      <c r="H96" s="114">
        <f t="shared" si="3"/>
        <v>18.475452196382427</v>
      </c>
      <c r="I96" s="114">
        <v>5</v>
      </c>
      <c r="J96" s="131">
        <v>0</v>
      </c>
      <c r="K96" s="338">
        <v>0</v>
      </c>
      <c r="L96" s="333">
        <v>0</v>
      </c>
      <c r="M96" s="334">
        <v>0</v>
      </c>
    </row>
    <row r="97" spans="1:13" ht="15" thickBot="1" x14ac:dyDescent="0.35">
      <c r="A97" s="432"/>
      <c r="B97" s="39">
        <v>43555</v>
      </c>
      <c r="C97" s="133"/>
      <c r="D97" s="134"/>
      <c r="E97" s="135">
        <v>0</v>
      </c>
      <c r="F97" s="79"/>
      <c r="G97" s="122" t="str">
        <f t="shared" si="2"/>
        <v/>
      </c>
      <c r="H97" s="123" t="str">
        <f t="shared" si="3"/>
        <v/>
      </c>
      <c r="I97" s="123"/>
      <c r="J97" s="136">
        <v>0</v>
      </c>
      <c r="K97" s="339">
        <v>0</v>
      </c>
      <c r="L97" s="335">
        <v>0</v>
      </c>
      <c r="M97" s="336">
        <v>0</v>
      </c>
    </row>
    <row r="98" spans="1:13" x14ac:dyDescent="0.3">
      <c r="A98" s="430" t="s">
        <v>29</v>
      </c>
      <c r="B98" s="53">
        <v>43556</v>
      </c>
      <c r="C98" s="149">
        <v>866</v>
      </c>
      <c r="D98" s="150">
        <v>719</v>
      </c>
      <c r="E98" s="151">
        <v>0</v>
      </c>
      <c r="F98" s="80">
        <v>16.7</v>
      </c>
      <c r="G98" s="152">
        <f t="shared" si="2"/>
        <v>147</v>
      </c>
      <c r="H98" s="153">
        <f t="shared" si="3"/>
        <v>16.97459584295612</v>
      </c>
      <c r="I98" s="153">
        <v>82</v>
      </c>
      <c r="J98" s="325">
        <v>66</v>
      </c>
      <c r="K98" s="98">
        <v>0</v>
      </c>
      <c r="L98" s="340">
        <v>0</v>
      </c>
      <c r="M98" s="341">
        <v>1</v>
      </c>
    </row>
    <row r="99" spans="1:13" x14ac:dyDescent="0.3">
      <c r="A99" s="431"/>
      <c r="B99" s="35">
        <v>43557</v>
      </c>
      <c r="C99" s="154">
        <v>868</v>
      </c>
      <c r="D99" s="155">
        <v>702</v>
      </c>
      <c r="E99" s="156">
        <v>0</v>
      </c>
      <c r="F99" s="77">
        <v>16.600000000000001</v>
      </c>
      <c r="G99" s="157">
        <f t="shared" si="2"/>
        <v>166</v>
      </c>
      <c r="H99" s="158">
        <f t="shared" si="3"/>
        <v>19.124423963133641</v>
      </c>
      <c r="I99" s="158">
        <v>125</v>
      </c>
      <c r="J99" s="131">
        <v>108</v>
      </c>
      <c r="K99" s="96">
        <v>0</v>
      </c>
      <c r="L99" s="333">
        <v>0</v>
      </c>
      <c r="M99" s="334">
        <v>1</v>
      </c>
    </row>
    <row r="100" spans="1:13" x14ac:dyDescent="0.3">
      <c r="A100" s="431"/>
      <c r="B100" s="35">
        <v>43558</v>
      </c>
      <c r="C100" s="154">
        <v>856</v>
      </c>
      <c r="D100" s="155">
        <v>756</v>
      </c>
      <c r="E100" s="156">
        <v>0</v>
      </c>
      <c r="F100" s="77">
        <v>17.2</v>
      </c>
      <c r="G100" s="157">
        <f t="shared" si="2"/>
        <v>100</v>
      </c>
      <c r="H100" s="158">
        <f t="shared" si="3"/>
        <v>11.682242990654206</v>
      </c>
      <c r="I100" s="158">
        <v>93</v>
      </c>
      <c r="J100" s="131">
        <v>78</v>
      </c>
      <c r="K100" s="96">
        <v>0</v>
      </c>
      <c r="L100" s="333">
        <v>300</v>
      </c>
      <c r="M100" s="334">
        <v>0</v>
      </c>
    </row>
    <row r="101" spans="1:13" x14ac:dyDescent="0.3">
      <c r="A101" s="431"/>
      <c r="B101" s="35">
        <v>43559</v>
      </c>
      <c r="C101" s="154">
        <v>922</v>
      </c>
      <c r="D101" s="155">
        <v>850</v>
      </c>
      <c r="E101" s="156">
        <v>0</v>
      </c>
      <c r="F101" s="77">
        <v>17.399999999999999</v>
      </c>
      <c r="G101" s="157">
        <f t="shared" si="2"/>
        <v>72</v>
      </c>
      <c r="H101" s="158">
        <f t="shared" si="3"/>
        <v>7.809110629067245</v>
      </c>
      <c r="I101" s="158">
        <v>117</v>
      </c>
      <c r="J101" s="131">
        <v>47</v>
      </c>
      <c r="K101" s="96">
        <v>0</v>
      </c>
      <c r="L101" s="333">
        <v>0</v>
      </c>
      <c r="M101" s="334">
        <v>0</v>
      </c>
    </row>
    <row r="102" spans="1:13" x14ac:dyDescent="0.3">
      <c r="A102" s="431"/>
      <c r="B102" s="53">
        <v>43560</v>
      </c>
      <c r="C102" s="154">
        <v>654</v>
      </c>
      <c r="D102" s="155">
        <v>603</v>
      </c>
      <c r="E102" s="156">
        <v>0</v>
      </c>
      <c r="F102" s="77"/>
      <c r="G102" s="157">
        <f t="shared" si="2"/>
        <v>51</v>
      </c>
      <c r="H102" s="158">
        <f t="shared" si="3"/>
        <v>7.7981651376146788</v>
      </c>
      <c r="I102" s="158">
        <v>10</v>
      </c>
      <c r="J102" s="131">
        <v>0</v>
      </c>
      <c r="K102" s="96">
        <v>0</v>
      </c>
      <c r="L102" s="333">
        <v>300</v>
      </c>
      <c r="M102" s="334">
        <v>0</v>
      </c>
    </row>
    <row r="103" spans="1:13" x14ac:dyDescent="0.3">
      <c r="A103" s="431"/>
      <c r="B103" s="35">
        <v>43561</v>
      </c>
      <c r="C103" s="154">
        <v>806</v>
      </c>
      <c r="D103" s="155">
        <v>770</v>
      </c>
      <c r="E103" s="156">
        <v>0</v>
      </c>
      <c r="F103" s="77"/>
      <c r="G103" s="157">
        <f t="shared" si="2"/>
        <v>36</v>
      </c>
      <c r="H103" s="158">
        <f t="shared" si="3"/>
        <v>4.4665012406947895</v>
      </c>
      <c r="I103" s="158">
        <v>7</v>
      </c>
      <c r="J103" s="131">
        <v>0</v>
      </c>
      <c r="K103" s="96">
        <v>0</v>
      </c>
      <c r="L103" s="333">
        <v>0</v>
      </c>
      <c r="M103" s="334">
        <v>0</v>
      </c>
    </row>
    <row r="104" spans="1:13" x14ac:dyDescent="0.3">
      <c r="A104" s="431"/>
      <c r="B104" s="35">
        <v>43562</v>
      </c>
      <c r="C104" s="154">
        <v>821</v>
      </c>
      <c r="D104" s="155">
        <v>755</v>
      </c>
      <c r="E104" s="156">
        <v>0</v>
      </c>
      <c r="F104" s="77"/>
      <c r="G104" s="157">
        <f t="shared" si="2"/>
        <v>66</v>
      </c>
      <c r="H104" s="158">
        <f t="shared" si="3"/>
        <v>8.038976857490864</v>
      </c>
      <c r="I104" s="158">
        <v>29</v>
      </c>
      <c r="J104" s="131">
        <v>0</v>
      </c>
      <c r="K104" s="96">
        <v>0</v>
      </c>
      <c r="L104" s="333">
        <v>0</v>
      </c>
      <c r="M104" s="334">
        <v>0</v>
      </c>
    </row>
    <row r="105" spans="1:13" x14ac:dyDescent="0.3">
      <c r="A105" s="431"/>
      <c r="B105" s="35">
        <v>43563</v>
      </c>
      <c r="C105" s="154">
        <v>815</v>
      </c>
      <c r="D105" s="155">
        <v>677</v>
      </c>
      <c r="E105" s="156">
        <v>0</v>
      </c>
      <c r="F105" s="77">
        <v>17.399999999999999</v>
      </c>
      <c r="G105" s="157">
        <f t="shared" si="2"/>
        <v>138</v>
      </c>
      <c r="H105" s="158">
        <f t="shared" si="3"/>
        <v>16.932515337423315</v>
      </c>
      <c r="I105" s="158">
        <v>115</v>
      </c>
      <c r="J105" s="131">
        <v>95</v>
      </c>
      <c r="K105" s="96">
        <v>8120</v>
      </c>
      <c r="L105" s="333">
        <v>0</v>
      </c>
      <c r="M105" s="334">
        <v>0</v>
      </c>
    </row>
    <row r="106" spans="1:13" x14ac:dyDescent="0.3">
      <c r="A106" s="431"/>
      <c r="B106" s="53">
        <v>43564</v>
      </c>
      <c r="C106" s="154">
        <v>690</v>
      </c>
      <c r="D106" s="155">
        <v>581</v>
      </c>
      <c r="E106" s="156">
        <v>0</v>
      </c>
      <c r="F106" s="77">
        <v>17.8</v>
      </c>
      <c r="G106" s="157">
        <f t="shared" si="2"/>
        <v>109</v>
      </c>
      <c r="H106" s="158">
        <f t="shared" si="3"/>
        <v>15.797101449275363</v>
      </c>
      <c r="I106" s="158">
        <v>97</v>
      </c>
      <c r="J106" s="131">
        <v>80</v>
      </c>
      <c r="K106" s="96">
        <v>0</v>
      </c>
      <c r="L106" s="333">
        <v>300</v>
      </c>
      <c r="M106" s="334">
        <v>1</v>
      </c>
    </row>
    <row r="107" spans="1:13" x14ac:dyDescent="0.3">
      <c r="A107" s="431"/>
      <c r="B107" s="35">
        <v>43565</v>
      </c>
      <c r="C107" s="154">
        <v>838</v>
      </c>
      <c r="D107" s="155">
        <v>724</v>
      </c>
      <c r="E107" s="156">
        <v>0</v>
      </c>
      <c r="F107" s="77">
        <v>17.899999999999999</v>
      </c>
      <c r="G107" s="157">
        <f t="shared" si="2"/>
        <v>114</v>
      </c>
      <c r="H107" s="158">
        <f t="shared" si="3"/>
        <v>13.60381861575179</v>
      </c>
      <c r="I107" s="158">
        <v>82</v>
      </c>
      <c r="J107" s="131">
        <v>68</v>
      </c>
      <c r="K107" s="96">
        <v>0</v>
      </c>
      <c r="L107" s="333">
        <v>0</v>
      </c>
      <c r="M107" s="334">
        <v>1</v>
      </c>
    </row>
    <row r="108" spans="1:13" x14ac:dyDescent="0.3">
      <c r="A108" s="431"/>
      <c r="B108" s="35">
        <v>43566</v>
      </c>
      <c r="C108" s="154">
        <v>873</v>
      </c>
      <c r="D108" s="155">
        <v>744</v>
      </c>
      <c r="E108" s="156">
        <v>0</v>
      </c>
      <c r="F108" s="77">
        <v>17.3</v>
      </c>
      <c r="G108" s="157">
        <f t="shared" si="2"/>
        <v>129</v>
      </c>
      <c r="H108" s="158">
        <f t="shared" si="3"/>
        <v>14.776632302405499</v>
      </c>
      <c r="I108" s="158">
        <v>102</v>
      </c>
      <c r="J108" s="131">
        <v>84</v>
      </c>
      <c r="K108" s="96">
        <v>7300</v>
      </c>
      <c r="L108" s="333">
        <v>0</v>
      </c>
      <c r="M108" s="334">
        <v>1</v>
      </c>
    </row>
    <row r="109" spans="1:13" x14ac:dyDescent="0.3">
      <c r="A109" s="431"/>
      <c r="B109" s="35">
        <v>43567</v>
      </c>
      <c r="C109" s="154">
        <v>817</v>
      </c>
      <c r="D109" s="155">
        <v>762</v>
      </c>
      <c r="E109" s="156">
        <v>0</v>
      </c>
      <c r="F109" s="77">
        <v>17.399999999999999</v>
      </c>
      <c r="G109" s="157">
        <f t="shared" si="2"/>
        <v>55</v>
      </c>
      <c r="H109" s="158">
        <f t="shared" si="3"/>
        <v>6.7319461444308448</v>
      </c>
      <c r="I109" s="158">
        <v>26</v>
      </c>
      <c r="J109" s="131">
        <v>18</v>
      </c>
      <c r="K109" s="96">
        <v>0</v>
      </c>
      <c r="L109" s="333">
        <v>300</v>
      </c>
      <c r="M109" s="334">
        <v>1</v>
      </c>
    </row>
    <row r="110" spans="1:13" x14ac:dyDescent="0.3">
      <c r="A110" s="431"/>
      <c r="B110" s="35">
        <v>43568</v>
      </c>
      <c r="C110" s="154">
        <v>766</v>
      </c>
      <c r="D110" s="155">
        <v>705</v>
      </c>
      <c r="E110" s="156">
        <v>0</v>
      </c>
      <c r="F110" s="77">
        <v>17.3</v>
      </c>
      <c r="G110" s="157">
        <f t="shared" si="2"/>
        <v>61</v>
      </c>
      <c r="H110" s="158">
        <f t="shared" si="3"/>
        <v>7.9634464751958225</v>
      </c>
      <c r="I110" s="158">
        <v>2</v>
      </c>
      <c r="J110" s="131">
        <v>0</v>
      </c>
      <c r="K110" s="96">
        <v>0</v>
      </c>
      <c r="L110" s="333">
        <v>0</v>
      </c>
      <c r="M110" s="334">
        <v>0</v>
      </c>
    </row>
    <row r="111" spans="1:13" x14ac:dyDescent="0.3">
      <c r="A111" s="431"/>
      <c r="B111" s="53">
        <v>43569</v>
      </c>
      <c r="C111" s="154">
        <v>873</v>
      </c>
      <c r="D111" s="155">
        <v>794</v>
      </c>
      <c r="E111" s="156">
        <v>0</v>
      </c>
      <c r="F111" s="77">
        <v>17.7</v>
      </c>
      <c r="G111" s="157">
        <f t="shared" si="2"/>
        <v>79</v>
      </c>
      <c r="H111" s="158">
        <f t="shared" si="3"/>
        <v>9.0492554410080182</v>
      </c>
      <c r="I111" s="158"/>
      <c r="J111" s="131">
        <v>24</v>
      </c>
      <c r="K111" s="96">
        <v>0</v>
      </c>
      <c r="L111" s="333">
        <v>0</v>
      </c>
      <c r="M111" s="334">
        <v>0</v>
      </c>
    </row>
    <row r="112" spans="1:13" x14ac:dyDescent="0.3">
      <c r="A112" s="431"/>
      <c r="B112" s="35">
        <v>43570</v>
      </c>
      <c r="C112" s="154">
        <v>859</v>
      </c>
      <c r="D112" s="155">
        <v>691</v>
      </c>
      <c r="E112" s="156">
        <v>0</v>
      </c>
      <c r="F112" s="159">
        <v>17.5</v>
      </c>
      <c r="G112" s="157">
        <f t="shared" si="2"/>
        <v>168</v>
      </c>
      <c r="H112" s="158">
        <f t="shared" si="3"/>
        <v>19.557625145518045</v>
      </c>
      <c r="I112" s="158">
        <v>113</v>
      </c>
      <c r="J112" s="131">
        <v>96</v>
      </c>
      <c r="K112" s="96">
        <v>8340</v>
      </c>
      <c r="L112" s="333">
        <v>0</v>
      </c>
      <c r="M112" s="334">
        <v>1</v>
      </c>
    </row>
    <row r="113" spans="1:13" x14ac:dyDescent="0.3">
      <c r="A113" s="431"/>
      <c r="B113" s="35">
        <v>43571</v>
      </c>
      <c r="C113" s="154">
        <v>866</v>
      </c>
      <c r="D113" s="155">
        <v>758</v>
      </c>
      <c r="E113" s="156">
        <v>0</v>
      </c>
      <c r="F113" s="77">
        <v>18.100000000000001</v>
      </c>
      <c r="G113" s="157">
        <f t="shared" si="2"/>
        <v>108</v>
      </c>
      <c r="H113" s="158">
        <f t="shared" si="3"/>
        <v>12.471131639722863</v>
      </c>
      <c r="I113" s="158">
        <v>83</v>
      </c>
      <c r="J113" s="131">
        <v>66</v>
      </c>
      <c r="K113" s="96">
        <v>0</v>
      </c>
      <c r="L113" s="333">
        <v>300</v>
      </c>
      <c r="M113" s="334">
        <v>0</v>
      </c>
    </row>
    <row r="114" spans="1:13" x14ac:dyDescent="0.3">
      <c r="A114" s="431"/>
      <c r="B114" s="53">
        <v>43572</v>
      </c>
      <c r="C114" s="154">
        <v>878</v>
      </c>
      <c r="D114" s="155">
        <v>736</v>
      </c>
      <c r="E114" s="156">
        <v>0</v>
      </c>
      <c r="F114" s="77">
        <v>18.100000000000001</v>
      </c>
      <c r="G114" s="157">
        <f t="shared" si="2"/>
        <v>142</v>
      </c>
      <c r="H114" s="158">
        <f t="shared" si="3"/>
        <v>16.173120728929383</v>
      </c>
      <c r="I114" s="158">
        <v>65</v>
      </c>
      <c r="J114" s="131">
        <v>55</v>
      </c>
      <c r="K114" s="96">
        <v>0</v>
      </c>
      <c r="L114" s="333">
        <v>0</v>
      </c>
      <c r="M114" s="334">
        <v>0</v>
      </c>
    </row>
    <row r="115" spans="1:13" x14ac:dyDescent="0.3">
      <c r="A115" s="431"/>
      <c r="B115" s="35">
        <v>43573</v>
      </c>
      <c r="C115" s="154">
        <v>855</v>
      </c>
      <c r="D115" s="155">
        <v>707</v>
      </c>
      <c r="E115" s="156">
        <v>0</v>
      </c>
      <c r="F115" s="77">
        <v>18.2</v>
      </c>
      <c r="G115" s="157">
        <f t="shared" si="2"/>
        <v>148</v>
      </c>
      <c r="H115" s="158">
        <f t="shared" si="3"/>
        <v>17.309941520467838</v>
      </c>
      <c r="I115" s="158">
        <v>93</v>
      </c>
      <c r="J115" s="131">
        <v>80</v>
      </c>
      <c r="K115" s="96">
        <v>0</v>
      </c>
      <c r="L115" s="333">
        <v>0</v>
      </c>
      <c r="M115" s="334">
        <v>1</v>
      </c>
    </row>
    <row r="116" spans="1:13" x14ac:dyDescent="0.3">
      <c r="A116" s="431"/>
      <c r="B116" s="35">
        <v>43574</v>
      </c>
      <c r="C116" s="154">
        <v>732</v>
      </c>
      <c r="D116" s="155">
        <v>666</v>
      </c>
      <c r="E116" s="156">
        <v>0</v>
      </c>
      <c r="F116" s="77">
        <v>18.399999999999999</v>
      </c>
      <c r="G116" s="157">
        <f t="shared" si="2"/>
        <v>66</v>
      </c>
      <c r="H116" s="158">
        <f t="shared" si="3"/>
        <v>9.0163934426229506</v>
      </c>
      <c r="I116" s="158">
        <v>25</v>
      </c>
      <c r="J116" s="131">
        <v>18</v>
      </c>
      <c r="K116" s="96">
        <v>0</v>
      </c>
      <c r="L116" s="333">
        <v>300</v>
      </c>
      <c r="M116" s="334">
        <v>1</v>
      </c>
    </row>
    <row r="117" spans="1:13" x14ac:dyDescent="0.3">
      <c r="A117" s="431"/>
      <c r="B117" s="35">
        <v>43575</v>
      </c>
      <c r="C117" s="154">
        <v>783</v>
      </c>
      <c r="D117" s="155">
        <v>740</v>
      </c>
      <c r="E117" s="156">
        <v>0</v>
      </c>
      <c r="F117" s="77">
        <v>18.5</v>
      </c>
      <c r="G117" s="157">
        <f t="shared" si="2"/>
        <v>43</v>
      </c>
      <c r="H117" s="158">
        <f t="shared" si="3"/>
        <v>5.4916985951468709</v>
      </c>
      <c r="I117" s="158">
        <v>1</v>
      </c>
      <c r="J117" s="131">
        <v>0</v>
      </c>
      <c r="K117" s="96">
        <v>0</v>
      </c>
      <c r="L117" s="333">
        <v>0</v>
      </c>
      <c r="M117" s="334">
        <v>0</v>
      </c>
    </row>
    <row r="118" spans="1:13" x14ac:dyDescent="0.3">
      <c r="A118" s="431"/>
      <c r="B118" s="35">
        <v>43576</v>
      </c>
      <c r="C118" s="154">
        <v>721</v>
      </c>
      <c r="D118" s="155">
        <v>692</v>
      </c>
      <c r="E118" s="156">
        <v>0</v>
      </c>
      <c r="F118" s="77">
        <v>18.5</v>
      </c>
      <c r="G118" s="157">
        <f t="shared" si="2"/>
        <v>29</v>
      </c>
      <c r="H118" s="158">
        <f t="shared" si="3"/>
        <v>4.0221914008321775</v>
      </c>
      <c r="I118" s="158">
        <v>1</v>
      </c>
      <c r="J118" s="131">
        <v>0</v>
      </c>
      <c r="K118" s="96">
        <v>0</v>
      </c>
      <c r="L118" s="333">
        <v>0</v>
      </c>
      <c r="M118" s="334">
        <v>0</v>
      </c>
    </row>
    <row r="119" spans="1:13" x14ac:dyDescent="0.3">
      <c r="A119" s="431"/>
      <c r="B119" s="35">
        <v>43577</v>
      </c>
      <c r="C119" s="154">
        <v>1355</v>
      </c>
      <c r="D119" s="155">
        <v>1312</v>
      </c>
      <c r="E119" s="156">
        <v>0</v>
      </c>
      <c r="F119" s="77">
        <v>18</v>
      </c>
      <c r="G119" s="157">
        <f t="shared" si="2"/>
        <v>43</v>
      </c>
      <c r="H119" s="158">
        <f t="shared" si="3"/>
        <v>3.1734317343173433</v>
      </c>
      <c r="I119" s="158">
        <v>28</v>
      </c>
      <c r="J119" s="131">
        <v>16</v>
      </c>
      <c r="K119" s="96">
        <v>0</v>
      </c>
      <c r="L119" s="333">
        <v>0</v>
      </c>
      <c r="M119" s="334">
        <v>0</v>
      </c>
    </row>
    <row r="120" spans="1:13" x14ac:dyDescent="0.3">
      <c r="A120" s="431"/>
      <c r="B120" s="35">
        <v>43578</v>
      </c>
      <c r="C120" s="154">
        <v>745</v>
      </c>
      <c r="D120" s="155">
        <v>651</v>
      </c>
      <c r="E120" s="156">
        <v>0</v>
      </c>
      <c r="F120" s="77">
        <v>17.899999999999999</v>
      </c>
      <c r="G120" s="157">
        <f t="shared" si="2"/>
        <v>94</v>
      </c>
      <c r="H120" s="158">
        <f t="shared" si="3"/>
        <v>12.617449664429531</v>
      </c>
      <c r="I120" s="158">
        <v>95</v>
      </c>
      <c r="J120" s="131">
        <v>81</v>
      </c>
      <c r="K120" s="96">
        <v>8020</v>
      </c>
      <c r="L120" s="333">
        <v>300</v>
      </c>
      <c r="M120" s="334">
        <v>0</v>
      </c>
    </row>
    <row r="121" spans="1:13" x14ac:dyDescent="0.3">
      <c r="A121" s="431"/>
      <c r="B121" s="35">
        <v>43579</v>
      </c>
      <c r="C121" s="154">
        <v>523</v>
      </c>
      <c r="D121" s="155">
        <v>425</v>
      </c>
      <c r="E121" s="156">
        <v>0</v>
      </c>
      <c r="F121" s="77">
        <v>18.600000000000001</v>
      </c>
      <c r="G121" s="157">
        <f t="shared" si="2"/>
        <v>98</v>
      </c>
      <c r="H121" s="158">
        <f t="shared" si="3"/>
        <v>18.738049713193117</v>
      </c>
      <c r="I121" s="158">
        <v>94</v>
      </c>
      <c r="J121" s="131">
        <v>83</v>
      </c>
      <c r="K121" s="96">
        <v>0</v>
      </c>
      <c r="L121" s="333">
        <v>0</v>
      </c>
      <c r="M121" s="334">
        <v>0</v>
      </c>
    </row>
    <row r="122" spans="1:13" x14ac:dyDescent="0.3">
      <c r="A122" s="431"/>
      <c r="B122" s="35">
        <v>43580</v>
      </c>
      <c r="C122" s="154">
        <v>1005</v>
      </c>
      <c r="D122" s="155">
        <v>697</v>
      </c>
      <c r="E122" s="156">
        <v>17</v>
      </c>
      <c r="F122" s="77">
        <v>18.3</v>
      </c>
      <c r="G122" s="157">
        <f t="shared" si="2"/>
        <v>308</v>
      </c>
      <c r="H122" s="158">
        <f t="shared" si="3"/>
        <v>30.64676616915423</v>
      </c>
      <c r="I122" s="158">
        <v>123</v>
      </c>
      <c r="J122" s="131">
        <v>72</v>
      </c>
      <c r="K122" s="96">
        <v>0</v>
      </c>
      <c r="L122" s="333">
        <v>0</v>
      </c>
      <c r="M122" s="334">
        <v>0</v>
      </c>
    </row>
    <row r="123" spans="1:13" x14ac:dyDescent="0.3">
      <c r="A123" s="431"/>
      <c r="B123" s="35">
        <v>43581</v>
      </c>
      <c r="C123" s="154">
        <v>766</v>
      </c>
      <c r="D123" s="155">
        <v>700</v>
      </c>
      <c r="E123" s="156">
        <v>0</v>
      </c>
      <c r="F123" s="77">
        <v>18.3</v>
      </c>
      <c r="G123" s="157">
        <f t="shared" si="2"/>
        <v>66</v>
      </c>
      <c r="H123" s="158">
        <f t="shared" si="3"/>
        <v>8.6161879895561366</v>
      </c>
      <c r="I123" s="158">
        <v>28</v>
      </c>
      <c r="J123" s="131">
        <v>18</v>
      </c>
      <c r="K123" s="96">
        <v>0</v>
      </c>
      <c r="L123" s="333">
        <v>300</v>
      </c>
      <c r="M123" s="334">
        <v>1</v>
      </c>
    </row>
    <row r="124" spans="1:13" x14ac:dyDescent="0.3">
      <c r="A124" s="431"/>
      <c r="B124" s="53">
        <v>43582</v>
      </c>
      <c r="C124" s="154">
        <v>759</v>
      </c>
      <c r="D124" s="155">
        <v>708</v>
      </c>
      <c r="E124" s="156">
        <v>0</v>
      </c>
      <c r="F124" s="77">
        <v>18.2</v>
      </c>
      <c r="G124" s="157">
        <f t="shared" si="2"/>
        <v>51</v>
      </c>
      <c r="H124" s="158">
        <f t="shared" si="3"/>
        <v>6.7193675889328066</v>
      </c>
      <c r="I124" s="158">
        <v>3</v>
      </c>
      <c r="J124" s="131">
        <v>0</v>
      </c>
      <c r="K124" s="96">
        <v>0</v>
      </c>
      <c r="L124" s="333">
        <v>0</v>
      </c>
      <c r="M124" s="334">
        <v>0</v>
      </c>
    </row>
    <row r="125" spans="1:13" x14ac:dyDescent="0.3">
      <c r="A125" s="431"/>
      <c r="B125" s="35">
        <v>43583</v>
      </c>
      <c r="C125" s="154">
        <v>768</v>
      </c>
      <c r="D125" s="155">
        <v>730</v>
      </c>
      <c r="E125" s="156">
        <v>0</v>
      </c>
      <c r="F125" s="77"/>
      <c r="G125" s="157">
        <f t="shared" si="2"/>
        <v>38</v>
      </c>
      <c r="H125" s="158">
        <f t="shared" si="3"/>
        <v>4.947916666666667</v>
      </c>
      <c r="I125" s="158">
        <v>19</v>
      </c>
      <c r="J125" s="131">
        <v>12</v>
      </c>
      <c r="K125" s="96">
        <v>0</v>
      </c>
      <c r="L125" s="333">
        <v>0</v>
      </c>
      <c r="M125" s="334">
        <v>0</v>
      </c>
    </row>
    <row r="126" spans="1:13" x14ac:dyDescent="0.3">
      <c r="A126" s="431"/>
      <c r="B126" s="35">
        <v>43584</v>
      </c>
      <c r="C126" s="154">
        <v>838</v>
      </c>
      <c r="D126" s="155">
        <v>704</v>
      </c>
      <c r="E126" s="156">
        <v>0</v>
      </c>
      <c r="F126" s="77">
        <v>18.3</v>
      </c>
      <c r="G126" s="157">
        <f t="shared" si="2"/>
        <v>134</v>
      </c>
      <c r="H126" s="158">
        <f t="shared" si="3"/>
        <v>15.990453460620525</v>
      </c>
      <c r="I126" s="158">
        <v>113</v>
      </c>
      <c r="J126" s="131">
        <v>94</v>
      </c>
      <c r="K126" s="96">
        <v>7320</v>
      </c>
      <c r="L126" s="333">
        <v>0</v>
      </c>
      <c r="M126" s="334">
        <v>1</v>
      </c>
    </row>
    <row r="127" spans="1:13" ht="15" thickBot="1" x14ac:dyDescent="0.35">
      <c r="A127" s="432"/>
      <c r="B127" s="37">
        <v>43585</v>
      </c>
      <c r="C127" s="160">
        <v>798</v>
      </c>
      <c r="D127" s="161">
        <v>657</v>
      </c>
      <c r="E127" s="162">
        <v>0</v>
      </c>
      <c r="F127" s="81">
        <v>18.600000000000001</v>
      </c>
      <c r="G127" s="163">
        <f t="shared" si="2"/>
        <v>141</v>
      </c>
      <c r="H127" s="164">
        <f t="shared" si="3"/>
        <v>17.669172932330827</v>
      </c>
      <c r="I127" s="164">
        <v>90</v>
      </c>
      <c r="J127" s="326">
        <v>79</v>
      </c>
      <c r="K127" s="97">
        <v>0</v>
      </c>
      <c r="L127" s="342">
        <v>300</v>
      </c>
      <c r="M127" s="343">
        <v>0</v>
      </c>
    </row>
    <row r="128" spans="1:13" x14ac:dyDescent="0.3">
      <c r="A128" s="430" t="s">
        <v>2</v>
      </c>
      <c r="B128" s="38">
        <v>43586</v>
      </c>
      <c r="C128" s="165">
        <v>806</v>
      </c>
      <c r="D128" s="166">
        <v>721</v>
      </c>
      <c r="E128" s="167">
        <v>0</v>
      </c>
      <c r="F128" s="76">
        <v>18.7</v>
      </c>
      <c r="G128" s="168">
        <f t="shared" si="2"/>
        <v>85</v>
      </c>
      <c r="H128" s="169">
        <f>IF((C128&gt;0),(100*(C128-D128)/C128),(""))</f>
        <v>10.545905707196029</v>
      </c>
      <c r="I128" s="169">
        <v>16</v>
      </c>
      <c r="J128" s="127">
        <v>12</v>
      </c>
      <c r="K128" s="337">
        <v>0</v>
      </c>
      <c r="L128" s="331">
        <v>0</v>
      </c>
      <c r="M128" s="332">
        <v>0</v>
      </c>
    </row>
    <row r="129" spans="1:13" x14ac:dyDescent="0.3">
      <c r="A129" s="431"/>
      <c r="B129" s="34">
        <v>43587</v>
      </c>
      <c r="C129" s="170">
        <v>789</v>
      </c>
      <c r="D129" s="171">
        <v>681</v>
      </c>
      <c r="E129" s="172">
        <v>0</v>
      </c>
      <c r="F129" s="77">
        <v>19.7</v>
      </c>
      <c r="G129" s="163">
        <f t="shared" si="2"/>
        <v>108</v>
      </c>
      <c r="H129" s="164">
        <f t="shared" ref="H129:H158" si="4">IF((C129&gt;0),(100*(C129-D129)/C129),(""))</f>
        <v>13.688212927756654</v>
      </c>
      <c r="I129" s="164">
        <v>72</v>
      </c>
      <c r="J129" s="131">
        <v>60</v>
      </c>
      <c r="K129" s="338">
        <v>0</v>
      </c>
      <c r="L129" s="333">
        <v>0</v>
      </c>
      <c r="M129" s="334">
        <v>1</v>
      </c>
    </row>
    <row r="130" spans="1:13" x14ac:dyDescent="0.3">
      <c r="A130" s="431"/>
      <c r="B130" s="34">
        <v>43588</v>
      </c>
      <c r="C130" s="170">
        <v>655</v>
      </c>
      <c r="D130" s="171">
        <v>615</v>
      </c>
      <c r="E130" s="172">
        <v>0</v>
      </c>
      <c r="F130" s="77">
        <v>19.100000000000001</v>
      </c>
      <c r="G130" s="163">
        <f t="shared" si="2"/>
        <v>40</v>
      </c>
      <c r="H130" s="164">
        <f t="shared" si="4"/>
        <v>6.106870229007634</v>
      </c>
      <c r="I130" s="164">
        <v>2</v>
      </c>
      <c r="J130" s="131">
        <v>0</v>
      </c>
      <c r="K130" s="338">
        <v>0</v>
      </c>
      <c r="L130" s="333">
        <v>0</v>
      </c>
      <c r="M130" s="334">
        <v>0</v>
      </c>
    </row>
    <row r="131" spans="1:13" x14ac:dyDescent="0.3">
      <c r="A131" s="431"/>
      <c r="B131" s="52">
        <v>43589</v>
      </c>
      <c r="C131" s="170">
        <v>700</v>
      </c>
      <c r="D131" s="171">
        <v>672</v>
      </c>
      <c r="E131" s="172">
        <v>0</v>
      </c>
      <c r="F131" s="77">
        <v>19</v>
      </c>
      <c r="G131" s="163">
        <f t="shared" si="2"/>
        <v>28</v>
      </c>
      <c r="H131" s="164">
        <f t="shared" si="4"/>
        <v>4</v>
      </c>
      <c r="I131" s="164">
        <v>6</v>
      </c>
      <c r="J131" s="131">
        <v>0</v>
      </c>
      <c r="K131" s="338">
        <v>0</v>
      </c>
      <c r="L131" s="333">
        <v>0</v>
      </c>
      <c r="M131" s="334">
        <v>0</v>
      </c>
    </row>
    <row r="132" spans="1:13" x14ac:dyDescent="0.3">
      <c r="A132" s="431"/>
      <c r="B132" s="34">
        <v>43590</v>
      </c>
      <c r="C132" s="170">
        <v>1154</v>
      </c>
      <c r="D132" s="171">
        <v>1136</v>
      </c>
      <c r="E132" s="172">
        <v>0</v>
      </c>
      <c r="F132" s="77">
        <v>18.8</v>
      </c>
      <c r="G132" s="163">
        <f t="shared" si="2"/>
        <v>18</v>
      </c>
      <c r="H132" s="164">
        <f t="shared" si="4"/>
        <v>1.559792027729636</v>
      </c>
      <c r="I132" s="164">
        <v>5</v>
      </c>
      <c r="J132" s="131">
        <v>0</v>
      </c>
      <c r="K132" s="338">
        <v>0</v>
      </c>
      <c r="L132" s="333">
        <v>0</v>
      </c>
      <c r="M132" s="334">
        <v>0</v>
      </c>
    </row>
    <row r="133" spans="1:13" x14ac:dyDescent="0.3">
      <c r="A133" s="431"/>
      <c r="B133" s="34">
        <v>43591</v>
      </c>
      <c r="C133" s="170">
        <v>916</v>
      </c>
      <c r="D133" s="171">
        <v>799</v>
      </c>
      <c r="E133" s="172">
        <v>0</v>
      </c>
      <c r="F133" s="77">
        <v>18.2</v>
      </c>
      <c r="G133" s="163">
        <f t="shared" si="2"/>
        <v>117</v>
      </c>
      <c r="H133" s="164">
        <f t="shared" si="4"/>
        <v>12.77292576419214</v>
      </c>
      <c r="I133" s="164">
        <v>80</v>
      </c>
      <c r="J133" s="131">
        <v>62</v>
      </c>
      <c r="K133" s="338">
        <v>0</v>
      </c>
      <c r="L133" s="333">
        <v>300</v>
      </c>
      <c r="M133" s="334">
        <v>0</v>
      </c>
    </row>
    <row r="134" spans="1:13" x14ac:dyDescent="0.3">
      <c r="A134" s="431"/>
      <c r="B134" s="34">
        <v>43592</v>
      </c>
      <c r="C134" s="170">
        <v>693</v>
      </c>
      <c r="D134" s="171">
        <v>641</v>
      </c>
      <c r="E134" s="172">
        <v>0</v>
      </c>
      <c r="F134" s="77">
        <v>18.7</v>
      </c>
      <c r="G134" s="163">
        <f t="shared" si="2"/>
        <v>52</v>
      </c>
      <c r="H134" s="164">
        <f t="shared" si="4"/>
        <v>7.5036075036075038</v>
      </c>
      <c r="I134" s="164">
        <v>26</v>
      </c>
      <c r="J134" s="131">
        <v>20</v>
      </c>
      <c r="K134" s="338">
        <v>0</v>
      </c>
      <c r="L134" s="333">
        <v>0</v>
      </c>
      <c r="M134" s="334">
        <v>0</v>
      </c>
    </row>
    <row r="135" spans="1:13" x14ac:dyDescent="0.3">
      <c r="A135" s="431"/>
      <c r="B135" s="34">
        <v>43593</v>
      </c>
      <c r="C135" s="170">
        <v>873</v>
      </c>
      <c r="D135" s="171">
        <v>841</v>
      </c>
      <c r="E135" s="172">
        <v>0</v>
      </c>
      <c r="F135" s="77">
        <v>18.8</v>
      </c>
      <c r="G135" s="163">
        <f t="shared" si="2"/>
        <v>32</v>
      </c>
      <c r="H135" s="164">
        <f t="shared" si="4"/>
        <v>3.665521191294387</v>
      </c>
      <c r="I135" s="164">
        <v>7</v>
      </c>
      <c r="J135" s="131">
        <v>0</v>
      </c>
      <c r="K135" s="338">
        <v>0</v>
      </c>
      <c r="L135" s="333">
        <v>0</v>
      </c>
      <c r="M135" s="334">
        <v>0</v>
      </c>
    </row>
    <row r="136" spans="1:13" x14ac:dyDescent="0.3">
      <c r="A136" s="431"/>
      <c r="B136" s="34">
        <v>43594</v>
      </c>
      <c r="C136" s="170">
        <v>814</v>
      </c>
      <c r="D136" s="171">
        <v>754</v>
      </c>
      <c r="E136" s="172">
        <v>0</v>
      </c>
      <c r="F136" s="77">
        <v>18.3</v>
      </c>
      <c r="G136" s="163">
        <f t="shared" si="2"/>
        <v>60</v>
      </c>
      <c r="H136" s="164">
        <f t="shared" si="4"/>
        <v>7.3710073710073711</v>
      </c>
      <c r="I136" s="164">
        <v>2</v>
      </c>
      <c r="J136" s="131">
        <v>0</v>
      </c>
      <c r="K136" s="338">
        <v>0</v>
      </c>
      <c r="L136" s="333">
        <v>300</v>
      </c>
      <c r="M136" s="334">
        <v>0</v>
      </c>
    </row>
    <row r="137" spans="1:13" x14ac:dyDescent="0.3">
      <c r="A137" s="431"/>
      <c r="B137" s="34">
        <v>43595</v>
      </c>
      <c r="C137" s="170">
        <v>700</v>
      </c>
      <c r="D137" s="171">
        <v>645</v>
      </c>
      <c r="E137" s="172">
        <v>0</v>
      </c>
      <c r="F137" s="77">
        <v>18.600000000000001</v>
      </c>
      <c r="G137" s="163">
        <f t="shared" ref="G137:G158" si="5">IF((C137&gt;0),(C137-D137),(""))</f>
        <v>55</v>
      </c>
      <c r="H137" s="164">
        <f t="shared" si="4"/>
        <v>7.8571428571428568</v>
      </c>
      <c r="I137" s="164">
        <v>2</v>
      </c>
      <c r="J137" s="131">
        <v>0</v>
      </c>
      <c r="K137" s="338">
        <v>0</v>
      </c>
      <c r="L137" s="333">
        <v>0</v>
      </c>
      <c r="M137" s="334">
        <v>0</v>
      </c>
    </row>
    <row r="138" spans="1:13" x14ac:dyDescent="0.3">
      <c r="A138" s="431"/>
      <c r="B138" s="34">
        <v>43596</v>
      </c>
      <c r="C138" s="170">
        <v>736</v>
      </c>
      <c r="D138" s="171">
        <v>708</v>
      </c>
      <c r="E138" s="172">
        <v>0</v>
      </c>
      <c r="F138" s="77">
        <v>18.600000000000001</v>
      </c>
      <c r="G138" s="163">
        <f t="shared" si="5"/>
        <v>28</v>
      </c>
      <c r="H138" s="164">
        <f t="shared" si="4"/>
        <v>3.8043478260869565</v>
      </c>
      <c r="I138" s="164">
        <v>6</v>
      </c>
      <c r="J138" s="131">
        <v>0</v>
      </c>
      <c r="K138" s="338">
        <v>0</v>
      </c>
      <c r="L138" s="333">
        <v>0</v>
      </c>
      <c r="M138" s="334">
        <v>0</v>
      </c>
    </row>
    <row r="139" spans="1:13" x14ac:dyDescent="0.3">
      <c r="A139" s="431"/>
      <c r="B139" s="52">
        <v>43597</v>
      </c>
      <c r="C139" s="170">
        <v>845</v>
      </c>
      <c r="D139" s="171">
        <v>832</v>
      </c>
      <c r="E139" s="172">
        <v>0</v>
      </c>
      <c r="F139" s="77">
        <v>17.899999999999999</v>
      </c>
      <c r="G139" s="163">
        <f t="shared" si="5"/>
        <v>13</v>
      </c>
      <c r="H139" s="164">
        <f t="shared" si="4"/>
        <v>1.5384615384615385</v>
      </c>
      <c r="I139" s="164">
        <v>28</v>
      </c>
      <c r="J139" s="131">
        <v>20</v>
      </c>
      <c r="K139" s="338">
        <v>0</v>
      </c>
      <c r="L139" s="333">
        <v>0</v>
      </c>
      <c r="M139" s="334">
        <v>0</v>
      </c>
    </row>
    <row r="140" spans="1:13" x14ac:dyDescent="0.3">
      <c r="A140" s="431"/>
      <c r="B140" s="34">
        <v>43598</v>
      </c>
      <c r="C140" s="170">
        <v>723</v>
      </c>
      <c r="D140" s="171">
        <v>710</v>
      </c>
      <c r="E140" s="172">
        <v>0</v>
      </c>
      <c r="F140" s="77">
        <v>17.7</v>
      </c>
      <c r="G140" s="163">
        <f t="shared" si="5"/>
        <v>13</v>
      </c>
      <c r="H140" s="164">
        <f t="shared" si="4"/>
        <v>1.7980636237897649</v>
      </c>
      <c r="I140" s="164">
        <v>8</v>
      </c>
      <c r="J140" s="131">
        <v>0</v>
      </c>
      <c r="K140" s="338">
        <v>0</v>
      </c>
      <c r="L140" s="333">
        <v>300</v>
      </c>
      <c r="M140" s="334">
        <v>0</v>
      </c>
    </row>
    <row r="141" spans="1:13" x14ac:dyDescent="0.3">
      <c r="A141" s="431"/>
      <c r="B141" s="34">
        <v>43599</v>
      </c>
      <c r="C141" s="170">
        <v>830</v>
      </c>
      <c r="D141" s="171">
        <v>774</v>
      </c>
      <c r="E141" s="172">
        <v>0</v>
      </c>
      <c r="F141" s="77">
        <v>17.5</v>
      </c>
      <c r="G141" s="163">
        <f t="shared" si="5"/>
        <v>56</v>
      </c>
      <c r="H141" s="164">
        <f t="shared" si="4"/>
        <v>6.7469879518072293</v>
      </c>
      <c r="I141" s="164">
        <v>10</v>
      </c>
      <c r="J141" s="131">
        <v>0</v>
      </c>
      <c r="K141" s="338">
        <v>0</v>
      </c>
      <c r="L141" s="333">
        <v>0</v>
      </c>
      <c r="M141" s="334">
        <v>0</v>
      </c>
    </row>
    <row r="142" spans="1:13" x14ac:dyDescent="0.3">
      <c r="A142" s="431"/>
      <c r="B142" s="34">
        <v>43600</v>
      </c>
      <c r="C142" s="170">
        <v>993</v>
      </c>
      <c r="D142" s="171">
        <v>801</v>
      </c>
      <c r="E142" s="172">
        <v>0</v>
      </c>
      <c r="F142" s="173"/>
      <c r="G142" s="163">
        <f t="shared" si="5"/>
        <v>192</v>
      </c>
      <c r="H142" s="164">
        <f t="shared" si="4"/>
        <v>19.335347432024168</v>
      </c>
      <c r="I142" s="164">
        <v>248</v>
      </c>
      <c r="J142" s="131">
        <v>45</v>
      </c>
      <c r="K142" s="338">
        <v>0</v>
      </c>
      <c r="L142" s="333">
        <v>0</v>
      </c>
      <c r="M142" s="334">
        <v>0</v>
      </c>
    </row>
    <row r="143" spans="1:13" x14ac:dyDescent="0.3">
      <c r="A143" s="431"/>
      <c r="B143" s="34">
        <v>43601</v>
      </c>
      <c r="C143" s="170">
        <v>751</v>
      </c>
      <c r="D143" s="171">
        <v>564</v>
      </c>
      <c r="E143" s="172">
        <v>0</v>
      </c>
      <c r="F143" s="77"/>
      <c r="G143" s="163">
        <f t="shared" si="5"/>
        <v>187</v>
      </c>
      <c r="H143" s="164">
        <f t="shared" si="4"/>
        <v>24.900133155792275</v>
      </c>
      <c r="I143" s="164">
        <v>158</v>
      </c>
      <c r="J143" s="131">
        <v>131</v>
      </c>
      <c r="K143" s="338">
        <v>0</v>
      </c>
      <c r="L143" s="333">
        <v>250</v>
      </c>
      <c r="M143" s="334">
        <v>1</v>
      </c>
    </row>
    <row r="144" spans="1:13" x14ac:dyDescent="0.3">
      <c r="A144" s="431"/>
      <c r="B144" s="34">
        <v>43602</v>
      </c>
      <c r="C144" s="170">
        <v>513</v>
      </c>
      <c r="D144" s="171">
        <v>521</v>
      </c>
      <c r="E144" s="172">
        <v>310</v>
      </c>
      <c r="F144" s="77">
        <v>19.5</v>
      </c>
      <c r="G144" s="163">
        <f t="shared" si="5"/>
        <v>-8</v>
      </c>
      <c r="H144" s="164">
        <f t="shared" si="4"/>
        <v>-1.5594541910331383</v>
      </c>
      <c r="I144" s="164">
        <v>622</v>
      </c>
      <c r="J144" s="131">
        <v>9</v>
      </c>
      <c r="K144" s="338">
        <v>0</v>
      </c>
      <c r="L144" s="333">
        <v>0</v>
      </c>
      <c r="M144" s="334">
        <v>0</v>
      </c>
    </row>
    <row r="145" spans="1:13" x14ac:dyDescent="0.3">
      <c r="A145" s="431"/>
      <c r="B145" s="34">
        <v>43603</v>
      </c>
      <c r="C145" s="170">
        <v>713</v>
      </c>
      <c r="D145" s="171">
        <v>705</v>
      </c>
      <c r="E145" s="172">
        <v>0</v>
      </c>
      <c r="F145" s="77">
        <v>19</v>
      </c>
      <c r="G145" s="163">
        <f t="shared" si="5"/>
        <v>8</v>
      </c>
      <c r="H145" s="164">
        <f t="shared" si="4"/>
        <v>1.1220196353436185</v>
      </c>
      <c r="I145" s="164">
        <v>25</v>
      </c>
      <c r="J145" s="131">
        <v>12</v>
      </c>
      <c r="K145" s="338">
        <v>0</v>
      </c>
      <c r="L145" s="333">
        <v>0</v>
      </c>
      <c r="M145" s="334">
        <v>0</v>
      </c>
    </row>
    <row r="146" spans="1:13" x14ac:dyDescent="0.3">
      <c r="A146" s="431"/>
      <c r="B146" s="34">
        <v>43604</v>
      </c>
      <c r="C146" s="170">
        <v>862</v>
      </c>
      <c r="D146" s="171">
        <v>818</v>
      </c>
      <c r="E146" s="172">
        <v>185</v>
      </c>
      <c r="F146" s="77">
        <v>18.8</v>
      </c>
      <c r="G146" s="163">
        <f t="shared" si="5"/>
        <v>44</v>
      </c>
      <c r="H146" s="164">
        <f t="shared" si="4"/>
        <v>5.1044083526682131</v>
      </c>
      <c r="I146" s="164">
        <v>180</v>
      </c>
      <c r="J146" s="131">
        <v>25</v>
      </c>
      <c r="K146" s="338">
        <v>0</v>
      </c>
      <c r="L146" s="333">
        <v>0</v>
      </c>
      <c r="M146" s="334">
        <v>0</v>
      </c>
    </row>
    <row r="147" spans="1:13" x14ac:dyDescent="0.3">
      <c r="A147" s="431"/>
      <c r="B147" s="52">
        <v>43605</v>
      </c>
      <c r="C147" s="170">
        <v>624</v>
      </c>
      <c r="D147" s="171">
        <v>555</v>
      </c>
      <c r="E147" s="172">
        <v>0</v>
      </c>
      <c r="F147" s="77">
        <v>19.3</v>
      </c>
      <c r="G147" s="163">
        <f t="shared" si="5"/>
        <v>69</v>
      </c>
      <c r="H147" s="164">
        <f t="shared" si="4"/>
        <v>11.057692307692308</v>
      </c>
      <c r="I147" s="164">
        <v>100</v>
      </c>
      <c r="J147" s="131">
        <v>58</v>
      </c>
      <c r="K147" s="338">
        <v>8180</v>
      </c>
      <c r="L147" s="333">
        <v>300</v>
      </c>
      <c r="M147" s="334">
        <v>0</v>
      </c>
    </row>
    <row r="148" spans="1:13" x14ac:dyDescent="0.3">
      <c r="A148" s="431"/>
      <c r="B148" s="34">
        <v>43606</v>
      </c>
      <c r="C148" s="170">
        <v>644</v>
      </c>
      <c r="D148" s="171">
        <v>509</v>
      </c>
      <c r="E148" s="172">
        <v>0</v>
      </c>
      <c r="F148" s="77">
        <v>19.399999999999999</v>
      </c>
      <c r="G148" s="163">
        <f t="shared" si="5"/>
        <v>135</v>
      </c>
      <c r="H148" s="164">
        <f t="shared" si="4"/>
        <v>20.962732919254659</v>
      </c>
      <c r="I148" s="164">
        <v>151</v>
      </c>
      <c r="J148" s="131">
        <v>66</v>
      </c>
      <c r="K148" s="338">
        <v>0</v>
      </c>
      <c r="L148" s="333">
        <v>0</v>
      </c>
      <c r="M148" s="334">
        <v>0</v>
      </c>
    </row>
    <row r="149" spans="1:13" x14ac:dyDescent="0.3">
      <c r="A149" s="431"/>
      <c r="B149" s="34">
        <v>43607</v>
      </c>
      <c r="C149" s="170">
        <v>668</v>
      </c>
      <c r="D149" s="171">
        <v>531</v>
      </c>
      <c r="E149" s="172">
        <v>0</v>
      </c>
      <c r="F149" s="77">
        <v>20</v>
      </c>
      <c r="G149" s="163">
        <f t="shared" si="5"/>
        <v>137</v>
      </c>
      <c r="H149" s="164">
        <f t="shared" si="4"/>
        <v>20.508982035928145</v>
      </c>
      <c r="I149" s="164">
        <v>180</v>
      </c>
      <c r="J149" s="131">
        <v>57</v>
      </c>
      <c r="K149" s="338">
        <v>0</v>
      </c>
      <c r="L149" s="333">
        <v>0</v>
      </c>
      <c r="M149" s="334">
        <v>1</v>
      </c>
    </row>
    <row r="150" spans="1:13" x14ac:dyDescent="0.3">
      <c r="A150" s="431"/>
      <c r="B150" s="34">
        <v>43608</v>
      </c>
      <c r="C150" s="170">
        <v>847</v>
      </c>
      <c r="D150" s="171">
        <v>690</v>
      </c>
      <c r="E150" s="172">
        <v>0</v>
      </c>
      <c r="F150" s="77">
        <v>20.100000000000001</v>
      </c>
      <c r="G150" s="163">
        <f t="shared" si="5"/>
        <v>157</v>
      </c>
      <c r="H150" s="164">
        <f t="shared" si="4"/>
        <v>18.536009445100355</v>
      </c>
      <c r="I150" s="164">
        <v>223</v>
      </c>
      <c r="J150" s="131">
        <v>71</v>
      </c>
      <c r="K150" s="338">
        <v>0</v>
      </c>
      <c r="L150" s="333">
        <v>300</v>
      </c>
      <c r="M150" s="334">
        <v>1</v>
      </c>
    </row>
    <row r="151" spans="1:13" x14ac:dyDescent="0.3">
      <c r="A151" s="431"/>
      <c r="B151" s="34">
        <v>43609</v>
      </c>
      <c r="C151" s="170">
        <v>726</v>
      </c>
      <c r="D151" s="171">
        <v>672</v>
      </c>
      <c r="E151" s="172">
        <v>0</v>
      </c>
      <c r="F151" s="77">
        <v>20</v>
      </c>
      <c r="G151" s="163">
        <f t="shared" si="5"/>
        <v>54</v>
      </c>
      <c r="H151" s="164">
        <f t="shared" si="4"/>
        <v>7.4380165289256199</v>
      </c>
      <c r="I151" s="164">
        <v>72</v>
      </c>
      <c r="J151" s="131">
        <v>0</v>
      </c>
      <c r="K151" s="338">
        <v>0</v>
      </c>
      <c r="L151" s="333">
        <v>0</v>
      </c>
      <c r="M151" s="334">
        <v>0</v>
      </c>
    </row>
    <row r="152" spans="1:13" x14ac:dyDescent="0.3">
      <c r="A152" s="431"/>
      <c r="B152" s="52">
        <v>43610</v>
      </c>
      <c r="C152" s="170">
        <v>1198</v>
      </c>
      <c r="D152" s="171">
        <v>702</v>
      </c>
      <c r="E152" s="172">
        <v>0</v>
      </c>
      <c r="F152" s="77">
        <v>20.2</v>
      </c>
      <c r="G152" s="163">
        <f t="shared" si="5"/>
        <v>496</v>
      </c>
      <c r="H152" s="164">
        <f t="shared" si="4"/>
        <v>41.402337228714522</v>
      </c>
      <c r="I152" s="164">
        <v>77</v>
      </c>
      <c r="J152" s="131">
        <v>0</v>
      </c>
      <c r="K152" s="338">
        <v>0</v>
      </c>
      <c r="L152" s="333">
        <v>0</v>
      </c>
      <c r="M152" s="334">
        <v>0</v>
      </c>
    </row>
    <row r="153" spans="1:13" x14ac:dyDescent="0.3">
      <c r="A153" s="431"/>
      <c r="B153" s="34">
        <v>43611</v>
      </c>
      <c r="C153" s="170">
        <v>2339</v>
      </c>
      <c r="D153" s="171">
        <v>1608</v>
      </c>
      <c r="E153" s="172">
        <v>956</v>
      </c>
      <c r="F153" s="77">
        <v>20</v>
      </c>
      <c r="G153" s="163">
        <f t="shared" si="5"/>
        <v>731</v>
      </c>
      <c r="H153" s="164">
        <f t="shared" si="4"/>
        <v>31.252672082086363</v>
      </c>
      <c r="I153" s="164">
        <v>938</v>
      </c>
      <c r="J153" s="131">
        <v>0</v>
      </c>
      <c r="K153" s="338">
        <v>0</v>
      </c>
      <c r="L153" s="333">
        <v>0</v>
      </c>
      <c r="M153" s="334">
        <v>0</v>
      </c>
    </row>
    <row r="154" spans="1:13" x14ac:dyDescent="0.3">
      <c r="A154" s="431"/>
      <c r="B154" s="34">
        <v>43612</v>
      </c>
      <c r="C154" s="170">
        <v>1916</v>
      </c>
      <c r="D154" s="171">
        <v>1094</v>
      </c>
      <c r="E154" s="172">
        <v>0</v>
      </c>
      <c r="F154" s="77">
        <v>18.600000000000001</v>
      </c>
      <c r="G154" s="163">
        <f t="shared" si="5"/>
        <v>822</v>
      </c>
      <c r="H154" s="164">
        <f t="shared" si="4"/>
        <v>42.90187891440501</v>
      </c>
      <c r="I154" s="164">
        <v>74</v>
      </c>
      <c r="J154" s="131">
        <v>45</v>
      </c>
      <c r="K154" s="338">
        <v>7640</v>
      </c>
      <c r="L154" s="333">
        <v>300</v>
      </c>
      <c r="M154" s="334">
        <v>0</v>
      </c>
    </row>
    <row r="155" spans="1:13" x14ac:dyDescent="0.3">
      <c r="A155" s="431"/>
      <c r="B155" s="34">
        <v>43613</v>
      </c>
      <c r="C155" s="170">
        <v>928</v>
      </c>
      <c r="D155" s="171">
        <v>702</v>
      </c>
      <c r="E155" s="172">
        <v>1</v>
      </c>
      <c r="F155" s="77">
        <v>21.3</v>
      </c>
      <c r="G155" s="163">
        <f t="shared" si="5"/>
        <v>226</v>
      </c>
      <c r="H155" s="164">
        <f t="shared" si="4"/>
        <v>24.353448275862068</v>
      </c>
      <c r="I155" s="164">
        <v>339</v>
      </c>
      <c r="J155" s="131">
        <v>65</v>
      </c>
      <c r="K155" s="338">
        <v>0</v>
      </c>
      <c r="L155" s="333">
        <v>0</v>
      </c>
      <c r="M155" s="334">
        <v>1</v>
      </c>
    </row>
    <row r="156" spans="1:13" x14ac:dyDescent="0.3">
      <c r="A156" s="431"/>
      <c r="B156" s="34">
        <v>43614</v>
      </c>
      <c r="C156" s="170">
        <v>871</v>
      </c>
      <c r="D156" s="171">
        <v>776</v>
      </c>
      <c r="E156" s="172">
        <v>0</v>
      </c>
      <c r="F156" s="77">
        <v>19.2</v>
      </c>
      <c r="G156" s="163">
        <f t="shared" si="5"/>
        <v>95</v>
      </c>
      <c r="H156" s="164">
        <f t="shared" si="4"/>
        <v>10.907003444316878</v>
      </c>
      <c r="I156" s="164">
        <v>527</v>
      </c>
      <c r="J156" s="131">
        <v>60</v>
      </c>
      <c r="K156" s="338">
        <v>0</v>
      </c>
      <c r="L156" s="333">
        <v>0</v>
      </c>
      <c r="M156" s="334">
        <v>1</v>
      </c>
    </row>
    <row r="157" spans="1:13" x14ac:dyDescent="0.3">
      <c r="A157" s="431"/>
      <c r="B157" s="34">
        <v>43615</v>
      </c>
      <c r="C157" s="170">
        <v>998</v>
      </c>
      <c r="D157" s="171">
        <v>804</v>
      </c>
      <c r="E157" s="172">
        <v>0</v>
      </c>
      <c r="F157" s="77">
        <v>19.100000000000001</v>
      </c>
      <c r="G157" s="163">
        <f t="shared" si="5"/>
        <v>194</v>
      </c>
      <c r="H157" s="164">
        <f t="shared" si="4"/>
        <v>19.438877755511022</v>
      </c>
      <c r="I157" s="164">
        <v>271</v>
      </c>
      <c r="J157" s="131">
        <v>0</v>
      </c>
      <c r="K157" s="338">
        <v>0</v>
      </c>
      <c r="L157" s="333">
        <v>0</v>
      </c>
      <c r="M157" s="334">
        <v>0</v>
      </c>
    </row>
    <row r="158" spans="1:13" ht="15" thickBot="1" x14ac:dyDescent="0.35">
      <c r="A158" s="432"/>
      <c r="B158" s="39">
        <v>43616</v>
      </c>
      <c r="C158" s="174">
        <v>1481</v>
      </c>
      <c r="D158" s="175">
        <v>897</v>
      </c>
      <c r="E158" s="176">
        <v>0</v>
      </c>
      <c r="F158" s="79">
        <v>20.3</v>
      </c>
      <c r="G158" s="177">
        <f t="shared" si="5"/>
        <v>584</v>
      </c>
      <c r="H158" s="178">
        <f t="shared" si="4"/>
        <v>39.432815665091155</v>
      </c>
      <c r="I158" s="178">
        <v>207</v>
      </c>
      <c r="J158" s="136">
        <v>0</v>
      </c>
      <c r="K158" s="339">
        <v>0</v>
      </c>
      <c r="L158" s="342">
        <v>0</v>
      </c>
      <c r="M158" s="343">
        <v>0</v>
      </c>
    </row>
    <row r="159" spans="1:13" x14ac:dyDescent="0.3">
      <c r="A159" s="430" t="s">
        <v>30</v>
      </c>
      <c r="B159" s="35">
        <v>43617</v>
      </c>
      <c r="C159" s="179">
        <v>1631</v>
      </c>
      <c r="D159" s="180">
        <v>802</v>
      </c>
      <c r="E159" s="181">
        <v>0</v>
      </c>
      <c r="F159" s="76">
        <v>20.399999999999999</v>
      </c>
      <c r="G159" s="152">
        <f t="shared" ref="G159:G200" si="6">IF((C159&gt;0),(C159-D159),(""))</f>
        <v>829</v>
      </c>
      <c r="H159" s="153">
        <f t="shared" ref="H159:H200" si="7">IF((C159&gt;0),(100*(C159-D159)/C159),(""))</f>
        <v>50.827713059472714</v>
      </c>
      <c r="I159" s="153">
        <v>205</v>
      </c>
      <c r="J159" s="127">
        <v>0</v>
      </c>
      <c r="K159" s="95">
        <v>0</v>
      </c>
      <c r="L159" s="331">
        <v>300</v>
      </c>
      <c r="M159" s="332">
        <v>0</v>
      </c>
    </row>
    <row r="160" spans="1:13" x14ac:dyDescent="0.3">
      <c r="A160" s="431"/>
      <c r="B160" s="35">
        <v>43618</v>
      </c>
      <c r="C160" s="170">
        <v>1569</v>
      </c>
      <c r="D160" s="170">
        <v>836</v>
      </c>
      <c r="E160" s="182">
        <v>2</v>
      </c>
      <c r="F160" s="77">
        <v>20.399999999999999</v>
      </c>
      <c r="G160" s="157">
        <f t="shared" si="6"/>
        <v>733</v>
      </c>
      <c r="H160" s="158">
        <f t="shared" si="7"/>
        <v>46.7176545570427</v>
      </c>
      <c r="I160" s="158">
        <v>192</v>
      </c>
      <c r="J160" s="131">
        <v>27</v>
      </c>
      <c r="K160" s="96">
        <v>0</v>
      </c>
      <c r="L160" s="333">
        <v>0</v>
      </c>
      <c r="M160" s="334">
        <v>0</v>
      </c>
    </row>
    <row r="161" spans="1:13" x14ac:dyDescent="0.3">
      <c r="A161" s="431"/>
      <c r="B161" s="35">
        <v>43619</v>
      </c>
      <c r="C161" s="170">
        <v>985</v>
      </c>
      <c r="D161" s="170">
        <v>840</v>
      </c>
      <c r="E161" s="182">
        <v>0</v>
      </c>
      <c r="F161" s="82">
        <v>21.3</v>
      </c>
      <c r="G161" s="157">
        <f t="shared" si="6"/>
        <v>145</v>
      </c>
      <c r="H161" s="158">
        <f t="shared" si="7"/>
        <v>14.720812182741117</v>
      </c>
      <c r="I161" s="158">
        <v>424</v>
      </c>
      <c r="J161" s="131">
        <v>81</v>
      </c>
      <c r="K161" s="96">
        <v>9000</v>
      </c>
      <c r="L161" s="333">
        <v>0</v>
      </c>
      <c r="M161" s="334">
        <v>1</v>
      </c>
    </row>
    <row r="162" spans="1:13" x14ac:dyDescent="0.3">
      <c r="A162" s="431"/>
      <c r="B162" s="53">
        <v>43620</v>
      </c>
      <c r="C162" s="170">
        <v>863</v>
      </c>
      <c r="D162" s="170">
        <v>753</v>
      </c>
      <c r="E162" s="182">
        <v>0</v>
      </c>
      <c r="F162" s="82">
        <v>21.7</v>
      </c>
      <c r="G162" s="157">
        <f t="shared" si="6"/>
        <v>110</v>
      </c>
      <c r="H162" s="158">
        <f t="shared" si="7"/>
        <v>12.746234067207416</v>
      </c>
      <c r="I162" s="158">
        <v>700</v>
      </c>
      <c r="J162" s="131">
        <v>65</v>
      </c>
      <c r="K162" s="96">
        <v>0</v>
      </c>
      <c r="L162" s="333">
        <v>0</v>
      </c>
      <c r="M162" s="334">
        <v>0</v>
      </c>
    </row>
    <row r="163" spans="1:13" x14ac:dyDescent="0.3">
      <c r="A163" s="431"/>
      <c r="B163" s="35">
        <v>43621</v>
      </c>
      <c r="C163" s="170">
        <v>931</v>
      </c>
      <c r="D163" s="170">
        <v>813</v>
      </c>
      <c r="E163" s="182">
        <v>0</v>
      </c>
      <c r="F163" s="82">
        <v>21</v>
      </c>
      <c r="G163" s="157">
        <f t="shared" si="6"/>
        <v>118</v>
      </c>
      <c r="H163" s="158">
        <f t="shared" si="7"/>
        <v>12.67454350161117</v>
      </c>
      <c r="I163" s="158">
        <v>752</v>
      </c>
      <c r="J163" s="131">
        <v>78</v>
      </c>
      <c r="K163" s="96">
        <v>8840</v>
      </c>
      <c r="L163" s="333">
        <v>300</v>
      </c>
      <c r="M163" s="334">
        <v>1</v>
      </c>
    </row>
    <row r="164" spans="1:13" x14ac:dyDescent="0.3">
      <c r="A164" s="431"/>
      <c r="B164" s="35">
        <v>43622</v>
      </c>
      <c r="C164" s="170">
        <v>1350</v>
      </c>
      <c r="D164" s="170">
        <v>815</v>
      </c>
      <c r="E164" s="182">
        <v>0</v>
      </c>
      <c r="F164" s="82">
        <v>21.2</v>
      </c>
      <c r="G164" s="157">
        <f t="shared" si="6"/>
        <v>535</v>
      </c>
      <c r="H164" s="158">
        <f t="shared" si="7"/>
        <v>39.629629629629626</v>
      </c>
      <c r="I164" s="158">
        <v>843</v>
      </c>
      <c r="J164" s="131">
        <v>84</v>
      </c>
      <c r="K164" s="96">
        <v>0</v>
      </c>
      <c r="L164" s="333">
        <v>0</v>
      </c>
      <c r="M164" s="334">
        <v>1</v>
      </c>
    </row>
    <row r="165" spans="1:13" x14ac:dyDescent="0.3">
      <c r="A165" s="431"/>
      <c r="B165" s="35">
        <v>43623</v>
      </c>
      <c r="C165" s="170">
        <v>733</v>
      </c>
      <c r="D165" s="170">
        <v>700</v>
      </c>
      <c r="E165" s="182">
        <v>0</v>
      </c>
      <c r="F165" s="82">
        <v>21.7</v>
      </c>
      <c r="G165" s="157">
        <f t="shared" si="6"/>
        <v>33</v>
      </c>
      <c r="H165" s="158">
        <f t="shared" si="7"/>
        <v>4.5020463847203276</v>
      </c>
      <c r="I165" s="158">
        <v>633</v>
      </c>
      <c r="J165" s="131">
        <v>0</v>
      </c>
      <c r="K165" s="96">
        <v>0</v>
      </c>
      <c r="L165" s="333">
        <v>0</v>
      </c>
      <c r="M165" s="334">
        <v>0</v>
      </c>
    </row>
    <row r="166" spans="1:13" x14ac:dyDescent="0.3">
      <c r="A166" s="431"/>
      <c r="B166" s="35">
        <v>43624</v>
      </c>
      <c r="C166" s="170">
        <v>815</v>
      </c>
      <c r="D166" s="170">
        <v>769</v>
      </c>
      <c r="E166" s="182">
        <v>0</v>
      </c>
      <c r="F166" s="82">
        <v>21.3</v>
      </c>
      <c r="G166" s="157">
        <f t="shared" si="6"/>
        <v>46</v>
      </c>
      <c r="H166" s="158">
        <f t="shared" si="7"/>
        <v>5.6441717791411046</v>
      </c>
      <c r="I166" s="158">
        <v>444</v>
      </c>
      <c r="J166" s="131">
        <v>0</v>
      </c>
      <c r="K166" s="96">
        <v>0</v>
      </c>
      <c r="L166" s="333">
        <v>0</v>
      </c>
      <c r="M166" s="334">
        <v>0</v>
      </c>
    </row>
    <row r="167" spans="1:13" x14ac:dyDescent="0.3">
      <c r="A167" s="431"/>
      <c r="B167" s="35">
        <v>43625</v>
      </c>
      <c r="C167" s="170">
        <v>903</v>
      </c>
      <c r="D167" s="170">
        <v>795</v>
      </c>
      <c r="E167" s="182">
        <v>0</v>
      </c>
      <c r="F167" s="82">
        <v>22</v>
      </c>
      <c r="G167" s="157">
        <f t="shared" si="6"/>
        <v>108</v>
      </c>
      <c r="H167" s="158">
        <f t="shared" si="7"/>
        <v>11.960132890365449</v>
      </c>
      <c r="I167" s="158">
        <v>464</v>
      </c>
      <c r="J167" s="131">
        <v>0</v>
      </c>
      <c r="K167" s="96">
        <v>0</v>
      </c>
      <c r="L167" s="333">
        <v>300</v>
      </c>
      <c r="M167" s="334">
        <v>0</v>
      </c>
    </row>
    <row r="168" spans="1:13" x14ac:dyDescent="0.3">
      <c r="A168" s="431"/>
      <c r="B168" s="35">
        <v>43626</v>
      </c>
      <c r="C168" s="170">
        <v>902</v>
      </c>
      <c r="D168" s="170">
        <v>942</v>
      </c>
      <c r="E168" s="182">
        <v>0</v>
      </c>
      <c r="F168" s="82">
        <v>22.2</v>
      </c>
      <c r="G168" s="157">
        <f t="shared" si="6"/>
        <v>-40</v>
      </c>
      <c r="H168" s="158">
        <f t="shared" si="7"/>
        <v>-4.434589800443459</v>
      </c>
      <c r="I168" s="158">
        <v>544</v>
      </c>
      <c r="J168" s="131">
        <v>0</v>
      </c>
      <c r="K168" s="96">
        <v>0</v>
      </c>
      <c r="L168" s="333">
        <v>0</v>
      </c>
      <c r="M168" s="334">
        <v>0</v>
      </c>
    </row>
    <row r="169" spans="1:13" x14ac:dyDescent="0.3">
      <c r="A169" s="431"/>
      <c r="B169" s="35">
        <v>43627</v>
      </c>
      <c r="C169" s="170">
        <v>811</v>
      </c>
      <c r="D169" s="170">
        <v>903</v>
      </c>
      <c r="E169" s="182">
        <v>0</v>
      </c>
      <c r="F169" s="82">
        <v>22.6</v>
      </c>
      <c r="G169" s="157">
        <f t="shared" si="6"/>
        <v>-92</v>
      </c>
      <c r="H169" s="158">
        <f t="shared" si="7"/>
        <v>-11.344019728729963</v>
      </c>
      <c r="I169" s="158">
        <v>563</v>
      </c>
      <c r="J169" s="131">
        <v>0</v>
      </c>
      <c r="K169" s="96">
        <v>0</v>
      </c>
      <c r="L169" s="333">
        <v>0</v>
      </c>
      <c r="M169" s="334">
        <v>0</v>
      </c>
    </row>
    <row r="170" spans="1:13" x14ac:dyDescent="0.3">
      <c r="A170" s="431"/>
      <c r="B170" s="35">
        <v>43628</v>
      </c>
      <c r="C170" s="170">
        <v>760</v>
      </c>
      <c r="D170" s="170">
        <v>666</v>
      </c>
      <c r="E170" s="182">
        <v>0</v>
      </c>
      <c r="F170" s="82">
        <v>22.3</v>
      </c>
      <c r="G170" s="157">
        <f t="shared" si="6"/>
        <v>94</v>
      </c>
      <c r="H170" s="158">
        <f t="shared" si="7"/>
        <v>12.368421052631579</v>
      </c>
      <c r="I170" s="158">
        <v>634</v>
      </c>
      <c r="J170" s="131">
        <v>52</v>
      </c>
      <c r="K170" s="96">
        <v>8380</v>
      </c>
      <c r="L170" s="333">
        <v>300</v>
      </c>
      <c r="M170" s="334">
        <v>0</v>
      </c>
    </row>
    <row r="171" spans="1:13" x14ac:dyDescent="0.3">
      <c r="A171" s="431"/>
      <c r="B171" s="35">
        <v>43629</v>
      </c>
      <c r="C171" s="170">
        <v>887</v>
      </c>
      <c r="D171" s="170">
        <v>738</v>
      </c>
      <c r="E171" s="182">
        <v>0</v>
      </c>
      <c r="F171" s="82">
        <v>22.3</v>
      </c>
      <c r="G171" s="157">
        <f t="shared" si="6"/>
        <v>149</v>
      </c>
      <c r="H171" s="158">
        <f t="shared" si="7"/>
        <v>16.798196166854567</v>
      </c>
      <c r="I171" s="158">
        <v>876</v>
      </c>
      <c r="J171" s="131">
        <v>94</v>
      </c>
      <c r="K171" s="96">
        <v>0</v>
      </c>
      <c r="L171" s="333">
        <v>0</v>
      </c>
      <c r="M171" s="334">
        <v>0</v>
      </c>
    </row>
    <row r="172" spans="1:13" x14ac:dyDescent="0.3">
      <c r="A172" s="431"/>
      <c r="B172" s="35">
        <v>43630</v>
      </c>
      <c r="C172" s="170">
        <v>762</v>
      </c>
      <c r="D172" s="170">
        <v>730</v>
      </c>
      <c r="E172" s="182">
        <v>0</v>
      </c>
      <c r="F172" s="82">
        <v>22.5</v>
      </c>
      <c r="G172" s="157">
        <f t="shared" si="6"/>
        <v>32</v>
      </c>
      <c r="H172" s="158">
        <f t="shared" si="7"/>
        <v>4.1994750656167978</v>
      </c>
      <c r="I172" s="158">
        <v>572</v>
      </c>
      <c r="J172" s="131">
        <v>7</v>
      </c>
      <c r="K172" s="96">
        <v>0</v>
      </c>
      <c r="L172" s="333">
        <v>0</v>
      </c>
      <c r="M172" s="334">
        <v>0</v>
      </c>
    </row>
    <row r="173" spans="1:13" x14ac:dyDescent="0.3">
      <c r="A173" s="431"/>
      <c r="B173" s="35">
        <v>43631</v>
      </c>
      <c r="C173" s="170">
        <v>766</v>
      </c>
      <c r="D173" s="170">
        <v>725</v>
      </c>
      <c r="E173" s="183">
        <v>0</v>
      </c>
      <c r="F173" s="184">
        <v>24.1</v>
      </c>
      <c r="G173" s="157">
        <f t="shared" si="6"/>
        <v>41</v>
      </c>
      <c r="H173" s="158">
        <f t="shared" si="7"/>
        <v>5.3524804177545695</v>
      </c>
      <c r="I173" s="158">
        <v>547</v>
      </c>
      <c r="J173" s="131">
        <v>0</v>
      </c>
      <c r="K173" s="96">
        <v>0</v>
      </c>
      <c r="L173" s="333">
        <v>0</v>
      </c>
      <c r="M173" s="334">
        <v>0</v>
      </c>
    </row>
    <row r="174" spans="1:13" x14ac:dyDescent="0.3">
      <c r="A174" s="431"/>
      <c r="B174" s="57">
        <v>43632</v>
      </c>
      <c r="C174" s="170">
        <v>705</v>
      </c>
      <c r="D174" s="170">
        <v>657</v>
      </c>
      <c r="E174" s="182">
        <v>104</v>
      </c>
      <c r="F174" s="82">
        <v>23.1</v>
      </c>
      <c r="G174" s="157">
        <f t="shared" si="6"/>
        <v>48</v>
      </c>
      <c r="H174" s="158">
        <f t="shared" si="7"/>
        <v>6.8085106382978724</v>
      </c>
      <c r="I174" s="158">
        <v>846</v>
      </c>
      <c r="J174" s="131">
        <v>22</v>
      </c>
      <c r="K174" s="96">
        <v>0</v>
      </c>
      <c r="L174" s="333">
        <v>300</v>
      </c>
      <c r="M174" s="334">
        <v>0</v>
      </c>
    </row>
    <row r="175" spans="1:13" x14ac:dyDescent="0.3">
      <c r="A175" s="431"/>
      <c r="B175" s="35">
        <v>43633</v>
      </c>
      <c r="C175" s="170">
        <v>589</v>
      </c>
      <c r="D175" s="170">
        <v>515</v>
      </c>
      <c r="E175" s="182">
        <v>0</v>
      </c>
      <c r="F175" s="82">
        <v>22.9</v>
      </c>
      <c r="G175" s="157">
        <f t="shared" si="6"/>
        <v>74</v>
      </c>
      <c r="H175" s="158">
        <f t="shared" si="7"/>
        <v>12.563667232597624</v>
      </c>
      <c r="I175" s="158">
        <v>43</v>
      </c>
      <c r="J175" s="131">
        <v>14</v>
      </c>
      <c r="K175" s="96">
        <v>0</v>
      </c>
      <c r="L175" s="333">
        <v>0</v>
      </c>
      <c r="M175" s="334">
        <v>0</v>
      </c>
    </row>
    <row r="176" spans="1:13" x14ac:dyDescent="0.3">
      <c r="A176" s="431"/>
      <c r="B176" s="35">
        <v>43634</v>
      </c>
      <c r="C176" s="170">
        <v>618</v>
      </c>
      <c r="D176" s="170">
        <v>561</v>
      </c>
      <c r="E176" s="182">
        <v>0</v>
      </c>
      <c r="F176" s="77"/>
      <c r="G176" s="157">
        <f t="shared" si="6"/>
        <v>57</v>
      </c>
      <c r="H176" s="158">
        <f t="shared" si="7"/>
        <v>9.2233009708737868</v>
      </c>
      <c r="I176" s="158">
        <v>17</v>
      </c>
      <c r="J176" s="131">
        <v>0</v>
      </c>
      <c r="K176" s="96">
        <v>0</v>
      </c>
      <c r="L176" s="333">
        <v>0</v>
      </c>
      <c r="M176" s="334">
        <v>0</v>
      </c>
    </row>
    <row r="177" spans="1:13" x14ac:dyDescent="0.3">
      <c r="A177" s="431"/>
      <c r="B177" s="35">
        <v>43635</v>
      </c>
      <c r="C177" s="170">
        <v>866</v>
      </c>
      <c r="D177" s="170">
        <v>702</v>
      </c>
      <c r="E177" s="182">
        <v>0</v>
      </c>
      <c r="F177" s="77"/>
      <c r="G177" s="157">
        <f t="shared" si="6"/>
        <v>164</v>
      </c>
      <c r="H177" s="158">
        <f t="shared" si="7"/>
        <v>18.937644341801384</v>
      </c>
      <c r="I177" s="158">
        <v>224</v>
      </c>
      <c r="J177" s="131">
        <v>90</v>
      </c>
      <c r="K177" s="96">
        <v>9340</v>
      </c>
      <c r="L177" s="333">
        <v>0</v>
      </c>
      <c r="M177" s="334">
        <v>0</v>
      </c>
    </row>
    <row r="178" spans="1:13" x14ac:dyDescent="0.3">
      <c r="A178" s="431"/>
      <c r="B178" s="35">
        <v>43636</v>
      </c>
      <c r="C178" s="170">
        <v>872</v>
      </c>
      <c r="D178" s="170">
        <v>745</v>
      </c>
      <c r="E178" s="182">
        <v>0</v>
      </c>
      <c r="F178" s="77"/>
      <c r="G178" s="157">
        <f t="shared" si="6"/>
        <v>127</v>
      </c>
      <c r="H178" s="158">
        <f t="shared" si="7"/>
        <v>14.564220183486238</v>
      </c>
      <c r="I178" s="158">
        <v>294</v>
      </c>
      <c r="J178" s="131">
        <v>97</v>
      </c>
      <c r="K178" s="96">
        <v>7940</v>
      </c>
      <c r="L178" s="333">
        <v>300</v>
      </c>
      <c r="M178" s="334">
        <v>0</v>
      </c>
    </row>
    <row r="179" spans="1:13" x14ac:dyDescent="0.3">
      <c r="A179" s="431"/>
      <c r="B179" s="53">
        <v>43637</v>
      </c>
      <c r="C179" s="170">
        <v>735</v>
      </c>
      <c r="D179" s="170">
        <v>714</v>
      </c>
      <c r="E179" s="182">
        <v>0</v>
      </c>
      <c r="F179" s="77"/>
      <c r="G179" s="157">
        <f t="shared" si="6"/>
        <v>21</v>
      </c>
      <c r="H179" s="158">
        <f t="shared" si="7"/>
        <v>2.8571428571428572</v>
      </c>
      <c r="I179" s="158">
        <v>10</v>
      </c>
      <c r="J179" s="131">
        <v>3</v>
      </c>
      <c r="K179" s="96">
        <v>0</v>
      </c>
      <c r="L179" s="333">
        <v>0</v>
      </c>
      <c r="M179" s="334">
        <v>0</v>
      </c>
    </row>
    <row r="180" spans="1:13" x14ac:dyDescent="0.3">
      <c r="A180" s="431"/>
      <c r="B180" s="35">
        <v>43638</v>
      </c>
      <c r="C180" s="170">
        <v>605</v>
      </c>
      <c r="D180" s="170">
        <v>587</v>
      </c>
      <c r="E180" s="182">
        <v>0</v>
      </c>
      <c r="F180" s="77">
        <v>23.7</v>
      </c>
      <c r="G180" s="157">
        <f t="shared" si="6"/>
        <v>18</v>
      </c>
      <c r="H180" s="158">
        <f t="shared" si="7"/>
        <v>2.9752066115702478</v>
      </c>
      <c r="I180" s="158">
        <v>19</v>
      </c>
      <c r="J180" s="131">
        <v>0</v>
      </c>
      <c r="K180" s="96">
        <v>0</v>
      </c>
      <c r="L180" s="333">
        <v>0</v>
      </c>
      <c r="M180" s="334">
        <v>0</v>
      </c>
    </row>
    <row r="181" spans="1:13" x14ac:dyDescent="0.3">
      <c r="A181" s="431"/>
      <c r="B181" s="35">
        <v>43639</v>
      </c>
      <c r="C181" s="170">
        <v>695</v>
      </c>
      <c r="D181" s="170">
        <v>618</v>
      </c>
      <c r="E181" s="182">
        <v>0</v>
      </c>
      <c r="F181" s="77">
        <v>24.2</v>
      </c>
      <c r="G181" s="157">
        <f t="shared" si="6"/>
        <v>77</v>
      </c>
      <c r="H181" s="158">
        <f t="shared" si="7"/>
        <v>11.079136690647482</v>
      </c>
      <c r="I181" s="158">
        <v>47</v>
      </c>
      <c r="J181" s="131">
        <v>35</v>
      </c>
      <c r="K181" s="96">
        <v>0</v>
      </c>
      <c r="L181" s="333">
        <v>0</v>
      </c>
      <c r="M181" s="334">
        <v>0</v>
      </c>
    </row>
    <row r="182" spans="1:13" x14ac:dyDescent="0.3">
      <c r="A182" s="431"/>
      <c r="B182" s="35">
        <v>43640</v>
      </c>
      <c r="C182" s="170">
        <v>746</v>
      </c>
      <c r="D182" s="170">
        <v>593</v>
      </c>
      <c r="E182" s="182">
        <v>0</v>
      </c>
      <c r="F182" s="77">
        <v>24.6</v>
      </c>
      <c r="G182" s="157">
        <f t="shared" si="6"/>
        <v>153</v>
      </c>
      <c r="H182" s="158">
        <f t="shared" si="7"/>
        <v>20.509383378016086</v>
      </c>
      <c r="I182" s="158">
        <v>187</v>
      </c>
      <c r="J182" s="131">
        <v>101</v>
      </c>
      <c r="K182" s="96">
        <v>8740</v>
      </c>
      <c r="L182" s="333">
        <v>300</v>
      </c>
      <c r="M182" s="334">
        <v>1</v>
      </c>
    </row>
    <row r="183" spans="1:13" x14ac:dyDescent="0.3">
      <c r="A183" s="431"/>
      <c r="B183" s="53">
        <v>43641</v>
      </c>
      <c r="C183" s="170">
        <v>647</v>
      </c>
      <c r="D183" s="170">
        <v>558</v>
      </c>
      <c r="E183" s="182">
        <v>0</v>
      </c>
      <c r="F183" s="77">
        <v>24.4</v>
      </c>
      <c r="G183" s="157">
        <f t="shared" si="6"/>
        <v>89</v>
      </c>
      <c r="H183" s="158">
        <f t="shared" si="7"/>
        <v>13.755795981452859</v>
      </c>
      <c r="I183" s="158">
        <v>148</v>
      </c>
      <c r="J183" s="131">
        <v>52</v>
      </c>
      <c r="K183" s="96">
        <v>0</v>
      </c>
      <c r="L183" s="333">
        <v>0</v>
      </c>
      <c r="M183" s="334">
        <v>1</v>
      </c>
    </row>
    <row r="184" spans="1:13" x14ac:dyDescent="0.3">
      <c r="A184" s="431"/>
      <c r="B184" s="35">
        <v>43642</v>
      </c>
      <c r="C184" s="180">
        <v>730</v>
      </c>
      <c r="D184" s="170">
        <v>599</v>
      </c>
      <c r="E184" s="182">
        <v>0</v>
      </c>
      <c r="F184" s="77">
        <v>24.8</v>
      </c>
      <c r="G184" s="157">
        <f t="shared" si="6"/>
        <v>131</v>
      </c>
      <c r="H184" s="158">
        <f t="shared" si="7"/>
        <v>17.945205479452056</v>
      </c>
      <c r="I184" s="158">
        <v>130</v>
      </c>
      <c r="J184" s="131">
        <v>105</v>
      </c>
      <c r="K184" s="96">
        <v>7960</v>
      </c>
      <c r="L184" s="333">
        <v>0</v>
      </c>
      <c r="M184" s="334">
        <v>1</v>
      </c>
    </row>
    <row r="185" spans="1:13" x14ac:dyDescent="0.3">
      <c r="A185" s="431"/>
      <c r="B185" s="35">
        <v>43643</v>
      </c>
      <c r="C185" s="180">
        <v>656</v>
      </c>
      <c r="D185" s="180">
        <v>564</v>
      </c>
      <c r="E185" s="185">
        <v>0</v>
      </c>
      <c r="F185" s="77">
        <v>25.4</v>
      </c>
      <c r="G185" s="157">
        <f t="shared" si="6"/>
        <v>92</v>
      </c>
      <c r="H185" s="158">
        <f t="shared" si="7"/>
        <v>14.024390243902438</v>
      </c>
      <c r="I185" s="158">
        <v>121</v>
      </c>
      <c r="J185" s="131">
        <v>64</v>
      </c>
      <c r="K185" s="96">
        <v>0</v>
      </c>
      <c r="L185" s="333">
        <v>300</v>
      </c>
      <c r="M185" s="334">
        <v>1</v>
      </c>
    </row>
    <row r="186" spans="1:13" x14ac:dyDescent="0.3">
      <c r="A186" s="431"/>
      <c r="B186" s="35">
        <v>43644</v>
      </c>
      <c r="C186" s="180">
        <v>636</v>
      </c>
      <c r="D186" s="180">
        <v>606</v>
      </c>
      <c r="E186" s="185">
        <v>0</v>
      </c>
      <c r="F186" s="77">
        <v>25.1</v>
      </c>
      <c r="G186" s="157">
        <f t="shared" si="6"/>
        <v>30</v>
      </c>
      <c r="H186" s="158">
        <f t="shared" si="7"/>
        <v>4.716981132075472</v>
      </c>
      <c r="I186" s="158">
        <v>76</v>
      </c>
      <c r="J186" s="131">
        <v>21</v>
      </c>
      <c r="K186" s="96">
        <v>0</v>
      </c>
      <c r="L186" s="333">
        <v>0</v>
      </c>
      <c r="M186" s="334">
        <v>0</v>
      </c>
    </row>
    <row r="187" spans="1:13" x14ac:dyDescent="0.3">
      <c r="A187" s="431"/>
      <c r="B187" s="35">
        <v>43645</v>
      </c>
      <c r="C187" s="180">
        <v>734</v>
      </c>
      <c r="D187" s="180">
        <v>604</v>
      </c>
      <c r="E187" s="185">
        <v>0</v>
      </c>
      <c r="F187" s="77">
        <v>25.6</v>
      </c>
      <c r="G187" s="157">
        <f t="shared" si="6"/>
        <v>130</v>
      </c>
      <c r="H187" s="158">
        <f t="shared" si="7"/>
        <v>17.711171662125341</v>
      </c>
      <c r="I187" s="158">
        <v>41</v>
      </c>
      <c r="J187" s="131">
        <v>0</v>
      </c>
      <c r="K187" s="96">
        <v>0</v>
      </c>
      <c r="L187" s="333">
        <v>0</v>
      </c>
      <c r="M187" s="334">
        <v>0</v>
      </c>
    </row>
    <row r="188" spans="1:13" ht="15" thickBot="1" x14ac:dyDescent="0.35">
      <c r="A188" s="432"/>
      <c r="B188" s="55">
        <v>43646</v>
      </c>
      <c r="C188" s="186">
        <v>615</v>
      </c>
      <c r="D188" s="186">
        <v>598</v>
      </c>
      <c r="E188" s="187">
        <v>0</v>
      </c>
      <c r="F188" s="77">
        <v>25.4</v>
      </c>
      <c r="G188" s="163">
        <f t="shared" si="6"/>
        <v>17</v>
      </c>
      <c r="H188" s="164">
        <f t="shared" si="7"/>
        <v>2.7642276422764227</v>
      </c>
      <c r="I188" s="164">
        <v>46</v>
      </c>
      <c r="J188" s="326">
        <v>0</v>
      </c>
      <c r="K188" s="97">
        <v>0</v>
      </c>
      <c r="L188" s="335">
        <v>0</v>
      </c>
      <c r="M188" s="336">
        <v>0</v>
      </c>
    </row>
    <row r="189" spans="1:13" x14ac:dyDescent="0.3">
      <c r="A189" s="430" t="s">
        <v>31</v>
      </c>
      <c r="B189" s="38">
        <v>43647</v>
      </c>
      <c r="C189" s="188">
        <v>679</v>
      </c>
      <c r="D189" s="189">
        <v>325</v>
      </c>
      <c r="E189" s="190">
        <v>0</v>
      </c>
      <c r="F189" s="76">
        <v>26.1</v>
      </c>
      <c r="G189" s="191">
        <f t="shared" si="6"/>
        <v>354</v>
      </c>
      <c r="H189" s="192">
        <f t="shared" si="7"/>
        <v>52.135493372606774</v>
      </c>
      <c r="I189" s="192">
        <v>85</v>
      </c>
      <c r="J189" s="127">
        <v>0</v>
      </c>
      <c r="K189" s="93">
        <v>0</v>
      </c>
      <c r="L189" s="344">
        <v>300</v>
      </c>
      <c r="M189" s="345">
        <v>0</v>
      </c>
    </row>
    <row r="190" spans="1:13" x14ac:dyDescent="0.3">
      <c r="A190" s="431"/>
      <c r="B190" s="34">
        <v>43648</v>
      </c>
      <c r="C190" s="193">
        <v>833</v>
      </c>
      <c r="D190" s="194">
        <v>401</v>
      </c>
      <c r="E190" s="195">
        <v>0</v>
      </c>
      <c r="F190" s="77">
        <v>26.8</v>
      </c>
      <c r="G190" s="157">
        <f t="shared" si="6"/>
        <v>432</v>
      </c>
      <c r="H190" s="158">
        <f t="shared" si="7"/>
        <v>51.860744297719087</v>
      </c>
      <c r="I190" s="158">
        <v>92</v>
      </c>
      <c r="J190" s="131">
        <v>68</v>
      </c>
      <c r="K190" s="94">
        <v>0</v>
      </c>
      <c r="L190" s="329">
        <v>0</v>
      </c>
      <c r="M190" s="94">
        <v>1</v>
      </c>
    </row>
    <row r="191" spans="1:13" x14ac:dyDescent="0.3">
      <c r="A191" s="431"/>
      <c r="B191" s="52">
        <v>43649</v>
      </c>
      <c r="C191" s="193">
        <v>895</v>
      </c>
      <c r="D191" s="194">
        <v>434</v>
      </c>
      <c r="E191" s="195">
        <v>0</v>
      </c>
      <c r="F191" s="77">
        <v>25.9</v>
      </c>
      <c r="G191" s="157">
        <f t="shared" si="6"/>
        <v>461</v>
      </c>
      <c r="H191" s="158">
        <f t="shared" si="7"/>
        <v>51.508379888268159</v>
      </c>
      <c r="I191" s="158">
        <v>139</v>
      </c>
      <c r="J191" s="131">
        <v>102</v>
      </c>
      <c r="K191" s="94">
        <v>7680</v>
      </c>
      <c r="L191" s="329">
        <v>0</v>
      </c>
      <c r="M191" s="94">
        <v>1</v>
      </c>
    </row>
    <row r="192" spans="1:13" x14ac:dyDescent="0.3">
      <c r="A192" s="431"/>
      <c r="B192" s="34">
        <v>43650</v>
      </c>
      <c r="C192" s="193">
        <v>710</v>
      </c>
      <c r="D192" s="194">
        <v>656</v>
      </c>
      <c r="E192" s="195">
        <v>0</v>
      </c>
      <c r="F192" s="77">
        <v>26.1</v>
      </c>
      <c r="G192" s="157">
        <f t="shared" si="6"/>
        <v>54</v>
      </c>
      <c r="H192" s="158">
        <f t="shared" si="7"/>
        <v>7.605633802816901</v>
      </c>
      <c r="I192" s="158">
        <v>119</v>
      </c>
      <c r="J192" s="131">
        <v>23</v>
      </c>
      <c r="K192" s="94">
        <v>0</v>
      </c>
      <c r="L192" s="329">
        <v>300</v>
      </c>
      <c r="M192" s="94">
        <v>1</v>
      </c>
    </row>
    <row r="193" spans="1:13" x14ac:dyDescent="0.3">
      <c r="A193" s="431"/>
      <c r="B193" s="34">
        <v>43651</v>
      </c>
      <c r="C193" s="193">
        <v>770</v>
      </c>
      <c r="D193" s="194">
        <v>720</v>
      </c>
      <c r="E193" s="195">
        <v>0</v>
      </c>
      <c r="F193" s="77">
        <v>26.2</v>
      </c>
      <c r="G193" s="157">
        <f t="shared" si="6"/>
        <v>50</v>
      </c>
      <c r="H193" s="158">
        <f t="shared" si="7"/>
        <v>6.4935064935064934</v>
      </c>
      <c r="I193" s="158">
        <v>64</v>
      </c>
      <c r="J193" s="131">
        <v>0</v>
      </c>
      <c r="K193" s="94">
        <v>0</v>
      </c>
      <c r="L193" s="329">
        <v>0</v>
      </c>
      <c r="M193" s="94">
        <v>0</v>
      </c>
    </row>
    <row r="194" spans="1:13" x14ac:dyDescent="0.3">
      <c r="A194" s="431"/>
      <c r="B194" s="34">
        <v>43652</v>
      </c>
      <c r="C194" s="193">
        <v>775</v>
      </c>
      <c r="D194" s="194">
        <v>737</v>
      </c>
      <c r="E194" s="195">
        <v>0</v>
      </c>
      <c r="F194" s="77">
        <v>25.9</v>
      </c>
      <c r="G194" s="157">
        <f t="shared" si="6"/>
        <v>38</v>
      </c>
      <c r="H194" s="158">
        <f t="shared" si="7"/>
        <v>4.903225806451613</v>
      </c>
      <c r="I194" s="158">
        <v>67</v>
      </c>
      <c r="J194" s="131">
        <v>0</v>
      </c>
      <c r="K194" s="94">
        <v>0</v>
      </c>
      <c r="L194" s="329">
        <v>0</v>
      </c>
      <c r="M194" s="94">
        <v>0</v>
      </c>
    </row>
    <row r="195" spans="1:13" x14ac:dyDescent="0.3">
      <c r="A195" s="431"/>
      <c r="B195" s="34">
        <v>43653</v>
      </c>
      <c r="C195" s="193">
        <v>833</v>
      </c>
      <c r="D195" s="194">
        <v>786</v>
      </c>
      <c r="E195" s="195">
        <v>0</v>
      </c>
      <c r="F195" s="77">
        <v>26.1</v>
      </c>
      <c r="G195" s="157">
        <f t="shared" si="6"/>
        <v>47</v>
      </c>
      <c r="H195" s="158">
        <f t="shared" si="7"/>
        <v>5.6422569027611047</v>
      </c>
      <c r="I195" s="158">
        <v>150</v>
      </c>
      <c r="J195" s="131">
        <v>31</v>
      </c>
      <c r="K195" s="94">
        <v>0</v>
      </c>
      <c r="L195" s="329">
        <v>0</v>
      </c>
      <c r="M195" s="94">
        <v>0</v>
      </c>
    </row>
    <row r="196" spans="1:13" x14ac:dyDescent="0.3">
      <c r="A196" s="431"/>
      <c r="B196" s="34">
        <v>43654</v>
      </c>
      <c r="C196" s="193">
        <v>857</v>
      </c>
      <c r="D196" s="194">
        <v>726</v>
      </c>
      <c r="E196" s="195">
        <v>0</v>
      </c>
      <c r="F196" s="77">
        <v>27.2</v>
      </c>
      <c r="G196" s="157">
        <f t="shared" si="6"/>
        <v>131</v>
      </c>
      <c r="H196" s="158">
        <f t="shared" si="7"/>
        <v>15.285880980163361</v>
      </c>
      <c r="I196" s="158">
        <v>371</v>
      </c>
      <c r="J196" s="131">
        <v>105</v>
      </c>
      <c r="K196" s="94">
        <v>7360</v>
      </c>
      <c r="L196" s="329">
        <v>300</v>
      </c>
      <c r="M196" s="94">
        <v>1</v>
      </c>
    </row>
    <row r="197" spans="1:13" x14ac:dyDescent="0.3">
      <c r="A197" s="431"/>
      <c r="B197" s="34">
        <v>43655</v>
      </c>
      <c r="C197" s="193">
        <v>854</v>
      </c>
      <c r="D197" s="194">
        <v>743</v>
      </c>
      <c r="E197" s="195">
        <v>0</v>
      </c>
      <c r="F197" s="77">
        <v>26.8</v>
      </c>
      <c r="G197" s="157">
        <f t="shared" si="6"/>
        <v>111</v>
      </c>
      <c r="H197" s="158">
        <f t="shared" si="7"/>
        <v>12.997658079625293</v>
      </c>
      <c r="I197" s="158">
        <v>348</v>
      </c>
      <c r="J197" s="131">
        <v>77</v>
      </c>
      <c r="K197" s="94">
        <v>0</v>
      </c>
      <c r="L197" s="329">
        <v>0</v>
      </c>
      <c r="M197" s="94">
        <v>1</v>
      </c>
    </row>
    <row r="198" spans="1:13" x14ac:dyDescent="0.3">
      <c r="A198" s="431"/>
      <c r="B198" s="34">
        <v>43656</v>
      </c>
      <c r="C198" s="193">
        <v>634</v>
      </c>
      <c r="D198" s="194">
        <v>481</v>
      </c>
      <c r="E198" s="195">
        <v>0</v>
      </c>
      <c r="F198" s="77">
        <v>26.4</v>
      </c>
      <c r="G198" s="157">
        <f t="shared" si="6"/>
        <v>153</v>
      </c>
      <c r="H198" s="158">
        <f t="shared" si="7"/>
        <v>24.13249211356467</v>
      </c>
      <c r="I198" s="158">
        <v>338</v>
      </c>
      <c r="J198" s="131">
        <v>57</v>
      </c>
      <c r="K198" s="94">
        <v>8280</v>
      </c>
      <c r="L198" s="329">
        <v>0</v>
      </c>
      <c r="M198" s="94">
        <v>1</v>
      </c>
    </row>
    <row r="199" spans="1:13" x14ac:dyDescent="0.3">
      <c r="A199" s="431"/>
      <c r="B199" s="34">
        <v>43657</v>
      </c>
      <c r="C199" s="193">
        <v>872</v>
      </c>
      <c r="D199" s="194">
        <v>717</v>
      </c>
      <c r="E199" s="195">
        <v>0</v>
      </c>
      <c r="F199" s="77">
        <v>26.8</v>
      </c>
      <c r="G199" s="157">
        <f t="shared" si="6"/>
        <v>155</v>
      </c>
      <c r="H199" s="158">
        <f t="shared" si="7"/>
        <v>17.775229357798164</v>
      </c>
      <c r="I199" s="158">
        <v>791</v>
      </c>
      <c r="J199" s="131">
        <v>93</v>
      </c>
      <c r="K199" s="94">
        <v>0</v>
      </c>
      <c r="L199" s="329">
        <v>0</v>
      </c>
      <c r="M199" s="94">
        <v>1</v>
      </c>
    </row>
    <row r="200" spans="1:13" x14ac:dyDescent="0.3">
      <c r="A200" s="431"/>
      <c r="B200" s="34">
        <v>43658</v>
      </c>
      <c r="C200" s="193">
        <v>781</v>
      </c>
      <c r="D200" s="194">
        <v>699</v>
      </c>
      <c r="E200" s="195">
        <v>0</v>
      </c>
      <c r="F200" s="77">
        <v>27</v>
      </c>
      <c r="G200" s="157">
        <f t="shared" si="6"/>
        <v>82</v>
      </c>
      <c r="H200" s="158">
        <f t="shared" si="7"/>
        <v>10.499359795134444</v>
      </c>
      <c r="I200" s="158">
        <v>289</v>
      </c>
      <c r="J200" s="131">
        <v>24</v>
      </c>
      <c r="K200" s="94">
        <v>0</v>
      </c>
      <c r="L200" s="329">
        <v>300</v>
      </c>
      <c r="M200" s="94">
        <v>1</v>
      </c>
    </row>
    <row r="201" spans="1:13" x14ac:dyDescent="0.3">
      <c r="A201" s="431"/>
      <c r="B201" s="52">
        <v>43659</v>
      </c>
      <c r="C201" s="193">
        <v>747</v>
      </c>
      <c r="D201" s="194">
        <v>685</v>
      </c>
      <c r="E201" s="195">
        <v>0</v>
      </c>
      <c r="F201" s="77">
        <v>27.1</v>
      </c>
      <c r="G201" s="157">
        <f t="shared" ref="G201:G264" si="8">IF((C201&gt;0),(C201-D201),(""))</f>
        <v>62</v>
      </c>
      <c r="H201" s="158">
        <f t="shared" ref="H201:H264" si="9">IF((C201&gt;0),(100*(C201-D201)/C201),(""))</f>
        <v>8.2998661311914326</v>
      </c>
      <c r="I201" s="158">
        <v>212</v>
      </c>
      <c r="J201" s="131">
        <v>0</v>
      </c>
      <c r="K201" s="94">
        <v>0</v>
      </c>
      <c r="L201" s="329">
        <v>0</v>
      </c>
      <c r="M201" s="94">
        <v>0</v>
      </c>
    </row>
    <row r="202" spans="1:13" x14ac:dyDescent="0.3">
      <c r="A202" s="431"/>
      <c r="B202" s="34">
        <v>43660</v>
      </c>
      <c r="C202" s="193">
        <v>1276</v>
      </c>
      <c r="D202" s="194">
        <v>782</v>
      </c>
      <c r="E202" s="195">
        <v>0</v>
      </c>
      <c r="F202" s="77">
        <v>27</v>
      </c>
      <c r="G202" s="157">
        <f t="shared" si="8"/>
        <v>494</v>
      </c>
      <c r="H202" s="158">
        <f t="shared" si="9"/>
        <v>38.714733542319749</v>
      </c>
      <c r="I202" s="158">
        <v>283</v>
      </c>
      <c r="J202" s="131">
        <v>14</v>
      </c>
      <c r="K202" s="94">
        <v>0</v>
      </c>
      <c r="L202" s="329">
        <v>0</v>
      </c>
      <c r="M202" s="94">
        <v>0</v>
      </c>
    </row>
    <row r="203" spans="1:13" x14ac:dyDescent="0.3">
      <c r="A203" s="431"/>
      <c r="B203" s="34">
        <v>43661</v>
      </c>
      <c r="C203" s="193">
        <v>1327</v>
      </c>
      <c r="D203" s="194">
        <v>1307</v>
      </c>
      <c r="E203" s="195">
        <v>86</v>
      </c>
      <c r="F203" s="77">
        <v>26.8</v>
      </c>
      <c r="G203" s="157">
        <f t="shared" si="8"/>
        <v>20</v>
      </c>
      <c r="H203" s="158">
        <f t="shared" si="9"/>
        <v>1.5071590052750565</v>
      </c>
      <c r="I203" s="158">
        <v>615</v>
      </c>
      <c r="J203" s="131">
        <v>22</v>
      </c>
      <c r="K203" s="94">
        <v>5980</v>
      </c>
      <c r="L203" s="329">
        <v>300</v>
      </c>
      <c r="M203" s="94">
        <v>0</v>
      </c>
    </row>
    <row r="204" spans="1:13" x14ac:dyDescent="0.3">
      <c r="A204" s="431"/>
      <c r="B204" s="34">
        <v>43662</v>
      </c>
      <c r="C204" s="193">
        <v>795</v>
      </c>
      <c r="D204" s="194">
        <v>692</v>
      </c>
      <c r="E204" s="195">
        <v>0</v>
      </c>
      <c r="F204" s="77">
        <v>25.4</v>
      </c>
      <c r="G204" s="157">
        <f t="shared" si="8"/>
        <v>103</v>
      </c>
      <c r="H204" s="158">
        <f t="shared" si="9"/>
        <v>12.955974842767295</v>
      </c>
      <c r="I204" s="158">
        <v>751</v>
      </c>
      <c r="J204" s="131">
        <v>6</v>
      </c>
      <c r="K204" s="94">
        <v>0</v>
      </c>
      <c r="L204" s="329">
        <v>0</v>
      </c>
      <c r="M204" s="94">
        <v>0</v>
      </c>
    </row>
    <row r="205" spans="1:13" x14ac:dyDescent="0.3">
      <c r="A205" s="431"/>
      <c r="B205" s="34">
        <v>43663</v>
      </c>
      <c r="C205" s="193">
        <v>771</v>
      </c>
      <c r="D205" s="194">
        <v>688</v>
      </c>
      <c r="E205" s="195">
        <v>0</v>
      </c>
      <c r="F205" s="77">
        <v>25.2</v>
      </c>
      <c r="G205" s="157">
        <f t="shared" si="8"/>
        <v>83</v>
      </c>
      <c r="H205" s="158">
        <f t="shared" si="9"/>
        <v>10.765239948119326</v>
      </c>
      <c r="I205" s="158">
        <v>205</v>
      </c>
      <c r="J205" s="131">
        <v>17</v>
      </c>
      <c r="K205" s="94">
        <v>0</v>
      </c>
      <c r="L205" s="329">
        <v>300</v>
      </c>
      <c r="M205" s="94">
        <v>1</v>
      </c>
    </row>
    <row r="206" spans="1:13" x14ac:dyDescent="0.3">
      <c r="A206" s="431"/>
      <c r="B206" s="52">
        <v>43664</v>
      </c>
      <c r="C206" s="193">
        <v>819</v>
      </c>
      <c r="D206" s="194">
        <v>709</v>
      </c>
      <c r="E206" s="195">
        <v>0</v>
      </c>
      <c r="F206" s="77">
        <v>26.1</v>
      </c>
      <c r="G206" s="157">
        <f t="shared" si="8"/>
        <v>110</v>
      </c>
      <c r="H206" s="158">
        <f t="shared" si="9"/>
        <v>13.431013431013431</v>
      </c>
      <c r="I206" s="158">
        <v>476</v>
      </c>
      <c r="J206" s="131">
        <v>75</v>
      </c>
      <c r="K206" s="94">
        <v>0</v>
      </c>
      <c r="L206" s="329">
        <v>0</v>
      </c>
      <c r="M206" s="94">
        <v>0</v>
      </c>
    </row>
    <row r="207" spans="1:13" x14ac:dyDescent="0.3">
      <c r="A207" s="431"/>
      <c r="B207" s="34">
        <v>43665</v>
      </c>
      <c r="C207" s="193">
        <v>653</v>
      </c>
      <c r="D207" s="194">
        <v>633</v>
      </c>
      <c r="E207" s="195">
        <v>77</v>
      </c>
      <c r="F207" s="77">
        <v>27.1</v>
      </c>
      <c r="G207" s="157">
        <f t="shared" si="8"/>
        <v>20</v>
      </c>
      <c r="H207" s="158">
        <f t="shared" si="9"/>
        <v>3.0627871362940278</v>
      </c>
      <c r="I207" s="158">
        <v>164</v>
      </c>
      <c r="J207" s="131">
        <v>11</v>
      </c>
      <c r="K207" s="94">
        <v>0</v>
      </c>
      <c r="L207" s="329">
        <v>0</v>
      </c>
      <c r="M207" s="94">
        <v>0</v>
      </c>
    </row>
    <row r="208" spans="1:13" x14ac:dyDescent="0.3">
      <c r="A208" s="431"/>
      <c r="B208" s="34">
        <v>43666</v>
      </c>
      <c r="C208" s="193">
        <v>757</v>
      </c>
      <c r="D208" s="194">
        <v>712</v>
      </c>
      <c r="E208" s="195">
        <v>0</v>
      </c>
      <c r="F208" s="77"/>
      <c r="G208" s="157">
        <f t="shared" si="8"/>
        <v>45</v>
      </c>
      <c r="H208" s="158">
        <f t="shared" si="9"/>
        <v>5.9445178335535003</v>
      </c>
      <c r="I208" s="158">
        <v>27</v>
      </c>
      <c r="J208" s="327">
        <v>0</v>
      </c>
      <c r="K208" s="94">
        <v>0</v>
      </c>
      <c r="L208" s="329">
        <v>0</v>
      </c>
      <c r="M208" s="94">
        <v>0</v>
      </c>
    </row>
    <row r="209" spans="1:13" x14ac:dyDescent="0.3">
      <c r="A209" s="431"/>
      <c r="B209" s="34">
        <v>43667</v>
      </c>
      <c r="C209" s="193">
        <v>820</v>
      </c>
      <c r="D209" s="194">
        <v>750</v>
      </c>
      <c r="E209" s="195">
        <v>0</v>
      </c>
      <c r="F209" s="77"/>
      <c r="G209" s="157">
        <f t="shared" si="8"/>
        <v>70</v>
      </c>
      <c r="H209" s="158">
        <f t="shared" si="9"/>
        <v>8.536585365853659</v>
      </c>
      <c r="I209" s="158">
        <v>94</v>
      </c>
      <c r="J209" s="131">
        <v>33</v>
      </c>
      <c r="K209" s="94">
        <v>0</v>
      </c>
      <c r="L209" s="329">
        <v>0</v>
      </c>
      <c r="M209" s="94">
        <v>0</v>
      </c>
    </row>
    <row r="210" spans="1:13" x14ac:dyDescent="0.3">
      <c r="A210" s="431"/>
      <c r="B210" s="34">
        <v>43668</v>
      </c>
      <c r="C210" s="193">
        <v>858</v>
      </c>
      <c r="D210" s="194">
        <v>763</v>
      </c>
      <c r="E210" s="195">
        <v>0</v>
      </c>
      <c r="F210" s="77">
        <v>26.4</v>
      </c>
      <c r="G210" s="157">
        <f t="shared" si="8"/>
        <v>95</v>
      </c>
      <c r="H210" s="158">
        <f t="shared" si="9"/>
        <v>11.072261072261073</v>
      </c>
      <c r="I210" s="158">
        <v>248</v>
      </c>
      <c r="J210" s="131">
        <v>81</v>
      </c>
      <c r="K210" s="94">
        <v>0</v>
      </c>
      <c r="L210" s="329">
        <v>300</v>
      </c>
      <c r="M210" s="94">
        <v>0</v>
      </c>
    </row>
    <row r="211" spans="1:13" x14ac:dyDescent="0.3">
      <c r="A211" s="431"/>
      <c r="B211" s="52">
        <v>43669</v>
      </c>
      <c r="C211" s="193">
        <v>802</v>
      </c>
      <c r="D211" s="194">
        <v>724</v>
      </c>
      <c r="E211" s="195">
        <v>0</v>
      </c>
      <c r="F211" s="77">
        <v>26.6</v>
      </c>
      <c r="G211" s="157">
        <f t="shared" si="8"/>
        <v>78</v>
      </c>
      <c r="H211" s="158">
        <f t="shared" si="9"/>
        <v>9.7256857855361591</v>
      </c>
      <c r="I211" s="158">
        <v>90</v>
      </c>
      <c r="J211" s="131">
        <v>28</v>
      </c>
      <c r="K211" s="94">
        <v>0</v>
      </c>
      <c r="L211" s="329">
        <v>0</v>
      </c>
      <c r="M211" s="94">
        <v>0</v>
      </c>
    </row>
    <row r="212" spans="1:13" x14ac:dyDescent="0.3">
      <c r="A212" s="431"/>
      <c r="B212" s="34">
        <v>43670</v>
      </c>
      <c r="C212" s="193">
        <v>832</v>
      </c>
      <c r="D212" s="194">
        <v>688</v>
      </c>
      <c r="E212" s="195">
        <v>0</v>
      </c>
      <c r="F212" s="77">
        <v>26.8</v>
      </c>
      <c r="G212" s="157">
        <f t="shared" si="8"/>
        <v>144</v>
      </c>
      <c r="H212" s="158">
        <f t="shared" si="9"/>
        <v>17.307692307692307</v>
      </c>
      <c r="I212" s="158">
        <v>95</v>
      </c>
      <c r="J212" s="131">
        <v>80</v>
      </c>
      <c r="K212" s="94">
        <v>8220</v>
      </c>
      <c r="L212" s="329">
        <v>0</v>
      </c>
      <c r="M212" s="94">
        <v>1</v>
      </c>
    </row>
    <row r="213" spans="1:13" x14ac:dyDescent="0.3">
      <c r="A213" s="431"/>
      <c r="B213" s="34">
        <v>43671</v>
      </c>
      <c r="C213" s="193">
        <v>787</v>
      </c>
      <c r="D213" s="194">
        <v>702</v>
      </c>
      <c r="E213" s="195">
        <v>0</v>
      </c>
      <c r="F213" s="77">
        <v>26.9</v>
      </c>
      <c r="G213" s="157">
        <f t="shared" si="8"/>
        <v>85</v>
      </c>
      <c r="H213" s="158">
        <f t="shared" si="9"/>
        <v>10.800508259212199</v>
      </c>
      <c r="I213" s="158">
        <v>38</v>
      </c>
      <c r="J213" s="131">
        <v>30</v>
      </c>
      <c r="K213" s="94">
        <v>0</v>
      </c>
      <c r="L213" s="329">
        <v>300</v>
      </c>
      <c r="M213" s="94">
        <v>0</v>
      </c>
    </row>
    <row r="214" spans="1:13" x14ac:dyDescent="0.3">
      <c r="A214" s="431"/>
      <c r="B214" s="34">
        <v>43672</v>
      </c>
      <c r="C214" s="193">
        <v>711</v>
      </c>
      <c r="D214" s="194">
        <v>695</v>
      </c>
      <c r="E214" s="195">
        <v>0</v>
      </c>
      <c r="F214" s="77">
        <v>26.7</v>
      </c>
      <c r="G214" s="157">
        <f t="shared" si="8"/>
        <v>16</v>
      </c>
      <c r="H214" s="158">
        <f t="shared" si="9"/>
        <v>2.2503516174402249</v>
      </c>
      <c r="I214" s="158">
        <v>39</v>
      </c>
      <c r="J214" s="131">
        <v>25</v>
      </c>
      <c r="K214" s="94">
        <v>0</v>
      </c>
      <c r="L214" s="329">
        <v>0</v>
      </c>
      <c r="M214" s="94">
        <v>0</v>
      </c>
    </row>
    <row r="215" spans="1:13" x14ac:dyDescent="0.3">
      <c r="A215" s="431"/>
      <c r="B215" s="34">
        <v>43673</v>
      </c>
      <c r="C215" s="193">
        <v>791</v>
      </c>
      <c r="D215" s="194">
        <v>784</v>
      </c>
      <c r="E215" s="195">
        <v>0</v>
      </c>
      <c r="F215" s="77">
        <v>26.9</v>
      </c>
      <c r="G215" s="157">
        <f t="shared" si="8"/>
        <v>7</v>
      </c>
      <c r="H215" s="158">
        <f t="shared" si="9"/>
        <v>0.88495575221238942</v>
      </c>
      <c r="I215" s="158">
        <v>14</v>
      </c>
      <c r="J215" s="131">
        <v>0</v>
      </c>
      <c r="K215" s="94">
        <v>0</v>
      </c>
      <c r="L215" s="329">
        <v>0</v>
      </c>
      <c r="M215" s="94">
        <v>0</v>
      </c>
    </row>
    <row r="216" spans="1:13" x14ac:dyDescent="0.3">
      <c r="A216" s="431"/>
      <c r="B216" s="34">
        <v>43674</v>
      </c>
      <c r="C216" s="193">
        <v>795</v>
      </c>
      <c r="D216" s="194">
        <v>737</v>
      </c>
      <c r="E216" s="195">
        <v>2</v>
      </c>
      <c r="F216" s="77">
        <v>27</v>
      </c>
      <c r="G216" s="157">
        <f t="shared" si="8"/>
        <v>58</v>
      </c>
      <c r="H216" s="158">
        <f t="shared" si="9"/>
        <v>7.2955974842767297</v>
      </c>
      <c r="I216" s="158">
        <v>71</v>
      </c>
      <c r="J216" s="131">
        <v>28</v>
      </c>
      <c r="K216" s="94">
        <v>0</v>
      </c>
      <c r="L216" s="329">
        <v>0</v>
      </c>
      <c r="M216" s="94">
        <v>0</v>
      </c>
    </row>
    <row r="217" spans="1:13" x14ac:dyDescent="0.3">
      <c r="A217" s="431"/>
      <c r="B217" s="34">
        <v>43675</v>
      </c>
      <c r="C217" s="193">
        <v>794</v>
      </c>
      <c r="D217" s="194">
        <v>676</v>
      </c>
      <c r="E217" s="195">
        <v>0</v>
      </c>
      <c r="F217" s="77">
        <v>26.2</v>
      </c>
      <c r="G217" s="157">
        <f t="shared" si="8"/>
        <v>118</v>
      </c>
      <c r="H217" s="158">
        <f t="shared" si="9"/>
        <v>14.861460957178842</v>
      </c>
      <c r="I217" s="158">
        <v>281</v>
      </c>
      <c r="J217" s="131">
        <v>98</v>
      </c>
      <c r="K217" s="94">
        <v>0</v>
      </c>
      <c r="L217" s="329">
        <v>300</v>
      </c>
      <c r="M217" s="94">
        <v>1</v>
      </c>
    </row>
    <row r="218" spans="1:13" x14ac:dyDescent="0.3">
      <c r="A218" s="431"/>
      <c r="B218" s="34">
        <v>43676</v>
      </c>
      <c r="C218" s="193">
        <v>731</v>
      </c>
      <c r="D218" s="194">
        <v>634</v>
      </c>
      <c r="E218" s="195">
        <v>0</v>
      </c>
      <c r="F218" s="77">
        <v>26.2</v>
      </c>
      <c r="G218" s="157">
        <f t="shared" si="8"/>
        <v>97</v>
      </c>
      <c r="H218" s="158">
        <f t="shared" si="9"/>
        <v>13.269493844049247</v>
      </c>
      <c r="I218" s="158">
        <v>460</v>
      </c>
      <c r="J218" s="326">
        <v>67</v>
      </c>
      <c r="K218" s="94">
        <v>0</v>
      </c>
      <c r="L218" s="329">
        <v>0</v>
      </c>
      <c r="M218" s="94">
        <v>1</v>
      </c>
    </row>
    <row r="219" spans="1:13" ht="15" thickBot="1" x14ac:dyDescent="0.35">
      <c r="A219" s="432"/>
      <c r="B219" s="39">
        <v>43677</v>
      </c>
      <c r="C219" s="196">
        <v>779</v>
      </c>
      <c r="D219" s="197">
        <v>641</v>
      </c>
      <c r="E219" s="195">
        <v>0</v>
      </c>
      <c r="F219" s="77">
        <v>26.3</v>
      </c>
      <c r="G219" s="177">
        <f t="shared" si="8"/>
        <v>138</v>
      </c>
      <c r="H219" s="178">
        <f t="shared" si="9"/>
        <v>17.715019255455712</v>
      </c>
      <c r="I219" s="178">
        <v>928</v>
      </c>
      <c r="J219" s="328">
        <v>0</v>
      </c>
      <c r="K219" s="346">
        <v>0</v>
      </c>
      <c r="L219" s="347">
        <v>0</v>
      </c>
      <c r="M219" s="346">
        <v>1</v>
      </c>
    </row>
    <row r="220" spans="1:13" x14ac:dyDescent="0.3">
      <c r="A220" s="430" t="s">
        <v>32</v>
      </c>
      <c r="B220" s="53">
        <v>43678</v>
      </c>
      <c r="C220" s="199">
        <v>803</v>
      </c>
      <c r="D220" s="199">
        <v>719</v>
      </c>
      <c r="E220" s="195">
        <v>0</v>
      </c>
      <c r="F220" s="307">
        <v>26.6</v>
      </c>
      <c r="G220" s="152">
        <f t="shared" si="8"/>
        <v>84</v>
      </c>
      <c r="H220" s="153">
        <f t="shared" si="9"/>
        <v>10.46077210460772</v>
      </c>
      <c r="I220" s="153">
        <v>1430</v>
      </c>
      <c r="J220" s="348">
        <v>0</v>
      </c>
      <c r="K220" s="337">
        <v>6240</v>
      </c>
      <c r="L220" s="344">
        <v>0</v>
      </c>
      <c r="M220" s="345">
        <v>0</v>
      </c>
    </row>
    <row r="221" spans="1:13" x14ac:dyDescent="0.3">
      <c r="A221" s="431"/>
      <c r="B221" s="35">
        <v>43679</v>
      </c>
      <c r="C221" s="58">
        <v>747</v>
      </c>
      <c r="D221" s="58">
        <v>709</v>
      </c>
      <c r="E221" s="195">
        <v>0</v>
      </c>
      <c r="F221" s="308">
        <v>26.6</v>
      </c>
      <c r="G221" s="157">
        <f t="shared" si="8"/>
        <v>38</v>
      </c>
      <c r="H221" s="158">
        <f t="shared" si="9"/>
        <v>5.0870147255689426</v>
      </c>
      <c r="I221" s="158">
        <v>1455</v>
      </c>
      <c r="J221" s="90">
        <v>27</v>
      </c>
      <c r="K221" s="338">
        <v>0</v>
      </c>
      <c r="L221" s="329">
        <v>0</v>
      </c>
      <c r="M221" s="94">
        <v>0</v>
      </c>
    </row>
    <row r="222" spans="1:13" x14ac:dyDescent="0.3">
      <c r="A222" s="431"/>
      <c r="B222" s="35">
        <v>43680</v>
      </c>
      <c r="C222" s="58">
        <v>693</v>
      </c>
      <c r="D222" s="58">
        <v>668</v>
      </c>
      <c r="E222" s="195">
        <v>0</v>
      </c>
      <c r="F222" s="308">
        <v>26.4</v>
      </c>
      <c r="G222" s="157">
        <f t="shared" si="8"/>
        <v>25</v>
      </c>
      <c r="H222" s="158">
        <f t="shared" si="9"/>
        <v>3.6075036075036073</v>
      </c>
      <c r="I222" s="158">
        <v>1362</v>
      </c>
      <c r="J222" s="90">
        <v>81</v>
      </c>
      <c r="K222" s="338">
        <v>0</v>
      </c>
      <c r="L222" s="329">
        <v>0</v>
      </c>
      <c r="M222" s="94">
        <v>0</v>
      </c>
    </row>
    <row r="223" spans="1:13" x14ac:dyDescent="0.3">
      <c r="A223" s="431"/>
      <c r="B223" s="35">
        <v>43681</v>
      </c>
      <c r="C223" s="58">
        <v>770</v>
      </c>
      <c r="D223" s="58">
        <v>711</v>
      </c>
      <c r="E223" s="195">
        <v>0</v>
      </c>
      <c r="F223" s="308">
        <v>26.6</v>
      </c>
      <c r="G223" s="157">
        <f t="shared" si="8"/>
        <v>59</v>
      </c>
      <c r="H223" s="158">
        <f t="shared" si="9"/>
        <v>7.662337662337662</v>
      </c>
      <c r="I223" s="158">
        <v>1513</v>
      </c>
      <c r="J223" s="90">
        <v>65</v>
      </c>
      <c r="K223" s="338">
        <v>0</v>
      </c>
      <c r="L223" s="329">
        <v>300</v>
      </c>
      <c r="M223" s="94">
        <v>0</v>
      </c>
    </row>
    <row r="224" spans="1:13" x14ac:dyDescent="0.3">
      <c r="A224" s="431"/>
      <c r="B224" s="35">
        <v>43682</v>
      </c>
      <c r="C224" s="58">
        <v>834</v>
      </c>
      <c r="D224" s="58">
        <v>7310</v>
      </c>
      <c r="E224" s="195">
        <v>0</v>
      </c>
      <c r="F224" s="308">
        <v>26.5</v>
      </c>
      <c r="G224" s="157">
        <f t="shared" si="8"/>
        <v>-6476</v>
      </c>
      <c r="H224" s="158">
        <f t="shared" si="9"/>
        <v>-776.49880095923265</v>
      </c>
      <c r="I224" s="158">
        <v>1128</v>
      </c>
      <c r="J224" s="90">
        <v>78</v>
      </c>
      <c r="K224" s="338">
        <v>0</v>
      </c>
      <c r="L224" s="329">
        <v>0</v>
      </c>
      <c r="M224" s="94">
        <v>0</v>
      </c>
    </row>
    <row r="225" spans="1:13" x14ac:dyDescent="0.3">
      <c r="A225" s="431"/>
      <c r="B225" s="35">
        <v>43683</v>
      </c>
      <c r="C225" s="58">
        <v>918</v>
      </c>
      <c r="D225" s="58">
        <v>763</v>
      </c>
      <c r="E225" s="195">
        <v>0</v>
      </c>
      <c r="F225" s="308">
        <v>26.4</v>
      </c>
      <c r="G225" s="157">
        <f t="shared" si="8"/>
        <v>155</v>
      </c>
      <c r="H225" s="158">
        <f t="shared" si="9"/>
        <v>16.884531590413943</v>
      </c>
      <c r="I225" s="158">
        <v>1487</v>
      </c>
      <c r="J225" s="90">
        <v>84</v>
      </c>
      <c r="K225" s="338">
        <v>0</v>
      </c>
      <c r="L225" s="329">
        <v>0</v>
      </c>
      <c r="M225" s="94">
        <v>0</v>
      </c>
    </row>
    <row r="226" spans="1:13" x14ac:dyDescent="0.3">
      <c r="A226" s="431"/>
      <c r="B226" s="35">
        <v>43684</v>
      </c>
      <c r="C226" s="58">
        <v>808</v>
      </c>
      <c r="D226" s="58">
        <v>779</v>
      </c>
      <c r="E226" s="195">
        <v>0</v>
      </c>
      <c r="F226" s="308">
        <v>26.3</v>
      </c>
      <c r="G226" s="157">
        <f t="shared" si="8"/>
        <v>29</v>
      </c>
      <c r="H226" s="158">
        <f t="shared" si="9"/>
        <v>3.5891089108910892</v>
      </c>
      <c r="I226" s="158">
        <v>1250</v>
      </c>
      <c r="J226" s="90">
        <v>0</v>
      </c>
      <c r="K226" s="338">
        <v>0</v>
      </c>
      <c r="L226" s="329">
        <v>0</v>
      </c>
      <c r="M226" s="94">
        <v>0</v>
      </c>
    </row>
    <row r="227" spans="1:13" x14ac:dyDescent="0.3">
      <c r="A227" s="431"/>
      <c r="B227" s="35">
        <v>43685</v>
      </c>
      <c r="C227" s="58">
        <v>839</v>
      </c>
      <c r="D227" s="58">
        <v>767</v>
      </c>
      <c r="E227" s="195">
        <v>0</v>
      </c>
      <c r="F227" s="308">
        <v>26.4</v>
      </c>
      <c r="G227" s="157">
        <f t="shared" si="8"/>
        <v>72</v>
      </c>
      <c r="H227" s="158">
        <f t="shared" si="9"/>
        <v>8.5816448152562579</v>
      </c>
      <c r="I227" s="158">
        <v>1201</v>
      </c>
      <c r="J227" s="90">
        <v>0</v>
      </c>
      <c r="K227" s="338">
        <v>0</v>
      </c>
      <c r="L227" s="329">
        <v>0</v>
      </c>
      <c r="M227" s="94">
        <v>0</v>
      </c>
    </row>
    <row r="228" spans="1:13" x14ac:dyDescent="0.3">
      <c r="A228" s="431"/>
      <c r="B228" s="35">
        <v>43686</v>
      </c>
      <c r="C228" s="306">
        <v>728</v>
      </c>
      <c r="D228" s="306">
        <v>711</v>
      </c>
      <c r="E228" s="195">
        <v>0</v>
      </c>
      <c r="F228" s="308">
        <v>27.4</v>
      </c>
      <c r="G228" s="157">
        <f t="shared" si="8"/>
        <v>17</v>
      </c>
      <c r="H228" s="158">
        <f t="shared" si="9"/>
        <v>2.3351648351648353</v>
      </c>
      <c r="I228" s="158">
        <v>922</v>
      </c>
      <c r="J228" s="90">
        <v>0</v>
      </c>
      <c r="K228" s="338">
        <v>0</v>
      </c>
      <c r="L228" s="329">
        <v>300</v>
      </c>
      <c r="M228" s="94">
        <v>0</v>
      </c>
    </row>
    <row r="229" spans="1:13" x14ac:dyDescent="0.3">
      <c r="A229" s="431"/>
      <c r="B229" s="53">
        <v>43687</v>
      </c>
      <c r="C229" s="58">
        <v>710</v>
      </c>
      <c r="D229" s="58">
        <v>705</v>
      </c>
      <c r="E229" s="195">
        <v>0</v>
      </c>
      <c r="F229" s="308">
        <v>26.8</v>
      </c>
      <c r="G229" s="157">
        <f t="shared" si="8"/>
        <v>5</v>
      </c>
      <c r="H229" s="158">
        <f t="shared" si="9"/>
        <v>0.70422535211267601</v>
      </c>
      <c r="I229" s="158">
        <v>744</v>
      </c>
      <c r="J229" s="90">
        <v>0</v>
      </c>
      <c r="K229" s="338">
        <v>0</v>
      </c>
      <c r="L229" s="329">
        <v>0</v>
      </c>
      <c r="M229" s="94">
        <v>0</v>
      </c>
    </row>
    <row r="230" spans="1:13" x14ac:dyDescent="0.3">
      <c r="A230" s="431"/>
      <c r="B230" s="35">
        <v>43688</v>
      </c>
      <c r="C230" s="58">
        <v>745</v>
      </c>
      <c r="D230" s="58">
        <v>719</v>
      </c>
      <c r="E230" s="195">
        <v>0</v>
      </c>
      <c r="F230" s="308">
        <v>26.8</v>
      </c>
      <c r="G230" s="157">
        <f t="shared" si="8"/>
        <v>26</v>
      </c>
      <c r="H230" s="158">
        <f t="shared" si="9"/>
        <v>3.4899328859060401</v>
      </c>
      <c r="I230" s="158">
        <v>855</v>
      </c>
      <c r="J230" s="90">
        <v>0</v>
      </c>
      <c r="K230" s="338">
        <v>0</v>
      </c>
      <c r="L230" s="329">
        <v>0</v>
      </c>
      <c r="M230" s="94">
        <v>0</v>
      </c>
    </row>
    <row r="231" spans="1:13" x14ac:dyDescent="0.3">
      <c r="A231" s="431"/>
      <c r="B231" s="35">
        <v>43689</v>
      </c>
      <c r="C231" s="58">
        <v>818</v>
      </c>
      <c r="D231" s="58">
        <v>722</v>
      </c>
      <c r="E231" s="195">
        <v>0</v>
      </c>
      <c r="F231" s="308">
        <v>27.7</v>
      </c>
      <c r="G231" s="157">
        <f t="shared" si="8"/>
        <v>96</v>
      </c>
      <c r="H231" s="158">
        <f t="shared" si="9"/>
        <v>11.735941320293399</v>
      </c>
      <c r="I231" s="158">
        <v>11003</v>
      </c>
      <c r="J231" s="90">
        <v>52</v>
      </c>
      <c r="K231" s="338">
        <v>5920</v>
      </c>
      <c r="L231" s="329">
        <v>300</v>
      </c>
      <c r="M231" s="94">
        <v>1</v>
      </c>
    </row>
    <row r="232" spans="1:13" x14ac:dyDescent="0.3">
      <c r="A232" s="431"/>
      <c r="B232" s="35">
        <v>43690</v>
      </c>
      <c r="C232" s="59">
        <v>803</v>
      </c>
      <c r="D232" s="58">
        <v>704</v>
      </c>
      <c r="E232" s="195">
        <v>0</v>
      </c>
      <c r="F232" s="308">
        <v>27.5</v>
      </c>
      <c r="G232" s="157">
        <f t="shared" si="8"/>
        <v>99</v>
      </c>
      <c r="H232" s="158">
        <f t="shared" si="9"/>
        <v>12.328767123287671</v>
      </c>
      <c r="I232" s="158">
        <v>1225</v>
      </c>
      <c r="J232" s="90">
        <v>94</v>
      </c>
      <c r="K232" s="338">
        <v>5180</v>
      </c>
      <c r="L232" s="329">
        <v>0</v>
      </c>
      <c r="M232" s="94">
        <v>1</v>
      </c>
    </row>
    <row r="233" spans="1:13" x14ac:dyDescent="0.3">
      <c r="A233" s="431"/>
      <c r="B233" s="35">
        <v>43691</v>
      </c>
      <c r="C233" s="59">
        <v>779</v>
      </c>
      <c r="D233" s="58">
        <v>731</v>
      </c>
      <c r="E233" s="195">
        <v>0</v>
      </c>
      <c r="F233" s="308">
        <v>26.5</v>
      </c>
      <c r="G233" s="157">
        <f t="shared" si="8"/>
        <v>48</v>
      </c>
      <c r="H233" s="158">
        <f t="shared" si="9"/>
        <v>6.1617458279845954</v>
      </c>
      <c r="I233" s="158">
        <v>986</v>
      </c>
      <c r="J233" s="90">
        <v>7</v>
      </c>
      <c r="K233" s="338">
        <v>0</v>
      </c>
      <c r="L233" s="329">
        <v>0</v>
      </c>
      <c r="M233" s="94">
        <v>1</v>
      </c>
    </row>
    <row r="234" spans="1:13" x14ac:dyDescent="0.3">
      <c r="A234" s="431"/>
      <c r="B234" s="35">
        <v>43692</v>
      </c>
      <c r="C234" s="59">
        <v>730</v>
      </c>
      <c r="D234" s="58">
        <v>701</v>
      </c>
      <c r="E234" s="195">
        <v>0</v>
      </c>
      <c r="F234" s="308">
        <v>26.9</v>
      </c>
      <c r="G234" s="157">
        <f t="shared" si="8"/>
        <v>29</v>
      </c>
      <c r="H234" s="158">
        <f t="shared" si="9"/>
        <v>3.9726027397260273</v>
      </c>
      <c r="I234" s="158">
        <v>953</v>
      </c>
      <c r="J234" s="90">
        <v>0</v>
      </c>
      <c r="K234" s="338">
        <v>0</v>
      </c>
      <c r="L234" s="329">
        <v>0</v>
      </c>
      <c r="M234" s="94">
        <v>0</v>
      </c>
    </row>
    <row r="235" spans="1:13" x14ac:dyDescent="0.3">
      <c r="A235" s="431"/>
      <c r="B235" s="35">
        <v>43693</v>
      </c>
      <c r="C235" s="59">
        <v>738</v>
      </c>
      <c r="D235" s="58">
        <v>716</v>
      </c>
      <c r="E235" s="195">
        <v>0</v>
      </c>
      <c r="F235" s="308">
        <v>26.9</v>
      </c>
      <c r="G235" s="157">
        <f t="shared" si="8"/>
        <v>22</v>
      </c>
      <c r="H235" s="158">
        <f t="shared" si="9"/>
        <v>2.9810298102981028</v>
      </c>
      <c r="I235" s="158">
        <v>987</v>
      </c>
      <c r="J235" s="90">
        <v>22</v>
      </c>
      <c r="K235" s="338">
        <v>0</v>
      </c>
      <c r="L235" s="329">
        <v>300</v>
      </c>
      <c r="M235" s="94">
        <v>0</v>
      </c>
    </row>
    <row r="236" spans="1:13" x14ac:dyDescent="0.3">
      <c r="A236" s="431"/>
      <c r="B236" s="35">
        <v>43694</v>
      </c>
      <c r="C236" s="59">
        <v>715</v>
      </c>
      <c r="D236" s="58">
        <v>711</v>
      </c>
      <c r="E236" s="195">
        <v>0</v>
      </c>
      <c r="F236" s="308">
        <v>26.9</v>
      </c>
      <c r="G236" s="157">
        <f t="shared" si="8"/>
        <v>4</v>
      </c>
      <c r="H236" s="158">
        <f t="shared" si="9"/>
        <v>0.55944055944055948</v>
      </c>
      <c r="I236" s="158">
        <v>957</v>
      </c>
      <c r="J236" s="90">
        <v>14</v>
      </c>
      <c r="K236" s="338">
        <v>0</v>
      </c>
      <c r="L236" s="329">
        <v>0</v>
      </c>
      <c r="M236" s="94">
        <v>0</v>
      </c>
    </row>
    <row r="237" spans="1:13" x14ac:dyDescent="0.3">
      <c r="A237" s="431"/>
      <c r="B237" s="35">
        <v>43695</v>
      </c>
      <c r="C237" s="59">
        <v>806</v>
      </c>
      <c r="D237" s="58">
        <v>761</v>
      </c>
      <c r="E237" s="195">
        <v>0</v>
      </c>
      <c r="F237" s="308">
        <v>26.9</v>
      </c>
      <c r="G237" s="157">
        <f t="shared" si="8"/>
        <v>45</v>
      </c>
      <c r="H237" s="158">
        <f t="shared" si="9"/>
        <v>5.583126550868486</v>
      </c>
      <c r="I237" s="158">
        <v>887</v>
      </c>
      <c r="J237" s="90">
        <v>0</v>
      </c>
      <c r="K237" s="338">
        <v>0</v>
      </c>
      <c r="L237" s="329">
        <v>0</v>
      </c>
      <c r="M237" s="94">
        <v>0</v>
      </c>
    </row>
    <row r="238" spans="1:13" x14ac:dyDescent="0.3">
      <c r="A238" s="431"/>
      <c r="B238" s="53">
        <v>43696</v>
      </c>
      <c r="C238" s="58">
        <v>868</v>
      </c>
      <c r="D238" s="58">
        <v>724</v>
      </c>
      <c r="E238" s="195">
        <v>0</v>
      </c>
      <c r="F238" s="308">
        <v>26.8</v>
      </c>
      <c r="G238" s="157">
        <f t="shared" si="8"/>
        <v>144</v>
      </c>
      <c r="H238" s="158">
        <f t="shared" si="9"/>
        <v>16.589861751152075</v>
      </c>
      <c r="I238" s="158">
        <v>1284</v>
      </c>
      <c r="J238" s="90">
        <v>90</v>
      </c>
      <c r="K238" s="338">
        <v>0</v>
      </c>
      <c r="L238" s="329">
        <v>300</v>
      </c>
      <c r="M238" s="94">
        <v>1</v>
      </c>
    </row>
    <row r="239" spans="1:13" x14ac:dyDescent="0.3">
      <c r="A239" s="431"/>
      <c r="B239" s="35">
        <v>43697</v>
      </c>
      <c r="C239" s="59">
        <v>819</v>
      </c>
      <c r="D239" s="58">
        <v>744</v>
      </c>
      <c r="E239" s="195">
        <v>0</v>
      </c>
      <c r="F239" s="308">
        <v>27</v>
      </c>
      <c r="G239" s="157">
        <f t="shared" si="8"/>
        <v>75</v>
      </c>
      <c r="H239" s="158">
        <f t="shared" si="9"/>
        <v>9.1575091575091569</v>
      </c>
      <c r="I239" s="158">
        <v>1233</v>
      </c>
      <c r="J239" s="90">
        <v>97</v>
      </c>
      <c r="K239" s="338">
        <v>0</v>
      </c>
      <c r="L239" s="329">
        <v>0</v>
      </c>
      <c r="M239" s="94">
        <v>1</v>
      </c>
    </row>
    <row r="240" spans="1:13" x14ac:dyDescent="0.3">
      <c r="A240" s="431"/>
      <c r="B240" s="35">
        <v>43698</v>
      </c>
      <c r="C240" s="59">
        <v>830</v>
      </c>
      <c r="D240" s="58">
        <v>736</v>
      </c>
      <c r="E240" s="195">
        <v>0</v>
      </c>
      <c r="F240" s="308">
        <v>27.1</v>
      </c>
      <c r="G240" s="157">
        <f t="shared" si="8"/>
        <v>94</v>
      </c>
      <c r="H240" s="158">
        <f t="shared" si="9"/>
        <v>11.325301204819278</v>
      </c>
      <c r="I240" s="158">
        <v>1274</v>
      </c>
      <c r="J240" s="90">
        <v>3</v>
      </c>
      <c r="K240" s="338">
        <v>7700</v>
      </c>
      <c r="L240" s="329">
        <v>0</v>
      </c>
      <c r="M240" s="94">
        <v>1</v>
      </c>
    </row>
    <row r="241" spans="1:13" x14ac:dyDescent="0.3">
      <c r="A241" s="431"/>
      <c r="B241" s="35">
        <v>43699</v>
      </c>
      <c r="C241" s="59">
        <v>988</v>
      </c>
      <c r="D241" s="58">
        <v>840</v>
      </c>
      <c r="E241" s="195">
        <v>0</v>
      </c>
      <c r="F241" s="308">
        <v>27.2</v>
      </c>
      <c r="G241" s="157">
        <f t="shared" si="8"/>
        <v>148</v>
      </c>
      <c r="H241" s="158">
        <f t="shared" si="9"/>
        <v>14.979757085020243</v>
      </c>
      <c r="I241" s="158">
        <v>1124</v>
      </c>
      <c r="J241" s="90">
        <v>0</v>
      </c>
      <c r="K241" s="338">
        <v>0</v>
      </c>
      <c r="L241" s="329">
        <v>0</v>
      </c>
      <c r="M241" s="94">
        <v>1</v>
      </c>
    </row>
    <row r="242" spans="1:13" x14ac:dyDescent="0.3">
      <c r="A242" s="431"/>
      <c r="B242" s="35">
        <v>43700</v>
      </c>
      <c r="C242" s="59">
        <v>514</v>
      </c>
      <c r="D242" s="58">
        <v>433</v>
      </c>
      <c r="E242" s="195">
        <v>0</v>
      </c>
      <c r="F242" s="308">
        <v>25.5</v>
      </c>
      <c r="G242" s="157">
        <f t="shared" si="8"/>
        <v>81</v>
      </c>
      <c r="H242" s="158">
        <f t="shared" si="9"/>
        <v>15.75875486381323</v>
      </c>
      <c r="I242" s="158">
        <v>1255</v>
      </c>
      <c r="J242" s="90">
        <v>35</v>
      </c>
      <c r="K242" s="338">
        <v>0</v>
      </c>
      <c r="L242" s="329">
        <v>300</v>
      </c>
      <c r="M242" s="94">
        <v>0</v>
      </c>
    </row>
    <row r="243" spans="1:13" x14ac:dyDescent="0.3">
      <c r="A243" s="431"/>
      <c r="B243" s="35">
        <v>43701</v>
      </c>
      <c r="C243" s="59">
        <v>597</v>
      </c>
      <c r="D243" s="58">
        <v>509</v>
      </c>
      <c r="E243" s="195">
        <v>0</v>
      </c>
      <c r="F243" s="308">
        <v>26.5</v>
      </c>
      <c r="G243" s="157">
        <f t="shared" si="8"/>
        <v>88</v>
      </c>
      <c r="H243" s="158">
        <f t="shared" si="9"/>
        <v>14.740368509212731</v>
      </c>
      <c r="I243" s="158">
        <v>1358</v>
      </c>
      <c r="J243" s="90">
        <v>101</v>
      </c>
      <c r="K243" s="338">
        <v>0</v>
      </c>
      <c r="L243" s="329">
        <v>0</v>
      </c>
      <c r="M243" s="94">
        <v>0</v>
      </c>
    </row>
    <row r="244" spans="1:13" x14ac:dyDescent="0.3">
      <c r="A244" s="431"/>
      <c r="B244" s="35">
        <v>43702</v>
      </c>
      <c r="C244" s="59">
        <v>696</v>
      </c>
      <c r="D244" s="58">
        <v>563</v>
      </c>
      <c r="E244" s="195">
        <v>0</v>
      </c>
      <c r="F244" s="308">
        <v>26.8</v>
      </c>
      <c r="G244" s="157">
        <f t="shared" si="8"/>
        <v>133</v>
      </c>
      <c r="H244" s="158">
        <f t="shared" si="9"/>
        <v>19.109195402298852</v>
      </c>
      <c r="I244" s="158">
        <v>1217</v>
      </c>
      <c r="J244" s="90">
        <v>52</v>
      </c>
      <c r="K244" s="338">
        <v>0</v>
      </c>
      <c r="L244" s="329">
        <v>0</v>
      </c>
      <c r="M244" s="94">
        <v>0</v>
      </c>
    </row>
    <row r="245" spans="1:13" x14ac:dyDescent="0.3">
      <c r="A245" s="431"/>
      <c r="B245" s="35">
        <v>43703</v>
      </c>
      <c r="C245" s="59">
        <v>878</v>
      </c>
      <c r="D245" s="58">
        <v>654</v>
      </c>
      <c r="E245" s="195">
        <v>0</v>
      </c>
      <c r="F245" s="308">
        <v>27.5</v>
      </c>
      <c r="G245" s="157">
        <f t="shared" si="8"/>
        <v>224</v>
      </c>
      <c r="H245" s="158">
        <f t="shared" si="9"/>
        <v>25.5125284738041</v>
      </c>
      <c r="I245" s="158">
        <v>1459</v>
      </c>
      <c r="J245" s="90">
        <v>105</v>
      </c>
      <c r="K245" s="338">
        <v>5640</v>
      </c>
      <c r="L245" s="329">
        <v>0</v>
      </c>
      <c r="M245" s="94">
        <v>1</v>
      </c>
    </row>
    <row r="246" spans="1:13" x14ac:dyDescent="0.3">
      <c r="A246" s="431"/>
      <c r="B246" s="35">
        <v>43704</v>
      </c>
      <c r="C246" s="59">
        <v>1150</v>
      </c>
      <c r="D246" s="58">
        <v>652</v>
      </c>
      <c r="E246" s="195">
        <v>0</v>
      </c>
      <c r="F246" s="308">
        <v>27.4</v>
      </c>
      <c r="G246" s="157">
        <f t="shared" si="8"/>
        <v>498</v>
      </c>
      <c r="H246" s="158">
        <f t="shared" si="9"/>
        <v>43.304347826086953</v>
      </c>
      <c r="I246" s="158">
        <v>1579</v>
      </c>
      <c r="J246" s="90">
        <v>64</v>
      </c>
      <c r="K246" s="338">
        <v>0</v>
      </c>
      <c r="L246" s="329">
        <v>250</v>
      </c>
      <c r="M246" s="94">
        <v>0</v>
      </c>
    </row>
    <row r="247" spans="1:13" x14ac:dyDescent="0.3">
      <c r="A247" s="431"/>
      <c r="B247" s="35">
        <v>43705</v>
      </c>
      <c r="C247" s="59">
        <v>846</v>
      </c>
      <c r="D247" s="58">
        <v>675</v>
      </c>
      <c r="E247" s="195">
        <v>0</v>
      </c>
      <c r="F247" s="308">
        <v>27.4</v>
      </c>
      <c r="G247" s="157">
        <f t="shared" si="8"/>
        <v>171</v>
      </c>
      <c r="H247" s="158">
        <f t="shared" si="9"/>
        <v>20.212765957446809</v>
      </c>
      <c r="I247" s="158">
        <v>1586</v>
      </c>
      <c r="J247" s="90">
        <v>21</v>
      </c>
      <c r="K247" s="338">
        <v>5640</v>
      </c>
      <c r="L247" s="329">
        <v>0</v>
      </c>
      <c r="M247" s="94">
        <v>1</v>
      </c>
    </row>
    <row r="248" spans="1:13" x14ac:dyDescent="0.3">
      <c r="A248" s="431"/>
      <c r="B248" s="35">
        <v>43706</v>
      </c>
      <c r="C248" s="59">
        <v>715</v>
      </c>
      <c r="D248" s="58">
        <v>564</v>
      </c>
      <c r="E248" s="195">
        <v>0</v>
      </c>
      <c r="F248" s="308">
        <v>28.1</v>
      </c>
      <c r="G248" s="157">
        <f t="shared" si="8"/>
        <v>151</v>
      </c>
      <c r="H248" s="158">
        <f t="shared" si="9"/>
        <v>21.11888111888112</v>
      </c>
      <c r="I248" s="158">
        <v>1603</v>
      </c>
      <c r="J248" s="90">
        <v>0</v>
      </c>
      <c r="K248" s="338">
        <v>0</v>
      </c>
      <c r="L248" s="329">
        <v>0</v>
      </c>
      <c r="M248" s="94">
        <v>1</v>
      </c>
    </row>
    <row r="249" spans="1:13" x14ac:dyDescent="0.3">
      <c r="A249" s="431"/>
      <c r="B249" s="53">
        <v>43707</v>
      </c>
      <c r="C249" s="59">
        <v>760</v>
      </c>
      <c r="D249" s="58">
        <v>616</v>
      </c>
      <c r="E249" s="195">
        <v>0</v>
      </c>
      <c r="F249" s="308">
        <v>28.1</v>
      </c>
      <c r="G249" s="157">
        <f t="shared" si="8"/>
        <v>144</v>
      </c>
      <c r="H249" s="158">
        <f t="shared" si="9"/>
        <v>18.94736842105263</v>
      </c>
      <c r="I249" s="158">
        <v>1509</v>
      </c>
      <c r="J249" s="90">
        <v>0</v>
      </c>
      <c r="K249" s="338">
        <v>0</v>
      </c>
      <c r="L249" s="329">
        <v>250</v>
      </c>
      <c r="M249" s="94">
        <v>1</v>
      </c>
    </row>
    <row r="250" spans="1:13" ht="15" thickBot="1" x14ac:dyDescent="0.35">
      <c r="A250" s="432"/>
      <c r="B250" s="37">
        <v>43708</v>
      </c>
      <c r="C250" s="318"/>
      <c r="D250" s="319"/>
      <c r="E250" s="195">
        <v>0</v>
      </c>
      <c r="F250" s="308">
        <v>28</v>
      </c>
      <c r="G250" s="163" t="str">
        <f t="shared" si="8"/>
        <v/>
      </c>
      <c r="H250" s="164" t="str">
        <f t="shared" si="9"/>
        <v/>
      </c>
      <c r="I250" s="164"/>
      <c r="J250" s="101"/>
      <c r="K250" s="102">
        <v>0</v>
      </c>
      <c r="L250" s="330">
        <v>0</v>
      </c>
      <c r="M250" s="102">
        <v>0</v>
      </c>
    </row>
    <row r="251" spans="1:13" x14ac:dyDescent="0.3">
      <c r="A251" s="430" t="s">
        <v>33</v>
      </c>
      <c r="B251" s="38">
        <v>43709</v>
      </c>
      <c r="C251" s="188">
        <v>840</v>
      </c>
      <c r="D251" s="189">
        <v>697</v>
      </c>
      <c r="E251" s="195">
        <v>0</v>
      </c>
      <c r="F251" s="307">
        <v>27.5</v>
      </c>
      <c r="G251" s="191">
        <f t="shared" si="8"/>
        <v>143</v>
      </c>
      <c r="H251" s="192">
        <f t="shared" si="9"/>
        <v>17.023809523809526</v>
      </c>
      <c r="I251" s="192">
        <v>33</v>
      </c>
      <c r="J251" s="89">
        <v>0</v>
      </c>
      <c r="K251" s="337">
        <v>0</v>
      </c>
      <c r="L251" s="349">
        <v>0</v>
      </c>
      <c r="M251" s="93">
        <v>0</v>
      </c>
    </row>
    <row r="252" spans="1:13" x14ac:dyDescent="0.3">
      <c r="A252" s="431"/>
      <c r="B252" s="34">
        <v>43710</v>
      </c>
      <c r="C252" s="193">
        <v>817</v>
      </c>
      <c r="D252" s="194">
        <v>675</v>
      </c>
      <c r="E252" s="195">
        <v>0</v>
      </c>
      <c r="F252" s="308">
        <v>27.3</v>
      </c>
      <c r="G252" s="157">
        <f t="shared" si="8"/>
        <v>142</v>
      </c>
      <c r="H252" s="158">
        <f t="shared" si="9"/>
        <v>17.380660954712361</v>
      </c>
      <c r="I252" s="158">
        <v>42</v>
      </c>
      <c r="J252" s="90">
        <v>0</v>
      </c>
      <c r="K252" s="338">
        <v>0</v>
      </c>
      <c r="L252" s="329">
        <v>300</v>
      </c>
      <c r="M252" s="94">
        <v>1</v>
      </c>
    </row>
    <row r="253" spans="1:13" x14ac:dyDescent="0.3">
      <c r="A253" s="431"/>
      <c r="B253" s="34">
        <v>43711</v>
      </c>
      <c r="C253" s="193">
        <v>834</v>
      </c>
      <c r="D253" s="194">
        <v>695</v>
      </c>
      <c r="E253" s="195">
        <v>0</v>
      </c>
      <c r="F253" s="308">
        <v>27.2</v>
      </c>
      <c r="G253" s="157">
        <f t="shared" si="8"/>
        <v>139</v>
      </c>
      <c r="H253" s="158">
        <f t="shared" si="9"/>
        <v>16.666666666666668</v>
      </c>
      <c r="I253" s="158">
        <v>317</v>
      </c>
      <c r="J253" s="90">
        <v>103</v>
      </c>
      <c r="K253" s="338">
        <v>0</v>
      </c>
      <c r="L253" s="329">
        <v>0</v>
      </c>
      <c r="M253" s="94">
        <v>1</v>
      </c>
    </row>
    <row r="254" spans="1:13" x14ac:dyDescent="0.3">
      <c r="A254" s="431"/>
      <c r="B254" s="34">
        <v>43712</v>
      </c>
      <c r="C254" s="193">
        <v>821</v>
      </c>
      <c r="D254" s="194">
        <v>693</v>
      </c>
      <c r="E254" s="195">
        <v>0</v>
      </c>
      <c r="F254" s="308">
        <v>27.1</v>
      </c>
      <c r="G254" s="157">
        <f t="shared" si="8"/>
        <v>128</v>
      </c>
      <c r="H254" s="158">
        <f t="shared" si="9"/>
        <v>15.59074299634592</v>
      </c>
      <c r="I254" s="158">
        <v>430</v>
      </c>
      <c r="J254" s="90">
        <v>93</v>
      </c>
      <c r="K254" s="338">
        <v>6320</v>
      </c>
      <c r="L254" s="329">
        <v>300</v>
      </c>
      <c r="M254" s="94">
        <v>1</v>
      </c>
    </row>
    <row r="255" spans="1:13" x14ac:dyDescent="0.3">
      <c r="A255" s="431"/>
      <c r="B255" s="34">
        <v>43713</v>
      </c>
      <c r="C255" s="193">
        <v>777</v>
      </c>
      <c r="D255" s="194">
        <v>617</v>
      </c>
      <c r="E255" s="195">
        <v>0</v>
      </c>
      <c r="F255" s="308">
        <v>26.9</v>
      </c>
      <c r="G255" s="157">
        <f t="shared" si="8"/>
        <v>160</v>
      </c>
      <c r="H255" s="158">
        <f t="shared" si="9"/>
        <v>20.592020592020592</v>
      </c>
      <c r="I255" s="158">
        <v>111</v>
      </c>
      <c r="J255" s="90">
        <v>62</v>
      </c>
      <c r="K255" s="338">
        <v>0</v>
      </c>
      <c r="L255" s="329">
        <v>0</v>
      </c>
      <c r="M255" s="94">
        <v>1</v>
      </c>
    </row>
    <row r="256" spans="1:13" x14ac:dyDescent="0.3">
      <c r="A256" s="431"/>
      <c r="B256" s="52">
        <v>43714</v>
      </c>
      <c r="C256" s="193">
        <v>618</v>
      </c>
      <c r="D256" s="194">
        <v>589</v>
      </c>
      <c r="E256" s="195">
        <v>0</v>
      </c>
      <c r="F256" s="308">
        <v>25.3</v>
      </c>
      <c r="G256" s="157">
        <f t="shared" si="8"/>
        <v>29</v>
      </c>
      <c r="H256" s="158">
        <f t="shared" si="9"/>
        <v>4.6925566343042071</v>
      </c>
      <c r="I256" s="158">
        <v>301</v>
      </c>
      <c r="J256" s="90">
        <v>101</v>
      </c>
      <c r="K256" s="338">
        <v>0</v>
      </c>
      <c r="L256" s="329">
        <v>0</v>
      </c>
      <c r="M256" s="94">
        <v>1</v>
      </c>
    </row>
    <row r="257" spans="1:13" x14ac:dyDescent="0.3">
      <c r="A257" s="431"/>
      <c r="B257" s="34">
        <v>43715</v>
      </c>
      <c r="C257" s="193">
        <v>636</v>
      </c>
      <c r="D257" s="194">
        <v>610</v>
      </c>
      <c r="E257" s="195">
        <v>0</v>
      </c>
      <c r="F257" s="308">
        <v>25</v>
      </c>
      <c r="G257" s="157">
        <f t="shared" si="8"/>
        <v>26</v>
      </c>
      <c r="H257" s="158">
        <f t="shared" si="9"/>
        <v>4.0880503144654092</v>
      </c>
      <c r="I257" s="158">
        <v>59</v>
      </c>
      <c r="J257" s="90">
        <v>36</v>
      </c>
      <c r="K257" s="338">
        <v>0</v>
      </c>
      <c r="L257" s="329">
        <v>0</v>
      </c>
      <c r="M257" s="94">
        <v>0</v>
      </c>
    </row>
    <row r="258" spans="1:13" x14ac:dyDescent="0.3">
      <c r="A258" s="431"/>
      <c r="B258" s="34">
        <v>43716</v>
      </c>
      <c r="C258" s="193">
        <v>764</v>
      </c>
      <c r="D258" s="194">
        <v>680</v>
      </c>
      <c r="E258" s="195">
        <v>0</v>
      </c>
      <c r="F258" s="308">
        <v>24.8</v>
      </c>
      <c r="G258" s="157">
        <f t="shared" si="8"/>
        <v>84</v>
      </c>
      <c r="H258" s="158">
        <f t="shared" si="9"/>
        <v>10.99476439790576</v>
      </c>
      <c r="I258" s="158">
        <v>9</v>
      </c>
      <c r="J258" s="90">
        <v>0</v>
      </c>
      <c r="K258" s="338">
        <v>0</v>
      </c>
      <c r="L258" s="329">
        <v>0</v>
      </c>
      <c r="M258" s="94">
        <v>0</v>
      </c>
    </row>
    <row r="259" spans="1:13" x14ac:dyDescent="0.3">
      <c r="A259" s="431"/>
      <c r="B259" s="34">
        <v>43717</v>
      </c>
      <c r="C259" s="193">
        <v>751</v>
      </c>
      <c r="D259" s="194">
        <v>675</v>
      </c>
      <c r="E259" s="195">
        <v>0</v>
      </c>
      <c r="F259" s="308">
        <v>24.4</v>
      </c>
      <c r="G259" s="157">
        <f t="shared" si="8"/>
        <v>76</v>
      </c>
      <c r="H259" s="158">
        <f t="shared" si="9"/>
        <v>10.119840213049267</v>
      </c>
      <c r="I259" s="158">
        <v>20</v>
      </c>
      <c r="J259" s="90">
        <v>1</v>
      </c>
      <c r="K259" s="338">
        <v>5480</v>
      </c>
      <c r="L259" s="329">
        <v>300</v>
      </c>
      <c r="M259" s="94">
        <v>1</v>
      </c>
    </row>
    <row r="260" spans="1:13" x14ac:dyDescent="0.3">
      <c r="A260" s="431"/>
      <c r="B260" s="52">
        <v>43718</v>
      </c>
      <c r="C260" s="193">
        <v>669</v>
      </c>
      <c r="D260" s="194">
        <v>631</v>
      </c>
      <c r="E260" s="195">
        <v>0</v>
      </c>
      <c r="F260" s="308">
        <v>24.2</v>
      </c>
      <c r="G260" s="157">
        <f t="shared" si="8"/>
        <v>38</v>
      </c>
      <c r="H260" s="158">
        <f t="shared" si="9"/>
        <v>5.6801195814648731</v>
      </c>
      <c r="I260" s="158">
        <v>781</v>
      </c>
      <c r="J260" s="90">
        <v>0</v>
      </c>
      <c r="K260" s="338">
        <v>0</v>
      </c>
      <c r="L260" s="329">
        <v>0</v>
      </c>
      <c r="M260" s="94">
        <v>0</v>
      </c>
    </row>
    <row r="261" spans="1:13" x14ac:dyDescent="0.3">
      <c r="A261" s="431"/>
      <c r="B261" s="34">
        <v>43719</v>
      </c>
      <c r="C261" s="193">
        <v>823</v>
      </c>
      <c r="D261" s="194">
        <v>754</v>
      </c>
      <c r="E261" s="195">
        <v>0</v>
      </c>
      <c r="F261" s="308">
        <v>24.4</v>
      </c>
      <c r="G261" s="157">
        <f t="shared" si="8"/>
        <v>69</v>
      </c>
      <c r="H261" s="158">
        <f t="shared" si="9"/>
        <v>8.3839611178614817</v>
      </c>
      <c r="I261" s="158">
        <v>1058</v>
      </c>
      <c r="J261" s="90">
        <v>0</v>
      </c>
      <c r="K261" s="338">
        <v>0</v>
      </c>
      <c r="L261" s="329">
        <v>0</v>
      </c>
      <c r="M261" s="94">
        <v>1</v>
      </c>
    </row>
    <row r="262" spans="1:13" x14ac:dyDescent="0.3">
      <c r="A262" s="431"/>
      <c r="B262" s="34">
        <v>43720</v>
      </c>
      <c r="C262" s="193">
        <v>744</v>
      </c>
      <c r="D262" s="194">
        <v>704</v>
      </c>
      <c r="E262" s="195">
        <v>0</v>
      </c>
      <c r="F262" s="308">
        <v>25</v>
      </c>
      <c r="G262" s="157">
        <f t="shared" si="8"/>
        <v>40</v>
      </c>
      <c r="H262" s="158">
        <f t="shared" si="9"/>
        <v>5.376344086021505</v>
      </c>
      <c r="I262" s="158">
        <v>853</v>
      </c>
      <c r="J262" s="90">
        <v>0</v>
      </c>
      <c r="K262" s="94">
        <v>0</v>
      </c>
      <c r="L262" s="329">
        <v>0</v>
      </c>
      <c r="M262" s="94">
        <v>0</v>
      </c>
    </row>
    <row r="263" spans="1:13" x14ac:dyDescent="0.3">
      <c r="A263" s="431"/>
      <c r="B263" s="34">
        <v>43721</v>
      </c>
      <c r="C263" s="193">
        <v>674</v>
      </c>
      <c r="D263" s="194">
        <v>636</v>
      </c>
      <c r="E263" s="195">
        <v>0</v>
      </c>
      <c r="F263" s="308">
        <v>25.1</v>
      </c>
      <c r="G263" s="157">
        <f t="shared" si="8"/>
        <v>38</v>
      </c>
      <c r="H263" s="158">
        <f t="shared" si="9"/>
        <v>5.637982195845697</v>
      </c>
      <c r="I263" s="158">
        <v>842</v>
      </c>
      <c r="J263" s="90">
        <v>0</v>
      </c>
      <c r="K263" s="94">
        <v>0</v>
      </c>
      <c r="L263" s="329">
        <v>0</v>
      </c>
      <c r="M263" s="94">
        <v>0</v>
      </c>
    </row>
    <row r="264" spans="1:13" x14ac:dyDescent="0.3">
      <c r="A264" s="431"/>
      <c r="B264" s="34">
        <v>43722</v>
      </c>
      <c r="C264" s="193">
        <v>780</v>
      </c>
      <c r="D264" s="194">
        <v>734</v>
      </c>
      <c r="E264" s="195">
        <v>0</v>
      </c>
      <c r="F264" s="308">
        <v>25.3</v>
      </c>
      <c r="G264" s="157">
        <f t="shared" si="8"/>
        <v>46</v>
      </c>
      <c r="H264" s="158">
        <f t="shared" si="9"/>
        <v>5.8974358974358978</v>
      </c>
      <c r="I264" s="158">
        <v>767</v>
      </c>
      <c r="J264" s="90">
        <v>0</v>
      </c>
      <c r="K264" s="94">
        <v>0</v>
      </c>
      <c r="L264" s="329">
        <v>300</v>
      </c>
      <c r="M264" s="94">
        <v>0</v>
      </c>
    </row>
    <row r="265" spans="1:13" x14ac:dyDescent="0.3">
      <c r="A265" s="431"/>
      <c r="B265" s="34">
        <v>43723</v>
      </c>
      <c r="C265" s="193">
        <v>843</v>
      </c>
      <c r="D265" s="194">
        <v>808</v>
      </c>
      <c r="E265" s="195">
        <v>0</v>
      </c>
      <c r="F265" s="308">
        <v>25.3</v>
      </c>
      <c r="G265" s="157">
        <f t="shared" ref="G265:G328" si="10">IF((C265&gt;0),(C265-D265),(""))</f>
        <v>35</v>
      </c>
      <c r="H265" s="158">
        <f t="shared" ref="H265:H328" si="11">IF((C265&gt;0),(100*(C265-D265)/C265),(""))</f>
        <v>4.1518386714116255</v>
      </c>
      <c r="I265" s="158">
        <v>726</v>
      </c>
      <c r="J265" s="90">
        <v>0</v>
      </c>
      <c r="K265" s="94">
        <v>0</v>
      </c>
      <c r="L265" s="329">
        <v>0</v>
      </c>
      <c r="M265" s="94">
        <v>0</v>
      </c>
    </row>
    <row r="266" spans="1:13" x14ac:dyDescent="0.3">
      <c r="A266" s="431"/>
      <c r="B266" s="34">
        <v>43724</v>
      </c>
      <c r="C266" s="193">
        <v>698</v>
      </c>
      <c r="D266" s="194">
        <v>662</v>
      </c>
      <c r="E266" s="195">
        <v>0</v>
      </c>
      <c r="F266" s="308">
        <v>25.3</v>
      </c>
      <c r="G266" s="157">
        <f t="shared" si="10"/>
        <v>36</v>
      </c>
      <c r="H266" s="158">
        <f t="shared" si="11"/>
        <v>5.1575931232091694</v>
      </c>
      <c r="I266" s="158">
        <v>734</v>
      </c>
      <c r="J266" s="90">
        <v>0</v>
      </c>
      <c r="K266" s="94">
        <v>0</v>
      </c>
      <c r="L266" s="329">
        <v>0</v>
      </c>
      <c r="M266" s="94">
        <v>0</v>
      </c>
    </row>
    <row r="267" spans="1:13" x14ac:dyDescent="0.3">
      <c r="A267" s="431"/>
      <c r="B267" s="52">
        <v>43725</v>
      </c>
      <c r="C267" s="193">
        <v>764</v>
      </c>
      <c r="D267" s="194">
        <v>748</v>
      </c>
      <c r="E267" s="195">
        <v>0</v>
      </c>
      <c r="F267" s="308">
        <v>25.6</v>
      </c>
      <c r="G267" s="157">
        <f t="shared" si="10"/>
        <v>16</v>
      </c>
      <c r="H267" s="158">
        <f t="shared" si="11"/>
        <v>2.0942408376963351</v>
      </c>
      <c r="I267" s="158">
        <v>821</v>
      </c>
      <c r="J267" s="90">
        <v>0</v>
      </c>
      <c r="K267" s="94">
        <v>0</v>
      </c>
      <c r="L267" s="329">
        <v>300</v>
      </c>
      <c r="M267" s="94">
        <v>0</v>
      </c>
    </row>
    <row r="268" spans="1:13" x14ac:dyDescent="0.3">
      <c r="A268" s="431"/>
      <c r="B268" s="34">
        <v>43726</v>
      </c>
      <c r="C268" s="193">
        <v>818</v>
      </c>
      <c r="D268" s="194">
        <v>788</v>
      </c>
      <c r="E268" s="195">
        <v>0</v>
      </c>
      <c r="F268" s="308">
        <v>26.1</v>
      </c>
      <c r="G268" s="157">
        <f t="shared" si="10"/>
        <v>30</v>
      </c>
      <c r="H268" s="158">
        <f t="shared" si="11"/>
        <v>3.6674816625916868</v>
      </c>
      <c r="I268" s="158">
        <v>764</v>
      </c>
      <c r="J268" s="90">
        <v>0</v>
      </c>
      <c r="K268" s="94">
        <v>0</v>
      </c>
      <c r="L268" s="329">
        <v>0</v>
      </c>
      <c r="M268" s="94">
        <v>0</v>
      </c>
    </row>
    <row r="269" spans="1:13" x14ac:dyDescent="0.3">
      <c r="A269" s="431"/>
      <c r="B269" s="34">
        <v>43727</v>
      </c>
      <c r="C269" s="193">
        <v>803</v>
      </c>
      <c r="D269" s="194">
        <v>810</v>
      </c>
      <c r="E269" s="195">
        <v>0</v>
      </c>
      <c r="F269" s="308">
        <v>25.6</v>
      </c>
      <c r="G269" s="157">
        <f t="shared" si="10"/>
        <v>-7</v>
      </c>
      <c r="H269" s="158">
        <f t="shared" si="11"/>
        <v>-0.87173100871731013</v>
      </c>
      <c r="I269" s="158">
        <v>14</v>
      </c>
      <c r="J269" s="90">
        <v>0</v>
      </c>
      <c r="K269" s="94">
        <v>0</v>
      </c>
      <c r="L269" s="329">
        <v>300</v>
      </c>
      <c r="M269" s="94">
        <v>0</v>
      </c>
    </row>
    <row r="270" spans="1:13" x14ac:dyDescent="0.3">
      <c r="A270" s="431"/>
      <c r="B270" s="34">
        <v>43728</v>
      </c>
      <c r="C270" s="193">
        <v>710</v>
      </c>
      <c r="D270" s="194">
        <v>671</v>
      </c>
      <c r="E270" s="195">
        <v>0</v>
      </c>
      <c r="F270" s="308">
        <v>25.1</v>
      </c>
      <c r="G270" s="157">
        <f t="shared" si="10"/>
        <v>39</v>
      </c>
      <c r="H270" s="158">
        <f t="shared" si="11"/>
        <v>5.492957746478873</v>
      </c>
      <c r="I270" s="158">
        <v>39</v>
      </c>
      <c r="J270" s="90">
        <v>0</v>
      </c>
      <c r="K270" s="94">
        <v>0</v>
      </c>
      <c r="L270" s="329">
        <v>0</v>
      </c>
      <c r="M270" s="94">
        <v>0</v>
      </c>
    </row>
    <row r="271" spans="1:13" x14ac:dyDescent="0.3">
      <c r="A271" s="431"/>
      <c r="B271" s="34">
        <v>43729</v>
      </c>
      <c r="C271" s="193"/>
      <c r="D271" s="194"/>
      <c r="E271" s="195">
        <v>0</v>
      </c>
      <c r="F271" s="308">
        <v>25</v>
      </c>
      <c r="G271" s="157" t="str">
        <f t="shared" si="10"/>
        <v/>
      </c>
      <c r="H271" s="158" t="str">
        <f t="shared" si="11"/>
        <v/>
      </c>
      <c r="I271" s="158">
        <v>56</v>
      </c>
      <c r="J271" s="90">
        <v>0</v>
      </c>
      <c r="K271" s="94">
        <v>0</v>
      </c>
      <c r="L271" s="329">
        <v>0</v>
      </c>
      <c r="M271" s="94">
        <v>0</v>
      </c>
    </row>
    <row r="272" spans="1:13" x14ac:dyDescent="0.3">
      <c r="A272" s="431"/>
      <c r="B272" s="34">
        <v>43730</v>
      </c>
      <c r="C272" s="193"/>
      <c r="D272" s="194"/>
      <c r="E272" s="195">
        <v>0</v>
      </c>
      <c r="F272" s="308">
        <v>24.7</v>
      </c>
      <c r="G272" s="157" t="str">
        <f t="shared" si="10"/>
        <v/>
      </c>
      <c r="H272" s="158" t="str">
        <f t="shared" si="11"/>
        <v/>
      </c>
      <c r="I272" s="158">
        <v>65</v>
      </c>
      <c r="J272" s="90">
        <v>0</v>
      </c>
      <c r="K272" s="94">
        <v>0</v>
      </c>
      <c r="L272" s="329">
        <v>0</v>
      </c>
      <c r="M272" s="94">
        <v>0</v>
      </c>
    </row>
    <row r="273" spans="1:13" x14ac:dyDescent="0.3">
      <c r="A273" s="431"/>
      <c r="B273" s="52">
        <v>43731</v>
      </c>
      <c r="C273" s="193">
        <v>791</v>
      </c>
      <c r="D273" s="194">
        <v>770</v>
      </c>
      <c r="E273" s="195">
        <v>0</v>
      </c>
      <c r="F273" s="308">
        <v>24.6</v>
      </c>
      <c r="G273" s="157">
        <f t="shared" si="10"/>
        <v>21</v>
      </c>
      <c r="H273" s="158">
        <f t="shared" si="11"/>
        <v>2.6548672566371683</v>
      </c>
      <c r="I273" s="158">
        <v>95</v>
      </c>
      <c r="J273" s="90">
        <v>0</v>
      </c>
      <c r="K273" s="94">
        <v>0</v>
      </c>
      <c r="L273" s="329">
        <v>300</v>
      </c>
      <c r="M273" s="94">
        <v>0</v>
      </c>
    </row>
    <row r="274" spans="1:13" x14ac:dyDescent="0.3">
      <c r="A274" s="431"/>
      <c r="B274" s="34">
        <v>43732</v>
      </c>
      <c r="C274" s="193">
        <v>778</v>
      </c>
      <c r="D274" s="194">
        <v>733</v>
      </c>
      <c r="E274" s="195">
        <v>0</v>
      </c>
      <c r="F274" s="308">
        <v>24.4</v>
      </c>
      <c r="G274" s="157">
        <f t="shared" si="10"/>
        <v>45</v>
      </c>
      <c r="H274" s="158">
        <f t="shared" si="11"/>
        <v>5.7840616966580978</v>
      </c>
      <c r="I274" s="158">
        <v>228</v>
      </c>
      <c r="J274" s="90">
        <v>11</v>
      </c>
      <c r="K274" s="94">
        <v>0</v>
      </c>
      <c r="L274" s="329">
        <v>0</v>
      </c>
      <c r="M274" s="94">
        <v>0</v>
      </c>
    </row>
    <row r="275" spans="1:13" x14ac:dyDescent="0.3">
      <c r="A275" s="431"/>
      <c r="B275" s="34">
        <v>43733</v>
      </c>
      <c r="C275" s="193">
        <v>813</v>
      </c>
      <c r="D275" s="194">
        <v>764</v>
      </c>
      <c r="E275" s="195">
        <v>0</v>
      </c>
      <c r="F275" s="308">
        <v>24.7</v>
      </c>
      <c r="G275" s="157">
        <f t="shared" si="10"/>
        <v>49</v>
      </c>
      <c r="H275" s="158">
        <f t="shared" si="11"/>
        <v>6.0270602706027061</v>
      </c>
      <c r="I275" s="158">
        <v>359</v>
      </c>
      <c r="J275" s="90">
        <v>15</v>
      </c>
      <c r="K275" s="94">
        <v>0</v>
      </c>
      <c r="L275" s="329">
        <v>0</v>
      </c>
      <c r="M275" s="94">
        <v>0</v>
      </c>
    </row>
    <row r="276" spans="1:13" x14ac:dyDescent="0.3">
      <c r="A276" s="431"/>
      <c r="B276" s="34">
        <v>43734</v>
      </c>
      <c r="C276" s="193">
        <v>619</v>
      </c>
      <c r="D276" s="194">
        <v>594</v>
      </c>
      <c r="E276" s="195">
        <v>0</v>
      </c>
      <c r="F276" s="308">
        <v>24.7</v>
      </c>
      <c r="G276" s="157">
        <f t="shared" si="10"/>
        <v>25</v>
      </c>
      <c r="H276" s="158">
        <f t="shared" si="11"/>
        <v>4.0387722132471726</v>
      </c>
      <c r="I276" s="158">
        <v>431</v>
      </c>
      <c r="J276" s="90">
        <v>19</v>
      </c>
      <c r="K276" s="94">
        <v>0</v>
      </c>
      <c r="L276" s="329">
        <v>300</v>
      </c>
      <c r="M276" s="94">
        <v>0</v>
      </c>
    </row>
    <row r="277" spans="1:13" x14ac:dyDescent="0.3">
      <c r="A277" s="431"/>
      <c r="B277" s="34">
        <v>43735</v>
      </c>
      <c r="C277" s="193">
        <v>730</v>
      </c>
      <c r="D277" s="194">
        <v>705</v>
      </c>
      <c r="E277" s="195">
        <v>0</v>
      </c>
      <c r="F277" s="308">
        <v>24.9</v>
      </c>
      <c r="G277" s="157">
        <f t="shared" si="10"/>
        <v>25</v>
      </c>
      <c r="H277" s="158">
        <f t="shared" si="11"/>
        <v>3.4246575342465753</v>
      </c>
      <c r="I277" s="158">
        <v>667</v>
      </c>
      <c r="J277" s="90">
        <v>0</v>
      </c>
      <c r="K277" s="94">
        <v>0</v>
      </c>
      <c r="L277" s="329">
        <v>0</v>
      </c>
      <c r="M277" s="94">
        <v>0</v>
      </c>
    </row>
    <row r="278" spans="1:13" x14ac:dyDescent="0.3">
      <c r="A278" s="431"/>
      <c r="B278" s="34">
        <v>43736</v>
      </c>
      <c r="C278" s="193">
        <v>779</v>
      </c>
      <c r="D278" s="194">
        <v>757</v>
      </c>
      <c r="E278" s="195">
        <v>0</v>
      </c>
      <c r="F278" s="308">
        <v>24.5</v>
      </c>
      <c r="G278" s="157">
        <f t="shared" si="10"/>
        <v>22</v>
      </c>
      <c r="H278" s="158">
        <f t="shared" si="11"/>
        <v>2.8241335044929397</v>
      </c>
      <c r="I278" s="158">
        <v>828</v>
      </c>
      <c r="J278" s="90">
        <v>0</v>
      </c>
      <c r="K278" s="94">
        <v>0</v>
      </c>
      <c r="L278" s="329">
        <v>0</v>
      </c>
      <c r="M278" s="94">
        <v>0</v>
      </c>
    </row>
    <row r="279" spans="1:13" x14ac:dyDescent="0.3">
      <c r="A279" s="431"/>
      <c r="B279" s="52">
        <v>43737</v>
      </c>
      <c r="C279" s="193">
        <v>828</v>
      </c>
      <c r="D279" s="194">
        <v>844</v>
      </c>
      <c r="E279" s="195">
        <v>0</v>
      </c>
      <c r="F279" s="308">
        <v>24.6</v>
      </c>
      <c r="G279" s="157">
        <f t="shared" si="10"/>
        <v>-16</v>
      </c>
      <c r="H279" s="158">
        <f t="shared" si="11"/>
        <v>-1.932367149758454</v>
      </c>
      <c r="I279" s="158">
        <v>63</v>
      </c>
      <c r="J279" s="90">
        <v>0</v>
      </c>
      <c r="K279" s="94">
        <v>0</v>
      </c>
      <c r="L279" s="329">
        <v>0</v>
      </c>
      <c r="M279" s="94">
        <v>0</v>
      </c>
    </row>
    <row r="280" spans="1:13" ht="15" thickBot="1" x14ac:dyDescent="0.35">
      <c r="A280" s="432"/>
      <c r="B280" s="39">
        <v>43738</v>
      </c>
      <c r="C280" s="196">
        <v>784</v>
      </c>
      <c r="D280" s="197">
        <v>822</v>
      </c>
      <c r="E280" s="195">
        <v>0</v>
      </c>
      <c r="F280" s="320">
        <v>24</v>
      </c>
      <c r="G280" s="177">
        <f t="shared" si="10"/>
        <v>-38</v>
      </c>
      <c r="H280" s="178">
        <f t="shared" si="11"/>
        <v>-4.8469387755102042</v>
      </c>
      <c r="I280" s="178">
        <v>0</v>
      </c>
      <c r="J280" s="328">
        <v>0</v>
      </c>
      <c r="K280" s="346">
        <v>0</v>
      </c>
      <c r="L280" s="347">
        <v>300</v>
      </c>
      <c r="M280" s="346">
        <v>0</v>
      </c>
    </row>
    <row r="281" spans="1:13" x14ac:dyDescent="0.3">
      <c r="A281" s="430" t="s">
        <v>34</v>
      </c>
      <c r="B281" s="35">
        <v>43739</v>
      </c>
      <c r="C281" s="315">
        <v>782</v>
      </c>
      <c r="D281" s="316">
        <v>823</v>
      </c>
      <c r="E281" s="195">
        <v>0</v>
      </c>
      <c r="F281" s="309">
        <v>24.5</v>
      </c>
      <c r="G281" s="152">
        <f t="shared" si="10"/>
        <v>-41</v>
      </c>
      <c r="H281" s="153">
        <f t="shared" si="11"/>
        <v>-5.2429667519181589</v>
      </c>
      <c r="I281" s="153">
        <v>16</v>
      </c>
      <c r="J281" s="348">
        <v>0</v>
      </c>
      <c r="K281" s="345">
        <v>0</v>
      </c>
      <c r="L281" s="344">
        <v>0</v>
      </c>
      <c r="M281" s="345">
        <v>0</v>
      </c>
    </row>
    <row r="282" spans="1:13" x14ac:dyDescent="0.3">
      <c r="A282" s="431"/>
      <c r="B282" s="35">
        <v>43740</v>
      </c>
      <c r="C282" s="193">
        <v>809</v>
      </c>
      <c r="D282" s="194">
        <v>824</v>
      </c>
      <c r="E282" s="195">
        <v>0</v>
      </c>
      <c r="F282" s="310">
        <v>24.6</v>
      </c>
      <c r="G282" s="157">
        <f t="shared" si="10"/>
        <v>-15</v>
      </c>
      <c r="H282" s="158">
        <f t="shared" si="11"/>
        <v>-1.854140914709518</v>
      </c>
      <c r="I282" s="158">
        <v>16</v>
      </c>
      <c r="J282" s="90">
        <v>0</v>
      </c>
      <c r="K282" s="94">
        <v>0</v>
      </c>
      <c r="L282" s="329">
        <v>0</v>
      </c>
      <c r="M282" s="94">
        <v>0</v>
      </c>
    </row>
    <row r="283" spans="1:13" x14ac:dyDescent="0.3">
      <c r="A283" s="431"/>
      <c r="B283" s="35">
        <v>43741</v>
      </c>
      <c r="C283" s="193">
        <v>794</v>
      </c>
      <c r="D283" s="194">
        <v>840</v>
      </c>
      <c r="E283" s="195">
        <v>0</v>
      </c>
      <c r="F283" s="310">
        <v>23.9</v>
      </c>
      <c r="G283" s="157">
        <f t="shared" si="10"/>
        <v>-46</v>
      </c>
      <c r="H283" s="158">
        <f t="shared" si="11"/>
        <v>-5.7934508816120909</v>
      </c>
      <c r="I283" s="158">
        <v>15</v>
      </c>
      <c r="J283" s="90">
        <v>0</v>
      </c>
      <c r="K283" s="94">
        <v>0</v>
      </c>
      <c r="L283" s="329">
        <v>0</v>
      </c>
      <c r="M283" s="94">
        <v>0</v>
      </c>
    </row>
    <row r="284" spans="1:13" x14ac:dyDescent="0.3">
      <c r="A284" s="431"/>
      <c r="B284" s="35">
        <v>43742</v>
      </c>
      <c r="C284" s="193">
        <v>723</v>
      </c>
      <c r="D284" s="194">
        <v>757</v>
      </c>
      <c r="E284" s="195">
        <v>0</v>
      </c>
      <c r="F284" s="310">
        <v>23.4</v>
      </c>
      <c r="G284" s="157">
        <f t="shared" si="10"/>
        <v>-34</v>
      </c>
      <c r="H284" s="158">
        <f t="shared" si="11"/>
        <v>-4.7026279391424621</v>
      </c>
      <c r="I284" s="158">
        <v>31</v>
      </c>
      <c r="J284" s="90">
        <v>0</v>
      </c>
      <c r="K284" s="94">
        <v>0</v>
      </c>
      <c r="L284" s="329">
        <v>300</v>
      </c>
      <c r="M284" s="94">
        <v>0</v>
      </c>
    </row>
    <row r="285" spans="1:13" x14ac:dyDescent="0.3">
      <c r="A285" s="431"/>
      <c r="B285" s="53">
        <v>43743</v>
      </c>
      <c r="C285" s="193">
        <v>798</v>
      </c>
      <c r="D285" s="194">
        <v>854</v>
      </c>
      <c r="E285" s="195">
        <v>0</v>
      </c>
      <c r="F285" s="310">
        <v>23.6</v>
      </c>
      <c r="G285" s="157">
        <f t="shared" si="10"/>
        <v>-56</v>
      </c>
      <c r="H285" s="158">
        <f t="shared" si="11"/>
        <v>-7.0175438596491224</v>
      </c>
      <c r="I285" s="158">
        <v>35</v>
      </c>
      <c r="J285" s="90">
        <v>0</v>
      </c>
      <c r="K285" s="94">
        <v>0</v>
      </c>
      <c r="L285" s="329">
        <v>0</v>
      </c>
      <c r="M285" s="94">
        <v>0</v>
      </c>
    </row>
    <row r="286" spans="1:13" x14ac:dyDescent="0.3">
      <c r="A286" s="431"/>
      <c r="B286" s="35">
        <v>43744</v>
      </c>
      <c r="C286" s="193">
        <v>1054</v>
      </c>
      <c r="D286" s="194">
        <v>1214</v>
      </c>
      <c r="E286" s="195">
        <v>57</v>
      </c>
      <c r="F286" s="310">
        <v>23.4</v>
      </c>
      <c r="G286" s="157">
        <f t="shared" si="10"/>
        <v>-160</v>
      </c>
      <c r="H286" s="158">
        <f t="shared" si="11"/>
        <v>-15.180265654648956</v>
      </c>
      <c r="I286" s="158">
        <v>77</v>
      </c>
      <c r="J286" s="90">
        <v>0</v>
      </c>
      <c r="K286" s="94">
        <v>0</v>
      </c>
      <c r="L286" s="329">
        <v>0</v>
      </c>
      <c r="M286" s="94">
        <v>0</v>
      </c>
    </row>
    <row r="287" spans="1:13" x14ac:dyDescent="0.3">
      <c r="A287" s="431"/>
      <c r="B287" s="35">
        <v>43745</v>
      </c>
      <c r="C287" s="193">
        <v>1119</v>
      </c>
      <c r="D287" s="194">
        <v>1208</v>
      </c>
      <c r="E287" s="195">
        <v>50</v>
      </c>
      <c r="F287" s="310">
        <v>21.9</v>
      </c>
      <c r="G287" s="157">
        <f t="shared" si="10"/>
        <v>-89</v>
      </c>
      <c r="H287" s="158">
        <f t="shared" si="11"/>
        <v>-7.9535299374441468</v>
      </c>
      <c r="I287" s="158">
        <v>110</v>
      </c>
      <c r="J287" s="90">
        <v>0</v>
      </c>
      <c r="K287" s="94">
        <v>0</v>
      </c>
      <c r="L287" s="329">
        <v>300</v>
      </c>
      <c r="M287" s="94">
        <v>0</v>
      </c>
    </row>
    <row r="288" spans="1:13" x14ac:dyDescent="0.3">
      <c r="A288" s="431"/>
      <c r="B288" s="35">
        <v>43746</v>
      </c>
      <c r="C288" s="193">
        <v>704</v>
      </c>
      <c r="D288" s="194">
        <v>725</v>
      </c>
      <c r="E288" s="195">
        <v>0</v>
      </c>
      <c r="F288" s="310">
        <v>22.3</v>
      </c>
      <c r="G288" s="157">
        <f t="shared" si="10"/>
        <v>-21</v>
      </c>
      <c r="H288" s="158">
        <f t="shared" si="11"/>
        <v>-2.9829545454545454</v>
      </c>
      <c r="I288" s="158">
        <v>75</v>
      </c>
      <c r="J288" s="90">
        <v>0</v>
      </c>
      <c r="K288" s="94">
        <v>0</v>
      </c>
      <c r="L288" s="329">
        <v>0</v>
      </c>
      <c r="M288" s="94">
        <v>0</v>
      </c>
    </row>
    <row r="289" spans="1:13" x14ac:dyDescent="0.3">
      <c r="A289" s="431"/>
      <c r="B289" s="35">
        <v>43747</v>
      </c>
      <c r="C289" s="193">
        <v>729</v>
      </c>
      <c r="D289" s="194">
        <v>751</v>
      </c>
      <c r="E289" s="195">
        <v>0</v>
      </c>
      <c r="F289" s="310">
        <v>22.9</v>
      </c>
      <c r="G289" s="157">
        <f t="shared" si="10"/>
        <v>-22</v>
      </c>
      <c r="H289" s="158">
        <f t="shared" si="11"/>
        <v>-3.017832647462277</v>
      </c>
      <c r="I289" s="158">
        <v>56</v>
      </c>
      <c r="J289" s="90">
        <v>0</v>
      </c>
      <c r="K289" s="94">
        <v>0</v>
      </c>
      <c r="L289" s="329">
        <v>0</v>
      </c>
      <c r="M289" s="94">
        <v>0</v>
      </c>
    </row>
    <row r="290" spans="1:13" x14ac:dyDescent="0.3">
      <c r="A290" s="431"/>
      <c r="B290" s="35">
        <v>43748</v>
      </c>
      <c r="C290" s="193">
        <v>690</v>
      </c>
      <c r="D290" s="194">
        <v>721</v>
      </c>
      <c r="E290" s="195">
        <v>0</v>
      </c>
      <c r="F290" s="310">
        <v>23.1</v>
      </c>
      <c r="G290" s="157">
        <f t="shared" si="10"/>
        <v>-31</v>
      </c>
      <c r="H290" s="158">
        <f t="shared" si="11"/>
        <v>-4.4927536231884062</v>
      </c>
      <c r="I290" s="158">
        <v>17</v>
      </c>
      <c r="J290" s="90">
        <v>0</v>
      </c>
      <c r="K290" s="94">
        <v>0</v>
      </c>
      <c r="L290" s="329">
        <v>0</v>
      </c>
      <c r="M290" s="94">
        <v>0</v>
      </c>
    </row>
    <row r="291" spans="1:13" x14ac:dyDescent="0.3">
      <c r="A291" s="431"/>
      <c r="B291" s="35">
        <v>43749</v>
      </c>
      <c r="C291" s="193">
        <v>703</v>
      </c>
      <c r="D291" s="194">
        <v>730</v>
      </c>
      <c r="E291" s="195">
        <v>0</v>
      </c>
      <c r="F291" s="310">
        <v>23.3</v>
      </c>
      <c r="G291" s="157">
        <f t="shared" si="10"/>
        <v>-27</v>
      </c>
      <c r="H291" s="158">
        <f t="shared" si="11"/>
        <v>-3.8406827880512089</v>
      </c>
      <c r="I291" s="158">
        <v>23</v>
      </c>
      <c r="J291" s="90">
        <v>0</v>
      </c>
      <c r="K291" s="94">
        <v>0</v>
      </c>
      <c r="L291" s="329">
        <v>300</v>
      </c>
      <c r="M291" s="94">
        <v>0</v>
      </c>
    </row>
    <row r="292" spans="1:13" x14ac:dyDescent="0.3">
      <c r="A292" s="431"/>
      <c r="B292" s="35">
        <v>43750</v>
      </c>
      <c r="C292" s="193">
        <v>740</v>
      </c>
      <c r="D292" s="194">
        <v>767</v>
      </c>
      <c r="E292" s="195">
        <v>0</v>
      </c>
      <c r="F292" s="310">
        <v>23.4</v>
      </c>
      <c r="G292" s="157">
        <f t="shared" si="10"/>
        <v>-27</v>
      </c>
      <c r="H292" s="158">
        <f t="shared" si="11"/>
        <v>-3.6486486486486487</v>
      </c>
      <c r="I292" s="158">
        <v>27</v>
      </c>
      <c r="J292" s="90">
        <v>0</v>
      </c>
      <c r="K292" s="94">
        <v>0</v>
      </c>
      <c r="L292" s="329">
        <v>0</v>
      </c>
      <c r="M292" s="94">
        <v>0</v>
      </c>
    </row>
    <row r="293" spans="1:13" x14ac:dyDescent="0.3">
      <c r="A293" s="431"/>
      <c r="B293" s="53">
        <v>43751</v>
      </c>
      <c r="C293" s="193">
        <v>832</v>
      </c>
      <c r="D293" s="194">
        <v>872</v>
      </c>
      <c r="E293" s="195">
        <v>0</v>
      </c>
      <c r="F293" s="310">
        <v>24.4</v>
      </c>
      <c r="G293" s="157">
        <f t="shared" si="10"/>
        <v>-40</v>
      </c>
      <c r="H293" s="158">
        <f t="shared" si="11"/>
        <v>-4.8076923076923075</v>
      </c>
      <c r="I293" s="158">
        <v>43</v>
      </c>
      <c r="J293" s="90">
        <v>0</v>
      </c>
      <c r="K293" s="94">
        <v>0</v>
      </c>
      <c r="L293" s="329">
        <v>0</v>
      </c>
      <c r="M293" s="94">
        <v>0</v>
      </c>
    </row>
    <row r="294" spans="1:13" x14ac:dyDescent="0.3">
      <c r="A294" s="431"/>
      <c r="B294" s="35">
        <v>43752</v>
      </c>
      <c r="C294" s="193">
        <v>816</v>
      </c>
      <c r="D294" s="194">
        <v>842</v>
      </c>
      <c r="E294" s="195">
        <v>0</v>
      </c>
      <c r="F294" s="310">
        <v>23.1</v>
      </c>
      <c r="G294" s="157">
        <f t="shared" si="10"/>
        <v>-26</v>
      </c>
      <c r="H294" s="158">
        <f t="shared" si="11"/>
        <v>-3.1862745098039214</v>
      </c>
      <c r="I294" s="158">
        <v>73</v>
      </c>
      <c r="J294" s="90">
        <v>37</v>
      </c>
      <c r="K294" s="94">
        <v>0</v>
      </c>
      <c r="L294" s="329">
        <v>0</v>
      </c>
      <c r="M294" s="94">
        <v>1</v>
      </c>
    </row>
    <row r="295" spans="1:13" x14ac:dyDescent="0.3">
      <c r="A295" s="431"/>
      <c r="B295" s="35">
        <v>43753</v>
      </c>
      <c r="C295" s="193">
        <v>752</v>
      </c>
      <c r="D295" s="194">
        <v>771</v>
      </c>
      <c r="E295" s="195">
        <v>0</v>
      </c>
      <c r="F295" s="310">
        <v>23.1</v>
      </c>
      <c r="G295" s="157">
        <f t="shared" si="10"/>
        <v>-19</v>
      </c>
      <c r="H295" s="158">
        <f t="shared" si="11"/>
        <v>-2.5265957446808511</v>
      </c>
      <c r="I295" s="158">
        <v>49</v>
      </c>
      <c r="J295" s="90">
        <v>20</v>
      </c>
      <c r="K295" s="94">
        <v>0</v>
      </c>
      <c r="L295" s="329">
        <v>300</v>
      </c>
      <c r="M295" s="94">
        <v>0</v>
      </c>
    </row>
    <row r="296" spans="1:13" x14ac:dyDescent="0.3">
      <c r="A296" s="431"/>
      <c r="B296" s="35">
        <v>43754</v>
      </c>
      <c r="C296" s="193">
        <v>819</v>
      </c>
      <c r="D296" s="194">
        <v>814</v>
      </c>
      <c r="E296" s="195">
        <v>0</v>
      </c>
      <c r="F296" s="310">
        <v>23.3</v>
      </c>
      <c r="G296" s="157">
        <f t="shared" si="10"/>
        <v>5</v>
      </c>
      <c r="H296" s="158">
        <f t="shared" si="11"/>
        <v>0.61050061050061055</v>
      </c>
      <c r="I296" s="158">
        <v>42</v>
      </c>
      <c r="J296" s="90">
        <v>24</v>
      </c>
      <c r="K296" s="94">
        <v>0</v>
      </c>
      <c r="L296" s="329">
        <v>0</v>
      </c>
      <c r="M296" s="94">
        <v>0</v>
      </c>
    </row>
    <row r="297" spans="1:13" x14ac:dyDescent="0.3">
      <c r="A297" s="431"/>
      <c r="B297" s="35">
        <v>43755</v>
      </c>
      <c r="C297" s="193">
        <v>762</v>
      </c>
      <c r="D297" s="194">
        <v>802</v>
      </c>
      <c r="E297" s="195">
        <v>0</v>
      </c>
      <c r="F297" s="310">
        <v>23.1</v>
      </c>
      <c r="G297" s="157">
        <f t="shared" si="10"/>
        <v>-40</v>
      </c>
      <c r="H297" s="158">
        <f t="shared" si="11"/>
        <v>-5.2493438320209975</v>
      </c>
      <c r="I297" s="158">
        <v>7</v>
      </c>
      <c r="J297" s="90">
        <v>0</v>
      </c>
      <c r="K297" s="94">
        <v>0</v>
      </c>
      <c r="L297" s="329">
        <v>0</v>
      </c>
      <c r="M297" s="94">
        <v>0</v>
      </c>
    </row>
    <row r="298" spans="1:13" x14ac:dyDescent="0.3">
      <c r="A298" s="431"/>
      <c r="B298" s="35">
        <v>43756</v>
      </c>
      <c r="C298" s="193">
        <v>718</v>
      </c>
      <c r="D298" s="194">
        <v>761</v>
      </c>
      <c r="E298" s="195">
        <v>0</v>
      </c>
      <c r="F298" s="310">
        <v>23.2</v>
      </c>
      <c r="G298" s="157">
        <f t="shared" si="10"/>
        <v>-43</v>
      </c>
      <c r="H298" s="158">
        <f t="shared" si="11"/>
        <v>-5.9888579387186631</v>
      </c>
      <c r="I298" s="158">
        <v>10</v>
      </c>
      <c r="J298" s="90">
        <v>0</v>
      </c>
      <c r="K298" s="94">
        <v>0</v>
      </c>
      <c r="L298" s="329">
        <v>0</v>
      </c>
      <c r="M298" s="94">
        <v>0</v>
      </c>
    </row>
    <row r="299" spans="1:13" x14ac:dyDescent="0.3">
      <c r="A299" s="431"/>
      <c r="B299" s="35">
        <v>43757</v>
      </c>
      <c r="C299" s="193">
        <v>806</v>
      </c>
      <c r="D299" s="194">
        <v>858</v>
      </c>
      <c r="E299" s="195">
        <v>0</v>
      </c>
      <c r="F299" s="310">
        <v>23.6</v>
      </c>
      <c r="G299" s="157">
        <f t="shared" si="10"/>
        <v>-52</v>
      </c>
      <c r="H299" s="158">
        <f t="shared" si="11"/>
        <v>-6.4516129032258061</v>
      </c>
      <c r="I299" s="158">
        <v>17</v>
      </c>
      <c r="J299" s="90">
        <v>0</v>
      </c>
      <c r="K299" s="94">
        <v>0</v>
      </c>
      <c r="L299" s="329">
        <v>300</v>
      </c>
      <c r="M299" s="94">
        <v>0</v>
      </c>
    </row>
    <row r="300" spans="1:13" x14ac:dyDescent="0.3">
      <c r="A300" s="431"/>
      <c r="B300" s="35">
        <v>43758</v>
      </c>
      <c r="C300" s="193">
        <v>875</v>
      </c>
      <c r="D300" s="194">
        <v>951</v>
      </c>
      <c r="E300" s="195">
        <v>0</v>
      </c>
      <c r="F300" s="310"/>
      <c r="G300" s="157">
        <f t="shared" si="10"/>
        <v>-76</v>
      </c>
      <c r="H300" s="158">
        <f t="shared" si="11"/>
        <v>-8.6857142857142851</v>
      </c>
      <c r="I300" s="158">
        <v>10</v>
      </c>
      <c r="J300" s="90">
        <v>0</v>
      </c>
      <c r="K300" s="94">
        <v>0</v>
      </c>
      <c r="L300" s="329">
        <v>0</v>
      </c>
      <c r="M300" s="94">
        <v>0</v>
      </c>
    </row>
    <row r="301" spans="1:13" x14ac:dyDescent="0.3">
      <c r="A301" s="431"/>
      <c r="B301" s="53">
        <v>43759</v>
      </c>
      <c r="C301" s="193">
        <v>784</v>
      </c>
      <c r="D301" s="194">
        <v>849</v>
      </c>
      <c r="E301" s="195">
        <v>0</v>
      </c>
      <c r="F301" s="310">
        <v>22.7</v>
      </c>
      <c r="G301" s="157">
        <f t="shared" si="10"/>
        <v>-65</v>
      </c>
      <c r="H301" s="158">
        <f t="shared" si="11"/>
        <v>-8.2908163265306118</v>
      </c>
      <c r="I301" s="158">
        <v>26</v>
      </c>
      <c r="J301" s="90">
        <v>15</v>
      </c>
      <c r="K301" s="94">
        <v>0</v>
      </c>
      <c r="L301" s="329">
        <v>0</v>
      </c>
      <c r="M301" s="94">
        <v>0</v>
      </c>
    </row>
    <row r="302" spans="1:13" x14ac:dyDescent="0.3">
      <c r="A302" s="431"/>
      <c r="B302" s="35">
        <v>43760</v>
      </c>
      <c r="C302" s="193">
        <v>752</v>
      </c>
      <c r="D302" s="194">
        <v>797</v>
      </c>
      <c r="E302" s="195">
        <v>0</v>
      </c>
      <c r="F302" s="310">
        <v>23.1</v>
      </c>
      <c r="G302" s="157">
        <f t="shared" si="10"/>
        <v>-45</v>
      </c>
      <c r="H302" s="158">
        <f t="shared" si="11"/>
        <v>-5.9840425531914896</v>
      </c>
      <c r="I302" s="158">
        <v>44</v>
      </c>
      <c r="J302" s="90">
        <v>17</v>
      </c>
      <c r="K302" s="94">
        <v>0</v>
      </c>
      <c r="L302" s="329">
        <v>0</v>
      </c>
      <c r="M302" s="94">
        <v>1</v>
      </c>
    </row>
    <row r="303" spans="1:13" x14ac:dyDescent="0.3">
      <c r="A303" s="431"/>
      <c r="B303" s="35">
        <v>43761</v>
      </c>
      <c r="C303" s="193">
        <v>981</v>
      </c>
      <c r="D303" s="194">
        <v>1114</v>
      </c>
      <c r="E303" s="195">
        <v>143</v>
      </c>
      <c r="F303" s="310">
        <v>23.1</v>
      </c>
      <c r="G303" s="157">
        <f t="shared" si="10"/>
        <v>-133</v>
      </c>
      <c r="H303" s="158">
        <f t="shared" si="11"/>
        <v>-13.557594291539246</v>
      </c>
      <c r="I303" s="158">
        <v>179</v>
      </c>
      <c r="J303" s="90">
        <v>0</v>
      </c>
      <c r="K303" s="94">
        <v>6820</v>
      </c>
      <c r="L303" s="329">
        <v>0</v>
      </c>
      <c r="M303" s="94">
        <v>0</v>
      </c>
    </row>
    <row r="304" spans="1:13" x14ac:dyDescent="0.3">
      <c r="A304" s="431"/>
      <c r="B304" s="35">
        <v>43762</v>
      </c>
      <c r="C304" s="193">
        <v>1713</v>
      </c>
      <c r="D304" s="194">
        <v>1806</v>
      </c>
      <c r="E304" s="195">
        <v>314</v>
      </c>
      <c r="F304" s="310">
        <v>22.7</v>
      </c>
      <c r="G304" s="157">
        <f t="shared" si="10"/>
        <v>-93</v>
      </c>
      <c r="H304" s="158">
        <f t="shared" si="11"/>
        <v>-5.4290718038528896</v>
      </c>
      <c r="I304" s="158">
        <v>311</v>
      </c>
      <c r="J304" s="90">
        <v>6</v>
      </c>
      <c r="K304" s="94">
        <v>0</v>
      </c>
      <c r="L304" s="329">
        <v>300</v>
      </c>
      <c r="M304" s="94">
        <v>0</v>
      </c>
    </row>
    <row r="305" spans="1:13" x14ac:dyDescent="0.3">
      <c r="A305" s="431"/>
      <c r="B305" s="35">
        <v>43763</v>
      </c>
      <c r="C305" s="193">
        <v>835</v>
      </c>
      <c r="D305" s="194">
        <v>873</v>
      </c>
      <c r="E305" s="195">
        <v>0</v>
      </c>
      <c r="F305" s="310">
        <v>22.5</v>
      </c>
      <c r="G305" s="157">
        <f t="shared" si="10"/>
        <v>-38</v>
      </c>
      <c r="H305" s="158">
        <f t="shared" si="11"/>
        <v>-4.5508982035928147</v>
      </c>
      <c r="I305" s="158">
        <v>65</v>
      </c>
      <c r="J305" s="90">
        <v>19</v>
      </c>
      <c r="K305" s="94">
        <v>0</v>
      </c>
      <c r="L305" s="329">
        <v>0</v>
      </c>
      <c r="M305" s="94">
        <v>1</v>
      </c>
    </row>
    <row r="306" spans="1:13" x14ac:dyDescent="0.3">
      <c r="A306" s="431"/>
      <c r="B306" s="35">
        <v>43764</v>
      </c>
      <c r="C306" s="193">
        <v>731</v>
      </c>
      <c r="D306" s="194">
        <v>756</v>
      </c>
      <c r="E306" s="195">
        <v>0</v>
      </c>
      <c r="F306" s="310">
        <v>21.9</v>
      </c>
      <c r="G306" s="157">
        <f t="shared" si="10"/>
        <v>-25</v>
      </c>
      <c r="H306" s="158">
        <f t="shared" si="11"/>
        <v>-3.4199726402188784</v>
      </c>
      <c r="I306" s="158">
        <v>41</v>
      </c>
      <c r="J306" s="90">
        <v>0</v>
      </c>
      <c r="K306" s="94">
        <v>0</v>
      </c>
      <c r="L306" s="329">
        <v>0</v>
      </c>
      <c r="M306" s="94">
        <v>0</v>
      </c>
    </row>
    <row r="307" spans="1:13" x14ac:dyDescent="0.3">
      <c r="A307" s="431"/>
      <c r="B307" s="53">
        <v>43765</v>
      </c>
      <c r="C307" s="193">
        <v>788</v>
      </c>
      <c r="D307" s="194">
        <v>821</v>
      </c>
      <c r="E307" s="195">
        <v>0</v>
      </c>
      <c r="F307" s="310">
        <v>21.4</v>
      </c>
      <c r="G307" s="157">
        <f t="shared" si="10"/>
        <v>-33</v>
      </c>
      <c r="H307" s="158">
        <f t="shared" si="11"/>
        <v>-4.187817258883249</v>
      </c>
      <c r="I307" s="158">
        <v>61</v>
      </c>
      <c r="J307" s="90">
        <v>0</v>
      </c>
      <c r="K307" s="94">
        <v>0</v>
      </c>
      <c r="L307" s="329">
        <v>300</v>
      </c>
      <c r="M307" s="94">
        <v>0</v>
      </c>
    </row>
    <row r="308" spans="1:13" x14ac:dyDescent="0.3">
      <c r="A308" s="431"/>
      <c r="B308" s="35">
        <v>43766</v>
      </c>
      <c r="C308" s="193">
        <v>853</v>
      </c>
      <c r="D308" s="194">
        <v>853</v>
      </c>
      <c r="E308" s="195">
        <v>0</v>
      </c>
      <c r="F308" s="310">
        <v>22</v>
      </c>
      <c r="G308" s="157">
        <f t="shared" si="10"/>
        <v>0</v>
      </c>
      <c r="H308" s="158">
        <f t="shared" si="11"/>
        <v>0</v>
      </c>
      <c r="I308" s="158">
        <v>152</v>
      </c>
      <c r="J308" s="90">
        <v>28</v>
      </c>
      <c r="K308" s="94">
        <v>0</v>
      </c>
      <c r="L308" s="329">
        <v>0</v>
      </c>
      <c r="M308" s="94">
        <v>1</v>
      </c>
    </row>
    <row r="309" spans="1:13" x14ac:dyDescent="0.3">
      <c r="A309" s="431"/>
      <c r="B309" s="35">
        <v>43767</v>
      </c>
      <c r="C309" s="193">
        <v>777</v>
      </c>
      <c r="D309" s="194">
        <v>819</v>
      </c>
      <c r="E309" s="195">
        <v>0</v>
      </c>
      <c r="F309" s="310">
        <v>22</v>
      </c>
      <c r="G309" s="157">
        <f t="shared" si="10"/>
        <v>-42</v>
      </c>
      <c r="H309" s="158">
        <f t="shared" si="11"/>
        <v>-5.4054054054054053</v>
      </c>
      <c r="I309" s="158">
        <v>165</v>
      </c>
      <c r="J309" s="90">
        <v>0</v>
      </c>
      <c r="K309" s="94">
        <v>0</v>
      </c>
      <c r="L309" s="329">
        <v>0</v>
      </c>
      <c r="M309" s="94">
        <v>0</v>
      </c>
    </row>
    <row r="310" spans="1:13" x14ac:dyDescent="0.3">
      <c r="A310" s="431"/>
      <c r="B310" s="35">
        <v>43768</v>
      </c>
      <c r="C310" s="193">
        <v>847</v>
      </c>
      <c r="D310" s="194">
        <v>818</v>
      </c>
      <c r="E310" s="195">
        <v>0</v>
      </c>
      <c r="F310" s="310">
        <v>22.3</v>
      </c>
      <c r="G310" s="157">
        <f t="shared" si="10"/>
        <v>29</v>
      </c>
      <c r="H310" s="158">
        <f t="shared" si="11"/>
        <v>3.4238488783943328</v>
      </c>
      <c r="I310" s="158">
        <v>280</v>
      </c>
      <c r="J310" s="90">
        <v>64</v>
      </c>
      <c r="K310" s="94">
        <v>0</v>
      </c>
      <c r="L310" s="329">
        <v>0</v>
      </c>
      <c r="M310" s="94">
        <v>1</v>
      </c>
    </row>
    <row r="311" spans="1:13" ht="15" thickBot="1" x14ac:dyDescent="0.35">
      <c r="A311" s="432"/>
      <c r="B311" s="37">
        <v>43769</v>
      </c>
      <c r="C311" s="318"/>
      <c r="D311" s="319"/>
      <c r="E311" s="198">
        <v>0</v>
      </c>
      <c r="F311" s="311"/>
      <c r="G311" s="163" t="str">
        <f t="shared" si="10"/>
        <v/>
      </c>
      <c r="H311" s="164" t="str">
        <f t="shared" si="11"/>
        <v/>
      </c>
      <c r="I311" s="164"/>
      <c r="J311" s="101"/>
      <c r="K311" s="102">
        <v>0</v>
      </c>
      <c r="L311" s="330">
        <v>0</v>
      </c>
      <c r="M311" s="102">
        <v>0</v>
      </c>
    </row>
    <row r="312" spans="1:13" x14ac:dyDescent="0.3">
      <c r="A312" s="430" t="s">
        <v>35</v>
      </c>
      <c r="B312" s="38">
        <v>43770</v>
      </c>
      <c r="C312" s="188">
        <v>770</v>
      </c>
      <c r="D312" s="189">
        <v>809</v>
      </c>
      <c r="E312" s="190">
        <v>0</v>
      </c>
      <c r="F312" s="312">
        <v>21.7</v>
      </c>
      <c r="G312" s="191">
        <f t="shared" si="10"/>
        <v>-39</v>
      </c>
      <c r="H312" s="192">
        <f t="shared" si="11"/>
        <v>-5.0649350649350646</v>
      </c>
      <c r="I312" s="192">
        <v>34</v>
      </c>
      <c r="J312" s="89">
        <v>0</v>
      </c>
      <c r="K312" s="93">
        <v>0</v>
      </c>
      <c r="L312" s="349">
        <v>0</v>
      </c>
      <c r="M312" s="93">
        <v>0</v>
      </c>
    </row>
    <row r="313" spans="1:13" x14ac:dyDescent="0.3">
      <c r="A313" s="431"/>
      <c r="B313" s="34">
        <v>43771</v>
      </c>
      <c r="C313" s="193">
        <v>875</v>
      </c>
      <c r="D313" s="194">
        <v>979</v>
      </c>
      <c r="E313" s="195">
        <v>128</v>
      </c>
      <c r="F313" s="310">
        <v>21.5</v>
      </c>
      <c r="G313" s="157">
        <f t="shared" si="10"/>
        <v>-104</v>
      </c>
      <c r="H313" s="158">
        <f t="shared" si="11"/>
        <v>-11.885714285714286</v>
      </c>
      <c r="I313" s="158">
        <v>119</v>
      </c>
      <c r="J313" s="90">
        <v>0</v>
      </c>
      <c r="K313" s="94">
        <v>0</v>
      </c>
      <c r="L313" s="329">
        <v>0</v>
      </c>
      <c r="M313" s="94">
        <v>0</v>
      </c>
    </row>
    <row r="314" spans="1:13" x14ac:dyDescent="0.3">
      <c r="A314" s="431"/>
      <c r="B314" s="52">
        <v>43772</v>
      </c>
      <c r="C314" s="193">
        <v>1182</v>
      </c>
      <c r="D314" s="194">
        <v>1230</v>
      </c>
      <c r="E314" s="195">
        <v>1</v>
      </c>
      <c r="F314" s="310">
        <v>21.9</v>
      </c>
      <c r="G314" s="157">
        <f t="shared" si="10"/>
        <v>-48</v>
      </c>
      <c r="H314" s="158">
        <f t="shared" si="11"/>
        <v>-4.0609137055837561</v>
      </c>
      <c r="I314" s="158">
        <v>47</v>
      </c>
      <c r="J314" s="90">
        <v>2</v>
      </c>
      <c r="K314" s="94">
        <v>0</v>
      </c>
      <c r="L314" s="329">
        <v>300</v>
      </c>
      <c r="M314" s="94">
        <v>0</v>
      </c>
    </row>
    <row r="315" spans="1:13" x14ac:dyDescent="0.3">
      <c r="A315" s="431"/>
      <c r="B315" s="34">
        <v>43773</v>
      </c>
      <c r="C315" s="193">
        <v>814</v>
      </c>
      <c r="D315" s="194">
        <v>823</v>
      </c>
      <c r="E315" s="195">
        <v>0</v>
      </c>
      <c r="F315" s="310">
        <v>21.8</v>
      </c>
      <c r="G315" s="157">
        <f t="shared" si="10"/>
        <v>-9</v>
      </c>
      <c r="H315" s="158">
        <f t="shared" si="11"/>
        <v>-1.1056511056511056</v>
      </c>
      <c r="I315" s="158">
        <v>83</v>
      </c>
      <c r="J315" s="90">
        <v>17</v>
      </c>
      <c r="K315" s="94">
        <v>0</v>
      </c>
      <c r="L315" s="329">
        <v>0</v>
      </c>
      <c r="M315" s="94">
        <v>0</v>
      </c>
    </row>
    <row r="316" spans="1:13" x14ac:dyDescent="0.3">
      <c r="A316" s="431"/>
      <c r="B316" s="34">
        <v>43774</v>
      </c>
      <c r="C316" s="193">
        <v>767</v>
      </c>
      <c r="D316" s="194">
        <v>776</v>
      </c>
      <c r="E316" s="195">
        <v>0</v>
      </c>
      <c r="F316" s="310">
        <v>20.9</v>
      </c>
      <c r="G316" s="157">
        <f t="shared" si="10"/>
        <v>-9</v>
      </c>
      <c r="H316" s="158">
        <f t="shared" si="11"/>
        <v>-1.1734028683181226</v>
      </c>
      <c r="I316" s="158">
        <v>76</v>
      </c>
      <c r="J316" s="90">
        <v>6</v>
      </c>
      <c r="K316" s="94">
        <v>0</v>
      </c>
      <c r="L316" s="329">
        <v>0</v>
      </c>
      <c r="M316" s="94">
        <v>1</v>
      </c>
    </row>
    <row r="317" spans="1:13" x14ac:dyDescent="0.3">
      <c r="A317" s="431"/>
      <c r="B317" s="52">
        <v>43775</v>
      </c>
      <c r="C317" s="193">
        <v>704</v>
      </c>
      <c r="D317" s="194">
        <v>716</v>
      </c>
      <c r="E317" s="195">
        <v>0</v>
      </c>
      <c r="F317" s="310">
        <v>20.7</v>
      </c>
      <c r="G317" s="157">
        <f t="shared" si="10"/>
        <v>-12</v>
      </c>
      <c r="H317" s="158">
        <f t="shared" si="11"/>
        <v>-1.7045454545454546</v>
      </c>
      <c r="I317" s="158">
        <v>72</v>
      </c>
      <c r="J317" s="90">
        <v>23</v>
      </c>
      <c r="K317" s="94">
        <v>0</v>
      </c>
      <c r="L317" s="329">
        <v>0</v>
      </c>
      <c r="M317" s="94">
        <v>0</v>
      </c>
    </row>
    <row r="318" spans="1:13" x14ac:dyDescent="0.3">
      <c r="A318" s="431"/>
      <c r="B318" s="34">
        <v>43776</v>
      </c>
      <c r="C318" s="193">
        <v>864</v>
      </c>
      <c r="D318" s="194">
        <v>899</v>
      </c>
      <c r="E318" s="195">
        <v>0</v>
      </c>
      <c r="F318" s="310">
        <v>19.7</v>
      </c>
      <c r="G318" s="157">
        <f t="shared" si="10"/>
        <v>-35</v>
      </c>
      <c r="H318" s="158">
        <f t="shared" si="11"/>
        <v>-4.0509259259259256</v>
      </c>
      <c r="I318" s="158">
        <v>29</v>
      </c>
      <c r="J318" s="90">
        <v>0</v>
      </c>
      <c r="K318" s="94">
        <v>7320</v>
      </c>
      <c r="L318" s="329">
        <v>300</v>
      </c>
      <c r="M318" s="94">
        <v>0</v>
      </c>
    </row>
    <row r="319" spans="1:13" x14ac:dyDescent="0.3">
      <c r="A319" s="431"/>
      <c r="B319" s="34">
        <v>43777</v>
      </c>
      <c r="C319" s="193">
        <v>715</v>
      </c>
      <c r="D319" s="194">
        <v>764</v>
      </c>
      <c r="E319" s="195">
        <v>0</v>
      </c>
      <c r="F319" s="310">
        <v>19.8</v>
      </c>
      <c r="G319" s="157">
        <f t="shared" si="10"/>
        <v>-49</v>
      </c>
      <c r="H319" s="158">
        <f t="shared" si="11"/>
        <v>-6.8531468531468533</v>
      </c>
      <c r="I319" s="158">
        <v>49</v>
      </c>
      <c r="J319" s="90">
        <v>0</v>
      </c>
      <c r="K319" s="94">
        <v>0</v>
      </c>
      <c r="L319" s="329">
        <v>0</v>
      </c>
      <c r="M319" s="94">
        <v>0</v>
      </c>
    </row>
    <row r="320" spans="1:13" x14ac:dyDescent="0.3">
      <c r="A320" s="431"/>
      <c r="B320" s="34">
        <v>43778</v>
      </c>
      <c r="C320" s="193">
        <v>942</v>
      </c>
      <c r="D320" s="194">
        <v>1036</v>
      </c>
      <c r="E320" s="195">
        <v>111</v>
      </c>
      <c r="F320" s="310">
        <v>18.899999999999999</v>
      </c>
      <c r="G320" s="157">
        <f t="shared" si="10"/>
        <v>-94</v>
      </c>
      <c r="H320" s="158">
        <f t="shared" si="11"/>
        <v>-9.9787685774946926</v>
      </c>
      <c r="I320" s="158">
        <v>206</v>
      </c>
      <c r="J320" s="90">
        <v>0</v>
      </c>
      <c r="K320" s="94">
        <v>0</v>
      </c>
      <c r="L320" s="329">
        <v>0</v>
      </c>
      <c r="M320" s="94">
        <v>0</v>
      </c>
    </row>
    <row r="321" spans="1:13" x14ac:dyDescent="0.3">
      <c r="A321" s="431"/>
      <c r="B321" s="34">
        <v>43779</v>
      </c>
      <c r="C321" s="193">
        <v>711</v>
      </c>
      <c r="D321" s="194">
        <v>819</v>
      </c>
      <c r="E321" s="195">
        <v>754</v>
      </c>
      <c r="F321" s="310">
        <v>18.8</v>
      </c>
      <c r="G321" s="157">
        <f t="shared" si="10"/>
        <v>-108</v>
      </c>
      <c r="H321" s="158">
        <f t="shared" si="11"/>
        <v>-15.189873417721518</v>
      </c>
      <c r="I321" s="158">
        <v>728</v>
      </c>
      <c r="J321" s="90">
        <v>0</v>
      </c>
      <c r="K321" s="94">
        <v>0</v>
      </c>
      <c r="L321" s="329">
        <v>300</v>
      </c>
      <c r="M321" s="94">
        <v>0</v>
      </c>
    </row>
    <row r="322" spans="1:13" x14ac:dyDescent="0.3">
      <c r="A322" s="431"/>
      <c r="B322" s="34">
        <v>43780</v>
      </c>
      <c r="C322" s="193">
        <v>1727</v>
      </c>
      <c r="D322" s="194">
        <v>1923</v>
      </c>
      <c r="E322" s="195">
        <v>345</v>
      </c>
      <c r="F322" s="310">
        <v>18.899999999999999</v>
      </c>
      <c r="G322" s="157">
        <f t="shared" si="10"/>
        <v>-196</v>
      </c>
      <c r="H322" s="158">
        <f t="shared" si="11"/>
        <v>-11.349160393746381</v>
      </c>
      <c r="I322" s="158">
        <v>353</v>
      </c>
      <c r="J322" s="90">
        <v>0</v>
      </c>
      <c r="K322" s="94">
        <v>0</v>
      </c>
      <c r="L322" s="329">
        <v>0</v>
      </c>
      <c r="M322" s="94">
        <v>0</v>
      </c>
    </row>
    <row r="323" spans="1:13" x14ac:dyDescent="0.3">
      <c r="A323" s="431"/>
      <c r="B323" s="34">
        <v>43781</v>
      </c>
      <c r="C323" s="193">
        <v>1013</v>
      </c>
      <c r="D323" s="194">
        <v>1057</v>
      </c>
      <c r="E323" s="195">
        <v>0</v>
      </c>
      <c r="F323" s="310">
        <v>18.2</v>
      </c>
      <c r="G323" s="157">
        <f t="shared" si="10"/>
        <v>-44</v>
      </c>
      <c r="H323" s="158">
        <f t="shared" si="11"/>
        <v>-4.3435340572556767</v>
      </c>
      <c r="I323" s="158">
        <v>38</v>
      </c>
      <c r="J323" s="90">
        <v>21</v>
      </c>
      <c r="K323" s="94">
        <v>0</v>
      </c>
      <c r="L323" s="329">
        <v>0</v>
      </c>
      <c r="M323" s="94">
        <v>0</v>
      </c>
    </row>
    <row r="324" spans="1:13" x14ac:dyDescent="0.3">
      <c r="A324" s="431"/>
      <c r="B324" s="34">
        <v>43782</v>
      </c>
      <c r="C324" s="193">
        <v>936</v>
      </c>
      <c r="D324" s="194">
        <v>947</v>
      </c>
      <c r="E324" s="195">
        <v>0</v>
      </c>
      <c r="F324" s="310">
        <v>18.899999999999999</v>
      </c>
      <c r="G324" s="157">
        <f t="shared" si="10"/>
        <v>-11</v>
      </c>
      <c r="H324" s="158">
        <f t="shared" si="11"/>
        <v>-1.1752136752136753</v>
      </c>
      <c r="I324" s="158">
        <v>36</v>
      </c>
      <c r="J324" s="90">
        <v>24</v>
      </c>
      <c r="K324" s="94">
        <v>0</v>
      </c>
      <c r="L324" s="329">
        <v>0</v>
      </c>
      <c r="M324" s="94">
        <v>1</v>
      </c>
    </row>
    <row r="325" spans="1:13" x14ac:dyDescent="0.3">
      <c r="A325" s="431"/>
      <c r="B325" s="52">
        <v>43783</v>
      </c>
      <c r="C325" s="193">
        <v>853</v>
      </c>
      <c r="D325" s="194">
        <v>878</v>
      </c>
      <c r="E325" s="195">
        <v>0</v>
      </c>
      <c r="F325" s="310">
        <v>18.8</v>
      </c>
      <c r="G325" s="157">
        <f t="shared" si="10"/>
        <v>-25</v>
      </c>
      <c r="H325" s="158">
        <f t="shared" si="11"/>
        <v>-2.9308323563892147</v>
      </c>
      <c r="I325" s="158">
        <v>48</v>
      </c>
      <c r="J325" s="90">
        <v>31</v>
      </c>
      <c r="K325" s="94">
        <v>0</v>
      </c>
      <c r="L325" s="329">
        <v>0</v>
      </c>
      <c r="M325" s="94">
        <v>0</v>
      </c>
    </row>
    <row r="326" spans="1:13" x14ac:dyDescent="0.3">
      <c r="A326" s="431"/>
      <c r="B326" s="34">
        <v>43784</v>
      </c>
      <c r="C326" s="193">
        <v>801</v>
      </c>
      <c r="D326" s="194">
        <v>837</v>
      </c>
      <c r="E326" s="195">
        <v>0</v>
      </c>
      <c r="F326" s="310">
        <v>18.399999999999999</v>
      </c>
      <c r="G326" s="157">
        <f t="shared" si="10"/>
        <v>-36</v>
      </c>
      <c r="H326" s="158">
        <f t="shared" si="11"/>
        <v>-4.4943820224719104</v>
      </c>
      <c r="I326" s="158">
        <v>40</v>
      </c>
      <c r="J326" s="90">
        <v>26</v>
      </c>
      <c r="K326" s="94">
        <v>0</v>
      </c>
      <c r="L326" s="329">
        <v>300</v>
      </c>
      <c r="M326" s="94">
        <v>1</v>
      </c>
    </row>
    <row r="327" spans="1:13" x14ac:dyDescent="0.3">
      <c r="A327" s="431"/>
      <c r="B327" s="34">
        <v>43785</v>
      </c>
      <c r="C327" s="193">
        <v>766</v>
      </c>
      <c r="D327" s="194">
        <v>848</v>
      </c>
      <c r="E327" s="195">
        <v>727</v>
      </c>
      <c r="F327" s="310">
        <v>17.8</v>
      </c>
      <c r="G327" s="157">
        <f t="shared" si="10"/>
        <v>-82</v>
      </c>
      <c r="H327" s="158">
        <f t="shared" si="11"/>
        <v>-10.704960835509139</v>
      </c>
      <c r="I327" s="158">
        <v>786</v>
      </c>
      <c r="J327" s="90">
        <v>0</v>
      </c>
      <c r="K327" s="94">
        <v>0</v>
      </c>
      <c r="L327" s="329">
        <v>0</v>
      </c>
      <c r="M327" s="94">
        <v>0</v>
      </c>
    </row>
    <row r="328" spans="1:13" x14ac:dyDescent="0.3">
      <c r="A328" s="431"/>
      <c r="B328" s="34">
        <v>43786</v>
      </c>
      <c r="C328" s="193">
        <v>1071</v>
      </c>
      <c r="D328" s="194">
        <v>1127</v>
      </c>
      <c r="E328" s="195">
        <v>0</v>
      </c>
      <c r="F328" s="310">
        <v>17.600000000000001</v>
      </c>
      <c r="G328" s="157">
        <f t="shared" si="10"/>
        <v>-56</v>
      </c>
      <c r="H328" s="158">
        <f t="shared" si="11"/>
        <v>-5.2287581699346406</v>
      </c>
      <c r="I328" s="158">
        <v>4</v>
      </c>
      <c r="J328" s="90">
        <v>0</v>
      </c>
      <c r="K328" s="94">
        <v>0</v>
      </c>
      <c r="L328" s="329">
        <v>0</v>
      </c>
      <c r="M328" s="94">
        <v>0</v>
      </c>
    </row>
    <row r="329" spans="1:13" x14ac:dyDescent="0.3">
      <c r="A329" s="431"/>
      <c r="B329" s="34">
        <v>43787</v>
      </c>
      <c r="C329" s="193">
        <v>957</v>
      </c>
      <c r="D329" s="194">
        <v>1013</v>
      </c>
      <c r="E329" s="195">
        <v>0</v>
      </c>
      <c r="F329" s="310">
        <v>17.3</v>
      </c>
      <c r="G329" s="157">
        <f t="shared" ref="G329:G372" si="12">IF((C329&gt;0),(C329-D329),(""))</f>
        <v>-56</v>
      </c>
      <c r="H329" s="158">
        <f t="shared" ref="H329:H372" si="13">IF((C329&gt;0),(100*(C329-D329)/C329),(""))</f>
        <v>-5.851619644723093</v>
      </c>
      <c r="I329" s="158">
        <v>36</v>
      </c>
      <c r="J329" s="90">
        <v>24</v>
      </c>
      <c r="K329" s="94">
        <v>0</v>
      </c>
      <c r="L329" s="329">
        <v>0</v>
      </c>
      <c r="M329" s="94">
        <v>1</v>
      </c>
    </row>
    <row r="330" spans="1:13" x14ac:dyDescent="0.3">
      <c r="A330" s="431"/>
      <c r="B330" s="34">
        <v>43788</v>
      </c>
      <c r="C330" s="193">
        <v>901</v>
      </c>
      <c r="D330" s="194">
        <v>926</v>
      </c>
      <c r="E330" s="195">
        <v>0</v>
      </c>
      <c r="F330" s="310">
        <v>18.5</v>
      </c>
      <c r="G330" s="157">
        <f t="shared" si="12"/>
        <v>-25</v>
      </c>
      <c r="H330" s="158">
        <f t="shared" si="13"/>
        <v>-2.7746947835738069</v>
      </c>
      <c r="I330" s="158">
        <v>49</v>
      </c>
      <c r="J330" s="90">
        <v>33</v>
      </c>
      <c r="K330" s="94">
        <v>0</v>
      </c>
      <c r="L330" s="329">
        <v>300</v>
      </c>
      <c r="M330" s="94">
        <v>0</v>
      </c>
    </row>
    <row r="331" spans="1:13" x14ac:dyDescent="0.3">
      <c r="A331" s="431"/>
      <c r="B331" s="52">
        <v>43789</v>
      </c>
      <c r="C331" s="193">
        <v>890</v>
      </c>
      <c r="D331" s="194">
        <v>908</v>
      </c>
      <c r="E331" s="195">
        <v>0</v>
      </c>
      <c r="F331" s="310">
        <v>18.600000000000001</v>
      </c>
      <c r="G331" s="157">
        <f t="shared" si="12"/>
        <v>-18</v>
      </c>
      <c r="H331" s="158">
        <f t="shared" si="13"/>
        <v>-2.0224719101123596</v>
      </c>
      <c r="I331" s="158">
        <v>43</v>
      </c>
      <c r="J331" s="90">
        <v>29</v>
      </c>
      <c r="K331" s="94">
        <v>0</v>
      </c>
      <c r="L331" s="329">
        <v>0</v>
      </c>
      <c r="M331" s="94">
        <v>1</v>
      </c>
    </row>
    <row r="332" spans="1:13" x14ac:dyDescent="0.3">
      <c r="A332" s="431"/>
      <c r="B332" s="34">
        <v>43790</v>
      </c>
      <c r="C332" s="193">
        <v>840</v>
      </c>
      <c r="D332" s="194">
        <v>850</v>
      </c>
      <c r="E332" s="195">
        <v>0</v>
      </c>
      <c r="F332" s="310">
        <v>17.899999999999999</v>
      </c>
      <c r="G332" s="157">
        <f t="shared" si="12"/>
        <v>-10</v>
      </c>
      <c r="H332" s="158">
        <f t="shared" si="13"/>
        <v>-1.1904761904761905</v>
      </c>
      <c r="I332" s="158">
        <v>50</v>
      </c>
      <c r="J332" s="90">
        <v>36</v>
      </c>
      <c r="K332" s="94">
        <v>0</v>
      </c>
      <c r="L332" s="329">
        <v>0</v>
      </c>
      <c r="M332" s="94">
        <v>1</v>
      </c>
    </row>
    <row r="333" spans="1:13" x14ac:dyDescent="0.3">
      <c r="A333" s="431"/>
      <c r="B333" s="34">
        <v>43791</v>
      </c>
      <c r="C333" s="193">
        <v>621</v>
      </c>
      <c r="D333" s="194">
        <v>700</v>
      </c>
      <c r="E333" s="195">
        <v>246</v>
      </c>
      <c r="F333" s="310">
        <v>17.8</v>
      </c>
      <c r="G333" s="157">
        <f t="shared" si="12"/>
        <v>-79</v>
      </c>
      <c r="H333" s="158">
        <f t="shared" si="13"/>
        <v>-12.721417069243156</v>
      </c>
      <c r="I333" s="158">
        <v>191</v>
      </c>
      <c r="J333" s="90">
        <v>20</v>
      </c>
      <c r="K333" s="94">
        <v>0</v>
      </c>
      <c r="L333" s="329">
        <v>0</v>
      </c>
      <c r="M333" s="94">
        <v>0</v>
      </c>
    </row>
    <row r="334" spans="1:13" x14ac:dyDescent="0.3">
      <c r="A334" s="431"/>
      <c r="B334" s="34">
        <v>43792</v>
      </c>
      <c r="C334" s="193">
        <v>2513</v>
      </c>
      <c r="D334" s="194">
        <v>2581</v>
      </c>
      <c r="E334" s="195">
        <v>584</v>
      </c>
      <c r="F334" s="310">
        <v>17.7</v>
      </c>
      <c r="G334" s="157">
        <f t="shared" si="12"/>
        <v>-68</v>
      </c>
      <c r="H334" s="158">
        <f t="shared" si="13"/>
        <v>-2.7059291683247113</v>
      </c>
      <c r="I334" s="158">
        <v>627</v>
      </c>
      <c r="J334" s="90">
        <v>0</v>
      </c>
      <c r="K334" s="94">
        <v>0</v>
      </c>
      <c r="L334" s="329">
        <v>0</v>
      </c>
      <c r="M334" s="94">
        <v>0</v>
      </c>
    </row>
    <row r="335" spans="1:13" x14ac:dyDescent="0.3">
      <c r="A335" s="431"/>
      <c r="B335" s="34">
        <v>43793</v>
      </c>
      <c r="C335" s="193">
        <v>1567</v>
      </c>
      <c r="D335" s="194">
        <v>1606</v>
      </c>
      <c r="E335" s="195">
        <v>0</v>
      </c>
      <c r="F335" s="310">
        <v>18</v>
      </c>
      <c r="G335" s="157">
        <f t="shared" si="12"/>
        <v>-39</v>
      </c>
      <c r="H335" s="158">
        <f t="shared" si="13"/>
        <v>-2.4888321633694956</v>
      </c>
      <c r="I335" s="158">
        <v>9</v>
      </c>
      <c r="J335" s="90">
        <v>0</v>
      </c>
      <c r="K335" s="94">
        <v>0</v>
      </c>
      <c r="L335" s="329">
        <v>300</v>
      </c>
      <c r="M335" s="94">
        <v>0</v>
      </c>
    </row>
    <row r="336" spans="1:13" x14ac:dyDescent="0.3">
      <c r="A336" s="431"/>
      <c r="B336" s="34">
        <v>43794</v>
      </c>
      <c r="C336" s="193">
        <v>1121</v>
      </c>
      <c r="D336" s="194">
        <v>1149</v>
      </c>
      <c r="E336" s="195">
        <v>0</v>
      </c>
      <c r="F336" s="310">
        <v>18</v>
      </c>
      <c r="G336" s="157">
        <f t="shared" si="12"/>
        <v>-28</v>
      </c>
      <c r="H336" s="158">
        <f t="shared" si="13"/>
        <v>-2.4977698483496877</v>
      </c>
      <c r="I336" s="158">
        <v>30</v>
      </c>
      <c r="J336" s="90">
        <v>19</v>
      </c>
      <c r="K336" s="94">
        <v>0</v>
      </c>
      <c r="L336" s="329">
        <v>0</v>
      </c>
      <c r="M336" s="94">
        <v>1</v>
      </c>
    </row>
    <row r="337" spans="1:13" x14ac:dyDescent="0.3">
      <c r="A337" s="431"/>
      <c r="B337" s="34">
        <v>43795</v>
      </c>
      <c r="C337" s="193">
        <v>1010</v>
      </c>
      <c r="D337" s="194">
        <v>1050</v>
      </c>
      <c r="E337" s="195">
        <v>0</v>
      </c>
      <c r="F337" s="310">
        <v>18.100000000000001</v>
      </c>
      <c r="G337" s="157">
        <f t="shared" si="12"/>
        <v>-40</v>
      </c>
      <c r="H337" s="158">
        <f t="shared" si="13"/>
        <v>-3.9603960396039604</v>
      </c>
      <c r="I337" s="158">
        <v>4</v>
      </c>
      <c r="J337" s="90">
        <v>0</v>
      </c>
      <c r="K337" s="94">
        <v>0</v>
      </c>
      <c r="L337" s="329">
        <v>0</v>
      </c>
      <c r="M337" s="94">
        <v>0</v>
      </c>
    </row>
    <row r="338" spans="1:13" x14ac:dyDescent="0.3">
      <c r="A338" s="431"/>
      <c r="B338" s="34">
        <v>43796</v>
      </c>
      <c r="C338" s="193">
        <v>994</v>
      </c>
      <c r="D338" s="194">
        <v>1036</v>
      </c>
      <c r="E338" s="195">
        <v>0</v>
      </c>
      <c r="F338" s="310">
        <v>18.2</v>
      </c>
      <c r="G338" s="157">
        <f t="shared" si="12"/>
        <v>-42</v>
      </c>
      <c r="H338" s="158">
        <f t="shared" si="13"/>
        <v>-4.225352112676056</v>
      </c>
      <c r="I338" s="158">
        <v>36</v>
      </c>
      <c r="J338" s="90">
        <v>24</v>
      </c>
      <c r="K338" s="94">
        <v>0</v>
      </c>
      <c r="L338" s="329">
        <v>0</v>
      </c>
      <c r="M338" s="94">
        <v>1</v>
      </c>
    </row>
    <row r="339" spans="1:13" x14ac:dyDescent="0.3">
      <c r="A339" s="431"/>
      <c r="B339" s="34">
        <v>43797</v>
      </c>
      <c r="C339" s="193">
        <v>925</v>
      </c>
      <c r="D339" s="194">
        <v>920</v>
      </c>
      <c r="E339" s="195">
        <v>0</v>
      </c>
      <c r="F339" s="310">
        <v>18</v>
      </c>
      <c r="G339" s="157">
        <f t="shared" si="12"/>
        <v>5</v>
      </c>
      <c r="H339" s="158">
        <f t="shared" si="13"/>
        <v>0.54054054054054057</v>
      </c>
      <c r="I339" s="158">
        <v>52</v>
      </c>
      <c r="J339" s="90">
        <v>35</v>
      </c>
      <c r="K339" s="94">
        <v>0</v>
      </c>
      <c r="L339" s="329">
        <v>0</v>
      </c>
      <c r="M339" s="94">
        <v>1</v>
      </c>
    </row>
    <row r="340" spans="1:13" x14ac:dyDescent="0.3">
      <c r="A340" s="431"/>
      <c r="B340" s="34">
        <v>43798</v>
      </c>
      <c r="C340" s="193">
        <v>861</v>
      </c>
      <c r="D340" s="194">
        <v>870</v>
      </c>
      <c r="E340" s="195">
        <v>0</v>
      </c>
      <c r="F340" s="310">
        <v>17.5</v>
      </c>
      <c r="G340" s="157">
        <f t="shared" si="12"/>
        <v>-9</v>
      </c>
      <c r="H340" s="158">
        <f t="shared" si="13"/>
        <v>-1.0452961672473868</v>
      </c>
      <c r="I340" s="158">
        <v>41</v>
      </c>
      <c r="J340" s="90">
        <v>27</v>
      </c>
      <c r="K340" s="94">
        <v>0</v>
      </c>
      <c r="L340" s="329">
        <v>0</v>
      </c>
      <c r="M340" s="94">
        <v>0</v>
      </c>
    </row>
    <row r="341" spans="1:13" ht="15" thickBot="1" x14ac:dyDescent="0.35">
      <c r="A341" s="432"/>
      <c r="B341" s="56">
        <v>43799</v>
      </c>
      <c r="C341" s="196">
        <v>811</v>
      </c>
      <c r="D341" s="197">
        <v>842</v>
      </c>
      <c r="E341" s="314">
        <v>0</v>
      </c>
      <c r="F341" s="313">
        <v>17.8</v>
      </c>
      <c r="G341" s="177">
        <f t="shared" si="12"/>
        <v>-31</v>
      </c>
      <c r="H341" s="178">
        <f t="shared" si="13"/>
        <v>-3.8224414303329222</v>
      </c>
      <c r="I341" s="178">
        <v>4</v>
      </c>
      <c r="J341" s="328">
        <v>0</v>
      </c>
      <c r="K341" s="346">
        <v>0</v>
      </c>
      <c r="L341" s="347">
        <v>0</v>
      </c>
      <c r="M341" s="346">
        <v>0</v>
      </c>
    </row>
    <row r="342" spans="1:13" x14ac:dyDescent="0.3">
      <c r="A342" s="430" t="s">
        <v>36</v>
      </c>
      <c r="B342" s="35">
        <v>43800</v>
      </c>
      <c r="C342" s="315">
        <v>929</v>
      </c>
      <c r="D342" s="316">
        <v>960</v>
      </c>
      <c r="E342" s="317">
        <v>0</v>
      </c>
      <c r="F342" s="309"/>
      <c r="G342" s="152">
        <f t="shared" si="12"/>
        <v>-31</v>
      </c>
      <c r="H342" s="153">
        <f t="shared" si="13"/>
        <v>-3.3369214208826694</v>
      </c>
      <c r="I342" s="153">
        <v>6</v>
      </c>
      <c r="J342" s="348">
        <v>2</v>
      </c>
      <c r="K342" s="345">
        <v>0</v>
      </c>
      <c r="L342" s="344">
        <v>0</v>
      </c>
      <c r="M342" s="345">
        <v>0</v>
      </c>
    </row>
    <row r="343" spans="1:13" x14ac:dyDescent="0.3">
      <c r="A343" s="431"/>
      <c r="B343" s="35">
        <v>43801</v>
      </c>
      <c r="C343" s="193">
        <v>830</v>
      </c>
      <c r="D343" s="194">
        <v>852</v>
      </c>
      <c r="E343" s="195">
        <v>0</v>
      </c>
      <c r="F343" s="310"/>
      <c r="G343" s="157">
        <f t="shared" si="12"/>
        <v>-22</v>
      </c>
      <c r="H343" s="158">
        <f t="shared" si="13"/>
        <v>-2.6506024096385543</v>
      </c>
      <c r="I343" s="158">
        <v>43</v>
      </c>
      <c r="J343" s="90">
        <v>30</v>
      </c>
      <c r="K343" s="94">
        <v>0</v>
      </c>
      <c r="L343" s="329">
        <v>300</v>
      </c>
      <c r="M343" s="94">
        <v>0</v>
      </c>
    </row>
    <row r="344" spans="1:13" x14ac:dyDescent="0.3">
      <c r="A344" s="431"/>
      <c r="B344" s="35">
        <v>43802</v>
      </c>
      <c r="C344" s="193">
        <v>864</v>
      </c>
      <c r="D344" s="194">
        <v>872</v>
      </c>
      <c r="E344" s="195">
        <v>0</v>
      </c>
      <c r="F344" s="310"/>
      <c r="G344" s="157">
        <f t="shared" si="12"/>
        <v>-8</v>
      </c>
      <c r="H344" s="158">
        <f t="shared" si="13"/>
        <v>-0.92592592592592593</v>
      </c>
      <c r="I344" s="158">
        <v>44</v>
      </c>
      <c r="J344" s="90">
        <v>31</v>
      </c>
      <c r="K344" s="94">
        <v>0</v>
      </c>
      <c r="L344" s="329">
        <v>0</v>
      </c>
      <c r="M344" s="94">
        <v>0</v>
      </c>
    </row>
    <row r="345" spans="1:13" x14ac:dyDescent="0.3">
      <c r="A345" s="431"/>
      <c r="B345" s="35">
        <v>43803</v>
      </c>
      <c r="C345" s="193">
        <v>816</v>
      </c>
      <c r="D345" s="194">
        <v>823</v>
      </c>
      <c r="E345" s="195">
        <v>0</v>
      </c>
      <c r="F345" s="310"/>
      <c r="G345" s="157">
        <f t="shared" si="12"/>
        <v>-7</v>
      </c>
      <c r="H345" s="158">
        <f t="shared" si="13"/>
        <v>-0.85784313725490191</v>
      </c>
      <c r="I345" s="158">
        <v>50</v>
      </c>
      <c r="J345" s="90">
        <v>33</v>
      </c>
      <c r="K345" s="94">
        <v>0</v>
      </c>
      <c r="L345" s="329">
        <v>300</v>
      </c>
      <c r="M345" s="94">
        <v>1</v>
      </c>
    </row>
    <row r="346" spans="1:13" x14ac:dyDescent="0.3">
      <c r="A346" s="431"/>
      <c r="B346" s="53">
        <v>43804</v>
      </c>
      <c r="C346" s="193">
        <v>833</v>
      </c>
      <c r="D346" s="194">
        <v>787</v>
      </c>
      <c r="E346" s="195">
        <v>0</v>
      </c>
      <c r="F346" s="310"/>
      <c r="G346" s="157">
        <f t="shared" si="12"/>
        <v>46</v>
      </c>
      <c r="H346" s="158">
        <f t="shared" si="13"/>
        <v>5.5222088835534215</v>
      </c>
      <c r="I346" s="158">
        <v>47</v>
      </c>
      <c r="J346" s="90">
        <v>27</v>
      </c>
      <c r="K346" s="94">
        <v>0</v>
      </c>
      <c r="L346" s="329">
        <v>0</v>
      </c>
      <c r="M346" s="94">
        <v>0</v>
      </c>
    </row>
    <row r="347" spans="1:13" x14ac:dyDescent="0.3">
      <c r="A347" s="431"/>
      <c r="B347" s="35">
        <v>43805</v>
      </c>
      <c r="C347" s="193">
        <v>698</v>
      </c>
      <c r="D347" s="194">
        <v>658</v>
      </c>
      <c r="E347" s="195">
        <v>0</v>
      </c>
      <c r="F347" s="310"/>
      <c r="G347" s="157">
        <f t="shared" si="12"/>
        <v>40</v>
      </c>
      <c r="H347" s="158">
        <f t="shared" si="13"/>
        <v>5.7306590257879657</v>
      </c>
      <c r="I347" s="158">
        <v>21</v>
      </c>
      <c r="J347" s="90">
        <v>0</v>
      </c>
      <c r="K347" s="94">
        <v>0</v>
      </c>
      <c r="L347" s="329">
        <v>50</v>
      </c>
      <c r="M347" s="94">
        <v>0</v>
      </c>
    </row>
    <row r="348" spans="1:13" x14ac:dyDescent="0.3">
      <c r="A348" s="431"/>
      <c r="B348" s="35">
        <v>43806</v>
      </c>
      <c r="C348" s="193">
        <v>824</v>
      </c>
      <c r="D348" s="194">
        <v>775</v>
      </c>
      <c r="E348" s="195">
        <v>0</v>
      </c>
      <c r="F348" s="310"/>
      <c r="G348" s="157">
        <f t="shared" si="12"/>
        <v>49</v>
      </c>
      <c r="H348" s="158">
        <f t="shared" si="13"/>
        <v>5.9466019417475726</v>
      </c>
      <c r="I348" s="158">
        <v>30</v>
      </c>
      <c r="J348" s="90">
        <v>0</v>
      </c>
      <c r="K348" s="94">
        <v>0</v>
      </c>
      <c r="L348" s="329">
        <v>0</v>
      </c>
      <c r="M348" s="94">
        <v>0</v>
      </c>
    </row>
    <row r="349" spans="1:13" x14ac:dyDescent="0.3">
      <c r="A349" s="431"/>
      <c r="B349" s="35">
        <v>43807</v>
      </c>
      <c r="C349" s="193">
        <v>807</v>
      </c>
      <c r="D349" s="194">
        <v>759</v>
      </c>
      <c r="E349" s="195">
        <v>0</v>
      </c>
      <c r="F349" s="310"/>
      <c r="G349" s="157">
        <f t="shared" si="12"/>
        <v>48</v>
      </c>
      <c r="H349" s="158">
        <f t="shared" si="13"/>
        <v>5.9479553903345721</v>
      </c>
      <c r="I349" s="158">
        <v>31</v>
      </c>
      <c r="J349" s="90">
        <v>0</v>
      </c>
      <c r="K349" s="94">
        <v>0</v>
      </c>
      <c r="L349" s="329">
        <v>50</v>
      </c>
      <c r="M349" s="94">
        <v>0</v>
      </c>
    </row>
    <row r="350" spans="1:13" x14ac:dyDescent="0.3">
      <c r="A350" s="431"/>
      <c r="B350" s="35">
        <v>43808</v>
      </c>
      <c r="C350" s="193">
        <v>619</v>
      </c>
      <c r="D350" s="194">
        <v>644</v>
      </c>
      <c r="E350" s="195">
        <v>0</v>
      </c>
      <c r="F350" s="310"/>
      <c r="G350" s="157">
        <f t="shared" si="12"/>
        <v>-25</v>
      </c>
      <c r="H350" s="158">
        <f t="shared" si="13"/>
        <v>-4.0387722132471726</v>
      </c>
      <c r="I350" s="158">
        <v>42</v>
      </c>
      <c r="J350" s="90">
        <v>27</v>
      </c>
      <c r="K350" s="94">
        <v>8720</v>
      </c>
      <c r="L350" s="329">
        <v>100</v>
      </c>
      <c r="M350" s="94">
        <v>0</v>
      </c>
    </row>
    <row r="351" spans="1:13" x14ac:dyDescent="0.3">
      <c r="A351" s="431"/>
      <c r="B351" s="35">
        <v>43809</v>
      </c>
      <c r="C351" s="193">
        <v>816</v>
      </c>
      <c r="D351" s="194">
        <v>823</v>
      </c>
      <c r="E351" s="195">
        <v>0</v>
      </c>
      <c r="F351" s="310"/>
      <c r="G351" s="157">
        <f t="shared" si="12"/>
        <v>-7</v>
      </c>
      <c r="H351" s="158">
        <f t="shared" si="13"/>
        <v>-0.85784313725490191</v>
      </c>
      <c r="I351" s="158">
        <v>43</v>
      </c>
      <c r="J351" s="90">
        <v>25</v>
      </c>
      <c r="K351" s="94">
        <v>0</v>
      </c>
      <c r="L351" s="329">
        <v>100</v>
      </c>
      <c r="M351" s="94">
        <v>1</v>
      </c>
    </row>
    <row r="352" spans="1:13" x14ac:dyDescent="0.3">
      <c r="A352" s="431"/>
      <c r="B352" s="53">
        <v>43810</v>
      </c>
      <c r="C352" s="193">
        <v>839</v>
      </c>
      <c r="D352" s="194">
        <v>842</v>
      </c>
      <c r="E352" s="195">
        <v>0</v>
      </c>
      <c r="F352" s="310"/>
      <c r="G352" s="157">
        <f t="shared" si="12"/>
        <v>-3</v>
      </c>
      <c r="H352" s="158">
        <f t="shared" si="13"/>
        <v>-0.35756853396901073</v>
      </c>
      <c r="I352" s="158">
        <v>49</v>
      </c>
      <c r="J352" s="90">
        <v>33</v>
      </c>
      <c r="K352" s="94">
        <v>0</v>
      </c>
      <c r="L352" s="329">
        <v>100</v>
      </c>
      <c r="M352" s="94">
        <v>0</v>
      </c>
    </row>
    <row r="353" spans="1:13" x14ac:dyDescent="0.3">
      <c r="A353" s="431"/>
      <c r="B353" s="35">
        <v>43811</v>
      </c>
      <c r="C353" s="193">
        <v>792</v>
      </c>
      <c r="D353" s="194">
        <v>801</v>
      </c>
      <c r="E353" s="195">
        <v>0</v>
      </c>
      <c r="F353" s="310"/>
      <c r="G353" s="157">
        <f t="shared" si="12"/>
        <v>-9</v>
      </c>
      <c r="H353" s="158">
        <f t="shared" si="13"/>
        <v>-1.1363636363636365</v>
      </c>
      <c r="I353" s="158">
        <v>43</v>
      </c>
      <c r="J353" s="90">
        <v>29</v>
      </c>
      <c r="K353" s="94">
        <v>0</v>
      </c>
      <c r="L353" s="329">
        <v>100</v>
      </c>
      <c r="M353" s="94">
        <v>1</v>
      </c>
    </row>
    <row r="354" spans="1:13" x14ac:dyDescent="0.3">
      <c r="A354" s="431"/>
      <c r="B354" s="35">
        <v>43812</v>
      </c>
      <c r="C354" s="193">
        <v>425</v>
      </c>
      <c r="D354" s="194">
        <v>490</v>
      </c>
      <c r="E354" s="195">
        <v>373</v>
      </c>
      <c r="F354" s="310"/>
      <c r="G354" s="157">
        <f t="shared" si="12"/>
        <v>-65</v>
      </c>
      <c r="H354" s="158">
        <f t="shared" si="13"/>
        <v>-15.294117647058824</v>
      </c>
      <c r="I354" s="158">
        <v>1028</v>
      </c>
      <c r="J354" s="90">
        <v>27</v>
      </c>
      <c r="K354" s="94">
        <v>0</v>
      </c>
      <c r="L354" s="329">
        <v>50</v>
      </c>
      <c r="M354" s="94">
        <v>0</v>
      </c>
    </row>
    <row r="355" spans="1:13" x14ac:dyDescent="0.3">
      <c r="A355" s="431"/>
      <c r="B355" s="35">
        <v>43813</v>
      </c>
      <c r="C355" s="193">
        <v>759</v>
      </c>
      <c r="D355" s="194">
        <v>791</v>
      </c>
      <c r="E355" s="195">
        <v>0</v>
      </c>
      <c r="F355" s="310"/>
      <c r="G355" s="157">
        <f t="shared" si="12"/>
        <v>-32</v>
      </c>
      <c r="H355" s="158">
        <f t="shared" si="13"/>
        <v>-4.2160737812911728</v>
      </c>
      <c r="I355" s="158">
        <v>22</v>
      </c>
      <c r="J355" s="90">
        <v>0</v>
      </c>
      <c r="K355" s="94">
        <v>0</v>
      </c>
      <c r="L355" s="329">
        <v>0</v>
      </c>
      <c r="M355" s="94">
        <v>0</v>
      </c>
    </row>
    <row r="356" spans="1:13" x14ac:dyDescent="0.3">
      <c r="A356" s="431"/>
      <c r="B356" s="53">
        <v>43814</v>
      </c>
      <c r="C356" s="193">
        <v>786</v>
      </c>
      <c r="D356" s="194">
        <v>826</v>
      </c>
      <c r="E356" s="195">
        <v>0</v>
      </c>
      <c r="F356" s="310"/>
      <c r="G356" s="157">
        <f t="shared" si="12"/>
        <v>-40</v>
      </c>
      <c r="H356" s="158">
        <f t="shared" si="13"/>
        <v>-5.0890585241730282</v>
      </c>
      <c r="I356" s="158">
        <v>45</v>
      </c>
      <c r="J356" s="90">
        <v>0</v>
      </c>
      <c r="K356" s="94">
        <v>0</v>
      </c>
      <c r="L356" s="329">
        <v>0</v>
      </c>
      <c r="M356" s="94">
        <v>0</v>
      </c>
    </row>
    <row r="357" spans="1:13" x14ac:dyDescent="0.3">
      <c r="A357" s="431"/>
      <c r="B357" s="35">
        <v>43815</v>
      </c>
      <c r="C357" s="193">
        <v>743</v>
      </c>
      <c r="D357" s="194">
        <v>774</v>
      </c>
      <c r="E357" s="195">
        <v>0</v>
      </c>
      <c r="F357" s="310"/>
      <c r="G357" s="157">
        <f t="shared" si="12"/>
        <v>-31</v>
      </c>
      <c r="H357" s="158">
        <f t="shared" si="13"/>
        <v>-4.1722745625841187</v>
      </c>
      <c r="I357" s="158">
        <v>45</v>
      </c>
      <c r="J357" s="90">
        <v>27</v>
      </c>
      <c r="K357" s="94">
        <v>0</v>
      </c>
      <c r="L357" s="329">
        <v>0</v>
      </c>
      <c r="M357" s="94">
        <v>1</v>
      </c>
    </row>
    <row r="358" spans="1:13" x14ac:dyDescent="0.3">
      <c r="A358" s="431"/>
      <c r="B358" s="35">
        <v>43816</v>
      </c>
      <c r="C358" s="193">
        <v>751</v>
      </c>
      <c r="D358" s="194">
        <v>772</v>
      </c>
      <c r="E358" s="195">
        <v>0</v>
      </c>
      <c r="F358" s="310"/>
      <c r="G358" s="157">
        <f t="shared" si="12"/>
        <v>-21</v>
      </c>
      <c r="H358" s="158">
        <f t="shared" si="13"/>
        <v>-2.7962716378162451</v>
      </c>
      <c r="I358" s="158">
        <v>51</v>
      </c>
      <c r="J358" s="90">
        <v>30</v>
      </c>
      <c r="K358" s="94">
        <v>0</v>
      </c>
      <c r="L358" s="329">
        <v>0</v>
      </c>
      <c r="M358" s="94">
        <v>1</v>
      </c>
    </row>
    <row r="359" spans="1:13" x14ac:dyDescent="0.3">
      <c r="A359" s="431"/>
      <c r="B359" s="35">
        <v>43817</v>
      </c>
      <c r="C359" s="193">
        <v>661</v>
      </c>
      <c r="D359" s="194">
        <v>712</v>
      </c>
      <c r="E359" s="195">
        <v>0</v>
      </c>
      <c r="F359" s="310"/>
      <c r="G359" s="157">
        <f t="shared" si="12"/>
        <v>-51</v>
      </c>
      <c r="H359" s="158">
        <f t="shared" si="13"/>
        <v>-7.7155824508320725</v>
      </c>
      <c r="I359" s="158">
        <v>37</v>
      </c>
      <c r="J359" s="90">
        <v>20</v>
      </c>
      <c r="K359" s="94">
        <v>0</v>
      </c>
      <c r="L359" s="329">
        <v>0</v>
      </c>
      <c r="M359" s="94">
        <v>0</v>
      </c>
    </row>
    <row r="360" spans="1:13" x14ac:dyDescent="0.3">
      <c r="A360" s="431"/>
      <c r="B360" s="35">
        <v>43818</v>
      </c>
      <c r="C360" s="193">
        <v>762</v>
      </c>
      <c r="D360" s="194">
        <v>807</v>
      </c>
      <c r="E360" s="195">
        <v>0</v>
      </c>
      <c r="F360" s="310"/>
      <c r="G360" s="157">
        <f t="shared" si="12"/>
        <v>-45</v>
      </c>
      <c r="H360" s="158">
        <f t="shared" si="13"/>
        <v>-5.9055118110236222</v>
      </c>
      <c r="I360" s="158">
        <v>45</v>
      </c>
      <c r="J360" s="90">
        <v>28</v>
      </c>
      <c r="K360" s="94">
        <v>8700</v>
      </c>
      <c r="L360" s="329">
        <v>300</v>
      </c>
      <c r="M360" s="94">
        <v>1</v>
      </c>
    </row>
    <row r="361" spans="1:13" x14ac:dyDescent="0.3">
      <c r="A361" s="431"/>
      <c r="B361" s="53">
        <v>43819</v>
      </c>
      <c r="C361" s="193">
        <v>690</v>
      </c>
      <c r="D361" s="194">
        <v>731</v>
      </c>
      <c r="E361" s="195">
        <v>0</v>
      </c>
      <c r="F361" s="310"/>
      <c r="G361" s="157">
        <f t="shared" si="12"/>
        <v>-41</v>
      </c>
      <c r="H361" s="158">
        <f t="shared" si="13"/>
        <v>-5.9420289855072461</v>
      </c>
      <c r="I361" s="158">
        <v>40</v>
      </c>
      <c r="J361" s="90">
        <v>25</v>
      </c>
      <c r="K361" s="94">
        <v>0</v>
      </c>
      <c r="L361" s="329">
        <v>0</v>
      </c>
      <c r="M361" s="94">
        <v>0</v>
      </c>
    </row>
    <row r="362" spans="1:13" x14ac:dyDescent="0.3">
      <c r="A362" s="431"/>
      <c r="B362" s="35">
        <v>43820</v>
      </c>
      <c r="C362" s="193">
        <v>660</v>
      </c>
      <c r="D362" s="194">
        <v>737</v>
      </c>
      <c r="E362" s="195">
        <v>15</v>
      </c>
      <c r="F362" s="310"/>
      <c r="G362" s="157">
        <f t="shared" si="12"/>
        <v>-77</v>
      </c>
      <c r="H362" s="158">
        <f t="shared" si="13"/>
        <v>-11.666666666666666</v>
      </c>
      <c r="I362" s="158">
        <v>79</v>
      </c>
      <c r="J362" s="90">
        <v>0</v>
      </c>
      <c r="K362" s="94">
        <v>0</v>
      </c>
      <c r="L362" s="329">
        <v>0</v>
      </c>
      <c r="M362" s="94">
        <v>0</v>
      </c>
    </row>
    <row r="363" spans="1:13" x14ac:dyDescent="0.3">
      <c r="A363" s="431"/>
      <c r="B363" s="35">
        <v>43821</v>
      </c>
      <c r="C363" s="193">
        <v>600</v>
      </c>
      <c r="D363" s="194">
        <v>616</v>
      </c>
      <c r="E363" s="195">
        <v>35</v>
      </c>
      <c r="F363" s="310"/>
      <c r="G363" s="157">
        <f t="shared" si="12"/>
        <v>-16</v>
      </c>
      <c r="H363" s="158">
        <f t="shared" si="13"/>
        <v>-2.6666666666666665</v>
      </c>
      <c r="I363" s="158">
        <v>123</v>
      </c>
      <c r="J363" s="90">
        <v>0</v>
      </c>
      <c r="K363" s="94">
        <v>0</v>
      </c>
      <c r="L363" s="329">
        <v>0</v>
      </c>
      <c r="M363" s="94">
        <v>0</v>
      </c>
    </row>
    <row r="364" spans="1:13" x14ac:dyDescent="0.3">
      <c r="A364" s="431"/>
      <c r="B364" s="35">
        <v>43822</v>
      </c>
      <c r="C364" s="193">
        <v>580</v>
      </c>
      <c r="D364" s="194">
        <v>620</v>
      </c>
      <c r="E364" s="195">
        <v>0</v>
      </c>
      <c r="F364" s="310"/>
      <c r="G364" s="157">
        <f t="shared" si="12"/>
        <v>-40</v>
      </c>
      <c r="H364" s="158">
        <f t="shared" si="13"/>
        <v>-6.8965517241379306</v>
      </c>
      <c r="I364" s="158">
        <v>18</v>
      </c>
      <c r="J364" s="90">
        <v>3</v>
      </c>
      <c r="K364" s="94">
        <v>0</v>
      </c>
      <c r="L364" s="329">
        <v>300</v>
      </c>
      <c r="M364" s="94">
        <v>0</v>
      </c>
    </row>
    <row r="365" spans="1:13" x14ac:dyDescent="0.3">
      <c r="A365" s="431"/>
      <c r="B365" s="35">
        <v>43823</v>
      </c>
      <c r="C365" s="193">
        <v>492</v>
      </c>
      <c r="D365" s="194">
        <v>509</v>
      </c>
      <c r="E365" s="195">
        <v>108</v>
      </c>
      <c r="F365" s="310"/>
      <c r="G365" s="157">
        <f t="shared" si="12"/>
        <v>-17</v>
      </c>
      <c r="H365" s="158">
        <f t="shared" si="13"/>
        <v>-3.4552845528455283</v>
      </c>
      <c r="I365" s="158">
        <v>288</v>
      </c>
      <c r="J365" s="90">
        <v>29</v>
      </c>
      <c r="K365" s="94">
        <v>0</v>
      </c>
      <c r="L365" s="329">
        <v>0</v>
      </c>
      <c r="M365" s="94">
        <v>0</v>
      </c>
    </row>
    <row r="366" spans="1:13" x14ac:dyDescent="0.3">
      <c r="A366" s="431"/>
      <c r="B366" s="35">
        <v>43824</v>
      </c>
      <c r="C366" s="193">
        <v>527</v>
      </c>
      <c r="D366" s="194">
        <v>562</v>
      </c>
      <c r="E366" s="195">
        <v>0</v>
      </c>
      <c r="F366" s="310"/>
      <c r="G366" s="157">
        <f t="shared" si="12"/>
        <v>-35</v>
      </c>
      <c r="H366" s="158">
        <f t="shared" si="13"/>
        <v>-6.6413662239089186</v>
      </c>
      <c r="I366" s="158">
        <v>34</v>
      </c>
      <c r="J366" s="90">
        <v>17</v>
      </c>
      <c r="K366" s="94">
        <v>0</v>
      </c>
      <c r="L366" s="329">
        <v>0</v>
      </c>
      <c r="M366" s="94">
        <v>0</v>
      </c>
    </row>
    <row r="367" spans="1:13" x14ac:dyDescent="0.3">
      <c r="A367" s="431"/>
      <c r="B367" s="35">
        <v>43825</v>
      </c>
      <c r="C367" s="193">
        <v>814</v>
      </c>
      <c r="D367" s="194">
        <v>809</v>
      </c>
      <c r="E367" s="195">
        <v>0</v>
      </c>
      <c r="F367" s="310"/>
      <c r="G367" s="157">
        <f t="shared" si="12"/>
        <v>5</v>
      </c>
      <c r="H367" s="158">
        <f t="shared" si="13"/>
        <v>0.61425061425061422</v>
      </c>
      <c r="I367" s="158">
        <v>54</v>
      </c>
      <c r="J367" s="90">
        <v>36</v>
      </c>
      <c r="K367" s="94">
        <v>0</v>
      </c>
      <c r="L367" s="329">
        <v>0</v>
      </c>
      <c r="M367" s="94">
        <v>1</v>
      </c>
    </row>
    <row r="368" spans="1:13" x14ac:dyDescent="0.3">
      <c r="A368" s="431"/>
      <c r="B368" s="35">
        <v>43826</v>
      </c>
      <c r="C368" s="193">
        <v>790</v>
      </c>
      <c r="D368" s="194">
        <v>821</v>
      </c>
      <c r="E368" s="195">
        <v>0</v>
      </c>
      <c r="F368" s="310"/>
      <c r="G368" s="157">
        <f t="shared" si="12"/>
        <v>-31</v>
      </c>
      <c r="H368" s="158">
        <f t="shared" si="13"/>
        <v>-3.9240506329113924</v>
      </c>
      <c r="I368" s="158">
        <v>34</v>
      </c>
      <c r="J368" s="90">
        <v>14</v>
      </c>
      <c r="K368" s="94">
        <v>0</v>
      </c>
      <c r="L368" s="329">
        <v>300</v>
      </c>
      <c r="M368" s="94">
        <v>0</v>
      </c>
    </row>
    <row r="369" spans="1:13" x14ac:dyDescent="0.3">
      <c r="A369" s="431"/>
      <c r="B369" s="35">
        <v>43827</v>
      </c>
      <c r="C369" s="193">
        <v>761</v>
      </c>
      <c r="D369" s="194">
        <v>803</v>
      </c>
      <c r="E369" s="195">
        <v>0</v>
      </c>
      <c r="F369" s="310"/>
      <c r="G369" s="157">
        <f t="shared" si="12"/>
        <v>-42</v>
      </c>
      <c r="H369" s="158">
        <f t="shared" si="13"/>
        <v>-5.5190538764783179</v>
      </c>
      <c r="I369" s="158">
        <v>16</v>
      </c>
      <c r="J369" s="90">
        <v>0</v>
      </c>
      <c r="K369" s="94">
        <v>0</v>
      </c>
      <c r="L369" s="329">
        <v>0</v>
      </c>
      <c r="M369" s="94">
        <v>0</v>
      </c>
    </row>
    <row r="370" spans="1:13" x14ac:dyDescent="0.3">
      <c r="A370" s="431"/>
      <c r="B370" s="35">
        <v>43828</v>
      </c>
      <c r="C370" s="193">
        <v>835</v>
      </c>
      <c r="D370" s="194">
        <v>863</v>
      </c>
      <c r="E370" s="195">
        <v>0</v>
      </c>
      <c r="F370" s="310"/>
      <c r="G370" s="157">
        <f t="shared" si="12"/>
        <v>-28</v>
      </c>
      <c r="H370" s="158">
        <f t="shared" si="13"/>
        <v>-3.3532934131736525</v>
      </c>
      <c r="I370" s="158">
        <v>19</v>
      </c>
      <c r="J370" s="90">
        <v>0</v>
      </c>
      <c r="K370" s="94">
        <v>0</v>
      </c>
      <c r="L370" s="329">
        <v>0</v>
      </c>
      <c r="M370" s="94">
        <v>0</v>
      </c>
    </row>
    <row r="371" spans="1:13" x14ac:dyDescent="0.3">
      <c r="A371" s="431"/>
      <c r="B371" s="35">
        <v>43829</v>
      </c>
      <c r="C371" s="193">
        <v>803</v>
      </c>
      <c r="D371" s="194">
        <v>838</v>
      </c>
      <c r="E371" s="195">
        <v>0</v>
      </c>
      <c r="F371" s="310"/>
      <c r="G371" s="157">
        <f t="shared" si="12"/>
        <v>-35</v>
      </c>
      <c r="H371" s="158">
        <f t="shared" si="13"/>
        <v>-4.3586550435865501</v>
      </c>
      <c r="I371" s="158">
        <v>27</v>
      </c>
      <c r="J371" s="90">
        <v>6</v>
      </c>
      <c r="K371" s="94">
        <v>0</v>
      </c>
      <c r="L371" s="329">
        <v>0</v>
      </c>
      <c r="M371" s="94">
        <v>0</v>
      </c>
    </row>
    <row r="372" spans="1:13" ht="15" thickBot="1" x14ac:dyDescent="0.35">
      <c r="A372" s="432"/>
      <c r="B372" s="36">
        <v>43830</v>
      </c>
      <c r="C372" s="196"/>
      <c r="D372" s="197"/>
      <c r="E372" s="314">
        <v>0</v>
      </c>
      <c r="F372" s="313"/>
      <c r="G372" s="177" t="str">
        <f t="shared" si="12"/>
        <v/>
      </c>
      <c r="H372" s="178" t="str">
        <f t="shared" si="13"/>
        <v/>
      </c>
      <c r="I372" s="178"/>
      <c r="J372" s="328"/>
      <c r="K372" s="346">
        <v>0</v>
      </c>
      <c r="L372" s="347">
        <v>300</v>
      </c>
      <c r="M372" s="346">
        <v>1</v>
      </c>
    </row>
  </sheetData>
  <mergeCells count="19">
    <mergeCell ref="J5:K5"/>
    <mergeCell ref="C5:I5"/>
    <mergeCell ref="A5:A7"/>
    <mergeCell ref="A39:A66"/>
    <mergeCell ref="A342:A372"/>
    <mergeCell ref="A159:A188"/>
    <mergeCell ref="A189:A219"/>
    <mergeCell ref="A220:A250"/>
    <mergeCell ref="A251:A280"/>
    <mergeCell ref="A281:A311"/>
    <mergeCell ref="A312:A341"/>
    <mergeCell ref="G1:I1"/>
    <mergeCell ref="G2:I2"/>
    <mergeCell ref="G3:I3"/>
    <mergeCell ref="B5:B7"/>
    <mergeCell ref="A128:A158"/>
    <mergeCell ref="A8:A38"/>
    <mergeCell ref="A67:A97"/>
    <mergeCell ref="A98:A127"/>
  </mergeCells>
  <conditionalFormatting sqref="C8:C188">
    <cfRule type="cellIs" dxfId="41" priority="11" operator="greaterThan">
      <formula>1349</formula>
    </cfRule>
  </conditionalFormatting>
  <conditionalFormatting sqref="F8:F219 F281:F372">
    <cfRule type="cellIs" dxfId="40" priority="9" operator="greaterThanOrEqual">
      <formula>25</formula>
    </cfRule>
  </conditionalFormatting>
  <conditionalFormatting sqref="C220:C231">
    <cfRule type="cellIs" dxfId="39" priority="6" operator="greaterThan">
      <formula>1349</formula>
    </cfRule>
    <cfRule type="cellIs" dxfId="38" priority="7" operator="greaterThan">
      <formula>4460</formula>
    </cfRule>
  </conditionalFormatting>
  <conditionalFormatting sqref="C232:C237 C239:C249">
    <cfRule type="cellIs" dxfId="37" priority="5" operator="greaterThan">
      <formula>4460</formula>
    </cfRule>
  </conditionalFormatting>
  <conditionalFormatting sqref="C238">
    <cfRule type="cellIs" dxfId="36" priority="3" operator="greaterThan">
      <formula>1349</formula>
    </cfRule>
    <cfRule type="cellIs" dxfId="35" priority="4" operator="greaterThan">
      <formula>4460</formula>
    </cfRule>
  </conditionalFormatting>
  <conditionalFormatting sqref="F220:F250">
    <cfRule type="cellIs" dxfId="34" priority="2" operator="greaterThanOrEqual">
      <formula>25</formula>
    </cfRule>
  </conditionalFormatting>
  <conditionalFormatting sqref="F251:F280">
    <cfRule type="cellIs" dxfId="33" priority="1" operator="greaterThanOrEqual">
      <formula>25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2C867-D3DC-47DC-8A10-E9225BF9B057}">
  <dimension ref="A1:AC40"/>
  <sheetViews>
    <sheetView zoomScaleNormal="100" workbookViewId="0">
      <selection activeCell="D18" sqref="D18"/>
    </sheetView>
  </sheetViews>
  <sheetFormatPr baseColWidth="10" defaultRowHeight="14.4" x14ac:dyDescent="0.3"/>
  <cols>
    <col min="1" max="16384" width="11.5546875" style="14"/>
  </cols>
  <sheetData>
    <row r="1" spans="1:29" s="5" customFormat="1" ht="21" x14ac:dyDescent="0.3">
      <c r="A1" s="61"/>
      <c r="F1" s="6" t="s">
        <v>0</v>
      </c>
      <c r="G1" s="424" t="s">
        <v>1</v>
      </c>
      <c r="H1" s="424"/>
      <c r="I1" s="424"/>
      <c r="L1" s="6"/>
      <c r="P1" s="323"/>
    </row>
    <row r="2" spans="1:29" s="5" customFormat="1" x14ac:dyDescent="0.3">
      <c r="A2" s="61"/>
      <c r="F2" s="6" t="s">
        <v>13</v>
      </c>
      <c r="G2" s="425">
        <v>2019</v>
      </c>
      <c r="H2" s="425"/>
      <c r="I2" s="425"/>
      <c r="L2" s="6"/>
      <c r="P2" s="323"/>
      <c r="Q2" s="7"/>
      <c r="R2" s="7"/>
      <c r="S2" s="7"/>
    </row>
    <row r="3" spans="1:29" s="5" customFormat="1" x14ac:dyDescent="0.3">
      <c r="A3" s="61"/>
      <c r="E3" s="426" t="s">
        <v>3</v>
      </c>
      <c r="F3" s="426"/>
      <c r="G3" s="426" t="s">
        <v>4</v>
      </c>
      <c r="H3" s="426"/>
      <c r="I3" s="426"/>
      <c r="L3" s="6"/>
      <c r="P3" s="323"/>
      <c r="AC3" s="9"/>
    </row>
    <row r="4" spans="1:29" s="5" customFormat="1" x14ac:dyDescent="0.3">
      <c r="A4" s="61"/>
      <c r="L4" s="6"/>
      <c r="P4" s="323"/>
    </row>
    <row r="5" spans="1:29" ht="15" thickBot="1" x14ac:dyDescent="0.35"/>
    <row r="6" spans="1:29" ht="15" thickBot="1" x14ac:dyDescent="0.35">
      <c r="D6" s="19" t="s">
        <v>12</v>
      </c>
      <c r="E6" s="20" t="s">
        <v>24</v>
      </c>
      <c r="F6" s="21" t="s">
        <v>26</v>
      </c>
      <c r="G6" s="20" t="s">
        <v>29</v>
      </c>
      <c r="H6" s="20" t="s">
        <v>2</v>
      </c>
      <c r="I6" s="20" t="s">
        <v>30</v>
      </c>
      <c r="J6" s="20" t="s">
        <v>31</v>
      </c>
      <c r="K6" s="20" t="s">
        <v>32</v>
      </c>
      <c r="L6" s="20" t="s">
        <v>33</v>
      </c>
      <c r="M6" s="20" t="s">
        <v>34</v>
      </c>
      <c r="N6" s="20" t="s">
        <v>35</v>
      </c>
      <c r="O6" s="22" t="s">
        <v>36</v>
      </c>
      <c r="P6" s="350"/>
      <c r="Q6" s="353" t="s">
        <v>37</v>
      </c>
    </row>
    <row r="7" spans="1:29" ht="14.4" customHeight="1" x14ac:dyDescent="0.3">
      <c r="A7" s="442" t="s">
        <v>89</v>
      </c>
      <c r="B7" s="442" t="s">
        <v>90</v>
      </c>
      <c r="C7" s="15" t="s">
        <v>22</v>
      </c>
      <c r="D7" s="23">
        <f>SUM('RECAPITULATIF ANNUEL'!$C8:$C38)</f>
        <v>27520</v>
      </c>
      <c r="E7" s="23">
        <f>SUM('RECAPITULATIF ANNUEL'!$C39:$C66)</f>
        <v>19267</v>
      </c>
      <c r="F7" s="23">
        <f>SUM('RECAPITULATIF ANNUEL'!$C67:$C97)</f>
        <v>23093</v>
      </c>
      <c r="G7" s="23">
        <f>SUM('RECAPITULATIF ANNUEL'!$C98:$C127)</f>
        <v>24716</v>
      </c>
      <c r="H7" s="23">
        <f>SUM('RECAPITULATIF ANNUEL'!C$128:C$158)</f>
        <v>28306</v>
      </c>
      <c r="I7" s="23">
        <f>SUM('RECAPITULATIF ANNUEL'!D$159:D$188)</f>
        <v>21048</v>
      </c>
      <c r="J7" s="40">
        <f>SUM('RECAPITULATIF ANNUEL'!C$189:C$219)</f>
        <v>25338</v>
      </c>
      <c r="K7" s="26">
        <f>SUM('RECAPITULATIF ANNUEL'!C$220:C$250)</f>
        <v>23645</v>
      </c>
      <c r="L7" s="43">
        <f>SUM('RECAPITULATIF ANNUEL'!C$251:C$280)</f>
        <v>21306</v>
      </c>
      <c r="M7" s="26">
        <f>SUM('RECAPITULATIF ANNUEL'!C$281:C$311)</f>
        <v>25086</v>
      </c>
      <c r="N7" s="26">
        <f>SUM('RECAPITULATIF ANNUEL'!C$312:C$341)</f>
        <v>29522</v>
      </c>
      <c r="O7" s="26">
        <f>SUM('RECAPITULATIF ANNUEL'!C$342:C$372)</f>
        <v>22106</v>
      </c>
      <c r="P7" s="351"/>
      <c r="Q7" s="439">
        <f>SUM(D7:O7)</f>
        <v>290953</v>
      </c>
    </row>
    <row r="8" spans="1:29" ht="14.4" customHeight="1" x14ac:dyDescent="0.3">
      <c r="A8" s="443"/>
      <c r="B8" s="443"/>
      <c r="C8" s="16" t="s">
        <v>38</v>
      </c>
      <c r="D8" s="24">
        <f>AVERAGE('RECAPITULATIF ANNUEL'!$C8:$C38)</f>
        <v>887.74193548387098</v>
      </c>
      <c r="E8" s="24">
        <f>AVERAGE('RECAPITULATIF ANNUEL'!$C39:$C66)</f>
        <v>713.59259259259261</v>
      </c>
      <c r="F8" s="24">
        <f>AVERAGE('RECAPITULATIF ANNUEL'!$C67:$C97)</f>
        <v>769.76666666666665</v>
      </c>
      <c r="G8" s="24">
        <f>AVERAGE('RECAPITULATIF ANNUEL'!$C98:$C127)</f>
        <v>823.86666666666667</v>
      </c>
      <c r="H8" s="24">
        <f>AVERAGE('RECAPITULATIF ANNUEL'!C$128:C$158)</f>
        <v>913.09677419354841</v>
      </c>
      <c r="I8" s="24">
        <f>AVERAGE('RECAPITULATIF ANNUEL'!C159:C188)</f>
        <v>837.23333333333335</v>
      </c>
      <c r="J8" s="41">
        <f>AVERAGE('RECAPITULATIF ANNUEL'!C$189:C$219)</f>
        <v>817.35483870967744</v>
      </c>
      <c r="K8" s="44">
        <f>AVERAGE('RECAPITULATIF ANNUEL'!C$220:C$250)</f>
        <v>788.16666666666663</v>
      </c>
      <c r="L8" s="44">
        <f>AVERAGE('RECAPITULATIF ANNUEL'!C$251:C$280)</f>
        <v>760.92857142857144</v>
      </c>
      <c r="M8" s="44">
        <f>AVERAGE('RECAPITULATIF ANNUEL'!C$281:C$311)</f>
        <v>836.2</v>
      </c>
      <c r="N8" s="44">
        <f>AVERAGE('RECAPITULATIF ANNUEL'!C$312:C$341)</f>
        <v>984.06666666666672</v>
      </c>
      <c r="O8" s="44">
        <f>AVERAGE('RECAPITULATIF ANNUEL'!C$342:C$372)</f>
        <v>736.86666666666667</v>
      </c>
      <c r="P8" s="351"/>
      <c r="Q8" s="439"/>
    </row>
    <row r="9" spans="1:29" ht="14.4" customHeight="1" x14ac:dyDescent="0.3">
      <c r="A9" s="443"/>
      <c r="B9" s="443"/>
      <c r="C9" s="16" t="s">
        <v>39</v>
      </c>
      <c r="D9" s="24">
        <f>MIN('RECAPITULATIF ANNUEL'!$C8:$C38)</f>
        <v>418</v>
      </c>
      <c r="E9" s="24">
        <f>MIN('RECAPITULATIF ANNUEL'!$C39:$C66)</f>
        <v>452</v>
      </c>
      <c r="F9" s="24">
        <f>MIN('RECAPITULATIF ANNUEL'!$C67:$C97)</f>
        <v>578</v>
      </c>
      <c r="G9" s="24">
        <f>MIN('RECAPITULATIF ANNUEL'!$C98:$C127)</f>
        <v>523</v>
      </c>
      <c r="H9" s="24">
        <f>MIN('RECAPITULATIF ANNUEL'!C$128:C$158)</f>
        <v>513</v>
      </c>
      <c r="I9" s="24">
        <f>MIN('RECAPITULATIF ANNUEL'!D$159:D$188)</f>
        <v>515</v>
      </c>
      <c r="J9" s="41">
        <f>MIN('RECAPITULATIF ANNUEL'!C$189:C$219)</f>
        <v>634</v>
      </c>
      <c r="K9" s="44">
        <f>MIN('RECAPITULATIF ANNUEL'!C$220:C$250)</f>
        <v>514</v>
      </c>
      <c r="L9" s="44">
        <f>MIN('RECAPITULATIF ANNUEL'!C$251:C$280)</f>
        <v>618</v>
      </c>
      <c r="M9" s="44">
        <f>MIN('RECAPITULATIF ANNUEL'!C$281:C$311)</f>
        <v>690</v>
      </c>
      <c r="N9" s="44">
        <f>MIN('RECAPITULATIF ANNUEL'!C$312:C$341)</f>
        <v>621</v>
      </c>
      <c r="O9" s="44">
        <f>MIN('RECAPITULATIF ANNUEL'!C$342:C$372)</f>
        <v>425</v>
      </c>
      <c r="P9" s="351"/>
      <c r="Q9" s="439"/>
    </row>
    <row r="10" spans="1:29" ht="14.4" customHeight="1" thickBot="1" x14ac:dyDescent="0.35">
      <c r="A10" s="443"/>
      <c r="B10" s="444"/>
      <c r="C10" s="18" t="s">
        <v>40</v>
      </c>
      <c r="D10" s="25">
        <f>MAX('RECAPITULATIF ANNUEL'!$C8:$C38)</f>
        <v>1658</v>
      </c>
      <c r="E10" s="25">
        <f>MAX('RECAPITULATIF ANNUEL'!$C9:$C66)</f>
        <v>1658</v>
      </c>
      <c r="F10" s="25">
        <f>MAX('RECAPITULATIF ANNUEL'!$C67:$C97)</f>
        <v>1094</v>
      </c>
      <c r="G10" s="25">
        <f>MAX('RECAPITULATIF ANNUEL'!$C98:$C127)</f>
        <v>1355</v>
      </c>
      <c r="H10" s="25">
        <f>MAX('RECAPITULATIF ANNUEL'!C$128:C$158)</f>
        <v>2339</v>
      </c>
      <c r="I10" s="25">
        <f>MAX('RECAPITULATIF ANNUEL'!D$159:D$188)</f>
        <v>942</v>
      </c>
      <c r="J10" s="42">
        <f>MAX('RECAPITULATIF ANNUEL'!C$189:C$219)</f>
        <v>1327</v>
      </c>
      <c r="K10" s="45">
        <f>MAX('RECAPITULATIF ANNUEL'!C$220:C$250)</f>
        <v>1150</v>
      </c>
      <c r="L10" s="45">
        <f>MAX('RECAPITULATIF ANNUEL'!C$251:C$280)</f>
        <v>843</v>
      </c>
      <c r="M10" s="46">
        <f>MAX('RECAPITULATIF ANNUEL'!C$281:C$311)</f>
        <v>1713</v>
      </c>
      <c r="N10" s="46">
        <f>MAX('RECAPITULATIF ANNUEL'!C$312:C$341)</f>
        <v>2513</v>
      </c>
      <c r="O10" s="48">
        <f>MAX('RECAPITULATIF ANNUEL'!C$342:C$372)</f>
        <v>929</v>
      </c>
      <c r="P10" s="351"/>
      <c r="Q10" s="439"/>
    </row>
    <row r="11" spans="1:29" ht="14.4" customHeight="1" x14ac:dyDescent="0.3">
      <c r="A11" s="443"/>
      <c r="B11" s="442" t="s">
        <v>91</v>
      </c>
      <c r="C11" s="15" t="s">
        <v>22</v>
      </c>
      <c r="D11" s="23">
        <f>SUM('RECAPITULATIF ANNUEL'!$D8:$D38)</f>
        <v>23935</v>
      </c>
      <c r="E11" s="23">
        <f>SUM('RECAPITULATIF ANNUEL'!$D39:$D66)</f>
        <v>18030</v>
      </c>
      <c r="F11" s="23">
        <f>SUM('RECAPITULATIF ANNUEL'!$D67:$D97)</f>
        <v>20331</v>
      </c>
      <c r="G11" s="23">
        <f>SUM('RECAPITULATIF ANNUEL'!$D98:$D127)</f>
        <v>21716</v>
      </c>
      <c r="H11" s="23">
        <f>SUM('RECAPITULATIF ANNUEL'!C$128:C$158)</f>
        <v>28306</v>
      </c>
      <c r="I11" s="23">
        <f>SUM('RECAPITULATIF ANNUEL'!D$159:D$188)</f>
        <v>21048</v>
      </c>
      <c r="J11" s="23">
        <f>SUM('RECAPITULATIF ANNUEL'!D$189:D$219)</f>
        <v>21427</v>
      </c>
      <c r="K11" s="26">
        <f>SUM('RECAPITULATIF ANNUEL'!D$220:D$250)</f>
        <v>27317</v>
      </c>
      <c r="L11" s="43">
        <f>SUM('RECAPITULATIF ANNUEL'!D$251:D$280)</f>
        <v>19866</v>
      </c>
      <c r="M11" s="26">
        <f>SUM('RECAPITULATIF ANNUEL'!D$281:D$311)</f>
        <v>26391</v>
      </c>
      <c r="N11" s="26">
        <f>SUM('RECAPITULATIF ANNUEL'!D$312:D$341)</f>
        <v>30919</v>
      </c>
      <c r="O11" s="26">
        <f>SUM('RECAPITULATIF ANNUEL'!D$342:D$372)</f>
        <v>22677</v>
      </c>
      <c r="P11" s="351"/>
      <c r="Q11" s="439">
        <f>SUM(D11:O11)</f>
        <v>281963</v>
      </c>
    </row>
    <row r="12" spans="1:29" ht="14.4" customHeight="1" x14ac:dyDescent="0.3">
      <c r="A12" s="443"/>
      <c r="B12" s="443"/>
      <c r="C12" s="16" t="s">
        <v>38</v>
      </c>
      <c r="D12" s="24">
        <f>AVERAGE('RECAPITULATIF ANNUEL'!$D8:$D38)</f>
        <v>772.09677419354841</v>
      </c>
      <c r="E12" s="24">
        <f>AVERAGE('RECAPITULATIF ANNUEL'!$D39:$D66)</f>
        <v>667.77777777777783</v>
      </c>
      <c r="F12" s="24">
        <f>AVERAGE('RECAPITULATIF ANNUEL'!$D67:$D97)</f>
        <v>677.7</v>
      </c>
      <c r="G12" s="24">
        <f>AVERAGE('RECAPITULATIF ANNUEL'!$D98:$D127)</f>
        <v>723.86666666666667</v>
      </c>
      <c r="H12" s="24">
        <f>AVERAGE('RECAPITULATIF ANNUEL'!C$128:C$158)</f>
        <v>913.09677419354841</v>
      </c>
      <c r="I12" s="24">
        <f>AVERAGE('RECAPITULATIF ANNUEL'!F$159:F$188)</f>
        <v>22.930769230769233</v>
      </c>
      <c r="J12" s="24">
        <f>AVERAGE('RECAPITULATIF ANNUEL'!D$189:D$219)</f>
        <v>691.19354838709683</v>
      </c>
      <c r="K12" s="44">
        <f>AVERAGE('RECAPITULATIF ANNUEL'!D$220:D$250)</f>
        <v>910.56666666666672</v>
      </c>
      <c r="L12" s="44">
        <f>AVERAGE('RECAPITULATIF ANNUEL'!D$251:D$280)</f>
        <v>709.5</v>
      </c>
      <c r="M12" s="44">
        <f>AVERAGE('RECAPITULATIF ANNUEL'!D$281:D$311)</f>
        <v>879.7</v>
      </c>
      <c r="N12" s="44">
        <f>AVERAGE('RECAPITULATIF ANNUEL'!D$312:D$341)</f>
        <v>1030.6333333333334</v>
      </c>
      <c r="O12" s="44">
        <f>AVERAGE('RECAPITULATIF ANNUEL'!D$342:D$372)</f>
        <v>755.9</v>
      </c>
      <c r="P12" s="351"/>
      <c r="Q12" s="439"/>
    </row>
    <row r="13" spans="1:29" ht="14.4" customHeight="1" x14ac:dyDescent="0.3">
      <c r="A13" s="443"/>
      <c r="B13" s="443"/>
      <c r="C13" s="16" t="s">
        <v>39</v>
      </c>
      <c r="D13" s="24">
        <f>MIN('RECAPITULATIF ANNUEL'!$D8:$D38)</f>
        <v>359</v>
      </c>
      <c r="E13" s="24">
        <f>MIN('RECAPITULATIF ANNUEL'!$D39:$D66)</f>
        <v>426</v>
      </c>
      <c r="F13" s="24">
        <f>MIN('RECAPITULATIF ANNUEL'!$D67:$D97)</f>
        <v>484</v>
      </c>
      <c r="G13" s="24">
        <f>MIN('RECAPITULATIF ANNUEL'!$D98:$D127)</f>
        <v>425</v>
      </c>
      <c r="H13" s="24">
        <f>MIN('RECAPITULATIF ANNUEL'!C$128:C$158)</f>
        <v>513</v>
      </c>
      <c r="I13" s="24">
        <f>MIN('RECAPITULATIF ANNUEL'!F$159:F$188)</f>
        <v>20.399999999999999</v>
      </c>
      <c r="J13" s="24">
        <f>MIN('RECAPITULATIF ANNUEL'!D$189:D$219)</f>
        <v>325</v>
      </c>
      <c r="K13" s="44">
        <f>MIN('RECAPITULATIF ANNUEL'!D$220:D$250)</f>
        <v>433</v>
      </c>
      <c r="L13" s="44">
        <f>MIN('RECAPITULATIF ANNUEL'!D$251:D$280)</f>
        <v>589</v>
      </c>
      <c r="M13" s="44">
        <f>MIN('RECAPITULATIF ANNUEL'!D$281:D$311)</f>
        <v>721</v>
      </c>
      <c r="N13" s="44">
        <f>MIN('RECAPITULATIF ANNUEL'!D$312:D$341)</f>
        <v>700</v>
      </c>
      <c r="O13" s="44">
        <f>MIN('RECAPITULATIF ANNUEL'!D$342:D$372)</f>
        <v>490</v>
      </c>
      <c r="P13" s="351"/>
      <c r="Q13" s="439"/>
    </row>
    <row r="14" spans="1:29" ht="14.4" customHeight="1" thickBot="1" x14ac:dyDescent="0.35">
      <c r="A14" s="443"/>
      <c r="B14" s="443"/>
      <c r="C14" s="17" t="s">
        <v>40</v>
      </c>
      <c r="D14" s="25">
        <f>MAX('RECAPITULATIF ANNUEL'!$D8:$D38)</f>
        <v>1213</v>
      </c>
      <c r="E14" s="25">
        <f>MAX('RECAPITULATIF ANNUEL'!$D39:$D66)</f>
        <v>1022</v>
      </c>
      <c r="F14" s="25">
        <f>MAX('RECAPITULATIF ANNUEL'!$D67:$D97)</f>
        <v>1072</v>
      </c>
      <c r="G14" s="25">
        <f>MAX('RECAPITULATIF ANNUEL'!$D98:$D127)</f>
        <v>1312</v>
      </c>
      <c r="H14" s="25">
        <f>MAX('RECAPITULATIF ANNUEL'!C$128:C$158)</f>
        <v>2339</v>
      </c>
      <c r="I14" s="25">
        <f>MAX('RECAPITULATIF ANNUEL'!F$159:F$188)</f>
        <v>25.6</v>
      </c>
      <c r="J14" s="25">
        <f>MAX('RECAPITULATIF ANNUEL'!D$189:D$219)</f>
        <v>1307</v>
      </c>
      <c r="K14" s="267">
        <f>MAX('RECAPITULATIF ANNUEL'!D$220:D$250)</f>
        <v>7310</v>
      </c>
      <c r="L14" s="267">
        <f>MAX('RECAPITULATIF ANNUEL'!D$251:D$280)</f>
        <v>844</v>
      </c>
      <c r="M14" s="268">
        <f>MAX('RECAPITULATIF ANNUEL'!D$281:D$311)</f>
        <v>1806</v>
      </c>
      <c r="N14" s="268">
        <f>MAX('RECAPITULATIF ANNUEL'!D$312:D$341)</f>
        <v>2581</v>
      </c>
      <c r="O14" s="269">
        <f>MAX('RECAPITULATIF ANNUEL'!D$342:D$372)</f>
        <v>960</v>
      </c>
      <c r="P14" s="351"/>
      <c r="Q14" s="439"/>
    </row>
    <row r="15" spans="1:29" ht="14.4" customHeight="1" x14ac:dyDescent="0.3">
      <c r="A15" s="443"/>
      <c r="B15" s="442" t="s">
        <v>87</v>
      </c>
      <c r="C15" s="15" t="s">
        <v>22</v>
      </c>
      <c r="D15" s="40">
        <f>SUM('RECAPITULATIF ANNUEL'!$E8:$E38)</f>
        <v>87</v>
      </c>
      <c r="E15" s="40">
        <f>SUM('RECAPITULATIF ANNUEL'!$E$39:$E$66)</f>
        <v>311</v>
      </c>
      <c r="F15" s="293">
        <f>SUM('RECAPITULATIF ANNUEL'!$E$67:$E$97)</f>
        <v>69</v>
      </c>
      <c r="G15" s="47">
        <f>SUM('RECAPITULATIF ANNUEL'!$E$98:$E$127)</f>
        <v>17</v>
      </c>
      <c r="H15" s="285">
        <f>SUM('RECAPITULATIF ANNUEL'!E$128:E$158)</f>
        <v>1452</v>
      </c>
      <c r="I15" s="47">
        <f>SUM('RECAPITULATIF ANNUEL'!E$159:E$188)</f>
        <v>106</v>
      </c>
      <c r="J15" s="285">
        <f>SUM('RECAPITULATIF ANNUEL'!E$189:E$219)</f>
        <v>165</v>
      </c>
      <c r="K15" s="26">
        <f>SUM('RECAPITULATIF ANNUEL'!E$220:E$250)</f>
        <v>0</v>
      </c>
      <c r="L15" s="288">
        <f>SUM('RECAPITULATIF ANNUEL'!E$251:E$280)</f>
        <v>0</v>
      </c>
      <c r="M15" s="26">
        <f>SUM('RECAPITULATIF ANNUEL'!E$281:E$311)</f>
        <v>564</v>
      </c>
      <c r="N15" s="288">
        <f>SUM('RECAPITULATIF ANNUEL'!E$312:E$341)</f>
        <v>2896</v>
      </c>
      <c r="O15" s="26">
        <f>SUM('RECAPITULATIF ANNUEL'!E$342:E$372)</f>
        <v>531</v>
      </c>
      <c r="P15" s="351"/>
      <c r="Q15" s="439">
        <f>SUM(D15:O15)</f>
        <v>6198</v>
      </c>
    </row>
    <row r="16" spans="1:29" ht="14.4" customHeight="1" x14ac:dyDescent="0.3">
      <c r="A16" s="443"/>
      <c r="B16" s="443"/>
      <c r="C16" s="16" t="s">
        <v>38</v>
      </c>
      <c r="D16" s="41">
        <f>AVERAGE('RECAPITULATIF ANNUEL'!$E8:$E38)</f>
        <v>2.806451612903226</v>
      </c>
      <c r="E16" s="291">
        <f>AVERAGE('RECAPITULATIF ANNUEL'!$E$39:$E$66)</f>
        <v>11.107142857142858</v>
      </c>
      <c r="F16" s="41">
        <f>AVERAGE('RECAPITULATIF ANNUEL'!$E$67:$E$97)</f>
        <v>2.225806451612903</v>
      </c>
      <c r="G16" s="27">
        <f>AVERAGE('RECAPITULATIF ANNUEL'!$E$98:$E$127)</f>
        <v>0.56666666666666665</v>
      </c>
      <c r="H16" s="286">
        <f>AVERAGE('RECAPITULATIF ANNUEL'!E$128:E$158)</f>
        <v>46.838709677419352</v>
      </c>
      <c r="I16" s="27">
        <f>AVERAGE('RECAPITULATIF ANNUEL'!E$159:E$188)</f>
        <v>3.5333333333333332</v>
      </c>
      <c r="J16" s="286">
        <f>AVERAGE('RECAPITULATIF ANNUEL'!E$189:E$219)</f>
        <v>5.32258064516129</v>
      </c>
      <c r="K16" s="44">
        <f>AVERAGE('RECAPITULATIF ANNUEL'!E$220:E$250)</f>
        <v>0</v>
      </c>
      <c r="L16" s="289">
        <f>AVERAGE('RECAPITULATIF ANNUEL'!E$251:E$280)</f>
        <v>0</v>
      </c>
      <c r="M16" s="44">
        <f>AVERAGE('RECAPITULATIF ANNUEL'!E$281:E$311)</f>
        <v>18.193548387096776</v>
      </c>
      <c r="N16" s="289">
        <f>AVERAGE('RECAPITULATIF ANNUEL'!E$312:E$341)</f>
        <v>96.533333333333331</v>
      </c>
      <c r="O16" s="44">
        <f>AVERAGE('RECAPITULATIF ANNUEL'!E$342:E$372)</f>
        <v>17.129032258064516</v>
      </c>
      <c r="P16" s="351"/>
      <c r="Q16" s="439"/>
    </row>
    <row r="17" spans="1:17" ht="14.4" customHeight="1" x14ac:dyDescent="0.3">
      <c r="A17" s="443"/>
      <c r="B17" s="443"/>
      <c r="C17" s="16" t="s">
        <v>39</v>
      </c>
      <c r="D17" s="41">
        <f>MIN('RECAPITULATIF ANNUEL'!$E8:$E38)</f>
        <v>0</v>
      </c>
      <c r="E17" s="291">
        <f>MIN('RECAPITULATIF ANNUEL'!$E$39:$E$66)</f>
        <v>0</v>
      </c>
      <c r="F17" s="41">
        <f>MIN('RECAPITULATIF ANNUEL'!$E$67:$E$97)</f>
        <v>0</v>
      </c>
      <c r="G17" s="27">
        <f>MIN('RECAPITULATIF ANNUEL'!$E$98:$E$127)</f>
        <v>0</v>
      </c>
      <c r="H17" s="286">
        <f>MIN('RECAPITULATIF ANNUEL'!E$128:E$158)</f>
        <v>0</v>
      </c>
      <c r="I17" s="27">
        <f>MIN('RECAPITULATIF ANNUEL'!E$159:E$188)</f>
        <v>0</v>
      </c>
      <c r="J17" s="286">
        <f>MIN('RECAPITULATIF ANNUEL'!E$189:E$219)</f>
        <v>0</v>
      </c>
      <c r="K17" s="44">
        <f>MIN('RECAPITULATIF ANNUEL'!E$220:E$250)</f>
        <v>0</v>
      </c>
      <c r="L17" s="289">
        <f>MIN('RECAPITULATIF ANNUEL'!E$251:E$280)</f>
        <v>0</v>
      </c>
      <c r="M17" s="44">
        <f>MIN('RECAPITULATIF ANNUEL'!E$281:E$311)</f>
        <v>0</v>
      </c>
      <c r="N17" s="289">
        <f>MIN('RECAPITULATIF ANNUEL'!E$312:E$341)</f>
        <v>0</v>
      </c>
      <c r="O17" s="44">
        <f>MIN('RECAPITULATIF ANNUEL'!E$342:E$372)</f>
        <v>0</v>
      </c>
      <c r="P17" s="351"/>
      <c r="Q17" s="439"/>
    </row>
    <row r="18" spans="1:17" ht="14.4" customHeight="1" thickBot="1" x14ac:dyDescent="0.35">
      <c r="A18" s="443"/>
      <c r="B18" s="443"/>
      <c r="C18" s="18" t="s">
        <v>40</v>
      </c>
      <c r="D18" s="284">
        <f>MAX('RECAPITULATIF ANNUEL'!$E8:$E38)</f>
        <v>87</v>
      </c>
      <c r="E18" s="295">
        <f>MAX('RECAPITULATIF ANNUEL'!$E$39:$E$66)</f>
        <v>287</v>
      </c>
      <c r="F18" s="42">
        <f>MAX('RECAPITULATIF ANNUEL'!$E$67:$E$97)</f>
        <v>27</v>
      </c>
      <c r="G18" s="296">
        <f>MAX('RECAPITULATIF ANNUEL'!$E$98:$E$127)</f>
        <v>17</v>
      </c>
      <c r="H18" s="297">
        <f>MAX('RECAPITULATIF ANNUEL'!E$128:E$158)</f>
        <v>956</v>
      </c>
      <c r="I18" s="296">
        <f>MAX('RECAPITULATIF ANNUEL'!E$159:E$188)</f>
        <v>104</v>
      </c>
      <c r="J18" s="297">
        <f>MAX('RECAPITULATIF ANNUEL'!E$189:E$219)</f>
        <v>86</v>
      </c>
      <c r="K18" s="267">
        <f>MAX('RECAPITULATIF ANNUEL'!E$220:E$250)</f>
        <v>0</v>
      </c>
      <c r="L18" s="298">
        <f>MAX('RECAPITULATIF ANNUEL'!E$251:E$280)</f>
        <v>0</v>
      </c>
      <c r="M18" s="267">
        <f>MAX('RECAPITULATIF ANNUEL'!E$281:E$311)</f>
        <v>314</v>
      </c>
      <c r="N18" s="298">
        <f>MAX('RECAPITULATIF ANNUEL'!E$312:E$341)</f>
        <v>754</v>
      </c>
      <c r="O18" s="267">
        <f>MAX('RECAPITULATIF ANNUEL'!E$342:E$372)</f>
        <v>373</v>
      </c>
      <c r="P18" s="351"/>
      <c r="Q18" s="439"/>
    </row>
    <row r="19" spans="1:17" ht="14.4" customHeight="1" x14ac:dyDescent="0.3">
      <c r="A19" s="443"/>
      <c r="B19" s="442" t="s">
        <v>84</v>
      </c>
      <c r="C19" s="273" t="s">
        <v>22</v>
      </c>
      <c r="D19" s="294">
        <f>SUM('RECAPITULATIF ANNUEL'!$I8:$I38)</f>
        <v>3527</v>
      </c>
      <c r="E19" s="40">
        <f>SUM('RECAPITULATIF ANNUEL'!$I$39:$I$66)</f>
        <v>1864</v>
      </c>
      <c r="F19" s="47">
        <f>SUM('RECAPITULATIF ANNUEL'!$I$67:$I$97)</f>
        <v>1517</v>
      </c>
      <c r="G19" s="285">
        <f>SUM('RECAPITULATIF ANNUEL'!$I$98:$I$127)</f>
        <v>1861</v>
      </c>
      <c r="H19" s="47">
        <f>SUM('RECAPITULATIF ANNUEL'!I$128:I$158)</f>
        <v>4662</v>
      </c>
      <c r="I19" s="285">
        <f>SUM('RECAPITULATIF ANNUEL'!I$159:I$188)</f>
        <v>10642</v>
      </c>
      <c r="J19" s="47">
        <f>SUM('RECAPITULATIF ANNUEL'!I$189:I$219)</f>
        <v>7944</v>
      </c>
      <c r="K19" s="288">
        <f>SUM('RECAPITULATIF ANNUEL'!I$220:I$250)</f>
        <v>46826</v>
      </c>
      <c r="L19" s="26">
        <f>SUM('RECAPITULATIF ANNUEL'!I$251:I$280)</f>
        <v>11513</v>
      </c>
      <c r="M19" s="288">
        <f>SUM('RECAPITULATIF ANNUEL'!I$281:I$311)</f>
        <v>2073</v>
      </c>
      <c r="N19" s="26">
        <f>SUM('RECAPITULATIF ANNUEL'!I$312:I$341)</f>
        <v>3920</v>
      </c>
      <c r="O19" s="299">
        <f>SUM('RECAPITULATIF ANNUEL'!I$342:I$372)</f>
        <v>2454</v>
      </c>
      <c r="P19" s="351"/>
      <c r="Q19" s="439">
        <f>SUM(D19:O19)</f>
        <v>98803</v>
      </c>
    </row>
    <row r="20" spans="1:17" ht="14.4" customHeight="1" x14ac:dyDescent="0.3">
      <c r="A20" s="443"/>
      <c r="B20" s="443"/>
      <c r="C20" s="16" t="s">
        <v>38</v>
      </c>
      <c r="D20" s="41">
        <f>AVERAGE('RECAPITULATIF ANNUEL'!$I8:$I38)</f>
        <v>113.7741935483871</v>
      </c>
      <c r="E20" s="291">
        <f>AVERAGE('RECAPITULATIF ANNUEL'!$I$39:$I$66)</f>
        <v>69.037037037037038</v>
      </c>
      <c r="F20" s="27">
        <f>AVERAGE('RECAPITULATIF ANNUEL'!$I$67:$I$97)</f>
        <v>50.56666666666667</v>
      </c>
      <c r="G20" s="286">
        <f>AVERAGE('RECAPITULATIF ANNUEL'!$I$98:$I$127)</f>
        <v>64.172413793103445</v>
      </c>
      <c r="H20" s="27">
        <f>AVERAGE('RECAPITULATIF ANNUEL'!I$128:I$158)</f>
        <v>150.38709677419354</v>
      </c>
      <c r="I20" s="286">
        <f>AVERAGE('RECAPITULATIF ANNUEL'!I$159:I$188)</f>
        <v>354.73333333333335</v>
      </c>
      <c r="J20" s="27">
        <f>AVERAGE('RECAPITULATIF ANNUEL'!I$189:I$219)</f>
        <v>256.25806451612902</v>
      </c>
      <c r="K20" s="289">
        <f>AVERAGE('RECAPITULATIF ANNUEL'!I$220:I$250)</f>
        <v>1560.8666666666666</v>
      </c>
      <c r="L20" s="44">
        <f>AVERAGE('RECAPITULATIF ANNUEL'!I$251:I$280)</f>
        <v>383.76666666666665</v>
      </c>
      <c r="M20" s="289">
        <f>AVERAGE('RECAPITULATIF ANNUEL'!I$281:I$311)</f>
        <v>69.099999999999994</v>
      </c>
      <c r="N20" s="44">
        <f>AVERAGE('RECAPITULATIF ANNUEL'!I$312:I$341)</f>
        <v>130.66666666666666</v>
      </c>
      <c r="O20" s="300">
        <f>AVERAGE('RECAPITULATIF ANNUEL'!I$342:I$372)</f>
        <v>81.8</v>
      </c>
      <c r="P20" s="351"/>
      <c r="Q20" s="439"/>
    </row>
    <row r="21" spans="1:17" ht="14.4" customHeight="1" x14ac:dyDescent="0.3">
      <c r="A21" s="443"/>
      <c r="B21" s="443"/>
      <c r="C21" s="16" t="s">
        <v>39</v>
      </c>
      <c r="D21" s="41">
        <f>MIN('RECAPITULATIF ANNUEL'!$I8:$I38)</f>
        <v>4</v>
      </c>
      <c r="E21" s="291">
        <f>MIN('RECAPITULATIF ANNUEL'!$I$39:$I$66)</f>
        <v>2</v>
      </c>
      <c r="F21" s="27">
        <f>MIN('RECAPITULATIF ANNUEL'!$I$67:$I$97)</f>
        <v>2</v>
      </c>
      <c r="G21" s="286">
        <f>MIN('RECAPITULATIF ANNUEL'!$I$98:$I$127)</f>
        <v>1</v>
      </c>
      <c r="H21" s="27">
        <f>MIN('RECAPITULATIF ANNUEL'!I$128:I$158)</f>
        <v>2</v>
      </c>
      <c r="I21" s="286">
        <f>MIN('RECAPITULATIF ANNUEL'!I$159:I$188)</f>
        <v>10</v>
      </c>
      <c r="J21" s="27">
        <f>MIN('RECAPITULATIF ANNUEL'!I$189:I$219)</f>
        <v>14</v>
      </c>
      <c r="K21" s="289">
        <f>MIN('RECAPITULATIF ANNUEL'!I$220:I$250)</f>
        <v>744</v>
      </c>
      <c r="L21" s="44">
        <f>MIN('RECAPITULATIF ANNUEL'!I$251:I$280)</f>
        <v>0</v>
      </c>
      <c r="M21" s="289">
        <f>MIN('RECAPITULATIF ANNUEL'!I$281:I$311)</f>
        <v>7</v>
      </c>
      <c r="N21" s="44">
        <f>MIN('RECAPITULATIF ANNUEL'!I$312:I$341)</f>
        <v>4</v>
      </c>
      <c r="O21" s="300">
        <f>MIN('RECAPITULATIF ANNUEL'!I$342:I$372)</f>
        <v>6</v>
      </c>
      <c r="P21" s="351"/>
      <c r="Q21" s="439"/>
    </row>
    <row r="22" spans="1:17" ht="14.4" customHeight="1" thickBot="1" x14ac:dyDescent="0.35">
      <c r="A22" s="444"/>
      <c r="B22" s="444"/>
      <c r="C22" s="18" t="s">
        <v>40</v>
      </c>
      <c r="D22" s="284">
        <f>MAX('RECAPITULATIF ANNUEL'!$I8:$I38)</f>
        <v>561</v>
      </c>
      <c r="E22" s="292">
        <f>MAX('RECAPITULATIF ANNUEL'!$I$39:$I$66)</f>
        <v>403</v>
      </c>
      <c r="F22" s="29">
        <f>MAX('RECAPITULATIF ANNUEL'!$I$67:$I$97)</f>
        <v>220</v>
      </c>
      <c r="G22" s="287">
        <f>MAX('RECAPITULATIF ANNUEL'!$I$98:$I$127)</f>
        <v>125</v>
      </c>
      <c r="H22" s="29">
        <f>MAX('RECAPITULATIF ANNUEL'!I$128:I$158)</f>
        <v>938</v>
      </c>
      <c r="I22" s="287">
        <f>MAX('RECAPITULATIF ANNUEL'!I$159:I$188)</f>
        <v>876</v>
      </c>
      <c r="J22" s="29">
        <f>MAX('RECAPITULATIF ANNUEL'!I$189:I$219)</f>
        <v>928</v>
      </c>
      <c r="K22" s="290">
        <f>MAX('RECAPITULATIF ANNUEL'!I$220:I$250)</f>
        <v>11003</v>
      </c>
      <c r="L22" s="45">
        <f>MAX('RECAPITULATIF ANNUEL'!I$251:I$280)</f>
        <v>1058</v>
      </c>
      <c r="M22" s="290">
        <f>MAX('RECAPITULATIF ANNUEL'!I$281:I$311)</f>
        <v>311</v>
      </c>
      <c r="N22" s="45">
        <f>MAX('RECAPITULATIF ANNUEL'!I$312:I$341)</f>
        <v>786</v>
      </c>
      <c r="O22" s="301">
        <f>MAX('RECAPITULATIF ANNUEL'!I$342:I$372)</f>
        <v>1028</v>
      </c>
      <c r="P22" s="351"/>
      <c r="Q22" s="440"/>
    </row>
    <row r="23" spans="1:17" ht="14.4" customHeight="1" thickBot="1" x14ac:dyDescent="0.35"/>
    <row r="24" spans="1:17" ht="14.4" customHeight="1" x14ac:dyDescent="0.3">
      <c r="A24" s="442" t="s">
        <v>92</v>
      </c>
      <c r="B24" s="442" t="s">
        <v>25</v>
      </c>
      <c r="C24" s="15" t="s">
        <v>22</v>
      </c>
      <c r="D24" s="23">
        <f>SUM('RECAPITULATIF ANNUEL'!$J8:$J38)</f>
        <v>1023</v>
      </c>
      <c r="E24" s="23">
        <f>SUM('RECAPITULATIF ANNUEL'!$J39:$J66)</f>
        <v>0</v>
      </c>
      <c r="F24" s="23">
        <f>SUM('RECAPITULATIF ANNUEL'!$J67:$J97)</f>
        <v>1632</v>
      </c>
      <c r="G24" s="23">
        <f>SUM('RECAPITULATIF ANNUEL'!$J98:$J127)</f>
        <v>1438</v>
      </c>
      <c r="H24" s="23">
        <f>SUM('RECAPITULATIF ANNUEL'!J$128:J$158)</f>
        <v>818</v>
      </c>
      <c r="I24" s="23">
        <f>SUM('RECAPITULATIF ANNUEL'!J$159:J$188)</f>
        <v>1092</v>
      </c>
      <c r="J24" s="23">
        <f>SUM('RECAPITULATIF ANNUEL'!J$189:J$219)</f>
        <v>1195</v>
      </c>
      <c r="K24" s="26">
        <f>SUM('RECAPITULATIF ANNUEL'!J$220:J$250)</f>
        <v>1092</v>
      </c>
      <c r="L24" s="43">
        <f>SUM('RECAPITULATIF ANNUEL'!J$251:J$280)</f>
        <v>441</v>
      </c>
      <c r="M24" s="26">
        <f>SUM('RECAPITULATIF ANNUEL'!J$281:J$311)</f>
        <v>230</v>
      </c>
      <c r="N24" s="26">
        <f>SUM('RECAPITULATIF ANNUEL'!J$312:J$341)</f>
        <v>397</v>
      </c>
      <c r="O24" s="26">
        <f>SUM('RECAPITULATIF ANNUEL'!J$342:J$372)</f>
        <v>499</v>
      </c>
      <c r="P24" s="351"/>
      <c r="Q24" s="441">
        <f>SUM(D24:O24)</f>
        <v>9857</v>
      </c>
    </row>
    <row r="25" spans="1:17" ht="14.4" customHeight="1" x14ac:dyDescent="0.3">
      <c r="A25" s="443"/>
      <c r="B25" s="443"/>
      <c r="C25" s="16" t="s">
        <v>38</v>
      </c>
      <c r="D25" s="24">
        <f>AVERAGE('RECAPITULATIF ANNUEL'!$J8:$J38)</f>
        <v>33</v>
      </c>
      <c r="E25" s="24">
        <f>AVERAGE('RECAPITULATIF ANNUEL'!$J39:$J66)</f>
        <v>0</v>
      </c>
      <c r="F25" s="24">
        <f>AVERAGE('RECAPITULATIF ANNUEL'!$J67:$J97)</f>
        <v>52.645161290322584</v>
      </c>
      <c r="G25" s="24">
        <f>AVERAGE('RECAPITULATIF ANNUEL'!$J98:$J127)</f>
        <v>47.93333333333333</v>
      </c>
      <c r="H25" s="24">
        <f>AVERAGE('RECAPITULATIF ANNUEL'!J$58:J$128)</f>
        <v>43.408450704225352</v>
      </c>
      <c r="I25" s="24">
        <f>AVERAGE('RECAPITULATIF ANNUEL'!J$159:J$188)</f>
        <v>36.4</v>
      </c>
      <c r="J25" s="24">
        <f>AVERAGE('RECAPITULATIF ANNUEL'!J$189:J$219)</f>
        <v>38.548387096774192</v>
      </c>
      <c r="K25" s="44">
        <f>AVERAGE('RECAPITULATIF ANNUEL'!J$220:J$250)</f>
        <v>36.4</v>
      </c>
      <c r="L25" s="44">
        <f>AVERAGE('RECAPITULATIF ANNUEL'!J$251:J$280)</f>
        <v>14.7</v>
      </c>
      <c r="M25" s="44">
        <f>AVERAGE('RECAPITULATIF ANNUEL'!J$281:J$311)</f>
        <v>7.666666666666667</v>
      </c>
      <c r="N25" s="44">
        <f>AVERAGE('RECAPITULATIF ANNUEL'!J$312:J$341)</f>
        <v>13.233333333333333</v>
      </c>
      <c r="O25" s="44">
        <f>AVERAGE('RECAPITULATIF ANNUEL'!J$342:J$372)</f>
        <v>16.633333333333333</v>
      </c>
      <c r="P25" s="351"/>
      <c r="Q25" s="439"/>
    </row>
    <row r="26" spans="1:17" ht="14.4" customHeight="1" x14ac:dyDescent="0.3">
      <c r="A26" s="443"/>
      <c r="B26" s="443"/>
      <c r="C26" s="16" t="s">
        <v>39</v>
      </c>
      <c r="D26" s="24">
        <f>MIN('RECAPITULATIF ANNUEL'!$J8:$J38)</f>
        <v>0</v>
      </c>
      <c r="E26" s="24">
        <f>MIN('RECAPITULATIF ANNUEL'!$J39:$J66)</f>
        <v>0</v>
      </c>
      <c r="F26" s="24">
        <f>MIN('RECAPITULATIF ANNUEL'!$J67:$J97)</f>
        <v>0</v>
      </c>
      <c r="G26" s="24">
        <f>MIN('RECAPITULATIF ANNUEL'!$J98:$J127)</f>
        <v>0</v>
      </c>
      <c r="H26" s="24">
        <f>MIN('RECAPITULATIF ANNUEL'!J$128:J$158)</f>
        <v>0</v>
      </c>
      <c r="I26" s="24">
        <f>MIN('RECAPITULATIF ANNUEL'!J$159:J$188)</f>
        <v>0</v>
      </c>
      <c r="J26" s="24">
        <f>MIN('RECAPITULATIF ANNUEL'!J$189:J$219)</f>
        <v>0</v>
      </c>
      <c r="K26" s="44">
        <f>MIN('RECAPITULATIF ANNUEL'!J$220:J$250)</f>
        <v>0</v>
      </c>
      <c r="L26" s="44">
        <f>MIN('RECAPITULATIF ANNUEL'!J$251:J$280)</f>
        <v>0</v>
      </c>
      <c r="M26" s="44">
        <f>MIN('RECAPITULATIF ANNUEL'!J$281:J$311)</f>
        <v>0</v>
      </c>
      <c r="N26" s="44">
        <f>MIN('RECAPITULATIF ANNUEL'!J$312:J$341)</f>
        <v>0</v>
      </c>
      <c r="O26" s="44">
        <f>MIN('RECAPITULATIF ANNUEL'!J$342:J$372)</f>
        <v>0</v>
      </c>
      <c r="P26" s="351"/>
      <c r="Q26" s="439"/>
    </row>
    <row r="27" spans="1:17" ht="14.4" customHeight="1" thickBot="1" x14ac:dyDescent="0.35">
      <c r="A27" s="443"/>
      <c r="B27" s="444"/>
      <c r="C27" s="18" t="s">
        <v>40</v>
      </c>
      <c r="D27" s="28">
        <f>MAX('RECAPITULATIF ANNUEL'!$J8:$J38)</f>
        <v>103</v>
      </c>
      <c r="E27" s="28">
        <f>MAX('RECAPITULATIF ANNUEL'!$J39:$J66)</f>
        <v>0</v>
      </c>
      <c r="F27" s="28">
        <f>MAX('RECAPITULATIF ANNUEL'!$J67:$J97)</f>
        <v>811</v>
      </c>
      <c r="G27" s="28">
        <f>MAX('RECAPITULATIF ANNUEL'!$J98:$J127)</f>
        <v>108</v>
      </c>
      <c r="H27" s="28">
        <f>MAX('RECAPITULATIF ANNUEL'!J$128:J$158)</f>
        <v>131</v>
      </c>
      <c r="I27" s="28">
        <f>MAX('RECAPITULATIF ANNUEL'!J$159:J$188)</f>
        <v>105</v>
      </c>
      <c r="J27" s="28">
        <f>MAX('RECAPITULATIF ANNUEL'!J$189:J$219)</f>
        <v>105</v>
      </c>
      <c r="K27" s="45">
        <f>MAX('RECAPITULATIF ANNUEL'!J$220:J$250)</f>
        <v>105</v>
      </c>
      <c r="L27" s="45">
        <f>MAX('RECAPITULATIF ANNUEL'!J$251:J$280)</f>
        <v>103</v>
      </c>
      <c r="M27" s="50">
        <f>MAX('RECAPITULATIF ANNUEL'!J$281:J$311)</f>
        <v>64</v>
      </c>
      <c r="N27" s="50">
        <f>MAX('RECAPITULATIF ANNUEL'!J$312:J$341)</f>
        <v>36</v>
      </c>
      <c r="O27" s="51">
        <f>MAX('RECAPITULATIF ANNUEL'!J$342:J$372)</f>
        <v>36</v>
      </c>
      <c r="P27" s="351"/>
      <c r="Q27" s="439"/>
    </row>
    <row r="28" spans="1:17" ht="14.4" customHeight="1" x14ac:dyDescent="0.3">
      <c r="A28" s="443"/>
      <c r="B28" s="443" t="s">
        <v>19</v>
      </c>
      <c r="C28" s="15" t="s">
        <v>22</v>
      </c>
      <c r="D28" s="23">
        <f>SUM('RECAPITULATIF ANNUEL'!$K8:$K38)</f>
        <v>38240</v>
      </c>
      <c r="E28" s="23">
        <f>SUM('RECAPITULATIF ANNUEL'!$K39:$K66)</f>
        <v>0</v>
      </c>
      <c r="F28" s="23">
        <f>SUM('RECAPITULATIF ANNUEL'!$K67:$K97)</f>
        <v>42240</v>
      </c>
      <c r="G28" s="23">
        <f>SUM('RECAPITULATIF ANNUEL'!$K98:$K127)</f>
        <v>39100</v>
      </c>
      <c r="H28" s="23">
        <f>SUM('RECAPITULATIF ANNUEL'!K$128:K$158)</f>
        <v>15820</v>
      </c>
      <c r="I28" s="23">
        <f>SUM('RECAPITULATIF ANNUEL'!K$159:K$188)</f>
        <v>60200</v>
      </c>
      <c r="J28" s="23">
        <f>SUM('RECAPITULATIF ANNUEL'!K$189:K$219)</f>
        <v>37520</v>
      </c>
      <c r="K28" s="26">
        <f>SUM('RECAPITULATIF ANNUEL'!K$220:K$250)</f>
        <v>36320</v>
      </c>
      <c r="L28" s="43">
        <f>SUM('RECAPITULATIF ANNUEL'!K$251:K$280)</f>
        <v>11800</v>
      </c>
      <c r="M28" s="26">
        <f>SUM('RECAPITULATIF ANNUEL'!K$281:K$311)</f>
        <v>6820</v>
      </c>
      <c r="N28" s="26">
        <f>SUM('RECAPITULATIF ANNUEL'!K$312:K$341)</f>
        <v>7320</v>
      </c>
      <c r="O28" s="26">
        <f>SUM('RECAPITULATIF ANNUEL'!K$342:K$372)</f>
        <v>17420</v>
      </c>
      <c r="P28" s="351"/>
      <c r="Q28" s="439">
        <f>SUM(D28:O28)</f>
        <v>312800</v>
      </c>
    </row>
    <row r="29" spans="1:17" ht="14.4" customHeight="1" x14ac:dyDescent="0.3">
      <c r="A29" s="443"/>
      <c r="B29" s="443"/>
      <c r="C29" s="16" t="s">
        <v>38</v>
      </c>
      <c r="D29" s="24">
        <f>AVERAGE('RECAPITULATIF ANNUEL'!$K8:$K38)</f>
        <v>1233.5483870967741</v>
      </c>
      <c r="E29" s="24">
        <f>AVERAGE('RECAPITULATIF ANNUEL'!$K39:$K66)</f>
        <v>0</v>
      </c>
      <c r="F29" s="24">
        <f>AVERAGE('RECAPITULATIF ANNUEL'!$K67:$K97)</f>
        <v>1362.5806451612902</v>
      </c>
      <c r="G29" s="24">
        <f>AVERAGE('RECAPITULATIF ANNUEL'!$K98:$K127)</f>
        <v>1303.3333333333333</v>
      </c>
      <c r="H29" s="24">
        <f>AVERAGE('RECAPITULATIF ANNUEL'!K$128:K$158)</f>
        <v>510.32258064516128</v>
      </c>
      <c r="I29" s="24">
        <f>AVERAGE('RECAPITULATIF ANNUEL'!K$159:K$188)</f>
        <v>2006.6666666666667</v>
      </c>
      <c r="J29" s="24">
        <f>AVERAGE('RECAPITULATIF ANNUEL'!K$189:K$219)</f>
        <v>1210.3225806451612</v>
      </c>
      <c r="K29" s="44">
        <f>AVERAGE('RECAPITULATIF ANNUEL'!K$220:K$250)</f>
        <v>1171.6129032258063</v>
      </c>
      <c r="L29" s="44">
        <f>AVERAGE('RECAPITULATIF ANNUEL'!K$251:K$280)</f>
        <v>393.33333333333331</v>
      </c>
      <c r="M29" s="44">
        <f>AVERAGE('RECAPITULATIF ANNUEL'!K$281:K$311)</f>
        <v>220</v>
      </c>
      <c r="N29" s="44">
        <f>AVERAGE('RECAPITULATIF ANNUEL'!K$312:K$341)</f>
        <v>244</v>
      </c>
      <c r="O29" s="44">
        <f>AVERAGE('RECAPITULATIF ANNUEL'!K$342:K$372)</f>
        <v>561.93548387096769</v>
      </c>
      <c r="P29" s="351"/>
      <c r="Q29" s="439"/>
    </row>
    <row r="30" spans="1:17" ht="14.4" customHeight="1" x14ac:dyDescent="0.3">
      <c r="A30" s="443"/>
      <c r="B30" s="443"/>
      <c r="C30" s="16" t="s">
        <v>39</v>
      </c>
      <c r="D30" s="24">
        <f>MIN('RECAPITULATIF ANNUEL'!$K8:$K38)</f>
        <v>0</v>
      </c>
      <c r="E30" s="24">
        <f>MIN('RECAPITULATIF ANNUEL'!$K39:$K66)</f>
        <v>0</v>
      </c>
      <c r="F30" s="24">
        <f>MIN('RECAPITULATIF ANNUEL'!$K67:$K97)</f>
        <v>0</v>
      </c>
      <c r="G30" s="24">
        <f>MIN('RECAPITULATIF ANNUEL'!$K98:$K127)</f>
        <v>0</v>
      </c>
      <c r="H30" s="24">
        <f>MIN('RECAPITULATIF ANNUEL'!K$128:K$158)</f>
        <v>0</v>
      </c>
      <c r="I30" s="24">
        <f>MIN('RECAPITULATIF ANNUEL'!K$159:K$188)</f>
        <v>0</v>
      </c>
      <c r="J30" s="24">
        <f>MIN('RECAPITULATIF ANNUEL'!K$189:K$219)</f>
        <v>0</v>
      </c>
      <c r="K30" s="44">
        <f>MIN('RECAPITULATIF ANNUEL'!K$220:K$250)</f>
        <v>0</v>
      </c>
      <c r="L30" s="44">
        <f>MIN('RECAPITULATIF ANNUEL'!K$251:K$280)</f>
        <v>0</v>
      </c>
      <c r="M30" s="44">
        <f>MIN('RECAPITULATIF ANNUEL'!K$281:K$311)</f>
        <v>0</v>
      </c>
      <c r="N30" s="44">
        <f>MIN('RECAPITULATIF ANNUEL'!K$312:K$341)</f>
        <v>0</v>
      </c>
      <c r="O30" s="44">
        <f>MIN('RECAPITULATIF ANNUEL'!K$342:K$372)</f>
        <v>0</v>
      </c>
      <c r="P30" s="351"/>
      <c r="Q30" s="439"/>
    </row>
    <row r="31" spans="1:17" ht="14.4" customHeight="1" thickBot="1" x14ac:dyDescent="0.35">
      <c r="A31" s="444"/>
      <c r="B31" s="444"/>
      <c r="C31" s="18" t="s">
        <v>40</v>
      </c>
      <c r="D31" s="28">
        <f>MAX('RECAPITULATIF ANNUEL'!$K8:$K38)</f>
        <v>8340</v>
      </c>
      <c r="E31" s="28">
        <f>MAX('RECAPITULATIF ANNUEL'!$K39:$K66)</f>
        <v>0</v>
      </c>
      <c r="F31" s="28">
        <f>MAX('RECAPITULATIF ANNUEL'!$K67:$K97)</f>
        <v>8900</v>
      </c>
      <c r="G31" s="28">
        <f>MAX('RECAPITULATIF ANNUEL'!$K98:$K127)</f>
        <v>8340</v>
      </c>
      <c r="H31" s="28">
        <f>MAX('RECAPITULATIF ANNUEL'!K$128:K$158)</f>
        <v>8180</v>
      </c>
      <c r="I31" s="28">
        <f>MAX('RECAPITULATIF ANNUEL'!K$159:K$188)</f>
        <v>9340</v>
      </c>
      <c r="J31" s="28">
        <f>MAX('RECAPITULATIF ANNUEL'!K$189:K$219)</f>
        <v>8280</v>
      </c>
      <c r="K31" s="45">
        <f>MAX('RECAPITULATIF ANNUEL'!K$220:K$250)</f>
        <v>7700</v>
      </c>
      <c r="L31" s="45">
        <f>MAX('RECAPITULATIF ANNUEL'!K$251:K$280)</f>
        <v>6320</v>
      </c>
      <c r="M31" s="50">
        <f>MAX('RECAPITULATIF ANNUEL'!K$281:K$311)</f>
        <v>6820</v>
      </c>
      <c r="N31" s="50">
        <f>MAX('RECAPITULATIF ANNUEL'!K$312:K$341)</f>
        <v>7320</v>
      </c>
      <c r="O31" s="51">
        <f>MAX('RECAPITULATIF ANNUEL'!K$342:K$372)</f>
        <v>8720</v>
      </c>
      <c r="P31" s="351"/>
      <c r="Q31" s="440"/>
    </row>
    <row r="32" spans="1:17" s="283" customFormat="1" ht="14.4" customHeight="1" thickBot="1" x14ac:dyDescent="0.35">
      <c r="A32" s="274"/>
      <c r="B32" s="274"/>
      <c r="C32" s="275"/>
      <c r="D32" s="276"/>
      <c r="E32" s="276"/>
      <c r="F32" s="276"/>
      <c r="G32" s="276"/>
      <c r="H32" s="276"/>
      <c r="I32" s="276"/>
      <c r="J32" s="276"/>
      <c r="K32" s="281"/>
      <c r="L32" s="281"/>
      <c r="M32" s="281"/>
      <c r="N32" s="281"/>
      <c r="O32" s="281"/>
      <c r="P32" s="281"/>
      <c r="Q32" s="282"/>
    </row>
    <row r="33" spans="1:17" ht="14.4" customHeight="1" x14ac:dyDescent="0.3">
      <c r="A33" s="445" t="s">
        <v>88</v>
      </c>
      <c r="B33" s="446"/>
      <c r="C33" s="31" t="s">
        <v>38</v>
      </c>
      <c r="D33" s="30">
        <f>AVERAGE('RECAPITULATIF ANNUEL'!$F8:$F38)</f>
        <v>14.589473684210526</v>
      </c>
      <c r="E33" s="30">
        <f>AVERAGE('RECAPITULATIF ANNUEL'!$F39:$F66)</f>
        <v>14.205882352941178</v>
      </c>
      <c r="F33" s="30">
        <f>AVERAGE('RECAPITULATIF ANNUEL'!$F67:F97)</f>
        <v>16.174999999999997</v>
      </c>
      <c r="G33" s="30">
        <f>AVERAGE('RECAPITULATIF ANNUEL'!$F98:$F127)</f>
        <v>17.853846153846156</v>
      </c>
      <c r="H33" s="30">
        <f>AVERAGE('RECAPITULATIF ANNUEL'!F$128:F$158)</f>
        <v>19.117241379310347</v>
      </c>
      <c r="I33" s="30">
        <f>AVERAGE('RECAPITULATIF ANNUEL'!F$159:F$188)</f>
        <v>22.930769230769233</v>
      </c>
      <c r="J33" s="30">
        <f>AVERAGE('RECAPITULATIF ANNUEL'!F$189:F$219)</f>
        <v>26.482758620689658</v>
      </c>
      <c r="K33" s="30">
        <f>AVERAGE('RECAPITULATIF ANNUEL'!F$220:F$250)</f>
        <v>26.951612903225804</v>
      </c>
      <c r="L33" s="30">
        <f>AVERAGE('RECAPITULATIF ANNUEL'!F$251:F$280)</f>
        <v>25.286666666666676</v>
      </c>
      <c r="M33" s="30">
        <f>AVERAGE('RECAPITULATIF ANNUEL'!F$281:F$311)</f>
        <v>23.027586206896554</v>
      </c>
      <c r="N33" s="47">
        <f>AVERAGE('RECAPITULATIF ANNUEL'!F$251:F$280)</f>
        <v>25.286666666666676</v>
      </c>
      <c r="O33" s="47">
        <f>AVERAGE('RECAPITULATIF ANNUEL'!F$251:F$280)</f>
        <v>25.286666666666676</v>
      </c>
      <c r="P33" s="352"/>
      <c r="Q33" s="280"/>
    </row>
    <row r="34" spans="1:17" ht="14.4" customHeight="1" x14ac:dyDescent="0.3">
      <c r="A34" s="447"/>
      <c r="B34" s="448"/>
      <c r="C34" s="32" t="s">
        <v>39</v>
      </c>
      <c r="D34" s="24">
        <f>MIN('RECAPITULATIF ANNUEL'!$F8:$F38)</f>
        <v>13</v>
      </c>
      <c r="E34" s="24">
        <f>MIN('RECAPITULATIF ANNUEL'!$F39:$F66)</f>
        <v>13.8</v>
      </c>
      <c r="F34" s="24">
        <f>MIN('RECAPITULATIF ANNUEL'!$F67:F97)</f>
        <v>15.1</v>
      </c>
      <c r="G34" s="24">
        <f>MIN('RECAPITULATIF ANNUEL'!$F98:$F127)</f>
        <v>16.600000000000001</v>
      </c>
      <c r="H34" s="24">
        <f>MIN('RECAPITULATIF ANNUEL'!F$128:F$158)</f>
        <v>17.5</v>
      </c>
      <c r="I34" s="24">
        <f>MIN('RECAPITULATIF ANNUEL'!F$159:F$188)</f>
        <v>20.399999999999999</v>
      </c>
      <c r="J34" s="24">
        <f>MIN('RECAPITULATIF ANNUEL'!F$189:F$219)</f>
        <v>25.2</v>
      </c>
      <c r="K34" s="24">
        <f>MIN('RECAPITULATIF ANNUEL'!F$220:F$250)</f>
        <v>25.5</v>
      </c>
      <c r="L34" s="24">
        <f>MIN('RECAPITULATIF ANNUEL'!F$251:F$280)</f>
        <v>24</v>
      </c>
      <c r="M34" s="24">
        <f>MIN('RECAPITULATIF ANNUEL'!F$281:F$311)</f>
        <v>21.4</v>
      </c>
      <c r="N34" s="27">
        <f>MIN('RECAPITULATIF ANNUEL'!F$251:F$280)</f>
        <v>24</v>
      </c>
      <c r="O34" s="49">
        <f>MIN('RECAPITULATIF ANNUEL'!F$251:F$280)</f>
        <v>24</v>
      </c>
      <c r="P34" s="352"/>
      <c r="Q34" s="280"/>
    </row>
    <row r="35" spans="1:17" ht="14.4" customHeight="1" thickBot="1" x14ac:dyDescent="0.35">
      <c r="A35" s="449"/>
      <c r="B35" s="450"/>
      <c r="C35" s="33" t="s">
        <v>40</v>
      </c>
      <c r="D35" s="28">
        <f>MAX('RECAPITULATIF ANNUEL'!$F8:$F38)</f>
        <v>15.2</v>
      </c>
      <c r="E35" s="28">
        <f>MAX('RECAPITULATIF ANNUEL'!$F39:$F66)</f>
        <v>14.8</v>
      </c>
      <c r="F35" s="28">
        <f>MAX('RECAPITULATIF ANNUEL'!$F67:F97)</f>
        <v>17.399999999999999</v>
      </c>
      <c r="G35" s="28">
        <f>MAX('RECAPITULATIF ANNUEL'!$F98:$F127)</f>
        <v>18.600000000000001</v>
      </c>
      <c r="H35" s="28">
        <f>MAX('RECAPITULATIF ANNUEL'!F$128:F$158)</f>
        <v>21.3</v>
      </c>
      <c r="I35" s="28">
        <f>MAX('RECAPITULATIF ANNUEL'!F$159:F$188)</f>
        <v>25.6</v>
      </c>
      <c r="J35" s="28">
        <f>MAX('RECAPITULATIF ANNUEL'!F$189:F$219)</f>
        <v>27.2</v>
      </c>
      <c r="K35" s="28">
        <f>MAX('RECAPITULATIF ANNUEL'!F$220:F$250)</f>
        <v>28.1</v>
      </c>
      <c r="L35" s="28">
        <f>MAX('RECAPITULATIF ANNUEL'!F$251:F$280)</f>
        <v>27.5</v>
      </c>
      <c r="M35" s="28">
        <f>MAX('RECAPITULATIF ANNUEL'!F$281:F$311)</f>
        <v>24.6</v>
      </c>
      <c r="N35" s="277">
        <f>MAX('RECAPITULATIF ANNUEL'!F$251:F$280)</f>
        <v>27.5</v>
      </c>
      <c r="O35" s="278">
        <f>MAX('RECAPITULATIF ANNUEL'!F$251:F$280)</f>
        <v>27.5</v>
      </c>
      <c r="P35" s="352"/>
    </row>
    <row r="36" spans="1:17" ht="14.4" customHeight="1" thickBot="1" x14ac:dyDescent="0.35"/>
    <row r="37" spans="1:17" ht="14.4" customHeight="1" thickBot="1" x14ac:dyDescent="0.35">
      <c r="A37" s="451" t="s">
        <v>86</v>
      </c>
      <c r="B37" s="452"/>
      <c r="C37" s="279" t="s">
        <v>22</v>
      </c>
      <c r="D37" s="270">
        <f>SUM('RECAPITULATIF ANNUEL'!$L8:$L38)</f>
        <v>2700</v>
      </c>
      <c r="E37" s="270">
        <f>SUM('RECAPITULATIF ANNUEL'!$L39:$L66)</f>
        <v>1500</v>
      </c>
      <c r="F37" s="270">
        <f>SUM('RECAPITULATIF ANNUEL'!$L67:$L97)</f>
        <v>2100</v>
      </c>
      <c r="G37" s="270">
        <f>SUM('RECAPITULATIF ANNUEL'!$L98:$L127)</f>
        <v>2700</v>
      </c>
      <c r="H37" s="270">
        <f>SUM('RECAPITULATIF ANNUEL'!L$128:L$158)</f>
        <v>2050</v>
      </c>
      <c r="I37" s="270">
        <f>SUM('RECAPITULATIF ANNUEL'!L$159:L$188)</f>
        <v>2400</v>
      </c>
      <c r="J37" s="270">
        <f>SUM('RECAPITULATIF ANNUEL'!L$189:L$219)</f>
        <v>2700</v>
      </c>
      <c r="K37" s="271">
        <f>SUM('RECAPITULATIF ANNUEL'!L$220:L$250)</f>
        <v>2300</v>
      </c>
      <c r="L37" s="272">
        <f>SUM('RECAPITULATIF ANNUEL'!L$251:L$280)</f>
        <v>2700</v>
      </c>
      <c r="M37" s="271">
        <f>SUM('RECAPITULATIF ANNUEL'!L$281:L$311)</f>
        <v>2100</v>
      </c>
      <c r="N37" s="271">
        <f>SUM('RECAPITULATIF ANNUEL'!L$312:L$341)</f>
        <v>1800</v>
      </c>
      <c r="O37" s="271">
        <f>SUM('RECAPITULATIF ANNUEL'!L$342:L$372)</f>
        <v>2350</v>
      </c>
      <c r="P37" s="351"/>
      <c r="Q37" s="26">
        <f>SUM(D37:O37)</f>
        <v>27400</v>
      </c>
    </row>
    <row r="38" spans="1:17" ht="14.4" customHeight="1" thickBot="1" x14ac:dyDescent="0.35">
      <c r="A38" s="451" t="s">
        <v>85</v>
      </c>
      <c r="B38" s="452"/>
      <c r="C38" s="279" t="s">
        <v>22</v>
      </c>
      <c r="D38" s="270">
        <f>SUM('RECAPITULATIF ANNUEL'!$M8:$M38)</f>
        <v>12</v>
      </c>
      <c r="E38" s="270">
        <f>SUM('RECAPITULATIF ANNUEL'!$M39:$M66)</f>
        <v>0</v>
      </c>
      <c r="F38" s="270">
        <f>SUM('RECAPITULATIF ANNUEL'!$M67:$M97)</f>
        <v>11</v>
      </c>
      <c r="G38" s="270">
        <f>SUM('RECAPITULATIF ANNUEL'!$M98:$M127)</f>
        <v>11</v>
      </c>
      <c r="H38" s="270">
        <f>SUM('RECAPITULATIF ANNUEL'!M$128:M$158)</f>
        <v>6</v>
      </c>
      <c r="I38" s="270">
        <f>SUM('RECAPITULATIF ANNUEL'!M$159:M$188)</f>
        <v>7</v>
      </c>
      <c r="J38" s="271">
        <f>SUM('RECAPITULATIF ANNUEL'!M$189:M$219)</f>
        <v>13</v>
      </c>
      <c r="K38" s="271">
        <f>SUM('RECAPITULATIF ANNUEL'!M$220:M$250)</f>
        <v>11</v>
      </c>
      <c r="L38" s="272">
        <f>SUM('RECAPITULATIF ANNUEL'!L$251:L$280)</f>
        <v>2700</v>
      </c>
      <c r="M38" s="271">
        <f>SUM('RECAPITULATIF ANNUEL'!M$281:M$311)</f>
        <v>5</v>
      </c>
      <c r="N38" s="271">
        <f>SUM('RECAPITULATIF ANNUEL'!M$312:M$341)</f>
        <v>9</v>
      </c>
      <c r="O38" s="271">
        <f>SUM('RECAPITULATIF ANNUEL'!M$342:M$372)</f>
        <v>8</v>
      </c>
      <c r="P38" s="351"/>
      <c r="Q38" s="45">
        <f>SUM(D38:O38)</f>
        <v>2793</v>
      </c>
    </row>
    <row r="39" spans="1:17" ht="14.4" customHeight="1" x14ac:dyDescent="0.3"/>
    <row r="40" spans="1:17" ht="14.4" customHeight="1" x14ac:dyDescent="0.3"/>
  </sheetData>
  <mergeCells count="21">
    <mergeCell ref="A33:B35"/>
    <mergeCell ref="A37:B37"/>
    <mergeCell ref="A38:B38"/>
    <mergeCell ref="G1:I1"/>
    <mergeCell ref="G2:I2"/>
    <mergeCell ref="G3:I3"/>
    <mergeCell ref="B7:B10"/>
    <mergeCell ref="B11:B14"/>
    <mergeCell ref="E3:F3"/>
    <mergeCell ref="A24:A31"/>
    <mergeCell ref="A7:A22"/>
    <mergeCell ref="Q28:Q31"/>
    <mergeCell ref="Q7:Q10"/>
    <mergeCell ref="Q11:Q14"/>
    <mergeCell ref="Q24:Q27"/>
    <mergeCell ref="B24:B27"/>
    <mergeCell ref="B28:B31"/>
    <mergeCell ref="B15:B18"/>
    <mergeCell ref="Q15:Q18"/>
    <mergeCell ref="B19:B22"/>
    <mergeCell ref="Q19:Q2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26813-78C6-4408-9D98-2B6AE367A142}">
  <dimension ref="A1"/>
  <sheetViews>
    <sheetView zoomScale="85" zoomScaleNormal="85" workbookViewId="0">
      <selection activeCell="V29" sqref="V29"/>
    </sheetView>
  </sheetViews>
  <sheetFormatPr baseColWidth="10" defaultRowHeight="14.4" x14ac:dyDescent="0.3"/>
  <cols>
    <col min="7" max="7" width="3.44140625" customWidth="1"/>
    <col min="14" max="14" width="3.44140625" customWidth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9955B-FE3C-44FE-96E6-CFC5159FC988}">
  <dimension ref="A1:AK64"/>
  <sheetViews>
    <sheetView tabSelected="1" topLeftCell="Y1" workbookViewId="0">
      <selection activeCell="AC5" sqref="AC5:AE19"/>
    </sheetView>
  </sheetViews>
  <sheetFormatPr baseColWidth="10" defaultRowHeight="14.4" x14ac:dyDescent="0.3"/>
  <cols>
    <col min="1" max="1" width="12" style="10" customWidth="1"/>
    <col min="2" max="2" width="28.44140625" style="10" customWidth="1"/>
    <col min="3" max="4" width="9" customWidth="1"/>
    <col min="5" max="9" width="10.109375" customWidth="1"/>
    <col min="10" max="11" width="9" customWidth="1"/>
    <col min="12" max="25" width="10.109375" customWidth="1"/>
    <col min="28" max="28" width="11.5546875" customWidth="1"/>
  </cols>
  <sheetData>
    <row r="1" spans="1:37" ht="21" x14ac:dyDescent="0.3">
      <c r="A1" s="61"/>
      <c r="B1" s="61"/>
      <c r="E1" s="6" t="s">
        <v>0</v>
      </c>
      <c r="F1" s="424" t="s">
        <v>83</v>
      </c>
      <c r="G1" s="424"/>
      <c r="H1" s="424"/>
    </row>
    <row r="2" spans="1:37" x14ac:dyDescent="0.3">
      <c r="A2" s="61"/>
      <c r="B2" s="61"/>
      <c r="E2" s="6" t="s">
        <v>13</v>
      </c>
      <c r="F2" s="455">
        <v>2019</v>
      </c>
      <c r="G2" s="455"/>
      <c r="H2" s="455"/>
      <c r="AG2" s="201"/>
      <c r="AH2" s="201"/>
      <c r="AI2" s="201"/>
      <c r="AJ2" s="201"/>
      <c r="AK2" s="201"/>
    </row>
    <row r="3" spans="1:37" ht="28.8" x14ac:dyDescent="0.3">
      <c r="A3" s="61"/>
      <c r="B3" s="61"/>
      <c r="E3" s="6" t="s">
        <v>3</v>
      </c>
      <c r="F3" s="426" t="s">
        <v>4</v>
      </c>
      <c r="G3" s="426"/>
      <c r="H3" s="426"/>
      <c r="AG3" s="203"/>
      <c r="AH3" s="203"/>
      <c r="AI3" s="203"/>
      <c r="AJ3" s="203"/>
      <c r="AK3" s="203"/>
    </row>
    <row r="4" spans="1:37" s="201" customFormat="1" ht="29.4" thickBot="1" x14ac:dyDescent="0.35">
      <c r="A4" s="200"/>
      <c r="B4" s="200"/>
      <c r="C4" s="201" t="s">
        <v>45</v>
      </c>
      <c r="D4" s="201" t="s">
        <v>46</v>
      </c>
      <c r="E4" s="202" t="s">
        <v>47</v>
      </c>
      <c r="F4" s="201" t="s">
        <v>48</v>
      </c>
      <c r="G4" s="201" t="s">
        <v>49</v>
      </c>
      <c r="H4" s="201" t="s">
        <v>50</v>
      </c>
      <c r="I4" s="201" t="s">
        <v>51</v>
      </c>
      <c r="J4" s="201" t="s">
        <v>52</v>
      </c>
      <c r="K4" s="201" t="s">
        <v>53</v>
      </c>
      <c r="L4" s="201" t="s">
        <v>54</v>
      </c>
      <c r="M4" s="201" t="s">
        <v>55</v>
      </c>
      <c r="N4" s="201" t="s">
        <v>137</v>
      </c>
      <c r="O4" s="201" t="s">
        <v>56</v>
      </c>
      <c r="P4" s="201" t="s">
        <v>57</v>
      </c>
      <c r="Q4" s="201" t="s">
        <v>58</v>
      </c>
      <c r="R4" s="201" t="s">
        <v>59</v>
      </c>
      <c r="S4" s="201" t="s">
        <v>60</v>
      </c>
      <c r="T4" s="201" t="s">
        <v>61</v>
      </c>
      <c r="U4" s="201" t="s">
        <v>62</v>
      </c>
      <c r="V4" s="201" t="s">
        <v>63</v>
      </c>
      <c r="W4" s="201" t="s">
        <v>64</v>
      </c>
      <c r="X4" s="201" t="s">
        <v>65</v>
      </c>
      <c r="Y4" s="201" t="s">
        <v>132</v>
      </c>
      <c r="AG4" s="203"/>
      <c r="AH4" s="203"/>
      <c r="AI4" s="203"/>
      <c r="AJ4" s="203"/>
      <c r="AK4" s="203"/>
    </row>
    <row r="5" spans="1:37" s="203" customFormat="1" ht="15" thickBot="1" x14ac:dyDescent="0.35">
      <c r="A5" s="427" t="s">
        <v>14</v>
      </c>
      <c r="B5" s="461" t="s">
        <v>5</v>
      </c>
      <c r="C5" s="458" t="s">
        <v>66</v>
      </c>
      <c r="D5" s="459"/>
      <c r="E5" s="459"/>
      <c r="F5" s="459"/>
      <c r="G5" s="459"/>
      <c r="H5" s="459"/>
      <c r="I5" s="460"/>
      <c r="J5" s="458" t="s">
        <v>67</v>
      </c>
      <c r="K5" s="459"/>
      <c r="L5" s="459"/>
      <c r="M5" s="459"/>
      <c r="N5" s="459"/>
      <c r="O5" s="459"/>
      <c r="P5" s="459"/>
      <c r="Q5" s="459"/>
      <c r="R5" s="459"/>
      <c r="S5" s="460"/>
      <c r="T5" s="458" t="s">
        <v>68</v>
      </c>
      <c r="U5" s="459"/>
      <c r="V5" s="459"/>
      <c r="W5" s="459"/>
      <c r="X5" s="460"/>
      <c r="Y5" s="458" t="s">
        <v>133</v>
      </c>
      <c r="Z5" s="459"/>
      <c r="AA5" s="460"/>
      <c r="AC5" s="414" t="s">
        <v>142</v>
      </c>
      <c r="AD5" s="453" t="s">
        <v>143</v>
      </c>
      <c r="AE5" s="454"/>
    </row>
    <row r="6" spans="1:37" s="203" customFormat="1" x14ac:dyDescent="0.3">
      <c r="A6" s="437"/>
      <c r="B6" s="428"/>
      <c r="C6" s="204" t="s">
        <v>7</v>
      </c>
      <c r="D6" s="83" t="s">
        <v>69</v>
      </c>
      <c r="E6" s="205" t="s">
        <v>70</v>
      </c>
      <c r="F6" s="205" t="s">
        <v>71</v>
      </c>
      <c r="G6" s="205" t="s">
        <v>72</v>
      </c>
      <c r="H6" s="205" t="s">
        <v>73</v>
      </c>
      <c r="I6" s="206" t="s">
        <v>74</v>
      </c>
      <c r="J6" s="207" t="s">
        <v>7</v>
      </c>
      <c r="K6" s="83" t="s">
        <v>69</v>
      </c>
      <c r="L6" s="83" t="s">
        <v>70</v>
      </c>
      <c r="M6" s="83" t="s">
        <v>71</v>
      </c>
      <c r="N6" s="83" t="s">
        <v>72</v>
      </c>
      <c r="O6" s="83" t="s">
        <v>73</v>
      </c>
      <c r="P6" s="83" t="s">
        <v>74</v>
      </c>
      <c r="Q6" s="83" t="s">
        <v>75</v>
      </c>
      <c r="R6" s="83" t="s">
        <v>76</v>
      </c>
      <c r="S6" s="64" t="s">
        <v>77</v>
      </c>
      <c r="T6" s="62" t="s">
        <v>70</v>
      </c>
      <c r="U6" s="83" t="s">
        <v>71</v>
      </c>
      <c r="V6" s="83" t="s">
        <v>72</v>
      </c>
      <c r="W6" s="83" t="s">
        <v>73</v>
      </c>
      <c r="X6" s="206" t="s">
        <v>74</v>
      </c>
      <c r="Y6" s="62" t="s">
        <v>134</v>
      </c>
      <c r="Z6" s="83" t="s">
        <v>135</v>
      </c>
      <c r="AA6" s="206" t="s">
        <v>136</v>
      </c>
      <c r="AC6" s="321" t="s">
        <v>144</v>
      </c>
      <c r="AD6" s="62" t="s">
        <v>70</v>
      </c>
      <c r="AE6" s="411" t="s">
        <v>71</v>
      </c>
      <c r="AG6"/>
      <c r="AH6">
        <v>14.61</v>
      </c>
      <c r="AI6"/>
      <c r="AJ6"/>
      <c r="AK6"/>
    </row>
    <row r="7" spans="1:37" s="203" customFormat="1" ht="15" thickBot="1" x14ac:dyDescent="0.35">
      <c r="A7" s="437"/>
      <c r="B7" s="428"/>
      <c r="C7" s="207" t="s">
        <v>11</v>
      </c>
      <c r="D7" s="1" t="s">
        <v>78</v>
      </c>
      <c r="E7" s="1" t="s">
        <v>79</v>
      </c>
      <c r="F7" s="1" t="s">
        <v>79</v>
      </c>
      <c r="G7" s="208" t="s">
        <v>79</v>
      </c>
      <c r="H7" s="1" t="s">
        <v>79</v>
      </c>
      <c r="I7" s="209" t="s">
        <v>79</v>
      </c>
      <c r="J7" s="207" t="s">
        <v>11</v>
      </c>
      <c r="K7" s="1" t="s">
        <v>78</v>
      </c>
      <c r="L7" s="1" t="s">
        <v>79</v>
      </c>
      <c r="M7" s="1" t="s">
        <v>79</v>
      </c>
      <c r="N7" s="1" t="s">
        <v>79</v>
      </c>
      <c r="O7" s="1" t="s">
        <v>79</v>
      </c>
      <c r="P7" s="1" t="s">
        <v>79</v>
      </c>
      <c r="Q7" s="1" t="s">
        <v>79</v>
      </c>
      <c r="R7" s="1" t="s">
        <v>79</v>
      </c>
      <c r="S7" s="2" t="s">
        <v>79</v>
      </c>
      <c r="T7" s="210" t="s">
        <v>17</v>
      </c>
      <c r="U7" s="84" t="s">
        <v>17</v>
      </c>
      <c r="V7" s="84" t="s">
        <v>17</v>
      </c>
      <c r="W7" s="84" t="s">
        <v>17</v>
      </c>
      <c r="X7" s="211" t="s">
        <v>17</v>
      </c>
      <c r="Y7" s="210"/>
      <c r="Z7" s="84"/>
      <c r="AA7" s="211"/>
      <c r="AC7" s="415" t="s">
        <v>18</v>
      </c>
      <c r="AD7" s="210"/>
      <c r="AE7" s="85"/>
      <c r="AG7"/>
      <c r="AH7">
        <v>17.14</v>
      </c>
      <c r="AI7"/>
      <c r="AJ7"/>
      <c r="AK7"/>
    </row>
    <row r="8" spans="1:37" x14ac:dyDescent="0.3">
      <c r="A8" s="361" t="s">
        <v>12</v>
      </c>
      <c r="B8" s="354">
        <v>43481</v>
      </c>
      <c r="C8" s="199">
        <v>4.3</v>
      </c>
      <c r="D8" s="65">
        <v>7.8</v>
      </c>
      <c r="E8" s="65">
        <v>836</v>
      </c>
      <c r="F8" s="65">
        <v>314</v>
      </c>
      <c r="G8" s="65">
        <v>443</v>
      </c>
      <c r="H8" s="65"/>
      <c r="I8" s="212"/>
      <c r="J8" s="199">
        <v>4.0999999999999996</v>
      </c>
      <c r="K8" s="65">
        <v>5.0999999999999996</v>
      </c>
      <c r="L8" s="65">
        <v>8</v>
      </c>
      <c r="M8" s="65">
        <v>11</v>
      </c>
      <c r="N8" s="65">
        <v>11</v>
      </c>
      <c r="O8" s="65"/>
      <c r="P8" s="213"/>
      <c r="Q8" s="213"/>
      <c r="R8" s="213"/>
      <c r="S8" s="214"/>
      <c r="T8" s="245">
        <f t="shared" ref="T8:X19" si="0">IF((E8&gt;0),(100*(E8-L8)/E8),(""))</f>
        <v>99.043062200956939</v>
      </c>
      <c r="U8" s="216">
        <f t="shared" si="0"/>
        <v>96.496815286624198</v>
      </c>
      <c r="V8" s="217">
        <f t="shared" si="0"/>
        <v>97.516930022573362</v>
      </c>
      <c r="W8" s="216" t="str">
        <f t="shared" si="0"/>
        <v/>
      </c>
      <c r="X8" s="218" t="str">
        <f t="shared" si="0"/>
        <v/>
      </c>
      <c r="Y8" s="393">
        <f>IF((G8&gt;0),($E8/G8),(""))</f>
        <v>1.8871331828442437</v>
      </c>
      <c r="Z8" s="394" t="str">
        <f>IF((H8&gt;0),(E8/H8),(""))</f>
        <v/>
      </c>
      <c r="AA8" s="395" t="str">
        <f>IF((I8&gt;0),(E8/I8),(""))</f>
        <v/>
      </c>
      <c r="AC8" s="416"/>
      <c r="AD8" s="417">
        <f>IF((E8&gt;0),((((AC8*1000)*E8)/1000)/135),(""))</f>
        <v>0</v>
      </c>
      <c r="AE8" s="418">
        <f>IF((G8&gt;0),((((AC8*1000)*G8)/1000)/60),(""))</f>
        <v>0</v>
      </c>
      <c r="AH8">
        <v>18.25</v>
      </c>
    </row>
    <row r="9" spans="1:37" x14ac:dyDescent="0.3">
      <c r="A9" s="360" t="s">
        <v>93</v>
      </c>
      <c r="B9" s="355">
        <v>43500</v>
      </c>
      <c r="C9" s="58">
        <v>4.5999999999999996</v>
      </c>
      <c r="D9" s="4">
        <v>7.8</v>
      </c>
      <c r="E9" s="4">
        <v>639</v>
      </c>
      <c r="F9" s="4">
        <v>318</v>
      </c>
      <c r="G9" s="4">
        <v>277</v>
      </c>
      <c r="H9" s="4"/>
      <c r="I9" s="219"/>
      <c r="J9" s="58">
        <v>3.9</v>
      </c>
      <c r="K9" s="4">
        <v>7.7</v>
      </c>
      <c r="L9" s="4">
        <v>39</v>
      </c>
      <c r="M9" s="4">
        <v>6</v>
      </c>
      <c r="N9" s="4">
        <v>5</v>
      </c>
      <c r="O9" s="4"/>
      <c r="P9" s="220"/>
      <c r="Q9" s="220"/>
      <c r="R9" s="220"/>
      <c r="S9" s="78"/>
      <c r="T9" s="215">
        <f t="shared" si="0"/>
        <v>93.896713615023472</v>
      </c>
      <c r="U9" s="221">
        <f t="shared" si="0"/>
        <v>98.113207547169807</v>
      </c>
      <c r="V9" s="222">
        <f t="shared" si="0"/>
        <v>98.194945848375454</v>
      </c>
      <c r="W9" s="221" t="str">
        <f t="shared" si="0"/>
        <v/>
      </c>
      <c r="X9" s="223" t="str">
        <f t="shared" si="0"/>
        <v/>
      </c>
      <c r="Y9" s="396">
        <f t="shared" ref="Y9:Y59" si="1">IF((G9&gt;0),(E9/G9),(""))</f>
        <v>2.3068592057761732</v>
      </c>
      <c r="Z9" s="397" t="str">
        <f t="shared" ref="Z9:Z59" si="2">IF((H9&gt;0),(E9/H9),(""))</f>
        <v/>
      </c>
      <c r="AA9" s="398" t="str">
        <f t="shared" ref="AA9:AA59" si="3">IF((I9&gt;0),(E9/I9),(""))</f>
        <v/>
      </c>
      <c r="AC9" s="412"/>
      <c r="AD9" s="419">
        <f>IF((E9&gt;0),((((AC9*1000)*E9)/1000)/135),(""))</f>
        <v>0</v>
      </c>
      <c r="AE9" s="420">
        <f>IF((G9&gt;0),((((AC9*1000)*G9)/1000)/60),(""))</f>
        <v>0</v>
      </c>
      <c r="AH9">
        <v>19</v>
      </c>
    </row>
    <row r="10" spans="1:37" x14ac:dyDescent="0.3">
      <c r="A10" s="360" t="s">
        <v>26</v>
      </c>
      <c r="B10" s="355">
        <v>43550</v>
      </c>
      <c r="C10" s="58">
        <v>3.1</v>
      </c>
      <c r="D10" s="4">
        <v>7.5</v>
      </c>
      <c r="E10" s="4">
        <v>589</v>
      </c>
      <c r="F10" s="4">
        <v>288</v>
      </c>
      <c r="G10" s="4">
        <v>297</v>
      </c>
      <c r="H10" s="4"/>
      <c r="I10" s="219"/>
      <c r="J10" s="58">
        <v>2.29</v>
      </c>
      <c r="K10" s="4">
        <v>7.6</v>
      </c>
      <c r="L10" s="4">
        <v>602</v>
      </c>
      <c r="M10" s="4">
        <v>438</v>
      </c>
      <c r="N10" s="4">
        <v>70</v>
      </c>
      <c r="O10" s="4"/>
      <c r="P10" s="220"/>
      <c r="Q10" s="220"/>
      <c r="R10" s="220"/>
      <c r="S10" s="78"/>
      <c r="T10" s="215">
        <f t="shared" si="0"/>
        <v>-2.2071307300509337</v>
      </c>
      <c r="U10" s="221">
        <f t="shared" si="0"/>
        <v>-52.083333333333336</v>
      </c>
      <c r="V10" s="222">
        <f t="shared" si="0"/>
        <v>76.430976430976429</v>
      </c>
      <c r="W10" s="221" t="str">
        <f t="shared" si="0"/>
        <v/>
      </c>
      <c r="X10" s="223" t="str">
        <f t="shared" si="0"/>
        <v/>
      </c>
      <c r="Y10" s="396">
        <f t="shared" si="1"/>
        <v>1.9831649831649831</v>
      </c>
      <c r="Z10" s="397" t="str">
        <f t="shared" si="2"/>
        <v/>
      </c>
      <c r="AA10" s="398" t="str">
        <f t="shared" si="3"/>
        <v/>
      </c>
      <c r="AC10" s="412"/>
      <c r="AD10" s="419">
        <f t="shared" ref="AD10:AD19" si="4">IF((E10&gt;0),((((AC10*1000)*E10)/1000)/135),(""))</f>
        <v>0</v>
      </c>
      <c r="AE10" s="420">
        <f t="shared" ref="AE10:AE19" si="5">IF((G10&gt;0),((((AC10*1000)*G10)/1000)/60),(""))</f>
        <v>0</v>
      </c>
      <c r="AH10">
        <v>19.399999999999999</v>
      </c>
    </row>
    <row r="11" spans="1:37" x14ac:dyDescent="0.3">
      <c r="A11" s="360" t="s">
        <v>29</v>
      </c>
      <c r="B11" s="355">
        <v>43569</v>
      </c>
      <c r="C11" s="58">
        <v>3.1</v>
      </c>
      <c r="D11" s="4">
        <v>7.6</v>
      </c>
      <c r="E11" s="4">
        <v>1000</v>
      </c>
      <c r="F11" s="4">
        <v>388</v>
      </c>
      <c r="G11" s="4">
        <v>600</v>
      </c>
      <c r="H11" s="4"/>
      <c r="I11" s="219"/>
      <c r="J11" s="58">
        <v>4.0999999999999996</v>
      </c>
      <c r="K11" s="4">
        <v>7.8</v>
      </c>
      <c r="L11" s="4">
        <v>49</v>
      </c>
      <c r="M11" s="4">
        <v>11</v>
      </c>
      <c r="N11" s="4">
        <v>7</v>
      </c>
      <c r="O11" s="4"/>
      <c r="P11" s="220"/>
      <c r="Q11" s="220"/>
      <c r="R11" s="220"/>
      <c r="S11" s="78"/>
      <c r="T11" s="215">
        <f t="shared" si="0"/>
        <v>95.1</v>
      </c>
      <c r="U11" s="221">
        <f t="shared" si="0"/>
        <v>97.164948453608247</v>
      </c>
      <c r="V11" s="222">
        <f t="shared" si="0"/>
        <v>98.833333333333329</v>
      </c>
      <c r="W11" s="221" t="str">
        <f t="shared" si="0"/>
        <v/>
      </c>
      <c r="X11" s="223" t="str">
        <f t="shared" si="0"/>
        <v/>
      </c>
      <c r="Y11" s="396">
        <f t="shared" si="1"/>
        <v>1.6666666666666667</v>
      </c>
      <c r="Z11" s="397" t="str">
        <f t="shared" si="2"/>
        <v/>
      </c>
      <c r="AA11" s="398" t="str">
        <f t="shared" si="3"/>
        <v/>
      </c>
      <c r="AC11" s="412"/>
      <c r="AD11" s="419">
        <f t="shared" si="4"/>
        <v>0</v>
      </c>
      <c r="AE11" s="420">
        <f t="shared" si="5"/>
        <v>0</v>
      </c>
      <c r="AH11">
        <v>19.16</v>
      </c>
    </row>
    <row r="12" spans="1:37" ht="15" thickBot="1" x14ac:dyDescent="0.35">
      <c r="A12" s="360" t="s">
        <v>2</v>
      </c>
      <c r="B12" s="356">
        <v>43605</v>
      </c>
      <c r="C12" s="60">
        <v>4.5999999999999996</v>
      </c>
      <c r="D12" s="224">
        <v>7.6</v>
      </c>
      <c r="E12" s="224">
        <v>938</v>
      </c>
      <c r="F12" s="224">
        <v>324</v>
      </c>
      <c r="G12" s="224">
        <v>540</v>
      </c>
      <c r="H12" s="224">
        <v>89.89</v>
      </c>
      <c r="I12" s="225">
        <v>10.8</v>
      </c>
      <c r="J12" s="60">
        <v>3.6</v>
      </c>
      <c r="K12" s="224">
        <v>7.8</v>
      </c>
      <c r="L12" s="224">
        <v>102</v>
      </c>
      <c r="M12" s="224">
        <v>58</v>
      </c>
      <c r="N12" s="224">
        <v>16</v>
      </c>
      <c r="O12" s="224">
        <v>59.17</v>
      </c>
      <c r="P12" s="226">
        <v>2.33</v>
      </c>
      <c r="Q12" s="226">
        <v>55</v>
      </c>
      <c r="R12" s="226">
        <v>0.23</v>
      </c>
      <c r="S12" s="227">
        <v>0.02</v>
      </c>
      <c r="T12" s="228">
        <f t="shared" si="0"/>
        <v>89.125799573560769</v>
      </c>
      <c r="U12" s="229">
        <f t="shared" si="0"/>
        <v>82.098765432098759</v>
      </c>
      <c r="V12" s="230">
        <f t="shared" si="0"/>
        <v>97.037037037037038</v>
      </c>
      <c r="W12" s="229">
        <f t="shared" si="0"/>
        <v>34.175102903548783</v>
      </c>
      <c r="X12" s="231">
        <f t="shared" si="0"/>
        <v>78.425925925925938</v>
      </c>
      <c r="Y12" s="399">
        <f t="shared" si="1"/>
        <v>1.7370370370370369</v>
      </c>
      <c r="Z12" s="400">
        <f t="shared" si="2"/>
        <v>10.434976081877851</v>
      </c>
      <c r="AA12" s="401">
        <f t="shared" si="3"/>
        <v>86.851851851851848</v>
      </c>
      <c r="AC12" s="412"/>
      <c r="AD12" s="419">
        <f t="shared" si="4"/>
        <v>0</v>
      </c>
      <c r="AE12" s="420">
        <f t="shared" si="5"/>
        <v>0</v>
      </c>
      <c r="AH12">
        <v>19.16</v>
      </c>
    </row>
    <row r="13" spans="1:37" x14ac:dyDescent="0.3">
      <c r="A13" s="456" t="s">
        <v>31</v>
      </c>
      <c r="B13" s="357">
        <v>43649</v>
      </c>
      <c r="C13" s="59">
        <v>7.8</v>
      </c>
      <c r="D13" s="3">
        <v>7.5</v>
      </c>
      <c r="E13" s="3">
        <v>893</v>
      </c>
      <c r="F13" s="4">
        <v>408</v>
      </c>
      <c r="G13" s="3">
        <v>409</v>
      </c>
      <c r="H13" s="3">
        <v>97.56</v>
      </c>
      <c r="I13" s="232">
        <v>9.4499999999999993</v>
      </c>
      <c r="J13" s="59">
        <v>6.4</v>
      </c>
      <c r="K13" s="3">
        <v>7.7</v>
      </c>
      <c r="L13" s="3">
        <v>46</v>
      </c>
      <c r="M13" s="3">
        <v>14</v>
      </c>
      <c r="N13" s="3">
        <v>6</v>
      </c>
      <c r="O13" s="3">
        <v>28.69</v>
      </c>
      <c r="P13" s="233">
        <v>2.54</v>
      </c>
      <c r="Q13" s="233">
        <v>18.899999999999999</v>
      </c>
      <c r="R13" s="233">
        <v>0.23</v>
      </c>
      <c r="S13" s="234">
        <v>0.15</v>
      </c>
      <c r="T13" s="235">
        <f t="shared" si="0"/>
        <v>94.848824188129896</v>
      </c>
      <c r="U13" s="236">
        <f t="shared" si="0"/>
        <v>96.568627450980387</v>
      </c>
      <c r="V13" s="237">
        <f t="shared" si="0"/>
        <v>98.53300733496333</v>
      </c>
      <c r="W13" s="236">
        <f t="shared" si="0"/>
        <v>70.592455924559246</v>
      </c>
      <c r="X13" s="238">
        <f t="shared" si="0"/>
        <v>73.121693121693113</v>
      </c>
      <c r="Y13" s="402">
        <f t="shared" si="1"/>
        <v>2.1833740831295843</v>
      </c>
      <c r="Z13" s="403">
        <f t="shared" si="2"/>
        <v>9.1533415334153343</v>
      </c>
      <c r="AA13" s="404">
        <f t="shared" si="3"/>
        <v>94.497354497354507</v>
      </c>
      <c r="AC13" s="412"/>
      <c r="AD13" s="419">
        <f t="shared" si="4"/>
        <v>0</v>
      </c>
      <c r="AE13" s="420">
        <f t="shared" si="5"/>
        <v>0</v>
      </c>
      <c r="AH13">
        <v>21.96</v>
      </c>
    </row>
    <row r="14" spans="1:37" x14ac:dyDescent="0.3">
      <c r="A14" s="457"/>
      <c r="B14" s="357">
        <v>43655</v>
      </c>
      <c r="C14" s="58">
        <v>4.9000000000000004</v>
      </c>
      <c r="D14" s="4">
        <v>7.7</v>
      </c>
      <c r="E14" s="4">
        <v>898</v>
      </c>
      <c r="F14" s="4">
        <v>358</v>
      </c>
      <c r="G14" s="4">
        <v>407</v>
      </c>
      <c r="H14" s="4">
        <v>101.73</v>
      </c>
      <c r="I14" s="219">
        <v>9.77</v>
      </c>
      <c r="J14" s="58">
        <v>4.9000000000000004</v>
      </c>
      <c r="K14" s="4">
        <v>7.8</v>
      </c>
      <c r="L14" s="4">
        <v>40</v>
      </c>
      <c r="M14" s="4">
        <v>7</v>
      </c>
      <c r="N14" s="4">
        <v>5</v>
      </c>
      <c r="O14" s="4">
        <v>35.049999999999997</v>
      </c>
      <c r="P14" s="220">
        <v>2.13</v>
      </c>
      <c r="Q14" s="220">
        <v>49</v>
      </c>
      <c r="R14" s="220">
        <v>0.23</v>
      </c>
      <c r="S14" s="78">
        <v>0.02</v>
      </c>
      <c r="T14" s="215">
        <f t="shared" si="0"/>
        <v>95.545657015590194</v>
      </c>
      <c r="U14" s="221">
        <f t="shared" si="0"/>
        <v>98.044692737430168</v>
      </c>
      <c r="V14" s="222">
        <f t="shared" si="0"/>
        <v>98.77149877149877</v>
      </c>
      <c r="W14" s="221">
        <f t="shared" si="0"/>
        <v>65.546053278285669</v>
      </c>
      <c r="X14" s="223">
        <f t="shared" si="0"/>
        <v>78.198567041965205</v>
      </c>
      <c r="Y14" s="396">
        <f t="shared" si="1"/>
        <v>2.2063882063882065</v>
      </c>
      <c r="Z14" s="397">
        <f t="shared" si="2"/>
        <v>8.827287919001277</v>
      </c>
      <c r="AA14" s="398">
        <f t="shared" si="3"/>
        <v>91.914022517911974</v>
      </c>
      <c r="AC14" s="412"/>
      <c r="AD14" s="419">
        <f t="shared" si="4"/>
        <v>0</v>
      </c>
      <c r="AE14" s="420">
        <f t="shared" si="5"/>
        <v>0</v>
      </c>
      <c r="AH14">
        <v>18.920000000000002</v>
      </c>
    </row>
    <row r="15" spans="1:37" x14ac:dyDescent="0.3">
      <c r="A15" s="360" t="s">
        <v>94</v>
      </c>
      <c r="B15" s="357">
        <v>43686</v>
      </c>
      <c r="C15" s="58">
        <v>4.9000000000000004</v>
      </c>
      <c r="D15" s="4">
        <v>7.7</v>
      </c>
      <c r="E15" s="4">
        <v>898</v>
      </c>
      <c r="F15" s="4">
        <v>358</v>
      </c>
      <c r="G15" s="4">
        <v>407</v>
      </c>
      <c r="H15" s="4">
        <v>101.73</v>
      </c>
      <c r="I15" s="219">
        <v>9.77</v>
      </c>
      <c r="J15" s="58">
        <v>4.9000000000000004</v>
      </c>
      <c r="K15" s="4">
        <v>7.8</v>
      </c>
      <c r="L15" s="4">
        <v>40</v>
      </c>
      <c r="M15" s="4">
        <v>7</v>
      </c>
      <c r="N15" s="4">
        <v>5</v>
      </c>
      <c r="O15" s="4">
        <v>35.049999999999997</v>
      </c>
      <c r="P15" s="220">
        <v>2.13</v>
      </c>
      <c r="Q15" s="220">
        <v>34.22</v>
      </c>
      <c r="R15" s="220">
        <v>0.23</v>
      </c>
      <c r="S15" s="78">
        <v>0.02</v>
      </c>
      <c r="T15" s="215">
        <f t="shared" si="0"/>
        <v>95.545657015590194</v>
      </c>
      <c r="U15" s="221">
        <f t="shared" si="0"/>
        <v>98.044692737430168</v>
      </c>
      <c r="V15" s="222">
        <f t="shared" si="0"/>
        <v>98.77149877149877</v>
      </c>
      <c r="W15" s="221">
        <f t="shared" si="0"/>
        <v>65.546053278285669</v>
      </c>
      <c r="X15" s="223">
        <f t="shared" si="0"/>
        <v>78.198567041965205</v>
      </c>
      <c r="Y15" s="396">
        <f t="shared" si="1"/>
        <v>2.2063882063882065</v>
      </c>
      <c r="Z15" s="397">
        <f t="shared" si="2"/>
        <v>8.827287919001277</v>
      </c>
      <c r="AA15" s="398">
        <f t="shared" si="3"/>
        <v>91.914022517911974</v>
      </c>
      <c r="AC15" s="412"/>
      <c r="AD15" s="419">
        <f t="shared" si="4"/>
        <v>0</v>
      </c>
      <c r="AE15" s="420">
        <f t="shared" si="5"/>
        <v>0</v>
      </c>
      <c r="AH15">
        <v>17.84</v>
      </c>
    </row>
    <row r="16" spans="1:37" ht="15" thickBot="1" x14ac:dyDescent="0.35">
      <c r="A16" s="360" t="s">
        <v>33</v>
      </c>
      <c r="B16" s="358">
        <v>43713</v>
      </c>
      <c r="C16" s="239">
        <v>5.0999999999999996</v>
      </c>
      <c r="D16" s="11">
        <v>7.7</v>
      </c>
      <c r="E16" s="11">
        <v>850</v>
      </c>
      <c r="F16" s="11">
        <v>398</v>
      </c>
      <c r="G16" s="11">
        <v>358</v>
      </c>
      <c r="H16" s="11"/>
      <c r="I16" s="240"/>
      <c r="J16" s="239">
        <v>5.9</v>
      </c>
      <c r="K16" s="11">
        <v>7.8</v>
      </c>
      <c r="L16" s="11">
        <v>95</v>
      </c>
      <c r="M16" s="11">
        <v>36</v>
      </c>
      <c r="N16" s="11">
        <v>33</v>
      </c>
      <c r="O16" s="11"/>
      <c r="P16" s="241"/>
      <c r="Q16" s="241"/>
      <c r="R16" s="241"/>
      <c r="S16" s="242"/>
      <c r="T16" s="228">
        <f t="shared" si="0"/>
        <v>88.82352941176471</v>
      </c>
      <c r="U16" s="229">
        <f t="shared" si="0"/>
        <v>90.954773869346738</v>
      </c>
      <c r="V16" s="230">
        <f t="shared" si="0"/>
        <v>90.782122905027933</v>
      </c>
      <c r="W16" s="221" t="str">
        <f t="shared" si="0"/>
        <v/>
      </c>
      <c r="X16" s="223" t="str">
        <f t="shared" si="0"/>
        <v/>
      </c>
      <c r="Y16" s="405">
        <f t="shared" si="1"/>
        <v>2.3743016759776538</v>
      </c>
      <c r="Z16" s="406" t="str">
        <f t="shared" si="2"/>
        <v/>
      </c>
      <c r="AA16" s="407" t="str">
        <f t="shared" si="3"/>
        <v/>
      </c>
      <c r="AC16" s="412"/>
      <c r="AD16" s="419">
        <f t="shared" si="4"/>
        <v>0</v>
      </c>
      <c r="AE16" s="420">
        <f t="shared" si="5"/>
        <v>0</v>
      </c>
      <c r="AH16">
        <v>18.36</v>
      </c>
    </row>
    <row r="17" spans="1:35" x14ac:dyDescent="0.3">
      <c r="A17" s="360" t="s">
        <v>34</v>
      </c>
      <c r="B17" s="354">
        <v>43743</v>
      </c>
      <c r="C17" s="199">
        <v>3</v>
      </c>
      <c r="D17" s="65">
        <v>7.7</v>
      </c>
      <c r="E17" s="65">
        <v>874</v>
      </c>
      <c r="F17" s="213">
        <v>344</v>
      </c>
      <c r="G17" s="213">
        <v>398</v>
      </c>
      <c r="H17" s="213"/>
      <c r="I17" s="243"/>
      <c r="J17" s="244">
        <v>3.1</v>
      </c>
      <c r="K17" s="213">
        <v>8</v>
      </c>
      <c r="L17" s="213">
        <v>121</v>
      </c>
      <c r="M17" s="213">
        <v>28</v>
      </c>
      <c r="N17" s="213">
        <v>35</v>
      </c>
      <c r="O17" s="213"/>
      <c r="P17" s="213"/>
      <c r="Q17" s="213"/>
      <c r="R17" s="213"/>
      <c r="S17" s="214"/>
      <c r="T17" s="245">
        <f t="shared" si="0"/>
        <v>86.155606407322651</v>
      </c>
      <c r="U17" s="216">
        <f t="shared" si="0"/>
        <v>91.860465116279073</v>
      </c>
      <c r="V17" s="217">
        <f t="shared" si="0"/>
        <v>91.206030150753776</v>
      </c>
      <c r="W17" s="216" t="str">
        <f t="shared" si="0"/>
        <v/>
      </c>
      <c r="X17" s="218" t="str">
        <f t="shared" si="0"/>
        <v/>
      </c>
      <c r="Y17" s="393">
        <f t="shared" si="1"/>
        <v>2.1959798994974875</v>
      </c>
      <c r="Z17" s="394" t="str">
        <f t="shared" si="2"/>
        <v/>
      </c>
      <c r="AA17" s="395" t="str">
        <f t="shared" si="3"/>
        <v/>
      </c>
      <c r="AC17" s="412"/>
      <c r="AD17" s="419">
        <f t="shared" si="4"/>
        <v>0</v>
      </c>
      <c r="AE17" s="420">
        <f t="shared" si="5"/>
        <v>0</v>
      </c>
    </row>
    <row r="18" spans="1:35" x14ac:dyDescent="0.3">
      <c r="A18" s="360" t="s">
        <v>35</v>
      </c>
      <c r="B18" s="355">
        <v>43783</v>
      </c>
      <c r="C18" s="58">
        <v>5.8</v>
      </c>
      <c r="D18" s="4">
        <v>7.7</v>
      </c>
      <c r="E18" s="4">
        <v>791</v>
      </c>
      <c r="F18" s="220">
        <v>352</v>
      </c>
      <c r="G18" s="220">
        <v>388</v>
      </c>
      <c r="H18" s="220"/>
      <c r="I18" s="67"/>
      <c r="J18" s="246">
        <v>7.7</v>
      </c>
      <c r="K18" s="220">
        <v>7.7</v>
      </c>
      <c r="L18" s="220">
        <v>114</v>
      </c>
      <c r="M18" s="220">
        <v>48</v>
      </c>
      <c r="N18" s="220">
        <v>38</v>
      </c>
      <c r="O18" s="220"/>
      <c r="P18" s="220"/>
      <c r="Q18" s="220"/>
      <c r="R18" s="220"/>
      <c r="S18" s="78"/>
      <c r="T18" s="215">
        <f t="shared" si="0"/>
        <v>85.587863463969654</v>
      </c>
      <c r="U18" s="221">
        <f t="shared" si="0"/>
        <v>86.36363636363636</v>
      </c>
      <c r="V18" s="222">
        <f t="shared" si="0"/>
        <v>90.206185567010309</v>
      </c>
      <c r="W18" s="221" t="str">
        <f t="shared" si="0"/>
        <v/>
      </c>
      <c r="X18" s="223" t="str">
        <f t="shared" si="0"/>
        <v/>
      </c>
      <c r="Y18" s="396">
        <f t="shared" si="1"/>
        <v>2.0386597938144329</v>
      </c>
      <c r="Z18" s="397" t="str">
        <f t="shared" si="2"/>
        <v/>
      </c>
      <c r="AA18" s="398" t="str">
        <f t="shared" si="3"/>
        <v/>
      </c>
      <c r="AC18" s="412"/>
      <c r="AD18" s="419">
        <f t="shared" si="4"/>
        <v>0</v>
      </c>
      <c r="AE18" s="420">
        <f t="shared" si="5"/>
        <v>0</v>
      </c>
    </row>
    <row r="19" spans="1:35" ht="15" thickBot="1" x14ac:dyDescent="0.35">
      <c r="A19" s="362" t="s">
        <v>95</v>
      </c>
      <c r="B19" s="356">
        <v>43813</v>
      </c>
      <c r="C19" s="60">
        <v>4.8</v>
      </c>
      <c r="D19" s="224">
        <v>7.9</v>
      </c>
      <c r="E19" s="224">
        <v>1480</v>
      </c>
      <c r="F19" s="226">
        <v>740</v>
      </c>
      <c r="G19" s="226">
        <v>675</v>
      </c>
      <c r="H19" s="226"/>
      <c r="I19" s="247"/>
      <c r="J19" s="248">
        <v>4.4000000000000004</v>
      </c>
      <c r="K19" s="226">
        <v>7.7</v>
      </c>
      <c r="L19" s="226">
        <v>218</v>
      </c>
      <c r="M19" s="226">
        <v>105</v>
      </c>
      <c r="N19" s="226">
        <v>45</v>
      </c>
      <c r="O19" s="226"/>
      <c r="P19" s="226"/>
      <c r="Q19" s="226"/>
      <c r="R19" s="226"/>
      <c r="S19" s="227"/>
      <c r="T19" s="228">
        <f t="shared" si="0"/>
        <v>85.270270270270274</v>
      </c>
      <c r="U19" s="229">
        <f t="shared" si="0"/>
        <v>85.810810810810807</v>
      </c>
      <c r="V19" s="230">
        <f t="shared" si="0"/>
        <v>93.333333333333329</v>
      </c>
      <c r="W19" s="229" t="str">
        <f t="shared" si="0"/>
        <v/>
      </c>
      <c r="X19" s="231" t="str">
        <f t="shared" si="0"/>
        <v/>
      </c>
      <c r="Y19" s="399">
        <f t="shared" si="1"/>
        <v>2.1925925925925926</v>
      </c>
      <c r="Z19" s="400" t="str">
        <f t="shared" si="2"/>
        <v/>
      </c>
      <c r="AA19" s="401" t="str">
        <f t="shared" si="3"/>
        <v/>
      </c>
      <c r="AC19" s="413"/>
      <c r="AD19" s="422">
        <f t="shared" si="4"/>
        <v>0</v>
      </c>
      <c r="AE19" s="423">
        <f t="shared" si="5"/>
        <v>0</v>
      </c>
    </row>
    <row r="20" spans="1:35" x14ac:dyDescent="0.3">
      <c r="X20" s="408"/>
      <c r="Y20" s="409" t="str">
        <f t="shared" si="1"/>
        <v/>
      </c>
      <c r="Z20" s="409" t="str">
        <f t="shared" si="2"/>
        <v/>
      </c>
      <c r="AA20" s="409" t="str">
        <f t="shared" si="3"/>
        <v/>
      </c>
      <c r="AC20" s="409"/>
      <c r="AD20" s="421"/>
      <c r="AE20" s="421"/>
      <c r="AG20" t="s">
        <v>138</v>
      </c>
      <c r="AH20" s="410">
        <f>AVERAGE(AH6:AH16)</f>
        <v>18.527272727272727</v>
      </c>
      <c r="AI20" t="s">
        <v>17</v>
      </c>
    </row>
    <row r="21" spans="1:35" ht="15" thickBot="1" x14ac:dyDescent="0.35">
      <c r="X21" s="408"/>
      <c r="Y21" s="409" t="str">
        <f t="shared" si="1"/>
        <v/>
      </c>
      <c r="Z21" s="409" t="str">
        <f t="shared" si="2"/>
        <v/>
      </c>
      <c r="AA21" s="409" t="str">
        <f t="shared" si="3"/>
        <v/>
      </c>
      <c r="AC21" s="409"/>
      <c r="AD21" s="421"/>
      <c r="AE21" s="421"/>
      <c r="AG21" t="s">
        <v>140</v>
      </c>
      <c r="AH21">
        <v>354000</v>
      </c>
      <c r="AI21" t="s">
        <v>141</v>
      </c>
    </row>
    <row r="22" spans="1:35" x14ac:dyDescent="0.3">
      <c r="B22" s="249" t="s">
        <v>80</v>
      </c>
      <c r="C22" s="250">
        <f t="shared" ref="C22:X22" si="6">AVERAGE(C8:C19)</f>
        <v>4.6666666666666661</v>
      </c>
      <c r="D22" s="251">
        <f t="shared" si="6"/>
        <v>7.6833333333333345</v>
      </c>
      <c r="E22" s="251">
        <f t="shared" si="6"/>
        <v>890.5</v>
      </c>
      <c r="F22" s="251">
        <f t="shared" si="6"/>
        <v>382.5</v>
      </c>
      <c r="G22" s="251">
        <f t="shared" si="6"/>
        <v>433.25</v>
      </c>
      <c r="H22" s="251">
        <f t="shared" si="6"/>
        <v>97.727500000000006</v>
      </c>
      <c r="I22" s="252">
        <f t="shared" si="6"/>
        <v>9.9474999999999998</v>
      </c>
      <c r="J22" s="253">
        <f t="shared" si="6"/>
        <v>4.6074999999999999</v>
      </c>
      <c r="K22" s="251">
        <f t="shared" si="6"/>
        <v>7.541666666666667</v>
      </c>
      <c r="L22" s="251">
        <f t="shared" si="6"/>
        <v>122.83333333333333</v>
      </c>
      <c r="M22" s="251">
        <f t="shared" si="6"/>
        <v>64.083333333333329</v>
      </c>
      <c r="N22" s="251">
        <f t="shared" si="6"/>
        <v>23</v>
      </c>
      <c r="O22" s="251">
        <f t="shared" si="6"/>
        <v>39.489999999999995</v>
      </c>
      <c r="P22" s="251">
        <f t="shared" si="6"/>
        <v>2.2824999999999998</v>
      </c>
      <c r="Q22" s="251">
        <f t="shared" si="6"/>
        <v>39.28</v>
      </c>
      <c r="R22" s="251">
        <f t="shared" si="6"/>
        <v>0.23</v>
      </c>
      <c r="S22" s="254">
        <f t="shared" si="6"/>
        <v>5.2499999999999991E-2</v>
      </c>
      <c r="T22" s="250">
        <f t="shared" si="6"/>
        <v>83.894654369343996</v>
      </c>
      <c r="U22" s="251">
        <f t="shared" si="6"/>
        <v>80.786508539340119</v>
      </c>
      <c r="V22" s="251">
        <f t="shared" si="6"/>
        <v>94.134741625531817</v>
      </c>
      <c r="W22" s="251">
        <f t="shared" si="6"/>
        <v>58.964916346169844</v>
      </c>
      <c r="X22" s="252">
        <f t="shared" si="6"/>
        <v>76.986188282887355</v>
      </c>
      <c r="Y22" s="393">
        <f t="shared" si="1"/>
        <v>2.0553952683208307</v>
      </c>
      <c r="Z22" s="394">
        <f t="shared" si="2"/>
        <v>9.1120718323910861</v>
      </c>
      <c r="AA22" s="395">
        <f t="shared" si="3"/>
        <v>89.519979894445839</v>
      </c>
      <c r="AC22" s="409"/>
      <c r="AD22" s="421"/>
      <c r="AE22" s="421"/>
      <c r="AH22" s="410">
        <f>(AH20/100)*AH21</f>
        <v>65586.545454545456</v>
      </c>
      <c r="AI22" t="s">
        <v>139</v>
      </c>
    </row>
    <row r="23" spans="1:35" x14ac:dyDescent="0.3">
      <c r="B23" s="255" t="s">
        <v>81</v>
      </c>
      <c r="C23" s="256">
        <f t="shared" ref="C23:X23" si="7">MIN(C8:C19)</f>
        <v>3</v>
      </c>
      <c r="D23" s="257">
        <f t="shared" si="7"/>
        <v>7.5</v>
      </c>
      <c r="E23" s="257">
        <f t="shared" si="7"/>
        <v>589</v>
      </c>
      <c r="F23" s="257">
        <f t="shared" si="7"/>
        <v>288</v>
      </c>
      <c r="G23" s="257">
        <f t="shared" si="7"/>
        <v>277</v>
      </c>
      <c r="H23" s="257">
        <f t="shared" si="7"/>
        <v>89.89</v>
      </c>
      <c r="I23" s="258">
        <f t="shared" si="7"/>
        <v>9.4499999999999993</v>
      </c>
      <c r="J23" s="259">
        <f t="shared" si="7"/>
        <v>2.29</v>
      </c>
      <c r="K23" s="257">
        <f t="shared" si="7"/>
        <v>5.0999999999999996</v>
      </c>
      <c r="L23" s="257">
        <f t="shared" si="7"/>
        <v>8</v>
      </c>
      <c r="M23" s="257">
        <f t="shared" si="7"/>
        <v>6</v>
      </c>
      <c r="N23" s="257">
        <f t="shared" si="7"/>
        <v>5</v>
      </c>
      <c r="O23" s="257">
        <f t="shared" si="7"/>
        <v>28.69</v>
      </c>
      <c r="P23" s="257">
        <f t="shared" si="7"/>
        <v>2.13</v>
      </c>
      <c r="Q23" s="257">
        <f t="shared" si="7"/>
        <v>18.899999999999999</v>
      </c>
      <c r="R23" s="257">
        <f t="shared" si="7"/>
        <v>0.23</v>
      </c>
      <c r="S23" s="260">
        <f t="shared" si="7"/>
        <v>0.02</v>
      </c>
      <c r="T23" s="256">
        <f t="shared" si="7"/>
        <v>-2.2071307300509337</v>
      </c>
      <c r="U23" s="257">
        <f t="shared" si="7"/>
        <v>-52.083333333333336</v>
      </c>
      <c r="V23" s="257">
        <f t="shared" si="7"/>
        <v>76.430976430976429</v>
      </c>
      <c r="W23" s="257">
        <f t="shared" si="7"/>
        <v>34.175102903548783</v>
      </c>
      <c r="X23" s="258">
        <f t="shared" si="7"/>
        <v>73.121693121693113</v>
      </c>
      <c r="Y23" s="396">
        <f t="shared" si="1"/>
        <v>2.1263537906137184</v>
      </c>
      <c r="Z23" s="397">
        <f t="shared" si="2"/>
        <v>6.5524529981087998</v>
      </c>
      <c r="AA23" s="398">
        <f t="shared" si="3"/>
        <v>62.328042328042329</v>
      </c>
      <c r="AC23" s="409"/>
      <c r="AD23" s="421"/>
      <c r="AE23" s="421"/>
      <c r="AG23" s="408"/>
    </row>
    <row r="24" spans="1:35" ht="15" thickBot="1" x14ac:dyDescent="0.35">
      <c r="B24" s="261" t="s">
        <v>82</v>
      </c>
      <c r="C24" s="262">
        <f t="shared" ref="C24:X24" si="8">MAX(C8:C19)</f>
        <v>7.8</v>
      </c>
      <c r="D24" s="263">
        <f t="shared" si="8"/>
        <v>7.9</v>
      </c>
      <c r="E24" s="263">
        <f t="shared" si="8"/>
        <v>1480</v>
      </c>
      <c r="F24" s="263">
        <f t="shared" si="8"/>
        <v>740</v>
      </c>
      <c r="G24" s="263">
        <f t="shared" si="8"/>
        <v>675</v>
      </c>
      <c r="H24" s="263">
        <f t="shared" si="8"/>
        <v>101.73</v>
      </c>
      <c r="I24" s="264">
        <f t="shared" si="8"/>
        <v>10.8</v>
      </c>
      <c r="J24" s="265">
        <f t="shared" si="8"/>
        <v>7.7</v>
      </c>
      <c r="K24" s="263">
        <f t="shared" si="8"/>
        <v>8</v>
      </c>
      <c r="L24" s="263">
        <f t="shared" si="8"/>
        <v>602</v>
      </c>
      <c r="M24" s="263">
        <f t="shared" si="8"/>
        <v>438</v>
      </c>
      <c r="N24" s="263">
        <f t="shared" si="8"/>
        <v>70</v>
      </c>
      <c r="O24" s="263">
        <f t="shared" si="8"/>
        <v>59.17</v>
      </c>
      <c r="P24" s="263">
        <f t="shared" si="8"/>
        <v>2.54</v>
      </c>
      <c r="Q24" s="263">
        <f t="shared" si="8"/>
        <v>55</v>
      </c>
      <c r="R24" s="263">
        <f t="shared" si="8"/>
        <v>0.23</v>
      </c>
      <c r="S24" s="266">
        <f t="shared" si="8"/>
        <v>0.15</v>
      </c>
      <c r="T24" s="262">
        <f t="shared" si="8"/>
        <v>99.043062200956939</v>
      </c>
      <c r="U24" s="263">
        <f t="shared" si="8"/>
        <v>98.113207547169807</v>
      </c>
      <c r="V24" s="263">
        <f t="shared" si="8"/>
        <v>98.833333333333329</v>
      </c>
      <c r="W24" s="263">
        <f t="shared" si="8"/>
        <v>70.592455924559246</v>
      </c>
      <c r="X24" s="264">
        <f t="shared" si="8"/>
        <v>78.425925925925938</v>
      </c>
      <c r="Y24" s="399">
        <f t="shared" si="1"/>
        <v>2.1925925925925926</v>
      </c>
      <c r="Z24" s="400">
        <f t="shared" si="2"/>
        <v>14.548314164946426</v>
      </c>
      <c r="AA24" s="401">
        <f t="shared" si="3"/>
        <v>137.03703703703704</v>
      </c>
      <c r="AC24" s="409"/>
      <c r="AD24" s="421"/>
      <c r="AE24" s="421"/>
      <c r="AG24" s="408"/>
    </row>
    <row r="25" spans="1:35" x14ac:dyDescent="0.3">
      <c r="X25" s="408"/>
      <c r="Y25" s="409" t="str">
        <f t="shared" si="1"/>
        <v/>
      </c>
      <c r="Z25" s="409" t="str">
        <f t="shared" si="2"/>
        <v/>
      </c>
      <c r="AA25" s="409" t="str">
        <f t="shared" si="3"/>
        <v/>
      </c>
      <c r="AC25" s="409"/>
      <c r="AD25" s="421"/>
      <c r="AE25" s="421"/>
    </row>
    <row r="26" spans="1:35" x14ac:dyDescent="0.3">
      <c r="X26" s="408"/>
      <c r="Y26" s="409" t="str">
        <f t="shared" si="1"/>
        <v/>
      </c>
      <c r="Z26" s="409" t="str">
        <f t="shared" si="2"/>
        <v/>
      </c>
      <c r="AA26" s="409" t="str">
        <f t="shared" si="3"/>
        <v/>
      </c>
      <c r="AC26" s="409"/>
      <c r="AD26" s="421"/>
      <c r="AE26" s="421"/>
    </row>
    <row r="27" spans="1:35" x14ac:dyDescent="0.3">
      <c r="X27" s="408"/>
      <c r="Y27" s="409" t="str">
        <f t="shared" si="1"/>
        <v/>
      </c>
      <c r="Z27" s="409" t="str">
        <f t="shared" si="2"/>
        <v/>
      </c>
      <c r="AA27" s="409" t="str">
        <f t="shared" si="3"/>
        <v/>
      </c>
      <c r="AB27" s="408"/>
      <c r="AC27" s="409"/>
      <c r="AD27" s="421"/>
      <c r="AE27" s="421"/>
    </row>
    <row r="28" spans="1:35" x14ac:dyDescent="0.3">
      <c r="X28" s="408"/>
      <c r="Y28" s="409" t="str">
        <f t="shared" si="1"/>
        <v/>
      </c>
      <c r="Z28" s="409" t="str">
        <f t="shared" si="2"/>
        <v/>
      </c>
      <c r="AA28" s="409" t="str">
        <f t="shared" si="3"/>
        <v/>
      </c>
      <c r="AB28" s="408"/>
      <c r="AC28" s="409"/>
      <c r="AD28" s="421"/>
      <c r="AE28" s="421"/>
    </row>
    <row r="29" spans="1:35" x14ac:dyDescent="0.3">
      <c r="X29" s="408"/>
      <c r="Y29" s="409" t="str">
        <f t="shared" si="1"/>
        <v/>
      </c>
      <c r="Z29" s="409" t="str">
        <f t="shared" si="2"/>
        <v/>
      </c>
      <c r="AA29" s="409" t="str">
        <f t="shared" si="3"/>
        <v/>
      </c>
      <c r="AB29" s="408"/>
      <c r="AC29" s="409"/>
      <c r="AD29" s="421"/>
      <c r="AE29" s="421"/>
    </row>
    <row r="30" spans="1:35" x14ac:dyDescent="0.3">
      <c r="X30" s="408"/>
      <c r="Y30" s="409" t="str">
        <f t="shared" si="1"/>
        <v/>
      </c>
      <c r="Z30" s="409" t="str">
        <f t="shared" si="2"/>
        <v/>
      </c>
      <c r="AA30" s="409" t="str">
        <f t="shared" si="3"/>
        <v/>
      </c>
      <c r="AB30" s="408"/>
      <c r="AC30" s="409"/>
      <c r="AD30" s="421"/>
      <c r="AE30" s="421"/>
    </row>
    <row r="31" spans="1:35" x14ac:dyDescent="0.3">
      <c r="X31" s="408"/>
      <c r="Y31" s="409" t="str">
        <f t="shared" si="1"/>
        <v/>
      </c>
      <c r="Z31" s="409" t="str">
        <f t="shared" si="2"/>
        <v/>
      </c>
      <c r="AA31" s="409" t="str">
        <f t="shared" si="3"/>
        <v/>
      </c>
      <c r="AB31" s="408"/>
      <c r="AC31" s="409"/>
      <c r="AD31" s="421"/>
      <c r="AE31" s="421"/>
    </row>
    <row r="32" spans="1:35" x14ac:dyDescent="0.3">
      <c r="X32" s="408"/>
      <c r="Y32" s="409" t="str">
        <f t="shared" si="1"/>
        <v/>
      </c>
      <c r="Z32" s="409" t="str">
        <f t="shared" si="2"/>
        <v/>
      </c>
      <c r="AA32" s="409" t="str">
        <f t="shared" si="3"/>
        <v/>
      </c>
      <c r="AB32" s="408"/>
      <c r="AC32" s="409"/>
      <c r="AD32" s="421"/>
      <c r="AE32" s="421"/>
    </row>
    <row r="33" spans="24:31" x14ac:dyDescent="0.3">
      <c r="X33" s="408"/>
      <c r="Y33" s="409" t="str">
        <f t="shared" si="1"/>
        <v/>
      </c>
      <c r="Z33" s="409" t="str">
        <f t="shared" si="2"/>
        <v/>
      </c>
      <c r="AA33" s="409" t="str">
        <f t="shared" si="3"/>
        <v/>
      </c>
      <c r="AB33" s="408"/>
      <c r="AC33" s="409"/>
      <c r="AD33" s="421"/>
      <c r="AE33" s="421"/>
    </row>
    <row r="34" spans="24:31" x14ac:dyDescent="0.3">
      <c r="X34" s="408"/>
      <c r="Y34" s="409" t="str">
        <f t="shared" si="1"/>
        <v/>
      </c>
      <c r="Z34" s="409" t="str">
        <f t="shared" si="2"/>
        <v/>
      </c>
      <c r="AA34" s="409" t="str">
        <f t="shared" si="3"/>
        <v/>
      </c>
      <c r="AB34" s="408"/>
    </row>
    <row r="35" spans="24:31" x14ac:dyDescent="0.3">
      <c r="X35" s="408"/>
      <c r="Y35" s="409" t="str">
        <f t="shared" si="1"/>
        <v/>
      </c>
      <c r="Z35" s="409" t="str">
        <f t="shared" si="2"/>
        <v/>
      </c>
      <c r="AA35" s="409" t="str">
        <f t="shared" si="3"/>
        <v/>
      </c>
      <c r="AB35" s="408"/>
    </row>
    <row r="36" spans="24:31" x14ac:dyDescent="0.3">
      <c r="X36" s="408"/>
      <c r="Y36" s="409" t="str">
        <f t="shared" si="1"/>
        <v/>
      </c>
      <c r="Z36" s="409" t="str">
        <f t="shared" si="2"/>
        <v/>
      </c>
      <c r="AA36" s="409" t="str">
        <f t="shared" si="3"/>
        <v/>
      </c>
      <c r="AB36" s="408"/>
    </row>
    <row r="37" spans="24:31" x14ac:dyDescent="0.3">
      <c r="X37" s="408"/>
      <c r="Y37" s="409" t="str">
        <f t="shared" si="1"/>
        <v/>
      </c>
      <c r="Z37" s="409" t="str">
        <f t="shared" si="2"/>
        <v/>
      </c>
      <c r="AA37" s="409" t="str">
        <f t="shared" si="3"/>
        <v/>
      </c>
      <c r="AB37" s="408"/>
    </row>
    <row r="38" spans="24:31" x14ac:dyDescent="0.3">
      <c r="X38" s="408"/>
      <c r="Y38" s="409" t="str">
        <f t="shared" si="1"/>
        <v/>
      </c>
      <c r="Z38" s="409" t="str">
        <f t="shared" si="2"/>
        <v/>
      </c>
      <c r="AA38" s="409" t="str">
        <f t="shared" si="3"/>
        <v/>
      </c>
      <c r="AB38" s="408"/>
    </row>
    <row r="39" spans="24:31" x14ac:dyDescent="0.3">
      <c r="X39" s="408"/>
      <c r="Y39" s="409" t="str">
        <f t="shared" si="1"/>
        <v/>
      </c>
      <c r="Z39" s="409" t="str">
        <f t="shared" si="2"/>
        <v/>
      </c>
      <c r="AA39" s="409" t="str">
        <f t="shared" si="3"/>
        <v/>
      </c>
      <c r="AB39" s="408"/>
    </row>
    <row r="40" spans="24:31" x14ac:dyDescent="0.3">
      <c r="X40" s="408"/>
      <c r="Y40" s="409" t="str">
        <f t="shared" si="1"/>
        <v/>
      </c>
      <c r="Z40" s="409" t="str">
        <f t="shared" si="2"/>
        <v/>
      </c>
      <c r="AA40" s="409" t="str">
        <f t="shared" si="3"/>
        <v/>
      </c>
      <c r="AB40" s="408"/>
    </row>
    <row r="41" spans="24:31" x14ac:dyDescent="0.3">
      <c r="X41" s="408"/>
      <c r="Y41" s="409" t="str">
        <f t="shared" si="1"/>
        <v/>
      </c>
      <c r="Z41" s="409" t="str">
        <f t="shared" si="2"/>
        <v/>
      </c>
      <c r="AA41" s="409" t="str">
        <f t="shared" si="3"/>
        <v/>
      </c>
      <c r="AB41" s="408"/>
    </row>
    <row r="42" spans="24:31" x14ac:dyDescent="0.3">
      <c r="X42" s="408"/>
      <c r="Y42" s="409" t="str">
        <f t="shared" si="1"/>
        <v/>
      </c>
      <c r="Z42" s="409" t="str">
        <f t="shared" si="2"/>
        <v/>
      </c>
      <c r="AA42" s="409" t="str">
        <f t="shared" si="3"/>
        <v/>
      </c>
      <c r="AB42" s="408"/>
    </row>
    <row r="43" spans="24:31" x14ac:dyDescent="0.3">
      <c r="X43" s="408"/>
      <c r="Y43" s="409" t="str">
        <f t="shared" si="1"/>
        <v/>
      </c>
      <c r="Z43" s="409" t="str">
        <f t="shared" si="2"/>
        <v/>
      </c>
      <c r="AA43" s="409" t="str">
        <f t="shared" si="3"/>
        <v/>
      </c>
      <c r="AB43" s="408"/>
    </row>
    <row r="44" spans="24:31" x14ac:dyDescent="0.3">
      <c r="X44" s="408"/>
      <c r="Y44" s="409" t="str">
        <f t="shared" si="1"/>
        <v/>
      </c>
      <c r="Z44" s="409" t="str">
        <f t="shared" si="2"/>
        <v/>
      </c>
      <c r="AA44" s="409" t="str">
        <f t="shared" si="3"/>
        <v/>
      </c>
      <c r="AB44" s="408"/>
    </row>
    <row r="45" spans="24:31" x14ac:dyDescent="0.3">
      <c r="X45" s="408"/>
      <c r="Y45" s="409" t="str">
        <f t="shared" si="1"/>
        <v/>
      </c>
      <c r="Z45" s="409" t="str">
        <f t="shared" si="2"/>
        <v/>
      </c>
      <c r="AA45" s="409" t="str">
        <f t="shared" si="3"/>
        <v/>
      </c>
      <c r="AB45" s="408"/>
    </row>
    <row r="46" spans="24:31" x14ac:dyDescent="0.3">
      <c r="X46" s="408"/>
      <c r="Y46" s="409" t="str">
        <f t="shared" si="1"/>
        <v/>
      </c>
      <c r="Z46" s="409" t="str">
        <f t="shared" si="2"/>
        <v/>
      </c>
      <c r="AA46" s="409" t="str">
        <f t="shared" si="3"/>
        <v/>
      </c>
      <c r="AB46" s="408"/>
    </row>
    <row r="47" spans="24:31" x14ac:dyDescent="0.3">
      <c r="X47" s="408"/>
      <c r="Y47" s="409" t="str">
        <f t="shared" si="1"/>
        <v/>
      </c>
      <c r="Z47" s="409" t="str">
        <f>IF((H47&gt;0),(E47/H47),(""))</f>
        <v/>
      </c>
      <c r="AA47" s="409" t="str">
        <f t="shared" si="3"/>
        <v/>
      </c>
      <c r="AB47" s="408"/>
    </row>
    <row r="48" spans="24:31" x14ac:dyDescent="0.3">
      <c r="X48" s="408"/>
      <c r="Y48" s="409" t="str">
        <f t="shared" si="1"/>
        <v/>
      </c>
      <c r="Z48" s="409" t="str">
        <f t="shared" si="2"/>
        <v/>
      </c>
      <c r="AA48" s="409" t="str">
        <f t="shared" si="3"/>
        <v/>
      </c>
      <c r="AB48" s="408"/>
    </row>
    <row r="49" spans="24:28" x14ac:dyDescent="0.3">
      <c r="X49" s="408"/>
      <c r="Y49" s="409" t="str">
        <f t="shared" si="1"/>
        <v/>
      </c>
      <c r="Z49" s="409" t="str">
        <f t="shared" si="2"/>
        <v/>
      </c>
      <c r="AA49" s="409" t="str">
        <f t="shared" si="3"/>
        <v/>
      </c>
      <c r="AB49" s="408"/>
    </row>
    <row r="50" spans="24:28" x14ac:dyDescent="0.3">
      <c r="X50" s="408"/>
      <c r="Y50" s="409" t="str">
        <f t="shared" si="1"/>
        <v/>
      </c>
      <c r="Z50" s="409" t="str">
        <f t="shared" si="2"/>
        <v/>
      </c>
      <c r="AA50" s="409" t="str">
        <f t="shared" si="3"/>
        <v/>
      </c>
      <c r="AB50" s="408"/>
    </row>
    <row r="51" spans="24:28" x14ac:dyDescent="0.3">
      <c r="X51" s="408"/>
      <c r="Y51" s="409" t="str">
        <f t="shared" si="1"/>
        <v/>
      </c>
      <c r="Z51" s="409" t="str">
        <f t="shared" si="2"/>
        <v/>
      </c>
      <c r="AA51" s="409" t="str">
        <f t="shared" si="3"/>
        <v/>
      </c>
      <c r="AB51" s="408"/>
    </row>
    <row r="52" spans="24:28" x14ac:dyDescent="0.3">
      <c r="X52" s="408"/>
      <c r="Y52" s="409" t="str">
        <f t="shared" si="1"/>
        <v/>
      </c>
      <c r="Z52" s="409" t="str">
        <f t="shared" si="2"/>
        <v/>
      </c>
      <c r="AA52" s="409" t="str">
        <f t="shared" si="3"/>
        <v/>
      </c>
      <c r="AB52" s="408"/>
    </row>
    <row r="53" spans="24:28" x14ac:dyDescent="0.3">
      <c r="X53" s="408"/>
      <c r="Y53" s="409" t="str">
        <f t="shared" si="1"/>
        <v/>
      </c>
      <c r="Z53" s="409" t="str">
        <f t="shared" si="2"/>
        <v/>
      </c>
      <c r="AA53" s="409" t="str">
        <f t="shared" si="3"/>
        <v/>
      </c>
      <c r="AB53" s="408"/>
    </row>
    <row r="54" spans="24:28" x14ac:dyDescent="0.3">
      <c r="X54" s="408"/>
      <c r="Y54" s="409" t="str">
        <f t="shared" si="1"/>
        <v/>
      </c>
      <c r="Z54" s="409" t="str">
        <f t="shared" si="2"/>
        <v/>
      </c>
      <c r="AA54" s="409" t="str">
        <f t="shared" si="3"/>
        <v/>
      </c>
      <c r="AB54" s="408"/>
    </row>
    <row r="55" spans="24:28" x14ac:dyDescent="0.3">
      <c r="X55" s="408"/>
      <c r="Y55" s="409" t="str">
        <f t="shared" si="1"/>
        <v/>
      </c>
      <c r="Z55" s="409" t="str">
        <f t="shared" si="2"/>
        <v/>
      </c>
      <c r="AA55" s="409" t="str">
        <f t="shared" si="3"/>
        <v/>
      </c>
      <c r="AB55" s="408"/>
    </row>
    <row r="56" spans="24:28" x14ac:dyDescent="0.3">
      <c r="X56" s="408"/>
      <c r="Y56" s="409" t="str">
        <f t="shared" si="1"/>
        <v/>
      </c>
      <c r="Z56" s="409" t="str">
        <f t="shared" si="2"/>
        <v/>
      </c>
      <c r="AA56" s="409" t="str">
        <f t="shared" si="3"/>
        <v/>
      </c>
      <c r="AB56" s="408"/>
    </row>
    <row r="57" spans="24:28" x14ac:dyDescent="0.3">
      <c r="X57" s="408"/>
      <c r="Y57" s="409" t="str">
        <f t="shared" si="1"/>
        <v/>
      </c>
      <c r="Z57" s="409" t="str">
        <f t="shared" si="2"/>
        <v/>
      </c>
      <c r="AA57" s="409" t="str">
        <f t="shared" si="3"/>
        <v/>
      </c>
      <c r="AB57" s="408"/>
    </row>
    <row r="58" spans="24:28" x14ac:dyDescent="0.3">
      <c r="X58" s="408"/>
      <c r="Y58" s="409" t="str">
        <f t="shared" si="1"/>
        <v/>
      </c>
      <c r="Z58" s="409" t="str">
        <f t="shared" si="2"/>
        <v/>
      </c>
      <c r="AA58" s="409" t="str">
        <f t="shared" si="3"/>
        <v/>
      </c>
      <c r="AB58" s="408"/>
    </row>
    <row r="59" spans="24:28" x14ac:dyDescent="0.3">
      <c r="X59" s="408"/>
      <c r="Y59" s="409" t="str">
        <f t="shared" si="1"/>
        <v/>
      </c>
      <c r="Z59" s="409" t="str">
        <f t="shared" si="2"/>
        <v/>
      </c>
      <c r="AA59" s="409" t="str">
        <f t="shared" si="3"/>
        <v/>
      </c>
      <c r="AB59" s="408"/>
    </row>
    <row r="60" spans="24:28" x14ac:dyDescent="0.3">
      <c r="X60" s="408"/>
      <c r="Y60" s="408"/>
      <c r="Z60" s="408"/>
      <c r="AA60" s="408"/>
      <c r="AB60" s="408"/>
    </row>
    <row r="61" spans="24:28" x14ac:dyDescent="0.3">
      <c r="X61" s="408"/>
      <c r="Y61" s="408"/>
      <c r="Z61" s="408"/>
      <c r="AA61" s="408"/>
      <c r="AB61" s="408"/>
    </row>
    <row r="62" spans="24:28" x14ac:dyDescent="0.3">
      <c r="Y62" s="365"/>
    </row>
    <row r="63" spans="24:28" x14ac:dyDescent="0.3">
      <c r="Y63" s="365"/>
    </row>
    <row r="64" spans="24:28" x14ac:dyDescent="0.3">
      <c r="Y64" s="365"/>
    </row>
  </sheetData>
  <mergeCells count="11">
    <mergeCell ref="AD5:AE5"/>
    <mergeCell ref="F1:H1"/>
    <mergeCell ref="F2:H2"/>
    <mergeCell ref="F3:H3"/>
    <mergeCell ref="A13:A14"/>
    <mergeCell ref="Y5:AA5"/>
    <mergeCell ref="A5:A7"/>
    <mergeCell ref="B5:B7"/>
    <mergeCell ref="C5:I5"/>
    <mergeCell ref="J5:S5"/>
    <mergeCell ref="T5:X5"/>
  </mergeCells>
  <phoneticPr fontId="7" type="noConversion"/>
  <conditionalFormatting sqref="C8:C19">
    <cfRule type="cellIs" dxfId="32" priority="33" operator="greaterThan">
      <formula>4460</formula>
    </cfRule>
  </conditionalFormatting>
  <conditionalFormatting sqref="T6:T7">
    <cfRule type="cellIs" dxfId="31" priority="20" operator="lessThan">
      <formula>125</formula>
    </cfRule>
  </conditionalFormatting>
  <conditionalFormatting sqref="P8:P19 P22:P24">
    <cfRule type="cellIs" dxfId="30" priority="10" operator="greaterThanOrEqual">
      <formula>2</formula>
    </cfRule>
    <cfRule type="cellIs" dxfId="29" priority="11" operator="lessThan">
      <formula>2</formula>
    </cfRule>
  </conditionalFormatting>
  <conditionalFormatting sqref="O8:O19 O22:O24">
    <cfRule type="cellIs" dxfId="28" priority="12" operator="lessThan">
      <formula>15</formula>
    </cfRule>
    <cfRule type="cellIs" dxfId="27" priority="13" operator="greaterThanOrEqual">
      <formula>15</formula>
    </cfRule>
  </conditionalFormatting>
  <conditionalFormatting sqref="V8:V19 V22:V24 X8:X19 X22:X24">
    <cfRule type="cellIs" dxfId="26" priority="14" operator="lessThan">
      <formula>80</formula>
    </cfRule>
    <cfRule type="cellIs" dxfId="25" priority="15" operator="greaterThanOrEqual">
      <formula>80</formula>
    </cfRule>
  </conditionalFormatting>
  <conditionalFormatting sqref="U8:U19 U22:U24">
    <cfRule type="cellIs" dxfId="24" priority="16" operator="lessThan">
      <formula>90</formula>
    </cfRule>
    <cfRule type="cellIs" dxfId="23" priority="17" operator="greaterThanOrEqual">
      <formula>90</formula>
    </cfRule>
  </conditionalFormatting>
  <conditionalFormatting sqref="T22:T24 T8:T19">
    <cfRule type="cellIs" dxfId="22" priority="18" operator="lessThan">
      <formula>75</formula>
    </cfRule>
    <cfRule type="cellIs" dxfId="21" priority="19" operator="greaterThanOrEqual">
      <formula>75</formula>
    </cfRule>
  </conditionalFormatting>
  <conditionalFormatting sqref="N8:N19 N22:N24">
    <cfRule type="cellIs" dxfId="20" priority="21" operator="greaterThanOrEqual">
      <formula>50</formula>
    </cfRule>
    <cfRule type="cellIs" dxfId="19" priority="22" operator="greaterThanOrEqual">
      <formula>25</formula>
    </cfRule>
    <cfRule type="cellIs" dxfId="18" priority="23" operator="lessThan">
      <formula>25</formula>
    </cfRule>
  </conditionalFormatting>
  <conditionalFormatting sqref="M8:M19 M22:M24">
    <cfRule type="cellIs" dxfId="17" priority="24" operator="greaterThanOrEqual">
      <formula>85</formula>
    </cfRule>
    <cfRule type="cellIs" dxfId="16" priority="25" operator="greaterThanOrEqual">
      <formula>35</formula>
    </cfRule>
    <cfRule type="cellIs" dxfId="15" priority="26" operator="lessThan">
      <formula>35</formula>
    </cfRule>
  </conditionalFormatting>
  <conditionalFormatting sqref="L8:L19 L22:L24">
    <cfRule type="cellIs" dxfId="14" priority="27" operator="greaterThanOrEqual">
      <formula>250</formula>
    </cfRule>
    <cfRule type="cellIs" dxfId="13" priority="28" operator="greaterThanOrEqual">
      <formula>125</formula>
    </cfRule>
    <cfRule type="cellIs" dxfId="12" priority="29" operator="lessThan">
      <formula>125</formula>
    </cfRule>
    <cfRule type="cellIs" dxfId="11" priority="30" operator="lessThan">
      <formula>125</formula>
    </cfRule>
    <cfRule type="cellIs" dxfId="10" priority="31" operator="greaterThanOrEqual">
      <formula>250</formula>
    </cfRule>
    <cfRule type="cellIs" dxfId="9" priority="32" operator="greaterThanOrEqual">
      <formula>125</formula>
    </cfRule>
  </conditionalFormatting>
  <conditionalFormatting sqref="W8:W19 W22:W24">
    <cfRule type="cellIs" dxfId="8" priority="8" operator="lessThan">
      <formula>70</formula>
    </cfRule>
    <cfRule type="cellIs" dxfId="7" priority="9" operator="greaterThanOrEqual">
      <formula>70</formula>
    </cfRule>
  </conditionalFormatting>
  <conditionalFormatting sqref="Y62:Y64">
    <cfRule type="cellIs" dxfId="6" priority="6" operator="lessThan">
      <formula>80</formula>
    </cfRule>
    <cfRule type="cellIs" dxfId="5" priority="7" operator="greaterThanOrEqual">
      <formula>80</formula>
    </cfRule>
  </conditionalFormatting>
  <conditionalFormatting sqref="Y6:Y7">
    <cfRule type="cellIs" dxfId="4" priority="5" operator="lessThan">
      <formula>125</formula>
    </cfRule>
  </conditionalFormatting>
  <conditionalFormatting sqref="Y8:Y59">
    <cfRule type="cellIs" dxfId="3" priority="1" operator="greaterThan">
      <formula>4</formula>
    </cfRule>
    <cfRule type="cellIs" dxfId="2" priority="2" operator="between">
      <formula>3</formula>
      <formula>4</formula>
    </cfRule>
    <cfRule type="cellIs" dxfId="1" priority="3" operator="between">
      <formula>2</formula>
      <formula>3</formula>
    </cfRule>
    <cfRule type="cellIs" dxfId="0" priority="4" operator="between">
      <formula>1</formula>
      <formula>2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F010F-CC0A-495F-85E9-E668ECB972C2}">
  <dimension ref="A1:Z425"/>
  <sheetViews>
    <sheetView topLeftCell="D1" workbookViewId="0">
      <selection activeCell="B28" sqref="B28"/>
    </sheetView>
  </sheetViews>
  <sheetFormatPr baseColWidth="10" defaultRowHeight="14.4" x14ac:dyDescent="0.3"/>
  <cols>
    <col min="2" max="26" width="11.109375" style="324" customWidth="1"/>
  </cols>
  <sheetData>
    <row r="1" spans="1:26" x14ac:dyDescent="0.3"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</row>
    <row r="3" spans="1:26" x14ac:dyDescent="0.3">
      <c r="B3" s="462" t="s">
        <v>70</v>
      </c>
      <c r="C3" s="462"/>
      <c r="D3" s="462"/>
      <c r="E3" s="462" t="s">
        <v>96</v>
      </c>
      <c r="F3" s="462"/>
      <c r="G3" s="462"/>
      <c r="H3" s="462" t="s">
        <v>97</v>
      </c>
      <c r="I3" s="462"/>
      <c r="J3" s="462"/>
      <c r="K3" s="462" t="s">
        <v>98</v>
      </c>
      <c r="L3" s="462"/>
      <c r="M3" s="462" t="s">
        <v>73</v>
      </c>
      <c r="N3" s="462"/>
      <c r="O3" s="462" t="s">
        <v>74</v>
      </c>
      <c r="P3" s="462"/>
      <c r="Q3" s="462" t="s">
        <v>99</v>
      </c>
      <c r="R3" s="462"/>
      <c r="S3" s="462"/>
      <c r="T3" s="462"/>
      <c r="U3" s="462" t="s">
        <v>100</v>
      </c>
      <c r="V3" s="462"/>
      <c r="W3" s="462"/>
      <c r="X3" s="463" t="s">
        <v>101</v>
      </c>
      <c r="Y3" s="464"/>
      <c r="Z3" s="465"/>
    </row>
    <row r="4" spans="1:26" ht="29.4" thickBot="1" x14ac:dyDescent="0.35">
      <c r="B4" s="375" t="s">
        <v>102</v>
      </c>
      <c r="C4" s="375" t="s">
        <v>103</v>
      </c>
      <c r="D4" s="375" t="s">
        <v>104</v>
      </c>
      <c r="E4" s="375" t="s">
        <v>102</v>
      </c>
      <c r="F4" s="375" t="s">
        <v>103</v>
      </c>
      <c r="G4" s="375" t="s">
        <v>104</v>
      </c>
      <c r="H4" s="375" t="s">
        <v>102</v>
      </c>
      <c r="I4" s="375" t="s">
        <v>103</v>
      </c>
      <c r="J4" s="375" t="s">
        <v>104</v>
      </c>
      <c r="K4" s="375" t="s">
        <v>105</v>
      </c>
      <c r="L4" s="375" t="s">
        <v>106</v>
      </c>
      <c r="M4" s="375" t="s">
        <v>102</v>
      </c>
      <c r="N4" s="375" t="s">
        <v>104</v>
      </c>
      <c r="O4" s="375" t="s">
        <v>102</v>
      </c>
      <c r="P4" s="375" t="s">
        <v>104</v>
      </c>
      <c r="Q4" s="375" t="s">
        <v>107</v>
      </c>
      <c r="R4" s="375" t="s">
        <v>108</v>
      </c>
      <c r="S4" s="375" t="s">
        <v>109</v>
      </c>
      <c r="T4" s="375" t="s">
        <v>110</v>
      </c>
      <c r="U4" s="466" t="s">
        <v>111</v>
      </c>
      <c r="V4" s="466"/>
      <c r="W4" s="375"/>
      <c r="X4" s="466" t="s">
        <v>111</v>
      </c>
      <c r="Y4" s="466"/>
      <c r="Z4" s="375"/>
    </row>
    <row r="5" spans="1:26" s="203" customFormat="1" ht="11.4" customHeight="1" x14ac:dyDescent="0.3">
      <c r="A5" s="361" t="s">
        <v>12</v>
      </c>
      <c r="B5" s="375">
        <v>125</v>
      </c>
      <c r="C5" s="375">
        <v>250</v>
      </c>
      <c r="D5" s="375">
        <v>75</v>
      </c>
      <c r="E5" s="375">
        <v>25</v>
      </c>
      <c r="F5" s="375">
        <v>50</v>
      </c>
      <c r="G5" s="375">
        <v>80</v>
      </c>
      <c r="H5" s="375">
        <v>35</v>
      </c>
      <c r="I5" s="375">
        <v>85</v>
      </c>
      <c r="J5" s="375">
        <v>90</v>
      </c>
      <c r="K5" s="375">
        <v>2</v>
      </c>
      <c r="L5" s="375">
        <v>8</v>
      </c>
      <c r="M5" s="375">
        <v>15</v>
      </c>
      <c r="N5" s="375">
        <v>70</v>
      </c>
      <c r="O5" s="375">
        <v>2</v>
      </c>
      <c r="P5" s="375">
        <v>80</v>
      </c>
      <c r="Q5" s="375">
        <v>1</v>
      </c>
      <c r="R5" s="375">
        <v>2</v>
      </c>
      <c r="S5" s="375">
        <v>3</v>
      </c>
      <c r="T5" s="375">
        <v>4</v>
      </c>
      <c r="U5" s="375">
        <v>7</v>
      </c>
      <c r="V5" s="375">
        <v>20</v>
      </c>
      <c r="W5" s="375">
        <v>35</v>
      </c>
      <c r="X5" s="375">
        <v>25</v>
      </c>
      <c r="Y5" s="375">
        <v>100</v>
      </c>
      <c r="Z5" s="375">
        <v>125</v>
      </c>
    </row>
    <row r="6" spans="1:26" s="203" customFormat="1" ht="11.4" customHeight="1" x14ac:dyDescent="0.3">
      <c r="A6" s="360" t="s">
        <v>93</v>
      </c>
      <c r="B6" s="375">
        <v>125</v>
      </c>
      <c r="C6" s="375">
        <v>250</v>
      </c>
      <c r="D6" s="375">
        <v>75</v>
      </c>
      <c r="E6" s="375">
        <v>25</v>
      </c>
      <c r="F6" s="375">
        <v>50</v>
      </c>
      <c r="G6" s="375">
        <v>80</v>
      </c>
      <c r="H6" s="375">
        <v>35</v>
      </c>
      <c r="I6" s="375">
        <v>85</v>
      </c>
      <c r="J6" s="375">
        <v>90</v>
      </c>
      <c r="K6" s="375">
        <v>2</v>
      </c>
      <c r="L6" s="375">
        <v>8</v>
      </c>
      <c r="M6" s="375">
        <v>15</v>
      </c>
      <c r="N6" s="375">
        <v>70</v>
      </c>
      <c r="O6" s="375">
        <v>2</v>
      </c>
      <c r="P6" s="375">
        <v>80</v>
      </c>
      <c r="Q6" s="375">
        <v>1</v>
      </c>
      <c r="R6" s="375">
        <v>2</v>
      </c>
      <c r="S6" s="375">
        <v>3</v>
      </c>
      <c r="T6" s="375">
        <v>4</v>
      </c>
      <c r="U6" s="375">
        <v>7</v>
      </c>
      <c r="V6" s="375">
        <v>20</v>
      </c>
      <c r="W6" s="375">
        <v>35</v>
      </c>
      <c r="X6" s="375">
        <v>25</v>
      </c>
      <c r="Y6" s="375">
        <v>100</v>
      </c>
      <c r="Z6" s="375">
        <v>125</v>
      </c>
    </row>
    <row r="7" spans="1:26" s="203" customFormat="1" ht="11.4" customHeight="1" x14ac:dyDescent="0.3">
      <c r="A7" s="360" t="s">
        <v>26</v>
      </c>
      <c r="B7" s="375">
        <v>125</v>
      </c>
      <c r="C7" s="375">
        <v>250</v>
      </c>
      <c r="D7" s="375">
        <v>75</v>
      </c>
      <c r="E7" s="375">
        <v>25</v>
      </c>
      <c r="F7" s="375">
        <v>50</v>
      </c>
      <c r="G7" s="375">
        <v>80</v>
      </c>
      <c r="H7" s="375">
        <v>35</v>
      </c>
      <c r="I7" s="375">
        <v>85</v>
      </c>
      <c r="J7" s="375">
        <v>90</v>
      </c>
      <c r="K7" s="375">
        <v>2</v>
      </c>
      <c r="L7" s="375">
        <v>8</v>
      </c>
      <c r="M7" s="375">
        <v>15</v>
      </c>
      <c r="N7" s="375">
        <v>70</v>
      </c>
      <c r="O7" s="375">
        <v>2</v>
      </c>
      <c r="P7" s="375">
        <v>80</v>
      </c>
      <c r="Q7" s="375">
        <v>1</v>
      </c>
      <c r="R7" s="375">
        <v>2</v>
      </c>
      <c r="S7" s="375">
        <v>3</v>
      </c>
      <c r="T7" s="375">
        <v>4</v>
      </c>
      <c r="U7" s="375">
        <v>7</v>
      </c>
      <c r="V7" s="375">
        <v>20</v>
      </c>
      <c r="W7" s="375">
        <v>35</v>
      </c>
      <c r="X7" s="375">
        <v>25</v>
      </c>
      <c r="Y7" s="375">
        <v>100</v>
      </c>
      <c r="Z7" s="375">
        <v>125</v>
      </c>
    </row>
    <row r="8" spans="1:26" s="203" customFormat="1" ht="11.4" customHeight="1" x14ac:dyDescent="0.3">
      <c r="A8" s="360" t="s">
        <v>29</v>
      </c>
      <c r="B8" s="375">
        <v>125</v>
      </c>
      <c r="C8" s="375">
        <v>250</v>
      </c>
      <c r="D8" s="375">
        <v>75</v>
      </c>
      <c r="E8" s="375">
        <v>25</v>
      </c>
      <c r="F8" s="375">
        <v>50</v>
      </c>
      <c r="G8" s="375">
        <v>80</v>
      </c>
      <c r="H8" s="375">
        <v>35</v>
      </c>
      <c r="I8" s="375">
        <v>85</v>
      </c>
      <c r="J8" s="375">
        <v>90</v>
      </c>
      <c r="K8" s="375">
        <v>2</v>
      </c>
      <c r="L8" s="375">
        <v>8</v>
      </c>
      <c r="M8" s="375">
        <v>15</v>
      </c>
      <c r="N8" s="375">
        <v>70</v>
      </c>
      <c r="O8" s="375">
        <v>2</v>
      </c>
      <c r="P8" s="375">
        <v>80</v>
      </c>
      <c r="Q8" s="375">
        <v>1</v>
      </c>
      <c r="R8" s="375">
        <v>2</v>
      </c>
      <c r="S8" s="375">
        <v>3</v>
      </c>
      <c r="T8" s="375">
        <v>4</v>
      </c>
      <c r="U8" s="375">
        <v>7</v>
      </c>
      <c r="V8" s="375">
        <v>20</v>
      </c>
      <c r="W8" s="375">
        <v>35</v>
      </c>
      <c r="X8" s="375">
        <v>25</v>
      </c>
      <c r="Y8" s="375">
        <v>100</v>
      </c>
      <c r="Z8" s="375">
        <v>125</v>
      </c>
    </row>
    <row r="9" spans="1:26" s="203" customFormat="1" ht="11.4" customHeight="1" x14ac:dyDescent="0.3">
      <c r="A9" s="360" t="s">
        <v>2</v>
      </c>
      <c r="B9" s="375">
        <v>125</v>
      </c>
      <c r="C9" s="375">
        <v>250</v>
      </c>
      <c r="D9" s="375">
        <v>75</v>
      </c>
      <c r="E9" s="375">
        <v>25</v>
      </c>
      <c r="F9" s="375">
        <v>50</v>
      </c>
      <c r="G9" s="375">
        <v>80</v>
      </c>
      <c r="H9" s="375">
        <v>35</v>
      </c>
      <c r="I9" s="375">
        <v>85</v>
      </c>
      <c r="J9" s="375">
        <v>90</v>
      </c>
      <c r="K9" s="375">
        <v>2</v>
      </c>
      <c r="L9" s="375">
        <v>8</v>
      </c>
      <c r="M9" s="375">
        <v>15</v>
      </c>
      <c r="N9" s="375">
        <v>70</v>
      </c>
      <c r="O9" s="375">
        <v>2</v>
      </c>
      <c r="P9" s="375">
        <v>80</v>
      </c>
      <c r="Q9" s="375">
        <v>1</v>
      </c>
      <c r="R9" s="375">
        <v>2</v>
      </c>
      <c r="S9" s="375">
        <v>3</v>
      </c>
      <c r="T9" s="375">
        <v>4</v>
      </c>
      <c r="U9" s="375">
        <v>7</v>
      </c>
      <c r="V9" s="375">
        <v>20</v>
      </c>
      <c r="W9" s="375">
        <v>35</v>
      </c>
      <c r="X9" s="375">
        <v>25</v>
      </c>
      <c r="Y9" s="375">
        <v>100</v>
      </c>
      <c r="Z9" s="375">
        <v>125</v>
      </c>
    </row>
    <row r="10" spans="1:26" s="203" customFormat="1" ht="11.4" customHeight="1" x14ac:dyDescent="0.3">
      <c r="A10" s="359" t="s">
        <v>30</v>
      </c>
      <c r="B10" s="375">
        <v>125</v>
      </c>
      <c r="C10" s="375">
        <v>250</v>
      </c>
      <c r="D10" s="375">
        <v>75</v>
      </c>
      <c r="E10" s="375">
        <v>25</v>
      </c>
      <c r="F10" s="375">
        <v>50</v>
      </c>
      <c r="G10" s="375">
        <v>80</v>
      </c>
      <c r="H10" s="375">
        <v>35</v>
      </c>
      <c r="I10" s="375">
        <v>85</v>
      </c>
      <c r="J10" s="375">
        <v>90</v>
      </c>
      <c r="K10" s="375">
        <v>2</v>
      </c>
      <c r="L10" s="375">
        <v>8</v>
      </c>
      <c r="M10" s="375">
        <v>15</v>
      </c>
      <c r="N10" s="375">
        <v>70</v>
      </c>
      <c r="O10" s="375">
        <v>2</v>
      </c>
      <c r="P10" s="375">
        <v>80</v>
      </c>
      <c r="Q10" s="375">
        <v>1</v>
      </c>
      <c r="R10" s="375">
        <v>2</v>
      </c>
      <c r="S10" s="375">
        <v>3</v>
      </c>
      <c r="T10" s="375">
        <v>4</v>
      </c>
      <c r="U10" s="375">
        <v>7</v>
      </c>
      <c r="V10" s="375">
        <v>20</v>
      </c>
      <c r="W10" s="375">
        <v>35</v>
      </c>
      <c r="X10" s="375">
        <v>25</v>
      </c>
      <c r="Y10" s="375">
        <v>100</v>
      </c>
      <c r="Z10" s="375">
        <v>125</v>
      </c>
    </row>
    <row r="11" spans="1:26" s="203" customFormat="1" ht="11.4" customHeight="1" x14ac:dyDescent="0.3">
      <c r="A11" s="392" t="s">
        <v>31</v>
      </c>
      <c r="B11" s="375">
        <v>125</v>
      </c>
      <c r="C11" s="375">
        <v>250</v>
      </c>
      <c r="D11" s="375">
        <v>75</v>
      </c>
      <c r="E11" s="375">
        <v>25</v>
      </c>
      <c r="F11" s="375">
        <v>50</v>
      </c>
      <c r="G11" s="375">
        <v>80</v>
      </c>
      <c r="H11" s="375">
        <v>35</v>
      </c>
      <c r="I11" s="375">
        <v>85</v>
      </c>
      <c r="J11" s="375">
        <v>90</v>
      </c>
      <c r="K11" s="375">
        <v>2</v>
      </c>
      <c r="L11" s="375">
        <v>8</v>
      </c>
      <c r="M11" s="375">
        <v>15</v>
      </c>
      <c r="N11" s="375">
        <v>70</v>
      </c>
      <c r="O11" s="375">
        <v>2</v>
      </c>
      <c r="P11" s="375">
        <v>80</v>
      </c>
      <c r="Q11" s="375">
        <v>1</v>
      </c>
      <c r="R11" s="375">
        <v>2</v>
      </c>
      <c r="S11" s="375">
        <v>3</v>
      </c>
      <c r="T11" s="375">
        <v>4</v>
      </c>
      <c r="U11" s="375">
        <v>7</v>
      </c>
      <c r="V11" s="375">
        <v>20</v>
      </c>
      <c r="W11" s="375">
        <v>35</v>
      </c>
      <c r="X11" s="375">
        <v>25</v>
      </c>
      <c r="Y11" s="375">
        <v>100</v>
      </c>
      <c r="Z11" s="375">
        <v>125</v>
      </c>
    </row>
    <row r="12" spans="1:26" s="203" customFormat="1" ht="11.4" customHeight="1" x14ac:dyDescent="0.3">
      <c r="A12" s="360" t="s">
        <v>94</v>
      </c>
      <c r="B12" s="375">
        <v>125</v>
      </c>
      <c r="C12" s="375">
        <v>250</v>
      </c>
      <c r="D12" s="375">
        <v>75</v>
      </c>
      <c r="E12" s="375">
        <v>25</v>
      </c>
      <c r="F12" s="375">
        <v>50</v>
      </c>
      <c r="G12" s="375">
        <v>80</v>
      </c>
      <c r="H12" s="375">
        <v>35</v>
      </c>
      <c r="I12" s="375">
        <v>85</v>
      </c>
      <c r="J12" s="375">
        <v>90</v>
      </c>
      <c r="K12" s="375">
        <v>2</v>
      </c>
      <c r="L12" s="375">
        <v>8</v>
      </c>
      <c r="M12" s="375">
        <v>15</v>
      </c>
      <c r="N12" s="375">
        <v>70</v>
      </c>
      <c r="O12" s="375">
        <v>2</v>
      </c>
      <c r="P12" s="375">
        <v>80</v>
      </c>
      <c r="Q12" s="375">
        <v>1</v>
      </c>
      <c r="R12" s="375">
        <v>2</v>
      </c>
      <c r="S12" s="375">
        <v>3</v>
      </c>
      <c r="T12" s="375">
        <v>4</v>
      </c>
      <c r="U12" s="375">
        <v>7</v>
      </c>
      <c r="V12" s="375">
        <v>20</v>
      </c>
      <c r="W12" s="375">
        <v>35</v>
      </c>
      <c r="X12" s="375">
        <v>25</v>
      </c>
      <c r="Y12" s="375">
        <v>100</v>
      </c>
      <c r="Z12" s="375">
        <v>125</v>
      </c>
    </row>
    <row r="13" spans="1:26" s="203" customFormat="1" ht="11.4" customHeight="1" x14ac:dyDescent="0.3">
      <c r="A13" s="360" t="s">
        <v>33</v>
      </c>
      <c r="B13" s="375">
        <v>125</v>
      </c>
      <c r="C13" s="375">
        <v>250</v>
      </c>
      <c r="D13" s="375">
        <v>75</v>
      </c>
      <c r="E13" s="375">
        <v>25</v>
      </c>
      <c r="F13" s="375">
        <v>50</v>
      </c>
      <c r="G13" s="375">
        <v>80</v>
      </c>
      <c r="H13" s="375">
        <v>35</v>
      </c>
      <c r="I13" s="375">
        <v>85</v>
      </c>
      <c r="J13" s="375">
        <v>90</v>
      </c>
      <c r="K13" s="375">
        <v>2</v>
      </c>
      <c r="L13" s="375">
        <v>8</v>
      </c>
      <c r="M13" s="375">
        <v>15</v>
      </c>
      <c r="N13" s="375">
        <v>70</v>
      </c>
      <c r="O13" s="375">
        <v>2</v>
      </c>
      <c r="P13" s="375">
        <v>80</v>
      </c>
      <c r="Q13" s="375">
        <v>1</v>
      </c>
      <c r="R13" s="375">
        <v>2</v>
      </c>
      <c r="S13" s="375">
        <v>3</v>
      </c>
      <c r="T13" s="375">
        <v>4</v>
      </c>
      <c r="U13" s="375">
        <v>7</v>
      </c>
      <c r="V13" s="375">
        <v>20</v>
      </c>
      <c r="W13" s="375">
        <v>35</v>
      </c>
      <c r="X13" s="375">
        <v>25</v>
      </c>
      <c r="Y13" s="375">
        <v>100</v>
      </c>
      <c r="Z13" s="375">
        <v>125</v>
      </c>
    </row>
    <row r="14" spans="1:26" s="203" customFormat="1" ht="11.4" customHeight="1" x14ac:dyDescent="0.3">
      <c r="A14" s="360" t="s">
        <v>34</v>
      </c>
      <c r="B14" s="375">
        <v>125</v>
      </c>
      <c r="C14" s="375">
        <v>250</v>
      </c>
      <c r="D14" s="375">
        <v>75</v>
      </c>
      <c r="E14" s="375">
        <v>25</v>
      </c>
      <c r="F14" s="375">
        <v>50</v>
      </c>
      <c r="G14" s="375">
        <v>80</v>
      </c>
      <c r="H14" s="375">
        <v>35</v>
      </c>
      <c r="I14" s="375">
        <v>85</v>
      </c>
      <c r="J14" s="375">
        <v>90</v>
      </c>
      <c r="K14" s="375">
        <v>2</v>
      </c>
      <c r="L14" s="375">
        <v>8</v>
      </c>
      <c r="M14" s="375">
        <v>15</v>
      </c>
      <c r="N14" s="375">
        <v>70</v>
      </c>
      <c r="O14" s="375">
        <v>2</v>
      </c>
      <c r="P14" s="375">
        <v>80</v>
      </c>
      <c r="Q14" s="375">
        <v>1</v>
      </c>
      <c r="R14" s="375">
        <v>2</v>
      </c>
      <c r="S14" s="375">
        <v>3</v>
      </c>
      <c r="T14" s="375">
        <v>4</v>
      </c>
      <c r="U14" s="375">
        <v>7</v>
      </c>
      <c r="V14" s="375">
        <v>20</v>
      </c>
      <c r="W14" s="375">
        <v>35</v>
      </c>
      <c r="X14" s="375">
        <v>25</v>
      </c>
      <c r="Y14" s="375">
        <v>100</v>
      </c>
      <c r="Z14" s="375">
        <v>125</v>
      </c>
    </row>
    <row r="15" spans="1:26" s="203" customFormat="1" ht="11.4" customHeight="1" x14ac:dyDescent="0.3">
      <c r="A15" s="360" t="s">
        <v>35</v>
      </c>
      <c r="B15" s="375">
        <v>125</v>
      </c>
      <c r="C15" s="375">
        <v>250</v>
      </c>
      <c r="D15" s="375">
        <v>75</v>
      </c>
      <c r="E15" s="375">
        <v>25</v>
      </c>
      <c r="F15" s="375">
        <v>50</v>
      </c>
      <c r="G15" s="375">
        <v>80</v>
      </c>
      <c r="H15" s="375">
        <v>35</v>
      </c>
      <c r="I15" s="375">
        <v>85</v>
      </c>
      <c r="J15" s="375">
        <v>90</v>
      </c>
      <c r="K15" s="375">
        <v>2</v>
      </c>
      <c r="L15" s="375">
        <v>8</v>
      </c>
      <c r="M15" s="375">
        <v>15</v>
      </c>
      <c r="N15" s="375">
        <v>70</v>
      </c>
      <c r="O15" s="375">
        <v>2</v>
      </c>
      <c r="P15" s="375">
        <v>80</v>
      </c>
      <c r="Q15" s="375">
        <v>1</v>
      </c>
      <c r="R15" s="375">
        <v>2</v>
      </c>
      <c r="S15" s="375">
        <v>3</v>
      </c>
      <c r="T15" s="375">
        <v>4</v>
      </c>
      <c r="U15" s="375">
        <v>7</v>
      </c>
      <c r="V15" s="375">
        <v>20</v>
      </c>
      <c r="W15" s="375">
        <v>35</v>
      </c>
      <c r="X15" s="375">
        <v>25</v>
      </c>
      <c r="Y15" s="375">
        <v>100</v>
      </c>
      <c r="Z15" s="375">
        <v>125</v>
      </c>
    </row>
    <row r="16" spans="1:26" s="203" customFormat="1" ht="11.4" customHeight="1" thickBot="1" x14ac:dyDescent="0.35">
      <c r="A16" s="362" t="s">
        <v>95</v>
      </c>
      <c r="B16" s="376">
        <v>125</v>
      </c>
      <c r="C16" s="376">
        <v>250</v>
      </c>
      <c r="D16" s="376">
        <v>75</v>
      </c>
      <c r="E16" s="376">
        <v>25</v>
      </c>
      <c r="F16" s="376">
        <v>50</v>
      </c>
      <c r="G16" s="376">
        <v>80</v>
      </c>
      <c r="H16" s="376">
        <v>35</v>
      </c>
      <c r="I16" s="376">
        <v>85</v>
      </c>
      <c r="J16" s="376">
        <v>90</v>
      </c>
      <c r="K16" s="376">
        <v>2</v>
      </c>
      <c r="L16" s="376">
        <v>8</v>
      </c>
      <c r="M16" s="376">
        <v>15</v>
      </c>
      <c r="N16" s="376">
        <v>70</v>
      </c>
      <c r="O16" s="376">
        <v>2</v>
      </c>
      <c r="P16" s="376">
        <v>80</v>
      </c>
      <c r="Q16" s="376">
        <v>1</v>
      </c>
      <c r="R16" s="376">
        <v>2</v>
      </c>
      <c r="S16" s="376">
        <v>3</v>
      </c>
      <c r="T16" s="376">
        <v>4</v>
      </c>
      <c r="U16" s="376">
        <v>7</v>
      </c>
      <c r="V16" s="376">
        <v>20</v>
      </c>
      <c r="W16" s="376">
        <v>35</v>
      </c>
      <c r="X16" s="376">
        <v>25</v>
      </c>
      <c r="Y16" s="376">
        <v>100</v>
      </c>
      <c r="Z16" s="376">
        <v>125</v>
      </c>
    </row>
    <row r="17" spans="2:26" s="203" customFormat="1" ht="11.4" customHeight="1" x14ac:dyDescent="0.3">
      <c r="B17" s="377"/>
      <c r="C17" s="377"/>
      <c r="D17" s="377"/>
      <c r="E17" s="377"/>
      <c r="F17" s="377"/>
      <c r="G17" s="377"/>
      <c r="H17" s="377"/>
      <c r="I17" s="377"/>
      <c r="J17" s="377"/>
      <c r="K17" s="377"/>
      <c r="L17" s="377"/>
      <c r="M17" s="377"/>
      <c r="N17" s="377"/>
      <c r="O17" s="377"/>
      <c r="P17" s="377"/>
      <c r="Q17" s="377"/>
      <c r="R17" s="377"/>
      <c r="S17" s="377"/>
      <c r="T17" s="377"/>
      <c r="U17" s="377"/>
      <c r="V17" s="377"/>
      <c r="W17" s="377"/>
      <c r="X17" s="377"/>
      <c r="Y17" s="377"/>
      <c r="Z17" s="377"/>
    </row>
    <row r="18" spans="2:26" s="203" customFormat="1" ht="11.4" customHeight="1" x14ac:dyDescent="0.3">
      <c r="B18" s="377"/>
      <c r="C18" s="377"/>
      <c r="D18" s="377"/>
      <c r="E18" s="377"/>
      <c r="F18" s="377"/>
      <c r="G18" s="377"/>
      <c r="H18" s="377"/>
      <c r="I18" s="377"/>
      <c r="J18" s="377"/>
      <c r="K18" s="377"/>
      <c r="L18" s="377"/>
      <c r="M18" s="377"/>
      <c r="N18" s="377"/>
      <c r="O18" s="377"/>
      <c r="P18" s="377"/>
      <c r="Q18" s="377"/>
      <c r="R18" s="377"/>
      <c r="S18" s="377"/>
      <c r="T18" s="377"/>
      <c r="U18" s="377"/>
      <c r="V18" s="377"/>
      <c r="W18" s="377"/>
      <c r="X18" s="377"/>
      <c r="Y18" s="377"/>
      <c r="Z18" s="377"/>
    </row>
    <row r="19" spans="2:26" s="203" customFormat="1" ht="11.4" customHeight="1" x14ac:dyDescent="0.3">
      <c r="B19" s="377"/>
      <c r="C19" s="377"/>
      <c r="D19" s="377"/>
      <c r="E19" s="377"/>
      <c r="F19" s="377"/>
      <c r="G19" s="377"/>
      <c r="H19" s="377"/>
      <c r="I19" s="377"/>
      <c r="J19" s="377"/>
      <c r="K19" s="377"/>
      <c r="L19" s="377"/>
      <c r="M19" s="377"/>
      <c r="N19" s="377"/>
      <c r="O19" s="377"/>
      <c r="P19" s="377"/>
      <c r="Q19" s="377"/>
      <c r="R19" s="377"/>
      <c r="S19" s="377"/>
      <c r="T19" s="377"/>
      <c r="U19" s="377"/>
      <c r="V19" s="377"/>
      <c r="W19" s="377"/>
      <c r="X19" s="377"/>
      <c r="Y19" s="377"/>
      <c r="Z19" s="377"/>
    </row>
    <row r="20" spans="2:26" s="203" customFormat="1" ht="11.4" customHeight="1" x14ac:dyDescent="0.3">
      <c r="B20" s="377"/>
      <c r="C20" s="377"/>
      <c r="D20" s="377"/>
      <c r="E20" s="377"/>
      <c r="F20" s="377"/>
      <c r="G20" s="377"/>
      <c r="H20" s="377"/>
      <c r="I20" s="377"/>
      <c r="J20" s="377"/>
      <c r="K20" s="377"/>
      <c r="L20" s="377"/>
      <c r="M20" s="377"/>
      <c r="N20" s="377"/>
      <c r="O20" s="377"/>
      <c r="P20" s="377"/>
      <c r="Q20" s="377"/>
      <c r="R20" s="377"/>
      <c r="S20" s="377"/>
      <c r="T20" s="377"/>
      <c r="U20" s="377"/>
      <c r="V20" s="377"/>
      <c r="W20" s="377"/>
      <c r="X20" s="377"/>
      <c r="Y20" s="377"/>
      <c r="Z20" s="377"/>
    </row>
    <row r="21" spans="2:26" s="203" customFormat="1" ht="11.4" customHeight="1" x14ac:dyDescent="0.3">
      <c r="B21" s="377"/>
      <c r="C21" s="377"/>
      <c r="D21" s="377"/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7"/>
      <c r="P21" s="377"/>
      <c r="Q21" s="377"/>
      <c r="R21" s="377"/>
      <c r="S21" s="377"/>
      <c r="T21" s="377"/>
      <c r="U21" s="377"/>
      <c r="V21" s="377"/>
      <c r="W21" s="377"/>
      <c r="X21" s="377"/>
      <c r="Y21" s="377"/>
      <c r="Z21" s="377"/>
    </row>
    <row r="22" spans="2:26" s="203" customFormat="1" ht="11.4" customHeight="1" x14ac:dyDescent="0.3">
      <c r="B22" s="377"/>
      <c r="C22" s="377"/>
      <c r="D22" s="377"/>
      <c r="E22" s="377"/>
      <c r="F22" s="377"/>
      <c r="G22" s="377"/>
      <c r="H22" s="377"/>
      <c r="I22" s="377"/>
      <c r="J22" s="377"/>
      <c r="K22" s="377"/>
      <c r="L22" s="377"/>
      <c r="M22" s="377"/>
      <c r="N22" s="377"/>
      <c r="O22" s="377"/>
      <c r="P22" s="377"/>
      <c r="Q22" s="377"/>
      <c r="R22" s="377"/>
      <c r="S22" s="377"/>
      <c r="T22" s="377"/>
      <c r="U22" s="377"/>
      <c r="V22" s="377"/>
      <c r="W22" s="377"/>
      <c r="X22" s="377"/>
      <c r="Y22" s="377"/>
      <c r="Z22" s="377"/>
    </row>
    <row r="23" spans="2:26" s="203" customFormat="1" ht="11.4" customHeight="1" x14ac:dyDescent="0.3">
      <c r="B23" s="377"/>
      <c r="C23" s="377"/>
      <c r="D23" s="377"/>
      <c r="E23" s="377"/>
      <c r="F23" s="377"/>
      <c r="G23" s="377"/>
      <c r="H23" s="377"/>
      <c r="I23" s="377"/>
      <c r="J23" s="377"/>
      <c r="K23" s="377"/>
      <c r="L23" s="377"/>
      <c r="M23" s="377"/>
      <c r="N23" s="377"/>
      <c r="O23" s="377"/>
      <c r="P23" s="377"/>
      <c r="Q23" s="377"/>
      <c r="R23" s="377"/>
      <c r="S23" s="377"/>
      <c r="T23" s="377"/>
      <c r="U23" s="377"/>
      <c r="V23" s="377"/>
      <c r="W23" s="377"/>
      <c r="X23" s="377"/>
      <c r="Y23" s="377"/>
      <c r="Z23" s="377"/>
    </row>
    <row r="24" spans="2:26" s="203" customFormat="1" ht="11.4" customHeight="1" x14ac:dyDescent="0.3">
      <c r="B24" s="377"/>
      <c r="C24" s="377"/>
      <c r="D24" s="377"/>
      <c r="E24" s="377"/>
      <c r="F24" s="377"/>
      <c r="G24" s="377"/>
      <c r="H24" s="377"/>
      <c r="I24" s="377"/>
      <c r="J24" s="377"/>
      <c r="K24" s="377"/>
      <c r="L24" s="377"/>
      <c r="M24" s="377"/>
      <c r="N24" s="377"/>
      <c r="O24" s="377"/>
      <c r="P24" s="377"/>
      <c r="Q24" s="377"/>
      <c r="R24" s="377"/>
      <c r="S24" s="377"/>
      <c r="T24" s="377"/>
      <c r="U24" s="377"/>
      <c r="V24" s="377"/>
      <c r="W24" s="377"/>
      <c r="X24" s="377"/>
      <c r="Y24" s="377"/>
      <c r="Z24" s="377"/>
    </row>
    <row r="25" spans="2:26" s="203" customFormat="1" ht="11.4" customHeight="1" x14ac:dyDescent="0.3">
      <c r="B25" s="377"/>
      <c r="C25" s="377"/>
      <c r="D25" s="377"/>
      <c r="E25" s="377"/>
      <c r="F25" s="377"/>
      <c r="G25" s="377"/>
      <c r="H25" s="377"/>
      <c r="I25" s="377"/>
      <c r="J25" s="377"/>
      <c r="K25" s="377"/>
      <c r="L25" s="377"/>
      <c r="M25" s="377"/>
      <c r="N25" s="377"/>
      <c r="O25" s="377"/>
      <c r="P25" s="377"/>
      <c r="Q25" s="377"/>
      <c r="R25" s="377"/>
      <c r="S25" s="377"/>
      <c r="T25" s="377"/>
      <c r="U25" s="377"/>
      <c r="V25" s="377"/>
      <c r="W25" s="377"/>
      <c r="X25" s="377"/>
      <c r="Y25" s="377"/>
      <c r="Z25" s="377"/>
    </row>
    <row r="26" spans="2:26" s="203" customFormat="1" ht="11.4" customHeight="1" x14ac:dyDescent="0.3">
      <c r="B26" s="377"/>
      <c r="C26" s="377"/>
      <c r="D26" s="377"/>
      <c r="E26" s="377"/>
      <c r="F26" s="377"/>
      <c r="G26" s="377"/>
      <c r="H26" s="377"/>
      <c r="I26" s="377"/>
      <c r="J26" s="377"/>
      <c r="K26" s="377"/>
      <c r="L26" s="377"/>
      <c r="M26" s="377"/>
      <c r="N26" s="377"/>
      <c r="O26" s="377"/>
      <c r="P26" s="377"/>
      <c r="Q26" s="377"/>
      <c r="R26" s="377"/>
      <c r="S26" s="377"/>
      <c r="T26" s="377"/>
      <c r="U26" s="377"/>
      <c r="V26" s="377"/>
      <c r="W26" s="377"/>
      <c r="X26" s="377"/>
      <c r="Y26" s="377"/>
      <c r="Z26" s="377"/>
    </row>
    <row r="27" spans="2:26" s="203" customFormat="1" ht="11.4" customHeight="1" x14ac:dyDescent="0.3">
      <c r="B27" s="377"/>
      <c r="C27" s="377"/>
      <c r="D27" s="377"/>
      <c r="E27" s="377"/>
      <c r="F27" s="377"/>
      <c r="G27" s="377"/>
      <c r="H27" s="377"/>
      <c r="I27" s="377"/>
      <c r="J27" s="377"/>
      <c r="K27" s="377"/>
      <c r="L27" s="377"/>
      <c r="M27" s="377"/>
      <c r="N27" s="377"/>
      <c r="O27" s="377"/>
      <c r="P27" s="377"/>
      <c r="Q27" s="377"/>
      <c r="R27" s="377"/>
      <c r="S27" s="377"/>
      <c r="T27" s="377"/>
      <c r="U27" s="377"/>
      <c r="V27" s="377"/>
      <c r="W27" s="377"/>
      <c r="X27" s="377"/>
      <c r="Y27" s="377"/>
      <c r="Z27" s="377"/>
    </row>
    <row r="28" spans="2:26" s="203" customFormat="1" ht="11.4" customHeight="1" x14ac:dyDescent="0.3"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77"/>
      <c r="T28" s="377"/>
      <c r="U28" s="377"/>
      <c r="V28" s="377"/>
      <c r="W28" s="377"/>
      <c r="X28" s="377"/>
      <c r="Y28" s="377"/>
      <c r="Z28" s="377"/>
    </row>
    <row r="29" spans="2:26" s="203" customFormat="1" ht="11.4" customHeight="1" x14ac:dyDescent="0.3">
      <c r="B29" s="377"/>
      <c r="C29" s="377"/>
      <c r="D29" s="377"/>
      <c r="E29" s="377"/>
      <c r="F29" s="377"/>
      <c r="G29" s="377"/>
      <c r="H29" s="377"/>
      <c r="I29" s="377"/>
      <c r="J29" s="377"/>
      <c r="K29" s="377"/>
      <c r="L29" s="377"/>
      <c r="M29" s="377"/>
      <c r="N29" s="377"/>
      <c r="O29" s="377"/>
      <c r="P29" s="377"/>
      <c r="Q29" s="377"/>
      <c r="R29" s="377"/>
      <c r="S29" s="377"/>
      <c r="T29" s="377"/>
      <c r="U29" s="377"/>
      <c r="V29" s="377"/>
      <c r="W29" s="377"/>
      <c r="X29" s="377"/>
      <c r="Y29" s="377"/>
      <c r="Z29" s="377"/>
    </row>
    <row r="30" spans="2:26" s="203" customFormat="1" ht="11.4" customHeight="1" x14ac:dyDescent="0.3">
      <c r="B30" s="377"/>
      <c r="C30" s="377"/>
      <c r="D30" s="377"/>
      <c r="E30" s="377"/>
      <c r="F30" s="377"/>
      <c r="G30" s="377"/>
      <c r="H30" s="377"/>
      <c r="I30" s="377"/>
      <c r="J30" s="377"/>
      <c r="K30" s="377"/>
      <c r="L30" s="377"/>
      <c r="M30" s="377"/>
      <c r="N30" s="377"/>
      <c r="O30" s="377"/>
      <c r="P30" s="377"/>
      <c r="Q30" s="377"/>
      <c r="R30" s="377"/>
      <c r="S30" s="377"/>
      <c r="T30" s="377"/>
      <c r="U30" s="377"/>
      <c r="V30" s="377"/>
      <c r="W30" s="377"/>
      <c r="X30" s="377"/>
      <c r="Y30" s="377"/>
      <c r="Z30" s="377"/>
    </row>
    <row r="31" spans="2:26" s="203" customFormat="1" ht="11.4" customHeight="1" x14ac:dyDescent="0.3">
      <c r="B31" s="377"/>
      <c r="C31" s="377"/>
      <c r="D31" s="377"/>
      <c r="E31" s="377"/>
      <c r="F31" s="377"/>
      <c r="G31" s="377"/>
      <c r="H31" s="377"/>
      <c r="I31" s="377"/>
      <c r="J31" s="377"/>
      <c r="K31" s="377"/>
      <c r="L31" s="377"/>
      <c r="M31" s="377"/>
      <c r="N31" s="377"/>
      <c r="O31" s="377"/>
      <c r="P31" s="377"/>
      <c r="Q31" s="377"/>
      <c r="R31" s="377"/>
      <c r="S31" s="377"/>
      <c r="T31" s="377"/>
      <c r="U31" s="377"/>
      <c r="V31" s="377"/>
      <c r="W31" s="377"/>
      <c r="X31" s="377"/>
      <c r="Y31" s="377"/>
      <c r="Z31" s="377"/>
    </row>
    <row r="32" spans="2:26" s="203" customFormat="1" ht="11.4" customHeight="1" x14ac:dyDescent="0.3">
      <c r="B32" s="377"/>
      <c r="C32" s="377"/>
      <c r="D32" s="377"/>
      <c r="E32" s="377"/>
      <c r="F32" s="377"/>
      <c r="G32" s="377"/>
      <c r="H32" s="377"/>
      <c r="I32" s="377"/>
      <c r="J32" s="377"/>
      <c r="K32" s="377"/>
      <c r="L32" s="377"/>
      <c r="M32" s="377"/>
      <c r="N32" s="377"/>
      <c r="O32" s="377"/>
      <c r="P32" s="377"/>
      <c r="Q32" s="377"/>
      <c r="R32" s="377"/>
      <c r="S32" s="377"/>
      <c r="T32" s="377"/>
      <c r="U32" s="377"/>
      <c r="V32" s="377"/>
      <c r="W32" s="377"/>
      <c r="X32" s="377"/>
      <c r="Y32" s="377"/>
      <c r="Z32" s="377"/>
    </row>
    <row r="33" spans="2:26" s="203" customFormat="1" ht="11.4" customHeight="1" x14ac:dyDescent="0.3">
      <c r="B33" s="377"/>
      <c r="C33" s="377"/>
      <c r="D33" s="377"/>
      <c r="E33" s="377"/>
      <c r="F33" s="377"/>
      <c r="G33" s="377"/>
      <c r="H33" s="377"/>
      <c r="I33" s="377"/>
      <c r="J33" s="377"/>
      <c r="K33" s="377"/>
      <c r="L33" s="377"/>
      <c r="M33" s="377"/>
      <c r="N33" s="377"/>
      <c r="O33" s="377"/>
      <c r="P33" s="377"/>
      <c r="Q33" s="377"/>
      <c r="R33" s="377"/>
      <c r="S33" s="377"/>
      <c r="T33" s="377"/>
      <c r="U33" s="377"/>
      <c r="V33" s="377"/>
      <c r="W33" s="377"/>
      <c r="X33" s="377"/>
      <c r="Y33" s="377"/>
      <c r="Z33" s="377"/>
    </row>
    <row r="34" spans="2:26" s="203" customFormat="1" ht="11.4" customHeight="1" x14ac:dyDescent="0.3">
      <c r="B34" s="377"/>
      <c r="C34" s="377"/>
      <c r="D34" s="377"/>
      <c r="E34" s="377"/>
      <c r="F34" s="377"/>
      <c r="G34" s="377"/>
      <c r="H34" s="377"/>
      <c r="I34" s="377"/>
      <c r="J34" s="377"/>
      <c r="K34" s="377"/>
      <c r="L34" s="377"/>
      <c r="M34" s="377"/>
      <c r="N34" s="377"/>
      <c r="O34" s="377"/>
      <c r="P34" s="377"/>
      <c r="Q34" s="377"/>
      <c r="R34" s="377"/>
      <c r="S34" s="377"/>
      <c r="T34" s="377"/>
      <c r="U34" s="377"/>
      <c r="V34" s="377"/>
      <c r="W34" s="377"/>
      <c r="X34" s="377"/>
      <c r="Y34" s="377"/>
      <c r="Z34" s="377"/>
    </row>
    <row r="35" spans="2:26" s="203" customFormat="1" ht="11.4" customHeight="1" x14ac:dyDescent="0.3">
      <c r="B35" s="377"/>
      <c r="C35" s="377"/>
      <c r="D35" s="377"/>
      <c r="E35" s="377"/>
      <c r="F35" s="377"/>
      <c r="G35" s="377"/>
      <c r="H35" s="377"/>
      <c r="I35" s="377"/>
      <c r="J35" s="377"/>
      <c r="K35" s="377"/>
      <c r="L35" s="377"/>
      <c r="M35" s="377"/>
      <c r="N35" s="377"/>
      <c r="O35" s="377"/>
      <c r="P35" s="377"/>
      <c r="Q35" s="377"/>
      <c r="R35" s="377"/>
      <c r="S35" s="377"/>
      <c r="T35" s="377"/>
      <c r="U35" s="377"/>
      <c r="V35" s="377"/>
      <c r="W35" s="377"/>
      <c r="X35" s="377"/>
      <c r="Y35" s="377"/>
      <c r="Z35" s="377"/>
    </row>
    <row r="36" spans="2:26" s="203" customFormat="1" ht="11.4" customHeight="1" x14ac:dyDescent="0.3">
      <c r="B36" s="377"/>
      <c r="C36" s="377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377"/>
      <c r="O36" s="377"/>
      <c r="P36" s="377"/>
      <c r="Q36" s="377"/>
      <c r="R36" s="377"/>
      <c r="S36" s="377"/>
      <c r="T36" s="377"/>
      <c r="U36" s="377"/>
      <c r="V36" s="377"/>
      <c r="W36" s="377"/>
      <c r="X36" s="377"/>
      <c r="Y36" s="377"/>
      <c r="Z36" s="377"/>
    </row>
    <row r="37" spans="2:26" s="203" customFormat="1" ht="11.4" customHeight="1" x14ac:dyDescent="0.3">
      <c r="B37" s="377"/>
      <c r="C37" s="377"/>
      <c r="D37" s="377"/>
      <c r="E37" s="377"/>
      <c r="F37" s="377"/>
      <c r="G37" s="377"/>
      <c r="H37" s="377"/>
      <c r="I37" s="377"/>
      <c r="J37" s="377"/>
      <c r="K37" s="377"/>
      <c r="L37" s="377"/>
      <c r="M37" s="377"/>
      <c r="N37" s="377"/>
      <c r="O37" s="377"/>
      <c r="P37" s="377"/>
      <c r="Q37" s="377"/>
      <c r="R37" s="377"/>
      <c r="S37" s="377"/>
      <c r="T37" s="377"/>
      <c r="U37" s="377"/>
      <c r="V37" s="377"/>
      <c r="W37" s="377"/>
      <c r="X37" s="377"/>
      <c r="Y37" s="377"/>
      <c r="Z37" s="377"/>
    </row>
    <row r="38" spans="2:26" s="203" customFormat="1" ht="11.4" customHeight="1" x14ac:dyDescent="0.3">
      <c r="B38" s="377"/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7"/>
      <c r="R38" s="377"/>
      <c r="S38" s="377"/>
      <c r="T38" s="377"/>
      <c r="U38" s="377"/>
      <c r="V38" s="377"/>
      <c r="W38" s="377"/>
      <c r="X38" s="377"/>
      <c r="Y38" s="377"/>
      <c r="Z38" s="377"/>
    </row>
    <row r="39" spans="2:26" s="203" customFormat="1" ht="11.4" customHeight="1" x14ac:dyDescent="0.3">
      <c r="B39" s="377"/>
      <c r="C39" s="377"/>
      <c r="D39" s="377"/>
      <c r="E39" s="377"/>
      <c r="F39" s="377"/>
      <c r="G39" s="377"/>
      <c r="H39" s="377"/>
      <c r="I39" s="377"/>
      <c r="J39" s="377"/>
      <c r="K39" s="377"/>
      <c r="L39" s="377"/>
      <c r="M39" s="377"/>
      <c r="N39" s="377"/>
      <c r="O39" s="377"/>
      <c r="P39" s="377"/>
      <c r="Q39" s="377"/>
      <c r="R39" s="377"/>
      <c r="S39" s="377"/>
      <c r="T39" s="377"/>
      <c r="U39" s="377"/>
      <c r="V39" s="377"/>
      <c r="W39" s="377"/>
      <c r="X39" s="377"/>
      <c r="Y39" s="377"/>
      <c r="Z39" s="377"/>
    </row>
    <row r="40" spans="2:26" s="203" customFormat="1" ht="11.4" customHeight="1" x14ac:dyDescent="0.3">
      <c r="B40" s="377"/>
      <c r="C40" s="377"/>
      <c r="D40" s="377"/>
      <c r="E40" s="377"/>
      <c r="F40" s="377"/>
      <c r="G40" s="377"/>
      <c r="H40" s="377"/>
      <c r="I40" s="377"/>
      <c r="J40" s="377"/>
      <c r="K40" s="377"/>
      <c r="L40" s="377"/>
      <c r="M40" s="377"/>
      <c r="N40" s="377"/>
      <c r="O40" s="377"/>
      <c r="P40" s="377"/>
      <c r="Q40" s="377"/>
      <c r="R40" s="377"/>
      <c r="S40" s="377"/>
      <c r="T40" s="377"/>
      <c r="U40" s="377"/>
      <c r="V40" s="377"/>
      <c r="W40" s="377"/>
      <c r="X40" s="377"/>
      <c r="Y40" s="377"/>
      <c r="Z40" s="377"/>
    </row>
    <row r="41" spans="2:26" s="203" customFormat="1" ht="11.4" customHeight="1" x14ac:dyDescent="0.3">
      <c r="B41" s="377"/>
      <c r="C41" s="377"/>
      <c r="D41" s="377"/>
      <c r="E41" s="377"/>
      <c r="F41" s="377"/>
      <c r="G41" s="377"/>
      <c r="H41" s="377"/>
      <c r="I41" s="377"/>
      <c r="J41" s="377"/>
      <c r="K41" s="377"/>
      <c r="L41" s="377"/>
      <c r="M41" s="377"/>
      <c r="N41" s="377"/>
      <c r="O41" s="377"/>
      <c r="P41" s="377"/>
      <c r="Q41" s="377"/>
      <c r="R41" s="377"/>
      <c r="S41" s="377"/>
      <c r="T41" s="377"/>
      <c r="U41" s="377"/>
      <c r="V41" s="377"/>
      <c r="W41" s="377"/>
      <c r="X41" s="377"/>
      <c r="Y41" s="377"/>
      <c r="Z41" s="377"/>
    </row>
    <row r="42" spans="2:26" s="203" customFormat="1" ht="11.4" customHeight="1" x14ac:dyDescent="0.3">
      <c r="B42" s="377"/>
      <c r="C42" s="377"/>
      <c r="D42" s="377"/>
      <c r="E42" s="377"/>
      <c r="F42" s="377"/>
      <c r="G42" s="377"/>
      <c r="H42" s="377"/>
      <c r="I42" s="377"/>
      <c r="J42" s="377"/>
      <c r="K42" s="377"/>
      <c r="L42" s="377"/>
      <c r="M42" s="377"/>
      <c r="N42" s="377"/>
      <c r="O42" s="377"/>
      <c r="P42" s="377"/>
      <c r="Q42" s="377"/>
      <c r="R42" s="377"/>
      <c r="S42" s="377"/>
      <c r="T42" s="377"/>
      <c r="U42" s="377"/>
      <c r="V42" s="377"/>
      <c r="W42" s="377"/>
      <c r="X42" s="377"/>
      <c r="Y42" s="377"/>
      <c r="Z42" s="377"/>
    </row>
    <row r="43" spans="2:26" s="203" customFormat="1" ht="11.4" customHeight="1" x14ac:dyDescent="0.3">
      <c r="B43" s="377"/>
      <c r="C43" s="377"/>
      <c r="D43" s="377"/>
      <c r="E43" s="377"/>
      <c r="F43" s="377"/>
      <c r="G43" s="377"/>
      <c r="H43" s="377"/>
      <c r="I43" s="377"/>
      <c r="J43" s="377"/>
      <c r="K43" s="377"/>
      <c r="L43" s="377"/>
      <c r="M43" s="377"/>
      <c r="N43" s="377"/>
      <c r="O43" s="377"/>
      <c r="P43" s="377"/>
      <c r="Q43" s="377"/>
      <c r="R43" s="377"/>
      <c r="S43" s="377"/>
      <c r="T43" s="377"/>
      <c r="U43" s="377"/>
      <c r="V43" s="377"/>
      <c r="W43" s="377"/>
      <c r="X43" s="377"/>
      <c r="Y43" s="377"/>
      <c r="Z43" s="377"/>
    </row>
    <row r="44" spans="2:26" s="203" customFormat="1" ht="11.4" customHeight="1" x14ac:dyDescent="0.3">
      <c r="B44" s="377"/>
      <c r="C44" s="377"/>
      <c r="D44" s="377"/>
      <c r="E44" s="377"/>
      <c r="F44" s="377"/>
      <c r="G44" s="377"/>
      <c r="H44" s="377"/>
      <c r="I44" s="377"/>
      <c r="J44" s="377"/>
      <c r="K44" s="377"/>
      <c r="L44" s="377"/>
      <c r="M44" s="377"/>
      <c r="N44" s="377"/>
      <c r="O44" s="377"/>
      <c r="P44" s="377"/>
      <c r="Q44" s="377"/>
      <c r="R44" s="377"/>
      <c r="S44" s="377"/>
      <c r="T44" s="377"/>
      <c r="U44" s="377"/>
      <c r="V44" s="377"/>
      <c r="W44" s="377"/>
      <c r="X44" s="377"/>
      <c r="Y44" s="377"/>
      <c r="Z44" s="377"/>
    </row>
    <row r="45" spans="2:26" s="203" customFormat="1" ht="11.4" customHeight="1" x14ac:dyDescent="0.3">
      <c r="B45" s="377"/>
      <c r="C45" s="377"/>
      <c r="D45" s="377"/>
      <c r="E45" s="377"/>
      <c r="F45" s="377"/>
      <c r="G45" s="377"/>
      <c r="H45" s="377"/>
      <c r="I45" s="377"/>
      <c r="J45" s="377"/>
      <c r="K45" s="377"/>
      <c r="L45" s="377"/>
      <c r="M45" s="377"/>
      <c r="N45" s="377"/>
      <c r="O45" s="377"/>
      <c r="P45" s="377"/>
      <c r="Q45" s="377"/>
      <c r="R45" s="377"/>
      <c r="S45" s="377"/>
      <c r="T45" s="377"/>
      <c r="U45" s="377"/>
      <c r="V45" s="377"/>
      <c r="W45" s="377"/>
      <c r="X45" s="377"/>
      <c r="Y45" s="377"/>
      <c r="Z45" s="377"/>
    </row>
    <row r="46" spans="2:26" s="203" customFormat="1" ht="11.4" customHeight="1" x14ac:dyDescent="0.3">
      <c r="B46" s="377"/>
      <c r="C46" s="377"/>
      <c r="D46" s="377"/>
      <c r="E46" s="377"/>
      <c r="F46" s="377"/>
      <c r="G46" s="377"/>
      <c r="H46" s="377"/>
      <c r="I46" s="377"/>
      <c r="J46" s="377"/>
      <c r="K46" s="377"/>
      <c r="L46" s="377"/>
      <c r="M46" s="377"/>
      <c r="N46" s="377"/>
      <c r="O46" s="377"/>
      <c r="P46" s="377"/>
      <c r="Q46" s="377"/>
      <c r="R46" s="377"/>
      <c r="S46" s="377"/>
      <c r="T46" s="377"/>
      <c r="U46" s="377"/>
      <c r="V46" s="377"/>
      <c r="W46" s="377"/>
      <c r="X46" s="377"/>
      <c r="Y46" s="377"/>
      <c r="Z46" s="377"/>
    </row>
    <row r="47" spans="2:26" s="203" customFormat="1" ht="11.4" customHeight="1" x14ac:dyDescent="0.3">
      <c r="B47" s="377"/>
      <c r="C47" s="377"/>
      <c r="D47" s="377"/>
      <c r="E47" s="377"/>
      <c r="F47" s="377"/>
      <c r="G47" s="377"/>
      <c r="H47" s="377"/>
      <c r="I47" s="377"/>
      <c r="J47" s="377"/>
      <c r="K47" s="377"/>
      <c r="L47" s="377"/>
      <c r="M47" s="377"/>
      <c r="N47" s="377"/>
      <c r="O47" s="377"/>
      <c r="P47" s="377"/>
      <c r="Q47" s="377"/>
      <c r="R47" s="377"/>
      <c r="S47" s="377"/>
      <c r="T47" s="377"/>
      <c r="U47" s="377"/>
      <c r="V47" s="377"/>
      <c r="W47" s="377"/>
      <c r="X47" s="377"/>
      <c r="Y47" s="377"/>
      <c r="Z47" s="377"/>
    </row>
    <row r="48" spans="2:26" s="203" customFormat="1" ht="11.4" customHeight="1" x14ac:dyDescent="0.3">
      <c r="B48" s="377"/>
      <c r="C48" s="377"/>
      <c r="D48" s="377"/>
      <c r="E48" s="377"/>
      <c r="F48" s="377"/>
      <c r="G48" s="377"/>
      <c r="H48" s="377"/>
      <c r="I48" s="377"/>
      <c r="J48" s="377"/>
      <c r="K48" s="377"/>
      <c r="L48" s="377"/>
      <c r="M48" s="377"/>
      <c r="N48" s="377"/>
      <c r="O48" s="377"/>
      <c r="P48" s="377"/>
      <c r="Q48" s="377"/>
      <c r="R48" s="377"/>
      <c r="S48" s="377"/>
      <c r="T48" s="377"/>
      <c r="U48" s="377"/>
      <c r="V48" s="377"/>
      <c r="W48" s="377"/>
      <c r="X48" s="377"/>
      <c r="Y48" s="377"/>
      <c r="Z48" s="377"/>
    </row>
    <row r="49" spans="2:26" s="203" customFormat="1" ht="11.4" customHeight="1" x14ac:dyDescent="0.3">
      <c r="B49" s="377"/>
      <c r="C49" s="377"/>
      <c r="D49" s="377"/>
      <c r="E49" s="377"/>
      <c r="F49" s="377"/>
      <c r="G49" s="377"/>
      <c r="H49" s="377"/>
      <c r="I49" s="377"/>
      <c r="J49" s="377"/>
      <c r="K49" s="377"/>
      <c r="L49" s="377"/>
      <c r="M49" s="377"/>
      <c r="N49" s="377"/>
      <c r="O49" s="377"/>
      <c r="P49" s="377"/>
      <c r="Q49" s="377"/>
      <c r="R49" s="377"/>
      <c r="S49" s="377"/>
      <c r="T49" s="377"/>
      <c r="U49" s="377"/>
      <c r="V49" s="377"/>
      <c r="W49" s="377"/>
      <c r="X49" s="377"/>
      <c r="Y49" s="377"/>
      <c r="Z49" s="377"/>
    </row>
    <row r="50" spans="2:26" s="203" customFormat="1" ht="11.4" customHeight="1" x14ac:dyDescent="0.3">
      <c r="B50" s="377"/>
      <c r="C50" s="377"/>
      <c r="D50" s="377"/>
      <c r="E50" s="377"/>
      <c r="F50" s="377"/>
      <c r="G50" s="377"/>
      <c r="H50" s="377"/>
      <c r="I50" s="377"/>
      <c r="J50" s="377"/>
      <c r="K50" s="377"/>
      <c r="L50" s="377"/>
      <c r="M50" s="377"/>
      <c r="N50" s="377"/>
      <c r="O50" s="377"/>
      <c r="P50" s="377"/>
      <c r="Q50" s="377"/>
      <c r="R50" s="377"/>
      <c r="S50" s="377"/>
      <c r="T50" s="377"/>
      <c r="U50" s="377"/>
      <c r="V50" s="377"/>
      <c r="W50" s="377"/>
      <c r="X50" s="377"/>
      <c r="Y50" s="377"/>
      <c r="Z50" s="377"/>
    </row>
    <row r="51" spans="2:26" s="203" customFormat="1" ht="11.4" customHeight="1" x14ac:dyDescent="0.3">
      <c r="B51" s="377"/>
      <c r="C51" s="377"/>
      <c r="D51" s="377"/>
      <c r="E51" s="377"/>
      <c r="F51" s="377"/>
      <c r="G51" s="377"/>
      <c r="H51" s="377"/>
      <c r="I51" s="377"/>
      <c r="J51" s="377"/>
      <c r="K51" s="377"/>
      <c r="L51" s="377"/>
      <c r="M51" s="377"/>
      <c r="N51" s="377"/>
      <c r="O51" s="377"/>
      <c r="P51" s="377"/>
      <c r="Q51" s="377"/>
      <c r="R51" s="377"/>
      <c r="S51" s="377"/>
      <c r="T51" s="377"/>
      <c r="U51" s="377"/>
      <c r="V51" s="377"/>
      <c r="W51" s="377"/>
      <c r="X51" s="377"/>
      <c r="Y51" s="377"/>
      <c r="Z51" s="377"/>
    </row>
    <row r="52" spans="2:26" s="203" customFormat="1" ht="11.4" customHeight="1" x14ac:dyDescent="0.3">
      <c r="B52" s="377"/>
      <c r="C52" s="377"/>
      <c r="D52" s="377"/>
      <c r="E52" s="377"/>
      <c r="F52" s="377"/>
      <c r="G52" s="377"/>
      <c r="H52" s="377"/>
      <c r="I52" s="377"/>
      <c r="J52" s="377"/>
      <c r="K52" s="377"/>
      <c r="L52" s="377"/>
      <c r="M52" s="377"/>
      <c r="N52" s="377"/>
      <c r="O52" s="377"/>
      <c r="P52" s="377"/>
      <c r="Q52" s="377"/>
      <c r="R52" s="377"/>
      <c r="S52" s="377"/>
      <c r="T52" s="377"/>
      <c r="U52" s="377"/>
      <c r="V52" s="377"/>
      <c r="W52" s="377"/>
      <c r="X52" s="377"/>
      <c r="Y52" s="377"/>
      <c r="Z52" s="377"/>
    </row>
    <row r="53" spans="2:26" s="203" customFormat="1" ht="11.4" customHeight="1" x14ac:dyDescent="0.3">
      <c r="B53" s="377"/>
      <c r="C53" s="377"/>
      <c r="D53" s="377"/>
      <c r="E53" s="377"/>
      <c r="F53" s="377"/>
      <c r="G53" s="377"/>
      <c r="H53" s="377"/>
      <c r="I53" s="377"/>
      <c r="J53" s="377"/>
      <c r="K53" s="377"/>
      <c r="L53" s="377"/>
      <c r="M53" s="377"/>
      <c r="N53" s="377"/>
      <c r="O53" s="377"/>
      <c r="P53" s="377"/>
      <c r="Q53" s="377"/>
      <c r="R53" s="377"/>
      <c r="S53" s="377"/>
      <c r="T53" s="377"/>
      <c r="U53" s="377"/>
      <c r="V53" s="377"/>
      <c r="W53" s="377"/>
      <c r="X53" s="377"/>
      <c r="Y53" s="377"/>
      <c r="Z53" s="377"/>
    </row>
    <row r="54" spans="2:26" s="203" customFormat="1" ht="11.4" customHeight="1" x14ac:dyDescent="0.3">
      <c r="B54" s="377"/>
      <c r="C54" s="377"/>
      <c r="D54" s="377"/>
      <c r="E54" s="377"/>
      <c r="F54" s="377"/>
      <c r="G54" s="377"/>
      <c r="H54" s="377"/>
      <c r="I54" s="377"/>
      <c r="J54" s="377"/>
      <c r="K54" s="377"/>
      <c r="L54" s="377"/>
      <c r="M54" s="377"/>
      <c r="N54" s="377"/>
      <c r="O54" s="377"/>
      <c r="P54" s="377"/>
      <c r="Q54" s="377"/>
      <c r="R54" s="377"/>
      <c r="S54" s="377"/>
      <c r="T54" s="377"/>
      <c r="U54" s="377"/>
      <c r="V54" s="377"/>
      <c r="W54" s="377"/>
      <c r="X54" s="377"/>
      <c r="Y54" s="377"/>
      <c r="Z54" s="377"/>
    </row>
    <row r="55" spans="2:26" s="203" customFormat="1" ht="11.4" customHeight="1" x14ac:dyDescent="0.3"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7"/>
      <c r="M55" s="377"/>
      <c r="N55" s="377"/>
      <c r="O55" s="377"/>
      <c r="P55" s="377"/>
      <c r="Q55" s="377"/>
      <c r="R55" s="377"/>
      <c r="S55" s="377"/>
      <c r="T55" s="377"/>
      <c r="U55" s="377"/>
      <c r="V55" s="377"/>
      <c r="W55" s="377"/>
      <c r="X55" s="377"/>
      <c r="Y55" s="377"/>
      <c r="Z55" s="377"/>
    </row>
    <row r="56" spans="2:26" s="203" customFormat="1" ht="11.4" customHeight="1" x14ac:dyDescent="0.3"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7"/>
      <c r="M56" s="377"/>
      <c r="N56" s="377"/>
      <c r="O56" s="377"/>
      <c r="P56" s="377"/>
      <c r="Q56" s="377"/>
      <c r="R56" s="377"/>
      <c r="S56" s="377"/>
      <c r="T56" s="377"/>
      <c r="U56" s="377"/>
      <c r="V56" s="377"/>
      <c r="W56" s="377"/>
      <c r="X56" s="377"/>
      <c r="Y56" s="377"/>
      <c r="Z56" s="377"/>
    </row>
    <row r="59" spans="2:26" ht="43.8" thickBot="1" x14ac:dyDescent="0.35">
      <c r="B59" s="324" t="s">
        <v>131</v>
      </c>
      <c r="D59" s="455" t="s">
        <v>112</v>
      </c>
      <c r="E59" s="455"/>
      <c r="H59" s="324" t="s">
        <v>113</v>
      </c>
    </row>
    <row r="60" spans="2:26" ht="43.2" x14ac:dyDescent="0.3">
      <c r="B60" s="324">
        <v>25</v>
      </c>
      <c r="D60" s="324" t="s">
        <v>114</v>
      </c>
      <c r="E60" s="324" t="s">
        <v>115</v>
      </c>
      <c r="G60" s="467" t="s">
        <v>116</v>
      </c>
      <c r="H60" s="363"/>
      <c r="I60" s="468">
        <f>SUM(H60:H90)</f>
        <v>0</v>
      </c>
      <c r="K60" s="387">
        <f>I60</f>
        <v>0</v>
      </c>
    </row>
    <row r="61" spans="2:26" x14ac:dyDescent="0.3">
      <c r="B61" s="324">
        <v>25</v>
      </c>
      <c r="D61" s="324" t="s">
        <v>116</v>
      </c>
      <c r="G61" s="467"/>
      <c r="H61" s="364"/>
      <c r="I61" s="455"/>
      <c r="K61" s="387">
        <f>I91</f>
        <v>0</v>
      </c>
    </row>
    <row r="62" spans="2:26" x14ac:dyDescent="0.3">
      <c r="B62" s="324">
        <v>25</v>
      </c>
      <c r="D62" s="324" t="s">
        <v>117</v>
      </c>
      <c r="G62" s="467"/>
      <c r="H62" s="364"/>
      <c r="I62" s="455"/>
      <c r="K62" s="387">
        <f>I119</f>
        <v>0</v>
      </c>
    </row>
    <row r="63" spans="2:26" x14ac:dyDescent="0.3">
      <c r="B63" s="324">
        <v>25</v>
      </c>
      <c r="D63" s="324" t="s">
        <v>118</v>
      </c>
      <c r="G63" s="467"/>
      <c r="H63" s="364"/>
      <c r="I63" s="455"/>
      <c r="K63" s="387">
        <f>I150</f>
        <v>0</v>
      </c>
    </row>
    <row r="64" spans="2:26" x14ac:dyDescent="0.3">
      <c r="B64" s="324">
        <v>25</v>
      </c>
      <c r="D64" s="324" t="s">
        <v>119</v>
      </c>
      <c r="G64" s="467"/>
      <c r="H64" s="364"/>
      <c r="I64" s="455"/>
      <c r="K64" s="388">
        <f>I180</f>
        <v>0</v>
      </c>
    </row>
    <row r="65" spans="2:11" x14ac:dyDescent="0.3">
      <c r="B65" s="324">
        <v>25</v>
      </c>
      <c r="D65" s="324" t="s">
        <v>120</v>
      </c>
      <c r="G65" s="467"/>
      <c r="H65" s="364"/>
      <c r="I65" s="455"/>
      <c r="K65" s="323">
        <f>I211</f>
        <v>0</v>
      </c>
    </row>
    <row r="66" spans="2:11" x14ac:dyDescent="0.3">
      <c r="B66" s="324">
        <v>25</v>
      </c>
      <c r="D66" s="324" t="s">
        <v>121</v>
      </c>
      <c r="G66" s="467"/>
      <c r="H66" s="364"/>
      <c r="I66" s="455"/>
      <c r="K66" s="323">
        <f>I241</f>
        <v>0</v>
      </c>
    </row>
    <row r="67" spans="2:11" x14ac:dyDescent="0.3">
      <c r="B67" s="324">
        <v>25</v>
      </c>
      <c r="D67" s="324" t="s">
        <v>122</v>
      </c>
      <c r="G67" s="467"/>
      <c r="H67" s="364"/>
      <c r="I67" s="455"/>
      <c r="K67" s="324">
        <f>I272</f>
        <v>0</v>
      </c>
    </row>
    <row r="68" spans="2:11" x14ac:dyDescent="0.3">
      <c r="B68" s="324">
        <v>25</v>
      </c>
      <c r="D68" s="324" t="s">
        <v>123</v>
      </c>
      <c r="G68" s="467"/>
      <c r="H68" s="364"/>
      <c r="I68" s="455"/>
      <c r="K68" s="324">
        <f>I303</f>
        <v>0</v>
      </c>
    </row>
    <row r="69" spans="2:11" x14ac:dyDescent="0.3">
      <c r="B69" s="324">
        <v>25</v>
      </c>
      <c r="D69" s="324" t="s">
        <v>124</v>
      </c>
      <c r="G69" s="467"/>
      <c r="H69" s="364"/>
      <c r="I69" s="455"/>
      <c r="K69" s="324">
        <f>I333</f>
        <v>0</v>
      </c>
    </row>
    <row r="70" spans="2:11" x14ac:dyDescent="0.3">
      <c r="B70" s="324">
        <v>25</v>
      </c>
      <c r="D70" s="324" t="s">
        <v>125</v>
      </c>
      <c r="G70" s="467"/>
      <c r="H70" s="364"/>
      <c r="I70" s="455"/>
      <c r="K70" s="324">
        <f>I364</f>
        <v>0</v>
      </c>
    </row>
    <row r="71" spans="2:11" x14ac:dyDescent="0.3">
      <c r="B71" s="324">
        <v>25</v>
      </c>
      <c r="D71" s="324" t="s">
        <v>126</v>
      </c>
      <c r="G71" s="467"/>
      <c r="H71" s="364"/>
      <c r="I71" s="455"/>
      <c r="K71" s="324">
        <f>I394</f>
        <v>0</v>
      </c>
    </row>
    <row r="72" spans="2:11" x14ac:dyDescent="0.3">
      <c r="B72" s="324">
        <v>25</v>
      </c>
      <c r="D72" s="324" t="s">
        <v>127</v>
      </c>
      <c r="G72" s="467"/>
      <c r="H72" s="364"/>
      <c r="I72" s="455"/>
    </row>
    <row r="73" spans="2:11" x14ac:dyDescent="0.3">
      <c r="B73" s="324">
        <v>25</v>
      </c>
      <c r="D73" s="324" t="s">
        <v>128</v>
      </c>
      <c r="G73" s="467"/>
      <c r="H73" s="364"/>
      <c r="I73" s="455"/>
    </row>
    <row r="74" spans="2:11" x14ac:dyDescent="0.3">
      <c r="B74" s="324">
        <v>25</v>
      </c>
      <c r="G74" s="467"/>
      <c r="H74" s="364"/>
      <c r="I74" s="455"/>
    </row>
    <row r="75" spans="2:11" x14ac:dyDescent="0.3">
      <c r="B75" s="324">
        <v>25</v>
      </c>
      <c r="G75" s="467"/>
      <c r="H75" s="364"/>
      <c r="I75" s="455"/>
    </row>
    <row r="76" spans="2:11" x14ac:dyDescent="0.3">
      <c r="B76" s="324">
        <v>25</v>
      </c>
      <c r="G76" s="467"/>
      <c r="H76" s="364"/>
      <c r="I76" s="455"/>
    </row>
    <row r="77" spans="2:11" x14ac:dyDescent="0.3">
      <c r="B77" s="324">
        <v>25</v>
      </c>
      <c r="G77" s="467"/>
      <c r="H77" s="364"/>
      <c r="I77" s="455"/>
    </row>
    <row r="78" spans="2:11" x14ac:dyDescent="0.3">
      <c r="B78" s="324">
        <v>25</v>
      </c>
      <c r="G78" s="467"/>
      <c r="H78" s="364"/>
      <c r="I78" s="455"/>
    </row>
    <row r="79" spans="2:11" x14ac:dyDescent="0.3">
      <c r="B79" s="324">
        <v>25</v>
      </c>
      <c r="G79" s="467"/>
      <c r="H79" s="364"/>
      <c r="I79" s="455"/>
    </row>
    <row r="80" spans="2:11" x14ac:dyDescent="0.3">
      <c r="B80" s="324">
        <v>25</v>
      </c>
      <c r="G80" s="467"/>
      <c r="H80" s="364"/>
      <c r="I80" s="455"/>
    </row>
    <row r="81" spans="2:9" x14ac:dyDescent="0.3">
      <c r="B81" s="324">
        <v>25</v>
      </c>
      <c r="G81" s="467"/>
      <c r="H81" s="364"/>
      <c r="I81" s="455"/>
    </row>
    <row r="82" spans="2:9" x14ac:dyDescent="0.3">
      <c r="B82" s="324">
        <v>25</v>
      </c>
      <c r="G82" s="467"/>
      <c r="H82" s="364"/>
      <c r="I82" s="455"/>
    </row>
    <row r="83" spans="2:9" x14ac:dyDescent="0.3">
      <c r="B83" s="324">
        <v>25</v>
      </c>
      <c r="G83" s="467"/>
      <c r="H83" s="364"/>
      <c r="I83" s="455"/>
    </row>
    <row r="84" spans="2:9" x14ac:dyDescent="0.3">
      <c r="B84" s="324">
        <v>25</v>
      </c>
      <c r="G84" s="467"/>
      <c r="H84" s="364"/>
      <c r="I84" s="455"/>
    </row>
    <row r="85" spans="2:9" x14ac:dyDescent="0.3">
      <c r="B85" s="324">
        <v>25</v>
      </c>
      <c r="G85" s="467"/>
      <c r="H85" s="364"/>
      <c r="I85" s="455"/>
    </row>
    <row r="86" spans="2:9" x14ac:dyDescent="0.3">
      <c r="B86" s="324">
        <v>25</v>
      </c>
      <c r="G86" s="467"/>
      <c r="H86" s="364"/>
      <c r="I86" s="455"/>
    </row>
    <row r="87" spans="2:9" x14ac:dyDescent="0.3">
      <c r="B87" s="324">
        <v>25</v>
      </c>
      <c r="G87" s="467"/>
      <c r="H87" s="364"/>
      <c r="I87" s="455"/>
    </row>
    <row r="88" spans="2:9" x14ac:dyDescent="0.3">
      <c r="B88" s="324">
        <v>25</v>
      </c>
      <c r="G88" s="467"/>
      <c r="H88" s="364"/>
      <c r="I88" s="455"/>
    </row>
    <row r="89" spans="2:9" x14ac:dyDescent="0.3">
      <c r="B89" s="324">
        <v>25</v>
      </c>
      <c r="G89" s="467"/>
      <c r="H89" s="364"/>
      <c r="I89" s="455"/>
    </row>
    <row r="90" spans="2:9" ht="15" thickBot="1" x14ac:dyDescent="0.35">
      <c r="B90" s="324">
        <v>25</v>
      </c>
      <c r="G90" s="467"/>
      <c r="H90" s="366"/>
      <c r="I90" s="455"/>
    </row>
    <row r="91" spans="2:9" x14ac:dyDescent="0.3">
      <c r="B91" s="324">
        <v>25</v>
      </c>
      <c r="G91" s="467" t="s">
        <v>129</v>
      </c>
      <c r="H91" s="389"/>
      <c r="I91" s="468">
        <f>SUM(H91:H118)</f>
        <v>0</v>
      </c>
    </row>
    <row r="92" spans="2:9" x14ac:dyDescent="0.3">
      <c r="B92" s="324">
        <v>25</v>
      </c>
      <c r="G92" s="467"/>
      <c r="H92" s="390"/>
      <c r="I92" s="455"/>
    </row>
    <row r="93" spans="2:9" x14ac:dyDescent="0.3">
      <c r="B93" s="324">
        <v>25</v>
      </c>
      <c r="G93" s="467"/>
      <c r="H93" s="390"/>
      <c r="I93" s="455"/>
    </row>
    <row r="94" spans="2:9" x14ac:dyDescent="0.3">
      <c r="B94" s="324">
        <v>25</v>
      </c>
      <c r="G94" s="467"/>
      <c r="H94" s="390"/>
      <c r="I94" s="455"/>
    </row>
    <row r="95" spans="2:9" x14ac:dyDescent="0.3">
      <c r="B95" s="324">
        <v>25</v>
      </c>
      <c r="G95" s="467"/>
      <c r="H95" s="390"/>
      <c r="I95" s="455"/>
    </row>
    <row r="96" spans="2:9" x14ac:dyDescent="0.3">
      <c r="B96" s="324">
        <v>25</v>
      </c>
      <c r="G96" s="467"/>
      <c r="H96" s="390"/>
      <c r="I96" s="455"/>
    </row>
    <row r="97" spans="2:9" x14ac:dyDescent="0.3">
      <c r="B97" s="324">
        <v>25</v>
      </c>
      <c r="G97" s="467"/>
      <c r="H97" s="390"/>
      <c r="I97" s="455"/>
    </row>
    <row r="98" spans="2:9" x14ac:dyDescent="0.3">
      <c r="B98" s="324">
        <v>25</v>
      </c>
      <c r="G98" s="467"/>
      <c r="H98" s="390"/>
      <c r="I98" s="455"/>
    </row>
    <row r="99" spans="2:9" x14ac:dyDescent="0.3">
      <c r="B99" s="324">
        <v>25</v>
      </c>
      <c r="G99" s="467"/>
      <c r="H99" s="390"/>
      <c r="I99" s="455"/>
    </row>
    <row r="100" spans="2:9" x14ac:dyDescent="0.3">
      <c r="B100" s="324">
        <v>25</v>
      </c>
      <c r="G100" s="467"/>
      <c r="H100" s="390"/>
      <c r="I100" s="455"/>
    </row>
    <row r="101" spans="2:9" x14ac:dyDescent="0.3">
      <c r="B101" s="324">
        <v>25</v>
      </c>
      <c r="G101" s="467"/>
      <c r="H101" s="390"/>
      <c r="I101" s="455"/>
    </row>
    <row r="102" spans="2:9" x14ac:dyDescent="0.3">
      <c r="B102" s="324">
        <v>25</v>
      </c>
      <c r="G102" s="467"/>
      <c r="H102" s="390"/>
      <c r="I102" s="455"/>
    </row>
    <row r="103" spans="2:9" x14ac:dyDescent="0.3">
      <c r="B103" s="324">
        <v>25</v>
      </c>
      <c r="G103" s="467"/>
      <c r="H103" s="390"/>
      <c r="I103" s="455"/>
    </row>
    <row r="104" spans="2:9" x14ac:dyDescent="0.3">
      <c r="B104" s="324">
        <v>25</v>
      </c>
      <c r="G104" s="467"/>
      <c r="H104" s="390"/>
      <c r="I104" s="455"/>
    </row>
    <row r="105" spans="2:9" x14ac:dyDescent="0.3">
      <c r="B105" s="324">
        <v>25</v>
      </c>
      <c r="G105" s="467"/>
      <c r="H105" s="390"/>
      <c r="I105" s="455"/>
    </row>
    <row r="106" spans="2:9" x14ac:dyDescent="0.3">
      <c r="B106" s="324">
        <v>25</v>
      </c>
      <c r="G106" s="467"/>
      <c r="H106" s="390"/>
      <c r="I106" s="455"/>
    </row>
    <row r="107" spans="2:9" x14ac:dyDescent="0.3">
      <c r="B107" s="324">
        <v>25</v>
      </c>
      <c r="G107" s="467"/>
      <c r="H107" s="390"/>
      <c r="I107" s="455"/>
    </row>
    <row r="108" spans="2:9" x14ac:dyDescent="0.3">
      <c r="B108" s="324">
        <v>25</v>
      </c>
      <c r="G108" s="467"/>
      <c r="H108" s="390"/>
      <c r="I108" s="455"/>
    </row>
    <row r="109" spans="2:9" x14ac:dyDescent="0.3">
      <c r="B109" s="324">
        <v>25</v>
      </c>
      <c r="G109" s="467"/>
      <c r="H109" s="390"/>
      <c r="I109" s="455"/>
    </row>
    <row r="110" spans="2:9" x14ac:dyDescent="0.3">
      <c r="B110" s="324">
        <v>25</v>
      </c>
      <c r="G110" s="467"/>
      <c r="H110" s="390"/>
      <c r="I110" s="455"/>
    </row>
    <row r="111" spans="2:9" x14ac:dyDescent="0.3">
      <c r="B111" s="324">
        <v>25</v>
      </c>
      <c r="G111" s="467"/>
      <c r="H111" s="390"/>
      <c r="I111" s="455"/>
    </row>
    <row r="112" spans="2:9" x14ac:dyDescent="0.3">
      <c r="B112" s="324">
        <v>25</v>
      </c>
      <c r="G112" s="467"/>
      <c r="H112" s="390"/>
      <c r="I112" s="455"/>
    </row>
    <row r="113" spans="2:9" x14ac:dyDescent="0.3">
      <c r="B113" s="324">
        <v>25</v>
      </c>
      <c r="G113" s="467"/>
      <c r="H113" s="390"/>
      <c r="I113" s="455"/>
    </row>
    <row r="114" spans="2:9" x14ac:dyDescent="0.3">
      <c r="B114" s="324">
        <v>25</v>
      </c>
      <c r="G114" s="467"/>
      <c r="H114" s="390"/>
      <c r="I114" s="455"/>
    </row>
    <row r="115" spans="2:9" x14ac:dyDescent="0.3">
      <c r="B115" s="324">
        <v>25</v>
      </c>
      <c r="G115" s="467"/>
      <c r="H115" s="390"/>
      <c r="I115" s="455"/>
    </row>
    <row r="116" spans="2:9" x14ac:dyDescent="0.3">
      <c r="B116" s="324">
        <v>25</v>
      </c>
      <c r="G116" s="467"/>
      <c r="H116" s="390"/>
      <c r="I116" s="455"/>
    </row>
    <row r="117" spans="2:9" x14ac:dyDescent="0.3">
      <c r="B117" s="324">
        <v>25</v>
      </c>
      <c r="G117" s="467"/>
      <c r="H117" s="390"/>
      <c r="I117" s="455"/>
    </row>
    <row r="118" spans="2:9" ht="15" thickBot="1" x14ac:dyDescent="0.35">
      <c r="B118" s="324">
        <v>25</v>
      </c>
      <c r="G118" s="467"/>
      <c r="H118" s="391"/>
      <c r="I118" s="455"/>
    </row>
    <row r="119" spans="2:9" x14ac:dyDescent="0.3">
      <c r="B119" s="324">
        <v>25</v>
      </c>
      <c r="G119" s="467" t="s">
        <v>118</v>
      </c>
      <c r="H119" s="378"/>
      <c r="I119" s="468">
        <f>SUM(H119:H149)</f>
        <v>0</v>
      </c>
    </row>
    <row r="120" spans="2:9" x14ac:dyDescent="0.3">
      <c r="B120" s="324">
        <v>25</v>
      </c>
      <c r="G120" s="467"/>
      <c r="H120" s="364"/>
      <c r="I120" s="455"/>
    </row>
    <row r="121" spans="2:9" x14ac:dyDescent="0.3">
      <c r="B121" s="324">
        <v>25</v>
      </c>
      <c r="G121" s="467"/>
      <c r="H121" s="364"/>
      <c r="I121" s="455"/>
    </row>
    <row r="122" spans="2:9" x14ac:dyDescent="0.3">
      <c r="B122" s="324">
        <v>25</v>
      </c>
      <c r="G122" s="467"/>
      <c r="H122" s="364"/>
      <c r="I122" s="455"/>
    </row>
    <row r="123" spans="2:9" x14ac:dyDescent="0.3">
      <c r="B123" s="324">
        <v>25</v>
      </c>
      <c r="G123" s="467"/>
      <c r="H123" s="364"/>
      <c r="I123" s="455"/>
    </row>
    <row r="124" spans="2:9" x14ac:dyDescent="0.3">
      <c r="B124" s="324">
        <v>25</v>
      </c>
      <c r="G124" s="467"/>
      <c r="H124" s="364"/>
      <c r="I124" s="455"/>
    </row>
    <row r="125" spans="2:9" x14ac:dyDescent="0.3">
      <c r="B125" s="324">
        <v>25</v>
      </c>
      <c r="G125" s="467"/>
      <c r="H125" s="364"/>
      <c r="I125" s="455"/>
    </row>
    <row r="126" spans="2:9" x14ac:dyDescent="0.3">
      <c r="B126" s="324">
        <v>25</v>
      </c>
      <c r="G126" s="467"/>
      <c r="H126" s="364"/>
      <c r="I126" s="455"/>
    </row>
    <row r="127" spans="2:9" x14ac:dyDescent="0.3">
      <c r="B127" s="324">
        <v>25</v>
      </c>
      <c r="G127" s="467"/>
      <c r="H127" s="364"/>
      <c r="I127" s="455"/>
    </row>
    <row r="128" spans="2:9" x14ac:dyDescent="0.3">
      <c r="B128" s="324">
        <v>25</v>
      </c>
      <c r="G128" s="467"/>
      <c r="H128" s="364"/>
      <c r="I128" s="455"/>
    </row>
    <row r="129" spans="2:9" x14ac:dyDescent="0.3">
      <c r="B129" s="324">
        <v>25</v>
      </c>
      <c r="G129" s="467"/>
      <c r="H129" s="364"/>
      <c r="I129" s="455"/>
    </row>
    <row r="130" spans="2:9" x14ac:dyDescent="0.3">
      <c r="B130" s="324">
        <v>25</v>
      </c>
      <c r="G130" s="467"/>
      <c r="H130" s="364"/>
      <c r="I130" s="455"/>
    </row>
    <row r="131" spans="2:9" x14ac:dyDescent="0.3">
      <c r="B131" s="324">
        <v>25</v>
      </c>
      <c r="G131" s="467"/>
      <c r="H131" s="364"/>
      <c r="I131" s="455"/>
    </row>
    <row r="132" spans="2:9" x14ac:dyDescent="0.3">
      <c r="B132" s="324">
        <v>25</v>
      </c>
      <c r="G132" s="467"/>
      <c r="H132" s="364"/>
      <c r="I132" s="455"/>
    </row>
    <row r="133" spans="2:9" x14ac:dyDescent="0.3">
      <c r="B133" s="324">
        <v>25</v>
      </c>
      <c r="G133" s="467"/>
      <c r="H133" s="364"/>
      <c r="I133" s="455"/>
    </row>
    <row r="134" spans="2:9" x14ac:dyDescent="0.3">
      <c r="B134" s="324">
        <v>25</v>
      </c>
      <c r="G134" s="467"/>
      <c r="H134" s="364"/>
      <c r="I134" s="455"/>
    </row>
    <row r="135" spans="2:9" x14ac:dyDescent="0.3">
      <c r="B135" s="324">
        <v>25</v>
      </c>
      <c r="G135" s="467"/>
      <c r="H135" s="364"/>
      <c r="I135" s="455"/>
    </row>
    <row r="136" spans="2:9" x14ac:dyDescent="0.3">
      <c r="B136" s="324">
        <v>25</v>
      </c>
      <c r="G136" s="467"/>
      <c r="H136" s="364"/>
      <c r="I136" s="455"/>
    </row>
    <row r="137" spans="2:9" x14ac:dyDescent="0.3">
      <c r="B137" s="324">
        <v>25</v>
      </c>
      <c r="G137" s="467"/>
      <c r="H137" s="364"/>
      <c r="I137" s="455"/>
    </row>
    <row r="138" spans="2:9" x14ac:dyDescent="0.3">
      <c r="B138" s="324">
        <v>25</v>
      </c>
      <c r="G138" s="467"/>
      <c r="H138" s="364"/>
      <c r="I138" s="455"/>
    </row>
    <row r="139" spans="2:9" x14ac:dyDescent="0.3">
      <c r="B139" s="324">
        <v>25</v>
      </c>
      <c r="G139" s="467"/>
      <c r="H139" s="364"/>
      <c r="I139" s="455"/>
    </row>
    <row r="140" spans="2:9" x14ac:dyDescent="0.3">
      <c r="B140" s="324">
        <v>25</v>
      </c>
      <c r="G140" s="467"/>
      <c r="H140" s="364"/>
      <c r="I140" s="455"/>
    </row>
    <row r="141" spans="2:9" x14ac:dyDescent="0.3">
      <c r="B141" s="324">
        <v>25</v>
      </c>
      <c r="G141" s="467"/>
      <c r="H141" s="364"/>
      <c r="I141" s="455"/>
    </row>
    <row r="142" spans="2:9" x14ac:dyDescent="0.3">
      <c r="B142" s="324">
        <v>25</v>
      </c>
      <c r="G142" s="467"/>
      <c r="H142" s="364"/>
      <c r="I142" s="455"/>
    </row>
    <row r="143" spans="2:9" x14ac:dyDescent="0.3">
      <c r="B143" s="324">
        <v>25</v>
      </c>
      <c r="G143" s="467"/>
      <c r="H143" s="364"/>
      <c r="I143" s="455"/>
    </row>
    <row r="144" spans="2:9" x14ac:dyDescent="0.3">
      <c r="B144" s="324">
        <v>25</v>
      </c>
      <c r="G144" s="467"/>
      <c r="H144" s="364"/>
      <c r="I144" s="455"/>
    </row>
    <row r="145" spans="2:9" x14ac:dyDescent="0.3">
      <c r="B145" s="324">
        <v>25</v>
      </c>
      <c r="G145" s="467"/>
      <c r="H145" s="364"/>
      <c r="I145" s="455"/>
    </row>
    <row r="146" spans="2:9" x14ac:dyDescent="0.3">
      <c r="B146" s="324">
        <v>25</v>
      </c>
      <c r="G146" s="467"/>
      <c r="H146" s="364"/>
      <c r="I146" s="455"/>
    </row>
    <row r="147" spans="2:9" x14ac:dyDescent="0.3">
      <c r="B147" s="324">
        <v>25</v>
      </c>
      <c r="G147" s="467"/>
      <c r="H147" s="364"/>
      <c r="I147" s="455"/>
    </row>
    <row r="148" spans="2:9" x14ac:dyDescent="0.3">
      <c r="B148" s="324">
        <v>25</v>
      </c>
      <c r="G148" s="467"/>
      <c r="H148" s="364"/>
      <c r="I148" s="455"/>
    </row>
    <row r="149" spans="2:9" ht="15" thickBot="1" x14ac:dyDescent="0.35">
      <c r="B149" s="324">
        <v>25</v>
      </c>
      <c r="G149" s="467"/>
      <c r="H149" s="366"/>
      <c r="I149" s="455"/>
    </row>
    <row r="150" spans="2:9" x14ac:dyDescent="0.3">
      <c r="B150" s="324">
        <v>25</v>
      </c>
      <c r="G150" s="467" t="s">
        <v>119</v>
      </c>
      <c r="H150" s="363"/>
      <c r="I150" s="468">
        <f>SUM(H150:H179)</f>
        <v>0</v>
      </c>
    </row>
    <row r="151" spans="2:9" x14ac:dyDescent="0.3">
      <c r="B151" s="324">
        <v>25</v>
      </c>
      <c r="G151" s="467"/>
      <c r="H151" s="364"/>
      <c r="I151" s="455"/>
    </row>
    <row r="152" spans="2:9" x14ac:dyDescent="0.3">
      <c r="B152" s="324">
        <v>25</v>
      </c>
      <c r="G152" s="467"/>
      <c r="H152" s="364"/>
      <c r="I152" s="455"/>
    </row>
    <row r="153" spans="2:9" x14ac:dyDescent="0.3">
      <c r="B153" s="324">
        <v>25</v>
      </c>
      <c r="G153" s="467"/>
      <c r="H153" s="364"/>
      <c r="I153" s="455"/>
    </row>
    <row r="154" spans="2:9" x14ac:dyDescent="0.3">
      <c r="B154" s="324">
        <v>25</v>
      </c>
      <c r="G154" s="467"/>
      <c r="H154" s="364"/>
      <c r="I154" s="455"/>
    </row>
    <row r="155" spans="2:9" x14ac:dyDescent="0.3">
      <c r="B155" s="324">
        <v>25</v>
      </c>
      <c r="G155" s="467"/>
      <c r="H155" s="364"/>
      <c r="I155" s="455"/>
    </row>
    <row r="156" spans="2:9" x14ac:dyDescent="0.3">
      <c r="B156" s="324">
        <v>25</v>
      </c>
      <c r="G156" s="467"/>
      <c r="H156" s="364"/>
      <c r="I156" s="455"/>
    </row>
    <row r="157" spans="2:9" x14ac:dyDescent="0.3">
      <c r="B157" s="324">
        <v>25</v>
      </c>
      <c r="G157" s="467"/>
      <c r="H157" s="364"/>
      <c r="I157" s="455"/>
    </row>
    <row r="158" spans="2:9" x14ac:dyDescent="0.3">
      <c r="B158" s="324">
        <v>25</v>
      </c>
      <c r="G158" s="467"/>
      <c r="H158" s="364"/>
      <c r="I158" s="455"/>
    </row>
    <row r="159" spans="2:9" x14ac:dyDescent="0.3">
      <c r="B159" s="324">
        <v>25</v>
      </c>
      <c r="G159" s="467"/>
      <c r="H159" s="364"/>
      <c r="I159" s="455"/>
    </row>
    <row r="160" spans="2:9" x14ac:dyDescent="0.3">
      <c r="B160" s="324">
        <v>25</v>
      </c>
      <c r="G160" s="467"/>
      <c r="H160" s="364"/>
      <c r="I160" s="455"/>
    </row>
    <row r="161" spans="2:9" x14ac:dyDescent="0.3">
      <c r="B161" s="324">
        <v>25</v>
      </c>
      <c r="G161" s="467"/>
      <c r="H161" s="364"/>
      <c r="I161" s="455"/>
    </row>
    <row r="162" spans="2:9" x14ac:dyDescent="0.3">
      <c r="B162" s="324">
        <v>25</v>
      </c>
      <c r="G162" s="467"/>
      <c r="H162" s="364"/>
      <c r="I162" s="455"/>
    </row>
    <row r="163" spans="2:9" x14ac:dyDescent="0.3">
      <c r="B163" s="324">
        <v>25</v>
      </c>
      <c r="G163" s="467"/>
      <c r="H163" s="364"/>
      <c r="I163" s="455"/>
    </row>
    <row r="164" spans="2:9" x14ac:dyDescent="0.3">
      <c r="B164" s="324">
        <v>25</v>
      </c>
      <c r="G164" s="467"/>
      <c r="H164" s="364"/>
      <c r="I164" s="455"/>
    </row>
    <row r="165" spans="2:9" x14ac:dyDescent="0.3">
      <c r="B165" s="324">
        <v>25</v>
      </c>
      <c r="G165" s="467"/>
      <c r="H165" s="364"/>
      <c r="I165" s="455"/>
    </row>
    <row r="166" spans="2:9" x14ac:dyDescent="0.3">
      <c r="B166" s="324">
        <v>25</v>
      </c>
      <c r="G166" s="467"/>
      <c r="H166" s="364"/>
      <c r="I166" s="455"/>
    </row>
    <row r="167" spans="2:9" x14ac:dyDescent="0.3">
      <c r="B167" s="324">
        <v>25</v>
      </c>
      <c r="G167" s="467"/>
      <c r="H167" s="364"/>
      <c r="I167" s="455"/>
    </row>
    <row r="168" spans="2:9" x14ac:dyDescent="0.3">
      <c r="B168" s="324">
        <v>25</v>
      </c>
      <c r="G168" s="467"/>
      <c r="H168" s="364"/>
      <c r="I168" s="455"/>
    </row>
    <row r="169" spans="2:9" x14ac:dyDescent="0.3">
      <c r="B169" s="324">
        <v>25</v>
      </c>
      <c r="G169" s="467"/>
      <c r="H169" s="364"/>
      <c r="I169" s="455"/>
    </row>
    <row r="170" spans="2:9" x14ac:dyDescent="0.3">
      <c r="B170" s="324">
        <v>25</v>
      </c>
      <c r="G170" s="467"/>
      <c r="H170" s="364"/>
      <c r="I170" s="455"/>
    </row>
    <row r="171" spans="2:9" x14ac:dyDescent="0.3">
      <c r="B171" s="324">
        <v>25</v>
      </c>
      <c r="G171" s="467"/>
      <c r="H171" s="364"/>
      <c r="I171" s="455"/>
    </row>
    <row r="172" spans="2:9" x14ac:dyDescent="0.3">
      <c r="B172" s="324">
        <v>25</v>
      </c>
      <c r="G172" s="467"/>
      <c r="H172" s="364"/>
      <c r="I172" s="455"/>
    </row>
    <row r="173" spans="2:9" x14ac:dyDescent="0.3">
      <c r="B173" s="324">
        <v>25</v>
      </c>
      <c r="G173" s="467"/>
      <c r="H173" s="364"/>
      <c r="I173" s="455"/>
    </row>
    <row r="174" spans="2:9" x14ac:dyDescent="0.3">
      <c r="B174" s="324">
        <v>25</v>
      </c>
      <c r="G174" s="467"/>
      <c r="H174" s="364"/>
      <c r="I174" s="455"/>
    </row>
    <row r="175" spans="2:9" x14ac:dyDescent="0.3">
      <c r="B175" s="324">
        <v>25</v>
      </c>
      <c r="G175" s="467"/>
      <c r="H175" s="364"/>
      <c r="I175" s="455"/>
    </row>
    <row r="176" spans="2:9" x14ac:dyDescent="0.3">
      <c r="B176" s="324">
        <v>25</v>
      </c>
      <c r="G176" s="467"/>
      <c r="H176" s="364"/>
      <c r="I176" s="455"/>
    </row>
    <row r="177" spans="2:9" x14ac:dyDescent="0.3">
      <c r="B177" s="324">
        <v>25</v>
      </c>
      <c r="G177" s="467"/>
      <c r="H177" s="364"/>
      <c r="I177" s="455"/>
    </row>
    <row r="178" spans="2:9" x14ac:dyDescent="0.3">
      <c r="B178" s="324">
        <v>25</v>
      </c>
      <c r="G178" s="467"/>
      <c r="H178" s="364"/>
      <c r="I178" s="455"/>
    </row>
    <row r="179" spans="2:9" ht="15" thickBot="1" x14ac:dyDescent="0.35">
      <c r="B179" s="324">
        <v>25</v>
      </c>
      <c r="G179" s="467"/>
      <c r="H179" s="379"/>
      <c r="I179" s="455"/>
    </row>
    <row r="180" spans="2:9" x14ac:dyDescent="0.3">
      <c r="B180" s="324">
        <v>25</v>
      </c>
      <c r="G180" s="467" t="s">
        <v>130</v>
      </c>
      <c r="H180" s="367"/>
      <c r="I180" s="469">
        <f>SUM(H180:H210)</f>
        <v>0</v>
      </c>
    </row>
    <row r="181" spans="2:9" x14ac:dyDescent="0.3">
      <c r="B181" s="324">
        <v>25</v>
      </c>
      <c r="G181" s="467"/>
      <c r="H181" s="368"/>
      <c r="I181" s="455"/>
    </row>
    <row r="182" spans="2:9" x14ac:dyDescent="0.3">
      <c r="B182" s="324">
        <v>25</v>
      </c>
      <c r="G182" s="467"/>
      <c r="H182" s="368"/>
      <c r="I182" s="455"/>
    </row>
    <row r="183" spans="2:9" x14ac:dyDescent="0.3">
      <c r="B183" s="324">
        <v>25</v>
      </c>
      <c r="G183" s="467"/>
      <c r="H183" s="368"/>
      <c r="I183" s="455"/>
    </row>
    <row r="184" spans="2:9" x14ac:dyDescent="0.3">
      <c r="B184" s="324">
        <v>25</v>
      </c>
      <c r="G184" s="467"/>
      <c r="H184" s="368"/>
      <c r="I184" s="455"/>
    </row>
    <row r="185" spans="2:9" x14ac:dyDescent="0.3">
      <c r="B185" s="324">
        <v>25</v>
      </c>
      <c r="G185" s="467"/>
      <c r="H185" s="368"/>
      <c r="I185" s="455"/>
    </row>
    <row r="186" spans="2:9" x14ac:dyDescent="0.3">
      <c r="B186" s="324">
        <v>25</v>
      </c>
      <c r="G186" s="467"/>
      <c r="H186" s="368"/>
      <c r="I186" s="455"/>
    </row>
    <row r="187" spans="2:9" x14ac:dyDescent="0.3">
      <c r="B187" s="324">
        <v>25</v>
      </c>
      <c r="G187" s="467"/>
      <c r="H187" s="368"/>
      <c r="I187" s="455"/>
    </row>
    <row r="188" spans="2:9" x14ac:dyDescent="0.3">
      <c r="B188" s="324">
        <v>25</v>
      </c>
      <c r="G188" s="467"/>
      <c r="H188" s="368"/>
      <c r="I188" s="455"/>
    </row>
    <row r="189" spans="2:9" x14ac:dyDescent="0.3">
      <c r="B189" s="324">
        <v>25</v>
      </c>
      <c r="G189" s="467"/>
      <c r="H189" s="368"/>
      <c r="I189" s="455"/>
    </row>
    <row r="190" spans="2:9" x14ac:dyDescent="0.3">
      <c r="B190" s="324">
        <v>25</v>
      </c>
      <c r="G190" s="467"/>
      <c r="H190" s="368"/>
      <c r="I190" s="455"/>
    </row>
    <row r="191" spans="2:9" x14ac:dyDescent="0.3">
      <c r="B191" s="324">
        <v>25</v>
      </c>
      <c r="G191" s="467"/>
      <c r="H191" s="368"/>
      <c r="I191" s="455"/>
    </row>
    <row r="192" spans="2:9" x14ac:dyDescent="0.3">
      <c r="B192" s="324">
        <v>25</v>
      </c>
      <c r="G192" s="467"/>
      <c r="H192" s="368"/>
      <c r="I192" s="455"/>
    </row>
    <row r="193" spans="2:9" x14ac:dyDescent="0.3">
      <c r="B193" s="324">
        <v>25</v>
      </c>
      <c r="G193" s="467"/>
      <c r="H193" s="368"/>
      <c r="I193" s="455"/>
    </row>
    <row r="194" spans="2:9" x14ac:dyDescent="0.3">
      <c r="B194" s="324">
        <v>25</v>
      </c>
      <c r="G194" s="467"/>
      <c r="H194" s="368"/>
      <c r="I194" s="455"/>
    </row>
    <row r="195" spans="2:9" x14ac:dyDescent="0.3">
      <c r="B195" s="324">
        <v>25</v>
      </c>
      <c r="G195" s="467"/>
      <c r="H195" s="368"/>
      <c r="I195" s="455"/>
    </row>
    <row r="196" spans="2:9" x14ac:dyDescent="0.3">
      <c r="B196" s="324">
        <v>25</v>
      </c>
      <c r="G196" s="467"/>
      <c r="H196" s="368"/>
      <c r="I196" s="455"/>
    </row>
    <row r="197" spans="2:9" x14ac:dyDescent="0.3">
      <c r="B197" s="324">
        <v>25</v>
      </c>
      <c r="G197" s="467"/>
      <c r="H197" s="368"/>
      <c r="I197" s="455"/>
    </row>
    <row r="198" spans="2:9" x14ac:dyDescent="0.3">
      <c r="B198" s="324">
        <v>25</v>
      </c>
      <c r="G198" s="467"/>
      <c r="H198" s="368"/>
      <c r="I198" s="455"/>
    </row>
    <row r="199" spans="2:9" x14ac:dyDescent="0.3">
      <c r="B199" s="324">
        <v>25</v>
      </c>
      <c r="G199" s="467"/>
      <c r="H199" s="368"/>
      <c r="I199" s="455"/>
    </row>
    <row r="200" spans="2:9" x14ac:dyDescent="0.3">
      <c r="B200" s="324">
        <v>25</v>
      </c>
      <c r="G200" s="467"/>
      <c r="H200" s="368"/>
      <c r="I200" s="455"/>
    </row>
    <row r="201" spans="2:9" x14ac:dyDescent="0.3">
      <c r="B201" s="324">
        <v>25</v>
      </c>
      <c r="G201" s="467"/>
      <c r="H201" s="368"/>
      <c r="I201" s="455"/>
    </row>
    <row r="202" spans="2:9" x14ac:dyDescent="0.3">
      <c r="B202" s="324">
        <v>25</v>
      </c>
      <c r="G202" s="467"/>
      <c r="H202" s="368"/>
      <c r="I202" s="455"/>
    </row>
    <row r="203" spans="2:9" x14ac:dyDescent="0.3">
      <c r="B203" s="324">
        <v>25</v>
      </c>
      <c r="G203" s="467"/>
      <c r="H203" s="368"/>
      <c r="I203" s="455"/>
    </row>
    <row r="204" spans="2:9" x14ac:dyDescent="0.3">
      <c r="B204" s="324">
        <v>25</v>
      </c>
      <c r="G204" s="467"/>
      <c r="H204" s="368"/>
      <c r="I204" s="455"/>
    </row>
    <row r="205" spans="2:9" x14ac:dyDescent="0.3">
      <c r="B205" s="324">
        <v>25</v>
      </c>
      <c r="G205" s="467"/>
      <c r="H205" s="368"/>
      <c r="I205" s="455"/>
    </row>
    <row r="206" spans="2:9" x14ac:dyDescent="0.3">
      <c r="B206" s="324">
        <v>25</v>
      </c>
      <c r="G206" s="467"/>
      <c r="H206" s="368"/>
      <c r="I206" s="455"/>
    </row>
    <row r="207" spans="2:9" x14ac:dyDescent="0.3">
      <c r="B207" s="324">
        <v>25</v>
      </c>
      <c r="G207" s="467"/>
      <c r="H207" s="368"/>
      <c r="I207" s="455"/>
    </row>
    <row r="208" spans="2:9" x14ac:dyDescent="0.3">
      <c r="B208" s="324">
        <v>25</v>
      </c>
      <c r="G208" s="467"/>
      <c r="H208" s="368"/>
      <c r="I208" s="455"/>
    </row>
    <row r="209" spans="2:9" x14ac:dyDescent="0.3">
      <c r="B209" s="324">
        <v>25</v>
      </c>
      <c r="G209" s="467"/>
      <c r="H209" s="368"/>
      <c r="I209" s="455"/>
    </row>
    <row r="210" spans="2:9" ht="15" thickBot="1" x14ac:dyDescent="0.35">
      <c r="B210" s="324">
        <v>25</v>
      </c>
      <c r="G210" s="467"/>
      <c r="H210" s="369"/>
      <c r="I210" s="455"/>
    </row>
    <row r="211" spans="2:9" x14ac:dyDescent="0.3">
      <c r="B211" s="324">
        <v>25</v>
      </c>
      <c r="G211" s="467" t="s">
        <v>121</v>
      </c>
      <c r="H211" s="380"/>
      <c r="I211" s="426">
        <f>SUM(H211:H240)</f>
        <v>0</v>
      </c>
    </row>
    <row r="212" spans="2:9" x14ac:dyDescent="0.3">
      <c r="B212" s="324">
        <v>25</v>
      </c>
      <c r="G212" s="467"/>
      <c r="H212" s="381"/>
      <c r="I212" s="455"/>
    </row>
    <row r="213" spans="2:9" x14ac:dyDescent="0.3">
      <c r="B213" s="324">
        <v>25</v>
      </c>
      <c r="G213" s="467"/>
      <c r="H213" s="381"/>
      <c r="I213" s="455"/>
    </row>
    <row r="214" spans="2:9" x14ac:dyDescent="0.3">
      <c r="B214" s="324">
        <v>25</v>
      </c>
      <c r="G214" s="467"/>
      <c r="H214" s="381"/>
      <c r="I214" s="455"/>
    </row>
    <row r="215" spans="2:9" x14ac:dyDescent="0.3">
      <c r="B215" s="324">
        <v>25</v>
      </c>
      <c r="G215" s="467"/>
      <c r="H215" s="381"/>
      <c r="I215" s="455"/>
    </row>
    <row r="216" spans="2:9" x14ac:dyDescent="0.3">
      <c r="B216" s="324">
        <v>25</v>
      </c>
      <c r="G216" s="467"/>
      <c r="H216" s="381"/>
      <c r="I216" s="455"/>
    </row>
    <row r="217" spans="2:9" x14ac:dyDescent="0.3">
      <c r="B217" s="324">
        <v>25</v>
      </c>
      <c r="G217" s="467"/>
      <c r="H217" s="381"/>
      <c r="I217" s="455"/>
    </row>
    <row r="218" spans="2:9" x14ac:dyDescent="0.3">
      <c r="B218" s="324">
        <v>25</v>
      </c>
      <c r="G218" s="467"/>
      <c r="H218" s="381"/>
      <c r="I218" s="455"/>
    </row>
    <row r="219" spans="2:9" x14ac:dyDescent="0.3">
      <c r="B219" s="324">
        <v>25</v>
      </c>
      <c r="G219" s="467"/>
      <c r="H219" s="381"/>
      <c r="I219" s="455"/>
    </row>
    <row r="220" spans="2:9" x14ac:dyDescent="0.3">
      <c r="B220" s="324">
        <v>25</v>
      </c>
      <c r="G220" s="467"/>
      <c r="H220" s="381"/>
      <c r="I220" s="455"/>
    </row>
    <row r="221" spans="2:9" x14ac:dyDescent="0.3">
      <c r="B221" s="324">
        <v>25</v>
      </c>
      <c r="G221" s="467"/>
      <c r="H221" s="381"/>
      <c r="I221" s="455"/>
    </row>
    <row r="222" spans="2:9" x14ac:dyDescent="0.3">
      <c r="B222" s="324">
        <v>25</v>
      </c>
      <c r="G222" s="467"/>
      <c r="H222" s="381"/>
      <c r="I222" s="455"/>
    </row>
    <row r="223" spans="2:9" x14ac:dyDescent="0.3">
      <c r="B223" s="324">
        <v>25</v>
      </c>
      <c r="G223" s="467"/>
      <c r="H223" s="381"/>
      <c r="I223" s="455"/>
    </row>
    <row r="224" spans="2:9" x14ac:dyDescent="0.3">
      <c r="B224" s="324">
        <v>25</v>
      </c>
      <c r="G224" s="467"/>
      <c r="H224" s="381"/>
      <c r="I224" s="455"/>
    </row>
    <row r="225" spans="2:9" x14ac:dyDescent="0.3">
      <c r="B225" s="324">
        <v>25</v>
      </c>
      <c r="G225" s="467"/>
      <c r="H225" s="381"/>
      <c r="I225" s="455"/>
    </row>
    <row r="226" spans="2:9" x14ac:dyDescent="0.3">
      <c r="B226" s="324">
        <v>25</v>
      </c>
      <c r="G226" s="467"/>
      <c r="H226" s="381"/>
      <c r="I226" s="455"/>
    </row>
    <row r="227" spans="2:9" x14ac:dyDescent="0.3">
      <c r="B227" s="324">
        <v>25</v>
      </c>
      <c r="G227" s="467"/>
      <c r="H227" s="381"/>
      <c r="I227" s="455"/>
    </row>
    <row r="228" spans="2:9" x14ac:dyDescent="0.3">
      <c r="B228" s="324">
        <v>25</v>
      </c>
      <c r="G228" s="467"/>
      <c r="H228" s="381"/>
      <c r="I228" s="455"/>
    </row>
    <row r="229" spans="2:9" x14ac:dyDescent="0.3">
      <c r="B229" s="324">
        <v>25</v>
      </c>
      <c r="G229" s="467"/>
      <c r="H229" s="381"/>
      <c r="I229" s="455"/>
    </row>
    <row r="230" spans="2:9" x14ac:dyDescent="0.3">
      <c r="B230" s="324">
        <v>25</v>
      </c>
      <c r="G230" s="467"/>
      <c r="H230" s="381"/>
      <c r="I230" s="455"/>
    </row>
    <row r="231" spans="2:9" x14ac:dyDescent="0.3">
      <c r="B231" s="324">
        <v>25</v>
      </c>
      <c r="G231" s="467"/>
      <c r="H231" s="381"/>
      <c r="I231" s="455"/>
    </row>
    <row r="232" spans="2:9" x14ac:dyDescent="0.3">
      <c r="B232" s="324">
        <v>25</v>
      </c>
      <c r="G232" s="467"/>
      <c r="H232" s="381"/>
      <c r="I232" s="455"/>
    </row>
    <row r="233" spans="2:9" x14ac:dyDescent="0.3">
      <c r="B233" s="324">
        <v>25</v>
      </c>
      <c r="G233" s="467"/>
      <c r="H233" s="381"/>
      <c r="I233" s="455"/>
    </row>
    <row r="234" spans="2:9" x14ac:dyDescent="0.3">
      <c r="B234" s="324">
        <v>25</v>
      </c>
      <c r="G234" s="467"/>
      <c r="H234" s="381"/>
      <c r="I234" s="455"/>
    </row>
    <row r="235" spans="2:9" x14ac:dyDescent="0.3">
      <c r="B235" s="324">
        <v>25</v>
      </c>
      <c r="G235" s="467"/>
      <c r="H235" s="381"/>
      <c r="I235" s="455"/>
    </row>
    <row r="236" spans="2:9" x14ac:dyDescent="0.3">
      <c r="B236" s="324">
        <v>25</v>
      </c>
      <c r="G236" s="467"/>
      <c r="H236" s="381"/>
      <c r="I236" s="455"/>
    </row>
    <row r="237" spans="2:9" x14ac:dyDescent="0.3">
      <c r="B237" s="324">
        <v>25</v>
      </c>
      <c r="G237" s="467"/>
      <c r="H237" s="381"/>
      <c r="I237" s="455"/>
    </row>
    <row r="238" spans="2:9" x14ac:dyDescent="0.3">
      <c r="B238" s="324">
        <v>25</v>
      </c>
      <c r="G238" s="467"/>
      <c r="H238" s="381"/>
      <c r="I238" s="455"/>
    </row>
    <row r="239" spans="2:9" x14ac:dyDescent="0.3">
      <c r="B239" s="324">
        <v>25</v>
      </c>
      <c r="G239" s="467"/>
      <c r="H239" s="381"/>
      <c r="I239" s="455"/>
    </row>
    <row r="240" spans="2:9" ht="15" thickBot="1" x14ac:dyDescent="0.35">
      <c r="B240" s="324">
        <v>25</v>
      </c>
      <c r="G240" s="467"/>
      <c r="H240" s="382"/>
      <c r="I240" s="455"/>
    </row>
    <row r="241" spans="2:9" x14ac:dyDescent="0.3">
      <c r="B241" s="324">
        <v>25</v>
      </c>
      <c r="G241" s="455" t="s">
        <v>122</v>
      </c>
      <c r="H241" s="383"/>
      <c r="I241" s="426">
        <f>SUM(H241:H271)</f>
        <v>0</v>
      </c>
    </row>
    <row r="242" spans="2:9" x14ac:dyDescent="0.3">
      <c r="B242" s="324">
        <v>25</v>
      </c>
      <c r="G242" s="455"/>
      <c r="H242" s="384"/>
      <c r="I242" s="455"/>
    </row>
    <row r="243" spans="2:9" x14ac:dyDescent="0.3">
      <c r="B243" s="324">
        <v>25</v>
      </c>
      <c r="G243" s="455"/>
      <c r="H243" s="384"/>
      <c r="I243" s="455"/>
    </row>
    <row r="244" spans="2:9" x14ac:dyDescent="0.3">
      <c r="B244" s="324">
        <v>25</v>
      </c>
      <c r="G244" s="455"/>
      <c r="H244" s="384"/>
      <c r="I244" s="455"/>
    </row>
    <row r="245" spans="2:9" x14ac:dyDescent="0.3">
      <c r="B245" s="324">
        <v>25</v>
      </c>
      <c r="G245" s="455"/>
      <c r="H245" s="384"/>
      <c r="I245" s="455"/>
    </row>
    <row r="246" spans="2:9" x14ac:dyDescent="0.3">
      <c r="B246" s="324">
        <v>25</v>
      </c>
      <c r="G246" s="455"/>
      <c r="H246" s="384"/>
      <c r="I246" s="455"/>
    </row>
    <row r="247" spans="2:9" x14ac:dyDescent="0.3">
      <c r="B247" s="324">
        <v>25</v>
      </c>
      <c r="G247" s="455"/>
      <c r="H247" s="384"/>
      <c r="I247" s="455"/>
    </row>
    <row r="248" spans="2:9" x14ac:dyDescent="0.3">
      <c r="B248" s="324">
        <v>25</v>
      </c>
      <c r="G248" s="455"/>
      <c r="H248" s="384"/>
      <c r="I248" s="455"/>
    </row>
    <row r="249" spans="2:9" x14ac:dyDescent="0.3">
      <c r="B249" s="324">
        <v>25</v>
      </c>
      <c r="G249" s="455"/>
      <c r="H249" s="384"/>
      <c r="I249" s="455"/>
    </row>
    <row r="250" spans="2:9" x14ac:dyDescent="0.3">
      <c r="B250" s="324">
        <v>25</v>
      </c>
      <c r="G250" s="455"/>
      <c r="H250" s="384"/>
      <c r="I250" s="455"/>
    </row>
    <row r="251" spans="2:9" x14ac:dyDescent="0.3">
      <c r="B251" s="324">
        <v>25</v>
      </c>
      <c r="G251" s="455"/>
      <c r="H251" s="384"/>
      <c r="I251" s="455"/>
    </row>
    <row r="252" spans="2:9" x14ac:dyDescent="0.3">
      <c r="B252" s="324">
        <v>25</v>
      </c>
      <c r="G252" s="455"/>
      <c r="H252" s="384"/>
      <c r="I252" s="455"/>
    </row>
    <row r="253" spans="2:9" x14ac:dyDescent="0.3">
      <c r="B253" s="324">
        <v>25</v>
      </c>
      <c r="G253" s="455"/>
      <c r="H253" s="384"/>
      <c r="I253" s="455"/>
    </row>
    <row r="254" spans="2:9" x14ac:dyDescent="0.3">
      <c r="B254" s="324">
        <v>25</v>
      </c>
      <c r="G254" s="455"/>
      <c r="H254" s="384"/>
      <c r="I254" s="455"/>
    </row>
    <row r="255" spans="2:9" x14ac:dyDescent="0.3">
      <c r="B255" s="324">
        <v>25</v>
      </c>
      <c r="G255" s="455"/>
      <c r="H255" s="384"/>
      <c r="I255" s="455"/>
    </row>
    <row r="256" spans="2:9" x14ac:dyDescent="0.3">
      <c r="B256" s="324">
        <v>25</v>
      </c>
      <c r="G256" s="455"/>
      <c r="H256" s="384"/>
      <c r="I256" s="455"/>
    </row>
    <row r="257" spans="2:9" x14ac:dyDescent="0.3">
      <c r="B257" s="324">
        <v>25</v>
      </c>
      <c r="G257" s="455"/>
      <c r="H257" s="384"/>
      <c r="I257" s="455"/>
    </row>
    <row r="258" spans="2:9" x14ac:dyDescent="0.3">
      <c r="B258" s="324">
        <v>25</v>
      </c>
      <c r="G258" s="455"/>
      <c r="H258" s="384"/>
      <c r="I258" s="455"/>
    </row>
    <row r="259" spans="2:9" x14ac:dyDescent="0.3">
      <c r="B259" s="324">
        <v>25</v>
      </c>
      <c r="G259" s="455"/>
      <c r="H259" s="384"/>
      <c r="I259" s="455"/>
    </row>
    <row r="260" spans="2:9" x14ac:dyDescent="0.3">
      <c r="B260" s="324">
        <v>25</v>
      </c>
      <c r="G260" s="455"/>
      <c r="H260" s="384"/>
      <c r="I260" s="455"/>
    </row>
    <row r="261" spans="2:9" x14ac:dyDescent="0.3">
      <c r="B261" s="324">
        <v>25</v>
      </c>
      <c r="G261" s="455"/>
      <c r="H261" s="384"/>
      <c r="I261" s="455"/>
    </row>
    <row r="262" spans="2:9" x14ac:dyDescent="0.3">
      <c r="B262" s="324">
        <v>25</v>
      </c>
      <c r="G262" s="455"/>
      <c r="H262" s="384"/>
      <c r="I262" s="455"/>
    </row>
    <row r="263" spans="2:9" x14ac:dyDescent="0.3">
      <c r="B263" s="324">
        <v>25</v>
      </c>
      <c r="G263" s="455"/>
      <c r="H263" s="384"/>
      <c r="I263" s="455"/>
    </row>
    <row r="264" spans="2:9" x14ac:dyDescent="0.3">
      <c r="B264" s="324">
        <v>25</v>
      </c>
      <c r="G264" s="455"/>
      <c r="H264" s="384"/>
      <c r="I264" s="455"/>
    </row>
    <row r="265" spans="2:9" x14ac:dyDescent="0.3">
      <c r="B265" s="324">
        <v>25</v>
      </c>
      <c r="G265" s="455"/>
      <c r="H265" s="384"/>
      <c r="I265" s="455"/>
    </row>
    <row r="266" spans="2:9" x14ac:dyDescent="0.3">
      <c r="B266" s="324">
        <v>25</v>
      </c>
      <c r="G266" s="455"/>
      <c r="H266" s="384"/>
      <c r="I266" s="455"/>
    </row>
    <row r="267" spans="2:9" x14ac:dyDescent="0.3">
      <c r="B267" s="324">
        <v>25</v>
      </c>
      <c r="G267" s="455"/>
      <c r="H267" s="384"/>
      <c r="I267" s="455"/>
    </row>
    <row r="268" spans="2:9" x14ac:dyDescent="0.3">
      <c r="B268" s="324">
        <v>25</v>
      </c>
      <c r="G268" s="455"/>
      <c r="H268" s="384"/>
      <c r="I268" s="455"/>
    </row>
    <row r="269" spans="2:9" x14ac:dyDescent="0.3">
      <c r="B269" s="324">
        <v>25</v>
      </c>
      <c r="G269" s="455"/>
      <c r="H269" s="384"/>
      <c r="I269" s="455"/>
    </row>
    <row r="270" spans="2:9" x14ac:dyDescent="0.3">
      <c r="B270" s="324">
        <v>25</v>
      </c>
      <c r="G270" s="455"/>
      <c r="H270" s="384"/>
      <c r="I270" s="455"/>
    </row>
    <row r="271" spans="2:9" ht="15" thickBot="1" x14ac:dyDescent="0.35">
      <c r="B271" s="324">
        <v>25</v>
      </c>
      <c r="G271" s="455"/>
      <c r="H271" s="385"/>
      <c r="I271" s="455"/>
    </row>
    <row r="272" spans="2:9" x14ac:dyDescent="0.3">
      <c r="B272" s="324">
        <v>25</v>
      </c>
      <c r="G272" s="467" t="s">
        <v>123</v>
      </c>
      <c r="H272" s="370"/>
      <c r="I272" s="455">
        <f>SUM(H272:H302)</f>
        <v>0</v>
      </c>
    </row>
    <row r="273" spans="2:9" x14ac:dyDescent="0.3">
      <c r="B273" s="324">
        <v>25</v>
      </c>
      <c r="G273" s="467"/>
      <c r="H273" s="371"/>
      <c r="I273" s="455"/>
    </row>
    <row r="274" spans="2:9" x14ac:dyDescent="0.3">
      <c r="B274" s="324">
        <v>25</v>
      </c>
      <c r="G274" s="467"/>
      <c r="H274" s="371"/>
      <c r="I274" s="455"/>
    </row>
    <row r="275" spans="2:9" x14ac:dyDescent="0.3">
      <c r="B275" s="324">
        <v>25</v>
      </c>
      <c r="G275" s="467"/>
      <c r="H275" s="371"/>
      <c r="I275" s="455"/>
    </row>
    <row r="276" spans="2:9" x14ac:dyDescent="0.3">
      <c r="B276" s="324">
        <v>25</v>
      </c>
      <c r="G276" s="467"/>
      <c r="H276" s="371"/>
      <c r="I276" s="455"/>
    </row>
    <row r="277" spans="2:9" x14ac:dyDescent="0.3">
      <c r="B277" s="324">
        <v>25</v>
      </c>
      <c r="G277" s="467"/>
      <c r="H277" s="371"/>
      <c r="I277" s="455"/>
    </row>
    <row r="278" spans="2:9" x14ac:dyDescent="0.3">
      <c r="B278" s="324">
        <v>25</v>
      </c>
      <c r="G278" s="467"/>
      <c r="H278" s="371"/>
      <c r="I278" s="455"/>
    </row>
    <row r="279" spans="2:9" x14ac:dyDescent="0.3">
      <c r="B279" s="324">
        <v>25</v>
      </c>
      <c r="G279" s="467"/>
      <c r="H279" s="371"/>
      <c r="I279" s="455"/>
    </row>
    <row r="280" spans="2:9" x14ac:dyDescent="0.3">
      <c r="B280" s="324">
        <v>25</v>
      </c>
      <c r="G280" s="467"/>
      <c r="H280" s="371"/>
      <c r="I280" s="455"/>
    </row>
    <row r="281" spans="2:9" x14ac:dyDescent="0.3">
      <c r="B281" s="324">
        <v>25</v>
      </c>
      <c r="G281" s="467"/>
      <c r="H281" s="371"/>
      <c r="I281" s="455"/>
    </row>
    <row r="282" spans="2:9" x14ac:dyDescent="0.3">
      <c r="B282" s="324">
        <v>25</v>
      </c>
      <c r="G282" s="467"/>
      <c r="H282" s="371"/>
      <c r="I282" s="455"/>
    </row>
    <row r="283" spans="2:9" x14ac:dyDescent="0.3">
      <c r="B283" s="324">
        <v>25</v>
      </c>
      <c r="G283" s="467"/>
      <c r="H283" s="371"/>
      <c r="I283" s="455"/>
    </row>
    <row r="284" spans="2:9" x14ac:dyDescent="0.3">
      <c r="B284" s="324">
        <v>25</v>
      </c>
      <c r="G284" s="467"/>
      <c r="H284" s="371"/>
      <c r="I284" s="455"/>
    </row>
    <row r="285" spans="2:9" x14ac:dyDescent="0.3">
      <c r="B285" s="324">
        <v>25</v>
      </c>
      <c r="G285" s="467"/>
      <c r="H285" s="371"/>
      <c r="I285" s="455"/>
    </row>
    <row r="286" spans="2:9" x14ac:dyDescent="0.3">
      <c r="B286" s="324">
        <v>25</v>
      </c>
      <c r="G286" s="467"/>
      <c r="H286" s="371"/>
      <c r="I286" s="455"/>
    </row>
    <row r="287" spans="2:9" x14ac:dyDescent="0.3">
      <c r="B287" s="324">
        <v>25</v>
      </c>
      <c r="G287" s="467"/>
      <c r="H287" s="371"/>
      <c r="I287" s="455"/>
    </row>
    <row r="288" spans="2:9" x14ac:dyDescent="0.3">
      <c r="B288" s="324">
        <v>25</v>
      </c>
      <c r="G288" s="467"/>
      <c r="H288" s="371"/>
      <c r="I288" s="455"/>
    </row>
    <row r="289" spans="2:9" x14ac:dyDescent="0.3">
      <c r="B289" s="324">
        <v>25</v>
      </c>
      <c r="G289" s="467"/>
      <c r="H289" s="371"/>
      <c r="I289" s="455"/>
    </row>
    <row r="290" spans="2:9" x14ac:dyDescent="0.3">
      <c r="B290" s="324">
        <v>25</v>
      </c>
      <c r="G290" s="467"/>
      <c r="H290" s="371"/>
      <c r="I290" s="455"/>
    </row>
    <row r="291" spans="2:9" x14ac:dyDescent="0.3">
      <c r="B291" s="324">
        <v>25</v>
      </c>
      <c r="G291" s="467"/>
      <c r="H291" s="371"/>
      <c r="I291" s="455"/>
    </row>
    <row r="292" spans="2:9" x14ac:dyDescent="0.3">
      <c r="B292" s="324">
        <v>25</v>
      </c>
      <c r="G292" s="467"/>
      <c r="H292" s="371"/>
      <c r="I292" s="455"/>
    </row>
    <row r="293" spans="2:9" x14ac:dyDescent="0.3">
      <c r="B293" s="324">
        <v>25</v>
      </c>
      <c r="G293" s="467"/>
      <c r="H293" s="371"/>
      <c r="I293" s="455"/>
    </row>
    <row r="294" spans="2:9" x14ac:dyDescent="0.3">
      <c r="B294" s="324">
        <v>25</v>
      </c>
      <c r="G294" s="467"/>
      <c r="H294" s="371"/>
      <c r="I294" s="455"/>
    </row>
    <row r="295" spans="2:9" x14ac:dyDescent="0.3">
      <c r="B295" s="324">
        <v>25</v>
      </c>
      <c r="G295" s="467"/>
      <c r="H295" s="371"/>
      <c r="I295" s="455"/>
    </row>
    <row r="296" spans="2:9" x14ac:dyDescent="0.3">
      <c r="B296" s="324">
        <v>25</v>
      </c>
      <c r="G296" s="467"/>
      <c r="H296" s="371"/>
      <c r="I296" s="455"/>
    </row>
    <row r="297" spans="2:9" x14ac:dyDescent="0.3">
      <c r="B297" s="324">
        <v>25</v>
      </c>
      <c r="G297" s="467"/>
      <c r="H297" s="371"/>
      <c r="I297" s="455"/>
    </row>
    <row r="298" spans="2:9" x14ac:dyDescent="0.3">
      <c r="B298" s="324">
        <v>25</v>
      </c>
      <c r="G298" s="467"/>
      <c r="H298" s="371"/>
      <c r="I298" s="455"/>
    </row>
    <row r="299" spans="2:9" x14ac:dyDescent="0.3">
      <c r="B299" s="324">
        <v>25</v>
      </c>
      <c r="G299" s="467"/>
      <c r="H299" s="371"/>
      <c r="I299" s="455"/>
    </row>
    <row r="300" spans="2:9" x14ac:dyDescent="0.3">
      <c r="B300" s="324">
        <v>25</v>
      </c>
      <c r="G300" s="467"/>
      <c r="H300" s="371"/>
      <c r="I300" s="455"/>
    </row>
    <row r="301" spans="2:9" x14ac:dyDescent="0.3">
      <c r="B301" s="324">
        <v>25</v>
      </c>
      <c r="G301" s="467"/>
      <c r="H301" s="371"/>
      <c r="I301" s="455"/>
    </row>
    <row r="302" spans="2:9" ht="15" thickBot="1" x14ac:dyDescent="0.35">
      <c r="B302" s="324">
        <v>25</v>
      </c>
      <c r="G302" s="467"/>
      <c r="H302" s="372"/>
      <c r="I302" s="455"/>
    </row>
    <row r="303" spans="2:9" x14ac:dyDescent="0.3">
      <c r="B303" s="324">
        <v>25</v>
      </c>
      <c r="G303" s="467" t="s">
        <v>124</v>
      </c>
      <c r="H303" s="373"/>
      <c r="I303" s="455">
        <f>SUM(H303:H332)</f>
        <v>0</v>
      </c>
    </row>
    <row r="304" spans="2:9" x14ac:dyDescent="0.3">
      <c r="B304" s="324">
        <v>25</v>
      </c>
      <c r="G304" s="467"/>
      <c r="H304" s="371"/>
      <c r="I304" s="455"/>
    </row>
    <row r="305" spans="2:9" x14ac:dyDescent="0.3">
      <c r="B305" s="324">
        <v>25</v>
      </c>
      <c r="G305" s="467"/>
      <c r="H305" s="371"/>
      <c r="I305" s="455"/>
    </row>
    <row r="306" spans="2:9" x14ac:dyDescent="0.3">
      <c r="B306" s="324">
        <v>25</v>
      </c>
      <c r="G306" s="467"/>
      <c r="H306" s="371"/>
      <c r="I306" s="455"/>
    </row>
    <row r="307" spans="2:9" x14ac:dyDescent="0.3">
      <c r="B307" s="324">
        <v>25</v>
      </c>
      <c r="G307" s="467"/>
      <c r="H307" s="371"/>
      <c r="I307" s="455"/>
    </row>
    <row r="308" spans="2:9" x14ac:dyDescent="0.3">
      <c r="B308" s="324">
        <v>25</v>
      </c>
      <c r="G308" s="467"/>
      <c r="H308" s="371"/>
      <c r="I308" s="455"/>
    </row>
    <row r="309" spans="2:9" x14ac:dyDescent="0.3">
      <c r="B309" s="324">
        <v>25</v>
      </c>
      <c r="G309" s="467"/>
      <c r="H309" s="371"/>
      <c r="I309" s="455"/>
    </row>
    <row r="310" spans="2:9" x14ac:dyDescent="0.3">
      <c r="B310" s="324">
        <v>25</v>
      </c>
      <c r="G310" s="467"/>
      <c r="H310" s="371"/>
      <c r="I310" s="455"/>
    </row>
    <row r="311" spans="2:9" x14ac:dyDescent="0.3">
      <c r="B311" s="324">
        <v>25</v>
      </c>
      <c r="G311" s="467"/>
      <c r="H311" s="371"/>
      <c r="I311" s="455"/>
    </row>
    <row r="312" spans="2:9" x14ac:dyDescent="0.3">
      <c r="B312" s="324">
        <v>25</v>
      </c>
      <c r="G312" s="467"/>
      <c r="H312" s="371"/>
      <c r="I312" s="455"/>
    </row>
    <row r="313" spans="2:9" x14ac:dyDescent="0.3">
      <c r="B313" s="324">
        <v>25</v>
      </c>
      <c r="G313" s="467"/>
      <c r="H313" s="371"/>
      <c r="I313" s="455"/>
    </row>
    <row r="314" spans="2:9" x14ac:dyDescent="0.3">
      <c r="B314" s="324">
        <v>25</v>
      </c>
      <c r="G314" s="467"/>
      <c r="H314" s="371"/>
      <c r="I314" s="455"/>
    </row>
    <row r="315" spans="2:9" x14ac:dyDescent="0.3">
      <c r="B315" s="324">
        <v>25</v>
      </c>
      <c r="G315" s="467"/>
      <c r="H315" s="371"/>
      <c r="I315" s="455"/>
    </row>
    <row r="316" spans="2:9" x14ac:dyDescent="0.3">
      <c r="B316" s="324">
        <v>25</v>
      </c>
      <c r="G316" s="467"/>
      <c r="H316" s="371"/>
      <c r="I316" s="455"/>
    </row>
    <row r="317" spans="2:9" x14ac:dyDescent="0.3">
      <c r="B317" s="324">
        <v>25</v>
      </c>
      <c r="G317" s="467"/>
      <c r="H317" s="371"/>
      <c r="I317" s="455"/>
    </row>
    <row r="318" spans="2:9" x14ac:dyDescent="0.3">
      <c r="B318" s="324">
        <v>25</v>
      </c>
      <c r="G318" s="467"/>
      <c r="H318" s="371"/>
      <c r="I318" s="455"/>
    </row>
    <row r="319" spans="2:9" x14ac:dyDescent="0.3">
      <c r="B319" s="324">
        <v>25</v>
      </c>
      <c r="G319" s="467"/>
      <c r="H319" s="371"/>
      <c r="I319" s="455"/>
    </row>
    <row r="320" spans="2:9" x14ac:dyDescent="0.3">
      <c r="B320" s="324">
        <v>25</v>
      </c>
      <c r="G320" s="467"/>
      <c r="H320" s="371"/>
      <c r="I320" s="455"/>
    </row>
    <row r="321" spans="2:9" x14ac:dyDescent="0.3">
      <c r="B321" s="324">
        <v>25</v>
      </c>
      <c r="G321" s="467"/>
      <c r="H321" s="371"/>
      <c r="I321" s="455"/>
    </row>
    <row r="322" spans="2:9" x14ac:dyDescent="0.3">
      <c r="B322" s="324">
        <v>25</v>
      </c>
      <c r="G322" s="467"/>
      <c r="H322" s="371"/>
      <c r="I322" s="455"/>
    </row>
    <row r="323" spans="2:9" x14ac:dyDescent="0.3">
      <c r="B323" s="324">
        <v>25</v>
      </c>
      <c r="G323" s="467"/>
      <c r="H323" s="371"/>
      <c r="I323" s="455"/>
    </row>
    <row r="324" spans="2:9" x14ac:dyDescent="0.3">
      <c r="B324" s="324">
        <v>25</v>
      </c>
      <c r="G324" s="467"/>
      <c r="H324" s="371"/>
      <c r="I324" s="455"/>
    </row>
    <row r="325" spans="2:9" x14ac:dyDescent="0.3">
      <c r="B325" s="324">
        <v>25</v>
      </c>
      <c r="G325" s="467"/>
      <c r="H325" s="371"/>
      <c r="I325" s="455"/>
    </row>
    <row r="326" spans="2:9" x14ac:dyDescent="0.3">
      <c r="B326" s="324">
        <v>25</v>
      </c>
      <c r="G326" s="467"/>
      <c r="H326" s="371"/>
      <c r="I326" s="455"/>
    </row>
    <row r="327" spans="2:9" x14ac:dyDescent="0.3">
      <c r="B327" s="324">
        <v>25</v>
      </c>
      <c r="G327" s="467"/>
      <c r="H327" s="371"/>
      <c r="I327" s="455"/>
    </row>
    <row r="328" spans="2:9" x14ac:dyDescent="0.3">
      <c r="B328" s="324">
        <v>25</v>
      </c>
      <c r="G328" s="467"/>
      <c r="H328" s="371"/>
      <c r="I328" s="455"/>
    </row>
    <row r="329" spans="2:9" x14ac:dyDescent="0.3">
      <c r="B329" s="324">
        <v>25</v>
      </c>
      <c r="G329" s="467"/>
      <c r="H329" s="371"/>
      <c r="I329" s="455"/>
    </row>
    <row r="330" spans="2:9" x14ac:dyDescent="0.3">
      <c r="B330" s="324">
        <v>25</v>
      </c>
      <c r="G330" s="467"/>
      <c r="H330" s="371"/>
      <c r="I330" s="455"/>
    </row>
    <row r="331" spans="2:9" x14ac:dyDescent="0.3">
      <c r="B331" s="324">
        <v>25</v>
      </c>
      <c r="G331" s="467"/>
      <c r="H331" s="371"/>
      <c r="I331" s="455"/>
    </row>
    <row r="332" spans="2:9" ht="15" thickBot="1" x14ac:dyDescent="0.35">
      <c r="B332" s="324">
        <v>25</v>
      </c>
      <c r="G332" s="467"/>
      <c r="H332" s="374"/>
      <c r="I332" s="455"/>
    </row>
    <row r="333" spans="2:9" x14ac:dyDescent="0.3">
      <c r="B333" s="324">
        <v>25</v>
      </c>
      <c r="G333" s="467" t="s">
        <v>125</v>
      </c>
      <c r="H333" s="370"/>
      <c r="I333" s="455">
        <f>SUM(H333:H363)</f>
        <v>0</v>
      </c>
    </row>
    <row r="334" spans="2:9" x14ac:dyDescent="0.3">
      <c r="B334" s="324">
        <v>25</v>
      </c>
      <c r="G334" s="467"/>
      <c r="H334" s="371"/>
      <c r="I334" s="455"/>
    </row>
    <row r="335" spans="2:9" x14ac:dyDescent="0.3">
      <c r="B335" s="324">
        <v>25</v>
      </c>
      <c r="G335" s="467"/>
      <c r="H335" s="371"/>
      <c r="I335" s="455"/>
    </row>
    <row r="336" spans="2:9" x14ac:dyDescent="0.3">
      <c r="B336" s="324">
        <v>25</v>
      </c>
      <c r="G336" s="467"/>
      <c r="H336" s="371"/>
      <c r="I336" s="455"/>
    </row>
    <row r="337" spans="2:9" x14ac:dyDescent="0.3">
      <c r="B337" s="324">
        <v>25</v>
      </c>
      <c r="G337" s="467"/>
      <c r="H337" s="371"/>
      <c r="I337" s="455"/>
    </row>
    <row r="338" spans="2:9" x14ac:dyDescent="0.3">
      <c r="B338" s="324">
        <v>25</v>
      </c>
      <c r="G338" s="467"/>
      <c r="H338" s="371"/>
      <c r="I338" s="455"/>
    </row>
    <row r="339" spans="2:9" x14ac:dyDescent="0.3">
      <c r="B339" s="324">
        <v>25</v>
      </c>
      <c r="G339" s="467"/>
      <c r="H339" s="371"/>
      <c r="I339" s="455"/>
    </row>
    <row r="340" spans="2:9" x14ac:dyDescent="0.3">
      <c r="B340" s="324">
        <v>25</v>
      </c>
      <c r="G340" s="467"/>
      <c r="H340" s="371"/>
      <c r="I340" s="455"/>
    </row>
    <row r="341" spans="2:9" x14ac:dyDescent="0.3">
      <c r="B341" s="324">
        <v>25</v>
      </c>
      <c r="G341" s="467"/>
      <c r="H341" s="371"/>
      <c r="I341" s="455"/>
    </row>
    <row r="342" spans="2:9" x14ac:dyDescent="0.3">
      <c r="B342" s="324">
        <v>25</v>
      </c>
      <c r="G342" s="467"/>
      <c r="H342" s="371"/>
      <c r="I342" s="455"/>
    </row>
    <row r="343" spans="2:9" x14ac:dyDescent="0.3">
      <c r="B343" s="324">
        <v>25</v>
      </c>
      <c r="G343" s="467"/>
      <c r="H343" s="371"/>
      <c r="I343" s="455"/>
    </row>
    <row r="344" spans="2:9" x14ac:dyDescent="0.3">
      <c r="B344" s="324">
        <v>25</v>
      </c>
      <c r="G344" s="467"/>
      <c r="H344" s="371"/>
      <c r="I344" s="455"/>
    </row>
    <row r="345" spans="2:9" x14ac:dyDescent="0.3">
      <c r="B345" s="324">
        <v>25</v>
      </c>
      <c r="G345" s="467"/>
      <c r="H345" s="371"/>
      <c r="I345" s="455"/>
    </row>
    <row r="346" spans="2:9" x14ac:dyDescent="0.3">
      <c r="B346" s="324">
        <v>25</v>
      </c>
      <c r="G346" s="467"/>
      <c r="H346" s="371"/>
      <c r="I346" s="455"/>
    </row>
    <row r="347" spans="2:9" x14ac:dyDescent="0.3">
      <c r="B347" s="324">
        <v>25</v>
      </c>
      <c r="G347" s="467"/>
      <c r="H347" s="371"/>
      <c r="I347" s="455"/>
    </row>
    <row r="348" spans="2:9" x14ac:dyDescent="0.3">
      <c r="B348" s="324">
        <v>25</v>
      </c>
      <c r="G348" s="467"/>
      <c r="H348" s="371"/>
      <c r="I348" s="455"/>
    </row>
    <row r="349" spans="2:9" x14ac:dyDescent="0.3">
      <c r="B349" s="324">
        <v>25</v>
      </c>
      <c r="G349" s="467"/>
      <c r="H349" s="371"/>
      <c r="I349" s="455"/>
    </row>
    <row r="350" spans="2:9" x14ac:dyDescent="0.3">
      <c r="B350" s="324">
        <v>25</v>
      </c>
      <c r="G350" s="467"/>
      <c r="H350" s="371"/>
      <c r="I350" s="455"/>
    </row>
    <row r="351" spans="2:9" x14ac:dyDescent="0.3">
      <c r="B351" s="324">
        <v>25</v>
      </c>
      <c r="G351" s="467"/>
      <c r="H351" s="371"/>
      <c r="I351" s="455"/>
    </row>
    <row r="352" spans="2:9" x14ac:dyDescent="0.3">
      <c r="B352" s="324">
        <v>25</v>
      </c>
      <c r="G352" s="467"/>
      <c r="H352" s="371"/>
      <c r="I352" s="455"/>
    </row>
    <row r="353" spans="2:9" x14ac:dyDescent="0.3">
      <c r="B353" s="324">
        <v>25</v>
      </c>
      <c r="G353" s="467"/>
      <c r="H353" s="371"/>
      <c r="I353" s="455"/>
    </row>
    <row r="354" spans="2:9" x14ac:dyDescent="0.3">
      <c r="B354" s="324">
        <v>25</v>
      </c>
      <c r="G354" s="467"/>
      <c r="H354" s="371"/>
      <c r="I354" s="455"/>
    </row>
    <row r="355" spans="2:9" x14ac:dyDescent="0.3">
      <c r="B355" s="324">
        <v>25</v>
      </c>
      <c r="G355" s="467"/>
      <c r="H355" s="371"/>
      <c r="I355" s="455"/>
    </row>
    <row r="356" spans="2:9" x14ac:dyDescent="0.3">
      <c r="B356" s="324">
        <v>25</v>
      </c>
      <c r="G356" s="467"/>
      <c r="H356" s="371"/>
      <c r="I356" s="455"/>
    </row>
    <row r="357" spans="2:9" x14ac:dyDescent="0.3">
      <c r="B357" s="324">
        <v>25</v>
      </c>
      <c r="G357" s="467"/>
      <c r="H357" s="371"/>
      <c r="I357" s="455"/>
    </row>
    <row r="358" spans="2:9" x14ac:dyDescent="0.3">
      <c r="B358" s="324">
        <v>25</v>
      </c>
      <c r="G358" s="467"/>
      <c r="H358" s="371"/>
      <c r="I358" s="455"/>
    </row>
    <row r="359" spans="2:9" x14ac:dyDescent="0.3">
      <c r="B359" s="324">
        <v>25</v>
      </c>
      <c r="G359" s="467"/>
      <c r="H359" s="371"/>
      <c r="I359" s="455"/>
    </row>
    <row r="360" spans="2:9" x14ac:dyDescent="0.3">
      <c r="B360" s="324">
        <v>25</v>
      </c>
      <c r="G360" s="467"/>
      <c r="H360" s="371"/>
      <c r="I360" s="455"/>
    </row>
    <row r="361" spans="2:9" x14ac:dyDescent="0.3">
      <c r="B361" s="324">
        <v>25</v>
      </c>
      <c r="G361" s="467"/>
      <c r="H361" s="371"/>
      <c r="I361" s="455"/>
    </row>
    <row r="362" spans="2:9" x14ac:dyDescent="0.3">
      <c r="B362" s="324">
        <v>25</v>
      </c>
      <c r="G362" s="467"/>
      <c r="H362" s="371"/>
      <c r="I362" s="455"/>
    </row>
    <row r="363" spans="2:9" ht="15" thickBot="1" x14ac:dyDescent="0.35">
      <c r="B363" s="324">
        <v>25</v>
      </c>
      <c r="G363" s="467"/>
      <c r="H363" s="372"/>
      <c r="I363" s="455"/>
    </row>
    <row r="364" spans="2:9" x14ac:dyDescent="0.3">
      <c r="B364" s="324">
        <v>25</v>
      </c>
      <c r="G364" s="467" t="s">
        <v>126</v>
      </c>
      <c r="H364" s="373"/>
      <c r="I364" s="455">
        <f>SUM(H364:H393)</f>
        <v>0</v>
      </c>
    </row>
    <row r="365" spans="2:9" x14ac:dyDescent="0.3">
      <c r="B365" s="324">
        <v>25</v>
      </c>
      <c r="G365" s="467"/>
      <c r="H365" s="371"/>
      <c r="I365" s="455"/>
    </row>
    <row r="366" spans="2:9" x14ac:dyDescent="0.3">
      <c r="B366" s="324">
        <v>25</v>
      </c>
      <c r="G366" s="467"/>
      <c r="H366" s="371"/>
      <c r="I366" s="455"/>
    </row>
    <row r="367" spans="2:9" x14ac:dyDescent="0.3">
      <c r="B367" s="324">
        <v>25</v>
      </c>
      <c r="G367" s="467"/>
      <c r="H367" s="371"/>
      <c r="I367" s="455"/>
    </row>
    <row r="368" spans="2:9" x14ac:dyDescent="0.3">
      <c r="B368" s="324">
        <v>25</v>
      </c>
      <c r="G368" s="467"/>
      <c r="H368" s="371"/>
      <c r="I368" s="455"/>
    </row>
    <row r="369" spans="2:9" x14ac:dyDescent="0.3">
      <c r="B369" s="324">
        <v>25</v>
      </c>
      <c r="G369" s="467"/>
      <c r="H369" s="371"/>
      <c r="I369" s="455"/>
    </row>
    <row r="370" spans="2:9" x14ac:dyDescent="0.3">
      <c r="B370" s="324">
        <v>25</v>
      </c>
      <c r="G370" s="467"/>
      <c r="H370" s="371"/>
      <c r="I370" s="455"/>
    </row>
    <row r="371" spans="2:9" x14ac:dyDescent="0.3">
      <c r="B371" s="324">
        <v>25</v>
      </c>
      <c r="G371" s="467"/>
      <c r="H371" s="371"/>
      <c r="I371" s="455"/>
    </row>
    <row r="372" spans="2:9" x14ac:dyDescent="0.3">
      <c r="B372" s="324">
        <v>25</v>
      </c>
      <c r="G372" s="467"/>
      <c r="H372" s="371"/>
      <c r="I372" s="455"/>
    </row>
    <row r="373" spans="2:9" x14ac:dyDescent="0.3">
      <c r="B373" s="324">
        <v>25</v>
      </c>
      <c r="G373" s="467"/>
      <c r="H373" s="371"/>
      <c r="I373" s="455"/>
    </row>
    <row r="374" spans="2:9" x14ac:dyDescent="0.3">
      <c r="B374" s="324">
        <v>25</v>
      </c>
      <c r="G374" s="467"/>
      <c r="H374" s="371"/>
      <c r="I374" s="455"/>
    </row>
    <row r="375" spans="2:9" x14ac:dyDescent="0.3">
      <c r="B375" s="324">
        <v>25</v>
      </c>
      <c r="G375" s="467"/>
      <c r="H375" s="371"/>
      <c r="I375" s="455"/>
    </row>
    <row r="376" spans="2:9" x14ac:dyDescent="0.3">
      <c r="B376" s="324">
        <v>25</v>
      </c>
      <c r="G376" s="467"/>
      <c r="H376" s="371"/>
      <c r="I376" s="455"/>
    </row>
    <row r="377" spans="2:9" x14ac:dyDescent="0.3">
      <c r="B377" s="324">
        <v>25</v>
      </c>
      <c r="G377" s="467"/>
      <c r="H377" s="371"/>
      <c r="I377" s="455"/>
    </row>
    <row r="378" spans="2:9" x14ac:dyDescent="0.3">
      <c r="B378" s="324">
        <v>25</v>
      </c>
      <c r="G378" s="467"/>
      <c r="H378" s="371"/>
      <c r="I378" s="455"/>
    </row>
    <row r="379" spans="2:9" x14ac:dyDescent="0.3">
      <c r="B379" s="324">
        <v>25</v>
      </c>
      <c r="G379" s="467"/>
      <c r="H379" s="371"/>
      <c r="I379" s="455"/>
    </row>
    <row r="380" spans="2:9" x14ac:dyDescent="0.3">
      <c r="B380" s="324">
        <v>25</v>
      </c>
      <c r="G380" s="467"/>
      <c r="H380" s="371"/>
      <c r="I380" s="455"/>
    </row>
    <row r="381" spans="2:9" x14ac:dyDescent="0.3">
      <c r="B381" s="324">
        <v>25</v>
      </c>
      <c r="G381" s="467"/>
      <c r="H381" s="371"/>
      <c r="I381" s="455"/>
    </row>
    <row r="382" spans="2:9" x14ac:dyDescent="0.3">
      <c r="B382" s="324">
        <v>25</v>
      </c>
      <c r="G382" s="467"/>
      <c r="H382" s="371"/>
      <c r="I382" s="455"/>
    </row>
    <row r="383" spans="2:9" x14ac:dyDescent="0.3">
      <c r="B383" s="324">
        <v>25</v>
      </c>
      <c r="G383" s="467"/>
      <c r="H383" s="371"/>
      <c r="I383" s="455"/>
    </row>
    <row r="384" spans="2:9" x14ac:dyDescent="0.3">
      <c r="B384" s="324">
        <v>25</v>
      </c>
      <c r="G384" s="467"/>
      <c r="H384" s="371"/>
      <c r="I384" s="455"/>
    </row>
    <row r="385" spans="2:9" x14ac:dyDescent="0.3">
      <c r="B385" s="324">
        <v>25</v>
      </c>
      <c r="G385" s="467"/>
      <c r="H385" s="371"/>
      <c r="I385" s="455"/>
    </row>
    <row r="386" spans="2:9" x14ac:dyDescent="0.3">
      <c r="B386" s="324">
        <v>25</v>
      </c>
      <c r="G386" s="467"/>
      <c r="H386" s="371"/>
      <c r="I386" s="455"/>
    </row>
    <row r="387" spans="2:9" x14ac:dyDescent="0.3">
      <c r="B387" s="324">
        <v>25</v>
      </c>
      <c r="G387" s="467"/>
      <c r="H387" s="371"/>
      <c r="I387" s="455"/>
    </row>
    <row r="388" spans="2:9" x14ac:dyDescent="0.3">
      <c r="B388" s="324">
        <v>25</v>
      </c>
      <c r="G388" s="467"/>
      <c r="H388" s="371"/>
      <c r="I388" s="455"/>
    </row>
    <row r="389" spans="2:9" x14ac:dyDescent="0.3">
      <c r="B389" s="324">
        <v>25</v>
      </c>
      <c r="G389" s="467"/>
      <c r="H389" s="371"/>
      <c r="I389" s="455"/>
    </row>
    <row r="390" spans="2:9" x14ac:dyDescent="0.3">
      <c r="B390" s="324">
        <v>25</v>
      </c>
      <c r="G390" s="467"/>
      <c r="H390" s="371"/>
      <c r="I390" s="455"/>
    </row>
    <row r="391" spans="2:9" x14ac:dyDescent="0.3">
      <c r="B391" s="324">
        <v>25</v>
      </c>
      <c r="G391" s="467"/>
      <c r="H391" s="371"/>
      <c r="I391" s="455"/>
    </row>
    <row r="392" spans="2:9" x14ac:dyDescent="0.3">
      <c r="B392" s="324">
        <v>25</v>
      </c>
      <c r="G392" s="467"/>
      <c r="H392" s="371"/>
      <c r="I392" s="455"/>
    </row>
    <row r="393" spans="2:9" ht="15" thickBot="1" x14ac:dyDescent="0.35">
      <c r="B393" s="324">
        <v>25</v>
      </c>
      <c r="G393" s="467"/>
      <c r="H393" s="374"/>
      <c r="I393" s="455"/>
    </row>
    <row r="394" spans="2:9" x14ac:dyDescent="0.3">
      <c r="B394" s="324">
        <v>25</v>
      </c>
      <c r="G394" s="467" t="s">
        <v>127</v>
      </c>
      <c r="H394" s="370"/>
      <c r="I394" s="455">
        <f>SUM(H394:H423)</f>
        <v>0</v>
      </c>
    </row>
    <row r="395" spans="2:9" x14ac:dyDescent="0.3">
      <c r="B395" s="324">
        <v>25</v>
      </c>
      <c r="G395" s="467"/>
      <c r="H395" s="371"/>
      <c r="I395" s="455"/>
    </row>
    <row r="396" spans="2:9" x14ac:dyDescent="0.3">
      <c r="B396" s="324">
        <v>25</v>
      </c>
      <c r="G396" s="467"/>
      <c r="H396" s="371"/>
      <c r="I396" s="455"/>
    </row>
    <row r="397" spans="2:9" x14ac:dyDescent="0.3">
      <c r="B397" s="324">
        <v>25</v>
      </c>
      <c r="G397" s="467"/>
      <c r="H397" s="371"/>
      <c r="I397" s="455"/>
    </row>
    <row r="398" spans="2:9" x14ac:dyDescent="0.3">
      <c r="B398" s="324">
        <v>25</v>
      </c>
      <c r="G398" s="467"/>
      <c r="H398" s="371"/>
      <c r="I398" s="455"/>
    </row>
    <row r="399" spans="2:9" x14ac:dyDescent="0.3">
      <c r="B399" s="324">
        <v>25</v>
      </c>
      <c r="G399" s="467"/>
      <c r="H399" s="371"/>
      <c r="I399" s="455"/>
    </row>
    <row r="400" spans="2:9" x14ac:dyDescent="0.3">
      <c r="B400" s="324">
        <v>25</v>
      </c>
      <c r="G400" s="467"/>
      <c r="H400" s="371"/>
      <c r="I400" s="455"/>
    </row>
    <row r="401" spans="2:9" x14ac:dyDescent="0.3">
      <c r="B401" s="324">
        <v>25</v>
      </c>
      <c r="G401" s="467"/>
      <c r="H401" s="371"/>
      <c r="I401" s="455"/>
    </row>
    <row r="402" spans="2:9" x14ac:dyDescent="0.3">
      <c r="B402" s="324">
        <v>25</v>
      </c>
      <c r="G402" s="467"/>
      <c r="H402" s="371"/>
      <c r="I402" s="455"/>
    </row>
    <row r="403" spans="2:9" x14ac:dyDescent="0.3">
      <c r="B403" s="324">
        <v>25</v>
      </c>
      <c r="G403" s="467"/>
      <c r="H403" s="371"/>
      <c r="I403" s="455"/>
    </row>
    <row r="404" spans="2:9" x14ac:dyDescent="0.3">
      <c r="B404" s="324">
        <v>25</v>
      </c>
      <c r="G404" s="467"/>
      <c r="H404" s="371"/>
      <c r="I404" s="455"/>
    </row>
    <row r="405" spans="2:9" x14ac:dyDescent="0.3">
      <c r="B405" s="324">
        <v>25</v>
      </c>
      <c r="G405" s="467"/>
      <c r="H405" s="371"/>
      <c r="I405" s="455"/>
    </row>
    <row r="406" spans="2:9" x14ac:dyDescent="0.3">
      <c r="B406" s="324">
        <v>25</v>
      </c>
      <c r="G406" s="467"/>
      <c r="H406" s="371"/>
      <c r="I406" s="455"/>
    </row>
    <row r="407" spans="2:9" x14ac:dyDescent="0.3">
      <c r="B407" s="324">
        <v>25</v>
      </c>
      <c r="G407" s="467"/>
      <c r="H407" s="371"/>
      <c r="I407" s="455"/>
    </row>
    <row r="408" spans="2:9" x14ac:dyDescent="0.3">
      <c r="B408" s="324">
        <v>25</v>
      </c>
      <c r="G408" s="467"/>
      <c r="H408" s="371"/>
      <c r="I408" s="455"/>
    </row>
    <row r="409" spans="2:9" x14ac:dyDescent="0.3">
      <c r="B409" s="324">
        <v>25</v>
      </c>
      <c r="G409" s="467"/>
      <c r="H409" s="371"/>
      <c r="I409" s="455"/>
    </row>
    <row r="410" spans="2:9" x14ac:dyDescent="0.3">
      <c r="B410" s="324">
        <v>25</v>
      </c>
      <c r="G410" s="467"/>
      <c r="H410" s="371"/>
      <c r="I410" s="455"/>
    </row>
    <row r="411" spans="2:9" x14ac:dyDescent="0.3">
      <c r="B411" s="324">
        <v>25</v>
      </c>
      <c r="G411" s="467"/>
      <c r="H411" s="371"/>
      <c r="I411" s="455"/>
    </row>
    <row r="412" spans="2:9" x14ac:dyDescent="0.3">
      <c r="B412" s="324">
        <v>25</v>
      </c>
      <c r="G412" s="467"/>
      <c r="H412" s="371"/>
      <c r="I412" s="455"/>
    </row>
    <row r="413" spans="2:9" x14ac:dyDescent="0.3">
      <c r="B413" s="324">
        <v>25</v>
      </c>
      <c r="G413" s="467"/>
      <c r="H413" s="371"/>
      <c r="I413" s="455"/>
    </row>
    <row r="414" spans="2:9" x14ac:dyDescent="0.3">
      <c r="B414" s="324">
        <v>25</v>
      </c>
      <c r="G414" s="467"/>
      <c r="H414" s="371"/>
      <c r="I414" s="455"/>
    </row>
    <row r="415" spans="2:9" x14ac:dyDescent="0.3">
      <c r="B415" s="324">
        <v>25</v>
      </c>
      <c r="G415" s="467"/>
      <c r="H415" s="371"/>
      <c r="I415" s="455"/>
    </row>
    <row r="416" spans="2:9" x14ac:dyDescent="0.3">
      <c r="B416" s="324">
        <v>25</v>
      </c>
      <c r="G416" s="467"/>
      <c r="H416" s="371"/>
      <c r="I416" s="455"/>
    </row>
    <row r="417" spans="2:9" x14ac:dyDescent="0.3">
      <c r="B417" s="324">
        <v>25</v>
      </c>
      <c r="G417" s="467"/>
      <c r="H417" s="371"/>
      <c r="I417" s="455"/>
    </row>
    <row r="418" spans="2:9" x14ac:dyDescent="0.3">
      <c r="B418" s="324">
        <v>25</v>
      </c>
      <c r="G418" s="467"/>
      <c r="H418" s="371"/>
      <c r="I418" s="455"/>
    </row>
    <row r="419" spans="2:9" x14ac:dyDescent="0.3">
      <c r="B419" s="324">
        <v>25</v>
      </c>
      <c r="G419" s="467"/>
      <c r="H419" s="371"/>
      <c r="I419" s="455"/>
    </row>
    <row r="420" spans="2:9" x14ac:dyDescent="0.3">
      <c r="B420" s="324">
        <v>25</v>
      </c>
      <c r="G420" s="467"/>
      <c r="H420" s="371"/>
      <c r="I420" s="455"/>
    </row>
    <row r="421" spans="2:9" x14ac:dyDescent="0.3">
      <c r="B421" s="324">
        <v>25</v>
      </c>
      <c r="G421" s="467"/>
      <c r="H421" s="371"/>
      <c r="I421" s="455"/>
    </row>
    <row r="422" spans="2:9" x14ac:dyDescent="0.3">
      <c r="B422" s="324">
        <v>25</v>
      </c>
      <c r="G422" s="467"/>
      <c r="H422" s="371"/>
      <c r="I422" s="455"/>
    </row>
    <row r="423" spans="2:9" x14ac:dyDescent="0.3">
      <c r="B423" s="324">
        <v>25</v>
      </c>
      <c r="G423" s="467"/>
      <c r="H423" s="371"/>
      <c r="I423" s="455"/>
    </row>
    <row r="424" spans="2:9" x14ac:dyDescent="0.3">
      <c r="B424" s="324">
        <v>25</v>
      </c>
    </row>
    <row r="425" spans="2:9" x14ac:dyDescent="0.3">
      <c r="B425" s="324">
        <v>25</v>
      </c>
    </row>
  </sheetData>
  <mergeCells count="36">
    <mergeCell ref="G333:G363"/>
    <mergeCell ref="I333:I363"/>
    <mergeCell ref="G364:G393"/>
    <mergeCell ref="I364:I393"/>
    <mergeCell ref="G394:G423"/>
    <mergeCell ref="I394:I423"/>
    <mergeCell ref="G241:G271"/>
    <mergeCell ref="I241:I271"/>
    <mergeCell ref="G272:G302"/>
    <mergeCell ref="I272:I302"/>
    <mergeCell ref="G303:G332"/>
    <mergeCell ref="I303:I332"/>
    <mergeCell ref="G150:G179"/>
    <mergeCell ref="I150:I179"/>
    <mergeCell ref="G180:G210"/>
    <mergeCell ref="I180:I210"/>
    <mergeCell ref="G211:G240"/>
    <mergeCell ref="I211:I240"/>
    <mergeCell ref="G60:G90"/>
    <mergeCell ref="I60:I90"/>
    <mergeCell ref="G91:G118"/>
    <mergeCell ref="I91:I118"/>
    <mergeCell ref="G119:G149"/>
    <mergeCell ref="I119:I149"/>
    <mergeCell ref="Q3:T3"/>
    <mergeCell ref="U3:W3"/>
    <mergeCell ref="X3:Z3"/>
    <mergeCell ref="U4:V4"/>
    <mergeCell ref="X4:Y4"/>
    <mergeCell ref="M3:N3"/>
    <mergeCell ref="O3:P3"/>
    <mergeCell ref="D59:E59"/>
    <mergeCell ref="B3:D3"/>
    <mergeCell ref="E3:G3"/>
    <mergeCell ref="H3:J3"/>
    <mergeCell ref="K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RECAPITULATIF ANNUEL</vt:lpstr>
      <vt:lpstr>MOYENNES</vt:lpstr>
      <vt:lpstr>Graphiques</vt:lpstr>
      <vt:lpstr>ANALYSES réglementaires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</dc:creator>
  <cp:lastModifiedBy>LABO</cp:lastModifiedBy>
  <dcterms:created xsi:type="dcterms:W3CDTF">2019-05-17T06:32:53Z</dcterms:created>
  <dcterms:modified xsi:type="dcterms:W3CDTF">2020-04-14T08:37:32Z</dcterms:modified>
</cp:coreProperties>
</file>