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hvaissiere\Desktop\"/>
    </mc:Choice>
  </mc:AlternateContent>
  <xr:revisionPtr revIDLastSave="0" documentId="13_ncr:1_{8FA3E387-6B37-48E0-8B9B-CFC86145645F}" xr6:coauthVersionLast="45" xr6:coauthVersionMax="45" xr10:uidLastSave="{00000000-0000-0000-0000-000000000000}"/>
  <bookViews>
    <workbookView xWindow="-25320" yWindow="285" windowWidth="25440" windowHeight="15390" tabRatio="834" activeTab="1" xr2:uid="{00000000-000D-0000-FFFF-FFFF00000000}"/>
  </bookViews>
  <sheets>
    <sheet name="h1ère G" sheetId="5" r:id="rId1"/>
    <sheet name="résultats" sheetId="18" r:id="rId2"/>
    <sheet name="calcul spés 1ère" sheetId="14" r:id="rId3"/>
    <sheet name="hterm G" sheetId="16" r:id="rId4"/>
    <sheet name="calcul spés term" sheetId="15" r:id="rId5"/>
  </sheets>
  <definedNames>
    <definedName name="_xlnm._FilterDatabase" localSheetId="0" hidden="1">'h1ère G'!$A$1:$AA$358</definedName>
    <definedName name="_xlnm._FilterDatabase" localSheetId="3" hidden="1">'hterm G'!$A$1:$Q$381</definedName>
    <definedName name="_xlnm._FilterDatabase" localSheetId="1" hidden="1">résultats!$A$1:$D$97</definedName>
    <definedName name="_xlnm.Print_Titles" localSheetId="3">'hterm G'!$1:$1</definedName>
    <definedName name="_xlnm.Print_Area" localSheetId="3">'hterm G'!$A$1:$P$381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3" i="5" l="1"/>
  <c r="L3" i="5"/>
  <c r="M3" i="5"/>
  <c r="K4" i="5"/>
  <c r="L4" i="5"/>
  <c r="M4" i="5"/>
  <c r="K5" i="5"/>
  <c r="L5" i="5"/>
  <c r="M5" i="5"/>
  <c r="K6" i="5"/>
  <c r="L6" i="5"/>
  <c r="N6" i="5" s="1"/>
  <c r="M6" i="5"/>
  <c r="K7" i="5"/>
  <c r="L7" i="5"/>
  <c r="M7" i="5"/>
  <c r="K8" i="5"/>
  <c r="L8" i="5"/>
  <c r="M8" i="5"/>
  <c r="K9" i="5"/>
  <c r="L9" i="5"/>
  <c r="M9" i="5"/>
  <c r="K10" i="5"/>
  <c r="L10" i="5"/>
  <c r="M10" i="5"/>
  <c r="K11" i="5"/>
  <c r="L11" i="5"/>
  <c r="M11" i="5"/>
  <c r="K12" i="5"/>
  <c r="L12" i="5"/>
  <c r="M12" i="5"/>
  <c r="K13" i="5"/>
  <c r="L13" i="5"/>
  <c r="M13" i="5"/>
  <c r="K14" i="5"/>
  <c r="L14" i="5"/>
  <c r="N14" i="5" s="1"/>
  <c r="M14" i="5"/>
  <c r="K15" i="5"/>
  <c r="L15" i="5"/>
  <c r="M15" i="5"/>
  <c r="K16" i="5"/>
  <c r="L16" i="5"/>
  <c r="M16" i="5"/>
  <c r="K17" i="5"/>
  <c r="L17" i="5"/>
  <c r="M17" i="5"/>
  <c r="K18" i="5"/>
  <c r="L18" i="5"/>
  <c r="M18" i="5"/>
  <c r="K19" i="5"/>
  <c r="L19" i="5"/>
  <c r="M19" i="5"/>
  <c r="K20" i="5"/>
  <c r="L20" i="5"/>
  <c r="M20" i="5"/>
  <c r="K21" i="5"/>
  <c r="L21" i="5"/>
  <c r="M21" i="5"/>
  <c r="K22" i="5"/>
  <c r="L22" i="5"/>
  <c r="N22" i="5" s="1"/>
  <c r="M22" i="5"/>
  <c r="K23" i="5"/>
  <c r="L23" i="5"/>
  <c r="M23" i="5"/>
  <c r="K24" i="5"/>
  <c r="L24" i="5"/>
  <c r="M24" i="5"/>
  <c r="K25" i="5"/>
  <c r="L25" i="5"/>
  <c r="M25" i="5"/>
  <c r="K26" i="5"/>
  <c r="L26" i="5"/>
  <c r="M26" i="5"/>
  <c r="K27" i="5"/>
  <c r="L27" i="5"/>
  <c r="M27" i="5"/>
  <c r="K28" i="5"/>
  <c r="L28" i="5"/>
  <c r="M28" i="5"/>
  <c r="K29" i="5"/>
  <c r="L29" i="5"/>
  <c r="M29" i="5"/>
  <c r="K30" i="5"/>
  <c r="L30" i="5"/>
  <c r="N30" i="5" s="1"/>
  <c r="M30" i="5"/>
  <c r="K31" i="5"/>
  <c r="L31" i="5"/>
  <c r="M31" i="5"/>
  <c r="K32" i="5"/>
  <c r="L32" i="5"/>
  <c r="M32" i="5"/>
  <c r="K33" i="5"/>
  <c r="L33" i="5"/>
  <c r="M33" i="5"/>
  <c r="K34" i="5"/>
  <c r="L34" i="5"/>
  <c r="M34" i="5"/>
  <c r="K35" i="5"/>
  <c r="L35" i="5"/>
  <c r="M35" i="5"/>
  <c r="K36" i="5"/>
  <c r="L36" i="5"/>
  <c r="M36" i="5"/>
  <c r="K37" i="5"/>
  <c r="L37" i="5"/>
  <c r="M37" i="5"/>
  <c r="K38" i="5"/>
  <c r="L38" i="5"/>
  <c r="N38" i="5" s="1"/>
  <c r="M38" i="5"/>
  <c r="K39" i="5"/>
  <c r="L39" i="5"/>
  <c r="M39" i="5"/>
  <c r="K40" i="5"/>
  <c r="L40" i="5"/>
  <c r="M40" i="5"/>
  <c r="K41" i="5"/>
  <c r="L41" i="5"/>
  <c r="M41" i="5"/>
  <c r="K42" i="5"/>
  <c r="L42" i="5"/>
  <c r="M42" i="5"/>
  <c r="K43" i="5"/>
  <c r="L43" i="5"/>
  <c r="M43" i="5"/>
  <c r="K44" i="5"/>
  <c r="L44" i="5"/>
  <c r="M44" i="5"/>
  <c r="K45" i="5"/>
  <c r="L45" i="5"/>
  <c r="M45" i="5"/>
  <c r="K46" i="5"/>
  <c r="L46" i="5"/>
  <c r="N46" i="5" s="1"/>
  <c r="M46" i="5"/>
  <c r="K47" i="5"/>
  <c r="L47" i="5"/>
  <c r="M47" i="5"/>
  <c r="K48" i="5"/>
  <c r="L48" i="5"/>
  <c r="M48" i="5"/>
  <c r="K49" i="5"/>
  <c r="L49" i="5"/>
  <c r="M49" i="5"/>
  <c r="K50" i="5"/>
  <c r="L50" i="5"/>
  <c r="M50" i="5"/>
  <c r="K51" i="5"/>
  <c r="L51" i="5"/>
  <c r="M51" i="5"/>
  <c r="K52" i="5"/>
  <c r="L52" i="5"/>
  <c r="M52" i="5"/>
  <c r="K53" i="5"/>
  <c r="L53" i="5"/>
  <c r="M53" i="5"/>
  <c r="K54" i="5"/>
  <c r="L54" i="5"/>
  <c r="N54" i="5" s="1"/>
  <c r="M54" i="5"/>
  <c r="K55" i="5"/>
  <c r="L55" i="5"/>
  <c r="M55" i="5"/>
  <c r="K56" i="5"/>
  <c r="L56" i="5"/>
  <c r="M56" i="5"/>
  <c r="K57" i="5"/>
  <c r="L57" i="5"/>
  <c r="M57" i="5"/>
  <c r="K58" i="5"/>
  <c r="L58" i="5"/>
  <c r="M58" i="5"/>
  <c r="K59" i="5"/>
  <c r="L59" i="5"/>
  <c r="M59" i="5"/>
  <c r="K60" i="5"/>
  <c r="L60" i="5"/>
  <c r="M60" i="5"/>
  <c r="K61" i="5"/>
  <c r="L61" i="5"/>
  <c r="M61" i="5"/>
  <c r="K62" i="5"/>
  <c r="L62" i="5"/>
  <c r="N62" i="5" s="1"/>
  <c r="M62" i="5"/>
  <c r="K63" i="5"/>
  <c r="L63" i="5"/>
  <c r="M63" i="5"/>
  <c r="K64" i="5"/>
  <c r="L64" i="5"/>
  <c r="M64" i="5"/>
  <c r="K65" i="5"/>
  <c r="L65" i="5"/>
  <c r="M65" i="5"/>
  <c r="K66" i="5"/>
  <c r="L66" i="5"/>
  <c r="M66" i="5"/>
  <c r="K67" i="5"/>
  <c r="L67" i="5"/>
  <c r="M67" i="5"/>
  <c r="K68" i="5"/>
  <c r="L68" i="5"/>
  <c r="M68" i="5"/>
  <c r="K69" i="5"/>
  <c r="L69" i="5"/>
  <c r="M69" i="5"/>
  <c r="K70" i="5"/>
  <c r="L70" i="5"/>
  <c r="N70" i="5" s="1"/>
  <c r="M70" i="5"/>
  <c r="K71" i="5"/>
  <c r="L71" i="5"/>
  <c r="M71" i="5"/>
  <c r="K72" i="5"/>
  <c r="L72" i="5"/>
  <c r="M72" i="5"/>
  <c r="K73" i="5"/>
  <c r="L73" i="5"/>
  <c r="M73" i="5"/>
  <c r="K74" i="5"/>
  <c r="L74" i="5"/>
  <c r="M74" i="5"/>
  <c r="K75" i="5"/>
  <c r="L75" i="5"/>
  <c r="M75" i="5"/>
  <c r="K76" i="5"/>
  <c r="L76" i="5"/>
  <c r="M76" i="5"/>
  <c r="K77" i="5"/>
  <c r="L77" i="5"/>
  <c r="M77" i="5"/>
  <c r="K78" i="5"/>
  <c r="L78" i="5"/>
  <c r="N78" i="5" s="1"/>
  <c r="M78" i="5"/>
  <c r="K79" i="5"/>
  <c r="L79" i="5"/>
  <c r="M79" i="5"/>
  <c r="K80" i="5"/>
  <c r="L80" i="5"/>
  <c r="M80" i="5"/>
  <c r="K81" i="5"/>
  <c r="L81" i="5"/>
  <c r="M81" i="5"/>
  <c r="K82" i="5"/>
  <c r="L82" i="5"/>
  <c r="M82" i="5"/>
  <c r="K83" i="5"/>
  <c r="L83" i="5"/>
  <c r="M83" i="5"/>
  <c r="K84" i="5"/>
  <c r="L84" i="5"/>
  <c r="M84" i="5"/>
  <c r="K85" i="5"/>
  <c r="L85" i="5"/>
  <c r="M85" i="5"/>
  <c r="K86" i="5"/>
  <c r="L86" i="5"/>
  <c r="N86" i="5" s="1"/>
  <c r="M86" i="5"/>
  <c r="K87" i="5"/>
  <c r="L87" i="5"/>
  <c r="M87" i="5"/>
  <c r="K88" i="5"/>
  <c r="L88" i="5"/>
  <c r="M88" i="5"/>
  <c r="K89" i="5"/>
  <c r="L89" i="5"/>
  <c r="M89" i="5"/>
  <c r="K90" i="5"/>
  <c r="L90" i="5"/>
  <c r="M90" i="5"/>
  <c r="K91" i="5"/>
  <c r="L91" i="5"/>
  <c r="M91" i="5"/>
  <c r="K92" i="5"/>
  <c r="L92" i="5"/>
  <c r="M92" i="5"/>
  <c r="K93" i="5"/>
  <c r="L93" i="5"/>
  <c r="M93" i="5"/>
  <c r="K94" i="5"/>
  <c r="L94" i="5"/>
  <c r="N94" i="5" s="1"/>
  <c r="M94" i="5"/>
  <c r="K95" i="5"/>
  <c r="L95" i="5"/>
  <c r="M95" i="5"/>
  <c r="K96" i="5"/>
  <c r="L96" i="5"/>
  <c r="M96" i="5"/>
  <c r="K97" i="5"/>
  <c r="L97" i="5"/>
  <c r="M97" i="5"/>
  <c r="K98" i="5"/>
  <c r="L98" i="5"/>
  <c r="M98" i="5"/>
  <c r="K99" i="5"/>
  <c r="L99" i="5"/>
  <c r="M99" i="5"/>
  <c r="K100" i="5"/>
  <c r="L100" i="5"/>
  <c r="M100" i="5"/>
  <c r="K101" i="5"/>
  <c r="L101" i="5"/>
  <c r="M101" i="5"/>
  <c r="K102" i="5"/>
  <c r="L102" i="5"/>
  <c r="N102" i="5" s="1"/>
  <c r="M102" i="5"/>
  <c r="K103" i="5"/>
  <c r="L103" i="5"/>
  <c r="M103" i="5"/>
  <c r="K104" i="5"/>
  <c r="L104" i="5"/>
  <c r="M104" i="5"/>
  <c r="K105" i="5"/>
  <c r="L105" i="5"/>
  <c r="M105" i="5"/>
  <c r="K106" i="5"/>
  <c r="L106" i="5"/>
  <c r="M106" i="5"/>
  <c r="K107" i="5"/>
  <c r="L107" i="5"/>
  <c r="M107" i="5"/>
  <c r="K108" i="5"/>
  <c r="L108" i="5"/>
  <c r="M108" i="5"/>
  <c r="K109" i="5"/>
  <c r="L109" i="5"/>
  <c r="M109" i="5"/>
  <c r="K110" i="5"/>
  <c r="L110" i="5"/>
  <c r="N110" i="5" s="1"/>
  <c r="M110" i="5"/>
  <c r="K111" i="5"/>
  <c r="L111" i="5"/>
  <c r="M111" i="5"/>
  <c r="K112" i="5"/>
  <c r="L112" i="5"/>
  <c r="M112" i="5"/>
  <c r="K113" i="5"/>
  <c r="L113" i="5"/>
  <c r="M113" i="5"/>
  <c r="K114" i="5"/>
  <c r="L114" i="5"/>
  <c r="M114" i="5"/>
  <c r="K115" i="5"/>
  <c r="L115" i="5"/>
  <c r="M115" i="5"/>
  <c r="K116" i="5"/>
  <c r="L116" i="5"/>
  <c r="M116" i="5"/>
  <c r="K117" i="5"/>
  <c r="L117" i="5"/>
  <c r="M117" i="5"/>
  <c r="K118" i="5"/>
  <c r="L118" i="5"/>
  <c r="N118" i="5" s="1"/>
  <c r="M118" i="5"/>
  <c r="K119" i="5"/>
  <c r="L119" i="5"/>
  <c r="M119" i="5"/>
  <c r="K120" i="5"/>
  <c r="L120" i="5"/>
  <c r="M120" i="5"/>
  <c r="K121" i="5"/>
  <c r="L121" i="5"/>
  <c r="M121" i="5"/>
  <c r="K122" i="5"/>
  <c r="L122" i="5"/>
  <c r="M122" i="5"/>
  <c r="K123" i="5"/>
  <c r="L123" i="5"/>
  <c r="M123" i="5"/>
  <c r="K124" i="5"/>
  <c r="L124" i="5"/>
  <c r="M124" i="5"/>
  <c r="K125" i="5"/>
  <c r="L125" i="5"/>
  <c r="M125" i="5"/>
  <c r="K126" i="5"/>
  <c r="L126" i="5"/>
  <c r="N126" i="5" s="1"/>
  <c r="M126" i="5"/>
  <c r="K127" i="5"/>
  <c r="L127" i="5"/>
  <c r="M127" i="5"/>
  <c r="K128" i="5"/>
  <c r="L128" i="5"/>
  <c r="M128" i="5"/>
  <c r="K129" i="5"/>
  <c r="L129" i="5"/>
  <c r="M129" i="5"/>
  <c r="K130" i="5"/>
  <c r="L130" i="5"/>
  <c r="M130" i="5"/>
  <c r="K131" i="5"/>
  <c r="L131" i="5"/>
  <c r="M131" i="5"/>
  <c r="K132" i="5"/>
  <c r="L132" i="5"/>
  <c r="M132" i="5"/>
  <c r="K133" i="5"/>
  <c r="L133" i="5"/>
  <c r="M133" i="5"/>
  <c r="K134" i="5"/>
  <c r="L134" i="5"/>
  <c r="N134" i="5" s="1"/>
  <c r="M134" i="5"/>
  <c r="K135" i="5"/>
  <c r="L135" i="5"/>
  <c r="M135" i="5"/>
  <c r="K136" i="5"/>
  <c r="L136" i="5"/>
  <c r="M136" i="5"/>
  <c r="K137" i="5"/>
  <c r="L137" i="5"/>
  <c r="M137" i="5"/>
  <c r="K138" i="5"/>
  <c r="L138" i="5"/>
  <c r="M138" i="5"/>
  <c r="K139" i="5"/>
  <c r="L139" i="5"/>
  <c r="M139" i="5"/>
  <c r="K140" i="5"/>
  <c r="L140" i="5"/>
  <c r="M140" i="5"/>
  <c r="K141" i="5"/>
  <c r="L141" i="5"/>
  <c r="M141" i="5"/>
  <c r="K142" i="5"/>
  <c r="L142" i="5"/>
  <c r="N142" i="5" s="1"/>
  <c r="M142" i="5"/>
  <c r="K143" i="5"/>
  <c r="L143" i="5"/>
  <c r="M143" i="5"/>
  <c r="K144" i="5"/>
  <c r="L144" i="5"/>
  <c r="M144" i="5"/>
  <c r="K145" i="5"/>
  <c r="L145" i="5"/>
  <c r="M145" i="5"/>
  <c r="K146" i="5"/>
  <c r="L146" i="5"/>
  <c r="M146" i="5"/>
  <c r="K147" i="5"/>
  <c r="L147" i="5"/>
  <c r="M147" i="5"/>
  <c r="K148" i="5"/>
  <c r="L148" i="5"/>
  <c r="M148" i="5"/>
  <c r="K149" i="5"/>
  <c r="L149" i="5"/>
  <c r="M149" i="5"/>
  <c r="K150" i="5"/>
  <c r="L150" i="5"/>
  <c r="N150" i="5" s="1"/>
  <c r="M150" i="5"/>
  <c r="K151" i="5"/>
  <c r="L151" i="5"/>
  <c r="M151" i="5"/>
  <c r="K152" i="5"/>
  <c r="L152" i="5"/>
  <c r="M152" i="5"/>
  <c r="K153" i="5"/>
  <c r="L153" i="5"/>
  <c r="M153" i="5"/>
  <c r="K154" i="5"/>
  <c r="L154" i="5"/>
  <c r="M154" i="5"/>
  <c r="K155" i="5"/>
  <c r="L155" i="5"/>
  <c r="M155" i="5"/>
  <c r="K156" i="5"/>
  <c r="L156" i="5"/>
  <c r="M156" i="5"/>
  <c r="K157" i="5"/>
  <c r="L157" i="5"/>
  <c r="M157" i="5"/>
  <c r="K158" i="5"/>
  <c r="L158" i="5"/>
  <c r="N158" i="5" s="1"/>
  <c r="M158" i="5"/>
  <c r="K159" i="5"/>
  <c r="L159" i="5"/>
  <c r="M159" i="5"/>
  <c r="K160" i="5"/>
  <c r="L160" i="5"/>
  <c r="M160" i="5"/>
  <c r="K161" i="5"/>
  <c r="L161" i="5"/>
  <c r="M161" i="5"/>
  <c r="K162" i="5"/>
  <c r="L162" i="5"/>
  <c r="M162" i="5"/>
  <c r="K163" i="5"/>
  <c r="L163" i="5"/>
  <c r="M163" i="5"/>
  <c r="K164" i="5"/>
  <c r="L164" i="5"/>
  <c r="M164" i="5"/>
  <c r="K165" i="5"/>
  <c r="L165" i="5"/>
  <c r="M165" i="5"/>
  <c r="K166" i="5"/>
  <c r="L166" i="5"/>
  <c r="N166" i="5" s="1"/>
  <c r="M166" i="5"/>
  <c r="K167" i="5"/>
  <c r="L167" i="5"/>
  <c r="M167" i="5"/>
  <c r="K168" i="5"/>
  <c r="L168" i="5"/>
  <c r="M168" i="5"/>
  <c r="K169" i="5"/>
  <c r="L169" i="5"/>
  <c r="M169" i="5"/>
  <c r="K170" i="5"/>
  <c r="L170" i="5"/>
  <c r="M170" i="5"/>
  <c r="K171" i="5"/>
  <c r="L171" i="5"/>
  <c r="M171" i="5"/>
  <c r="K172" i="5"/>
  <c r="L172" i="5"/>
  <c r="M172" i="5"/>
  <c r="K173" i="5"/>
  <c r="L173" i="5"/>
  <c r="M173" i="5"/>
  <c r="K174" i="5"/>
  <c r="L174" i="5"/>
  <c r="N174" i="5" s="1"/>
  <c r="M174" i="5"/>
  <c r="K175" i="5"/>
  <c r="L175" i="5"/>
  <c r="M175" i="5"/>
  <c r="K176" i="5"/>
  <c r="L176" i="5"/>
  <c r="M176" i="5"/>
  <c r="K177" i="5"/>
  <c r="L177" i="5"/>
  <c r="M177" i="5"/>
  <c r="K178" i="5"/>
  <c r="L178" i="5"/>
  <c r="M178" i="5"/>
  <c r="K179" i="5"/>
  <c r="L179" i="5"/>
  <c r="M179" i="5"/>
  <c r="K180" i="5"/>
  <c r="L180" i="5"/>
  <c r="M180" i="5"/>
  <c r="K181" i="5"/>
  <c r="L181" i="5"/>
  <c r="M181" i="5"/>
  <c r="K182" i="5"/>
  <c r="L182" i="5"/>
  <c r="N182" i="5" s="1"/>
  <c r="M182" i="5"/>
  <c r="K183" i="5"/>
  <c r="L183" i="5"/>
  <c r="M183" i="5"/>
  <c r="K184" i="5"/>
  <c r="L184" i="5"/>
  <c r="M184" i="5"/>
  <c r="K185" i="5"/>
  <c r="L185" i="5"/>
  <c r="M185" i="5"/>
  <c r="K186" i="5"/>
  <c r="L186" i="5"/>
  <c r="M186" i="5"/>
  <c r="K187" i="5"/>
  <c r="L187" i="5"/>
  <c r="M187" i="5"/>
  <c r="K188" i="5"/>
  <c r="L188" i="5"/>
  <c r="M188" i="5"/>
  <c r="K189" i="5"/>
  <c r="L189" i="5"/>
  <c r="M189" i="5"/>
  <c r="K190" i="5"/>
  <c r="L190" i="5"/>
  <c r="N190" i="5" s="1"/>
  <c r="M190" i="5"/>
  <c r="K191" i="5"/>
  <c r="L191" i="5"/>
  <c r="M191" i="5"/>
  <c r="K192" i="5"/>
  <c r="L192" i="5"/>
  <c r="M192" i="5"/>
  <c r="K193" i="5"/>
  <c r="L193" i="5"/>
  <c r="M193" i="5"/>
  <c r="K194" i="5"/>
  <c r="L194" i="5"/>
  <c r="M194" i="5"/>
  <c r="K195" i="5"/>
  <c r="L195" i="5"/>
  <c r="M195" i="5"/>
  <c r="K196" i="5"/>
  <c r="L196" i="5"/>
  <c r="M196" i="5"/>
  <c r="K197" i="5"/>
  <c r="L197" i="5"/>
  <c r="M197" i="5"/>
  <c r="K198" i="5"/>
  <c r="L198" i="5"/>
  <c r="N198" i="5" s="1"/>
  <c r="M198" i="5"/>
  <c r="K199" i="5"/>
  <c r="L199" i="5"/>
  <c r="M199" i="5"/>
  <c r="K200" i="5"/>
  <c r="L200" i="5"/>
  <c r="M200" i="5"/>
  <c r="K201" i="5"/>
  <c r="L201" i="5"/>
  <c r="M201" i="5"/>
  <c r="K202" i="5"/>
  <c r="L202" i="5"/>
  <c r="M202" i="5"/>
  <c r="K203" i="5"/>
  <c r="L203" i="5"/>
  <c r="M203" i="5"/>
  <c r="K204" i="5"/>
  <c r="L204" i="5"/>
  <c r="M204" i="5"/>
  <c r="K205" i="5"/>
  <c r="L205" i="5"/>
  <c r="M205" i="5"/>
  <c r="K206" i="5"/>
  <c r="L206" i="5"/>
  <c r="N206" i="5" s="1"/>
  <c r="M206" i="5"/>
  <c r="K207" i="5"/>
  <c r="L207" i="5"/>
  <c r="M207" i="5"/>
  <c r="K208" i="5"/>
  <c r="L208" i="5"/>
  <c r="M208" i="5"/>
  <c r="K209" i="5"/>
  <c r="L209" i="5"/>
  <c r="M209" i="5"/>
  <c r="K210" i="5"/>
  <c r="L210" i="5"/>
  <c r="M210" i="5"/>
  <c r="K211" i="5"/>
  <c r="L211" i="5"/>
  <c r="M211" i="5"/>
  <c r="K212" i="5"/>
  <c r="L212" i="5"/>
  <c r="M212" i="5"/>
  <c r="K213" i="5"/>
  <c r="L213" i="5"/>
  <c r="M213" i="5"/>
  <c r="K214" i="5"/>
  <c r="L214" i="5"/>
  <c r="N214" i="5" s="1"/>
  <c r="M214" i="5"/>
  <c r="K215" i="5"/>
  <c r="L215" i="5"/>
  <c r="M215" i="5"/>
  <c r="K216" i="5"/>
  <c r="L216" i="5"/>
  <c r="M216" i="5"/>
  <c r="K217" i="5"/>
  <c r="L217" i="5"/>
  <c r="M217" i="5"/>
  <c r="K218" i="5"/>
  <c r="L218" i="5"/>
  <c r="M218" i="5"/>
  <c r="K219" i="5"/>
  <c r="L219" i="5"/>
  <c r="M219" i="5"/>
  <c r="K220" i="5"/>
  <c r="L220" i="5"/>
  <c r="M220" i="5"/>
  <c r="K221" i="5"/>
  <c r="L221" i="5"/>
  <c r="M221" i="5"/>
  <c r="K222" i="5"/>
  <c r="L222" i="5"/>
  <c r="N222" i="5" s="1"/>
  <c r="M222" i="5"/>
  <c r="K223" i="5"/>
  <c r="L223" i="5"/>
  <c r="M223" i="5"/>
  <c r="K224" i="5"/>
  <c r="L224" i="5"/>
  <c r="M224" i="5"/>
  <c r="K225" i="5"/>
  <c r="L225" i="5"/>
  <c r="M225" i="5"/>
  <c r="K226" i="5"/>
  <c r="L226" i="5"/>
  <c r="M226" i="5"/>
  <c r="K227" i="5"/>
  <c r="L227" i="5"/>
  <c r="M227" i="5"/>
  <c r="K228" i="5"/>
  <c r="L228" i="5"/>
  <c r="M228" i="5"/>
  <c r="K229" i="5"/>
  <c r="L229" i="5"/>
  <c r="M229" i="5"/>
  <c r="K230" i="5"/>
  <c r="L230" i="5"/>
  <c r="N230" i="5" s="1"/>
  <c r="M230" i="5"/>
  <c r="K231" i="5"/>
  <c r="L231" i="5"/>
  <c r="M231" i="5"/>
  <c r="K232" i="5"/>
  <c r="L232" i="5"/>
  <c r="M232" i="5"/>
  <c r="K233" i="5"/>
  <c r="L233" i="5"/>
  <c r="M233" i="5"/>
  <c r="K234" i="5"/>
  <c r="L234" i="5"/>
  <c r="M234" i="5"/>
  <c r="K235" i="5"/>
  <c r="L235" i="5"/>
  <c r="M235" i="5"/>
  <c r="K236" i="5"/>
  <c r="L236" i="5"/>
  <c r="M236" i="5"/>
  <c r="K237" i="5"/>
  <c r="L237" i="5"/>
  <c r="M237" i="5"/>
  <c r="K238" i="5"/>
  <c r="L238" i="5"/>
  <c r="N238" i="5" s="1"/>
  <c r="M238" i="5"/>
  <c r="K239" i="5"/>
  <c r="L239" i="5"/>
  <c r="M239" i="5"/>
  <c r="K240" i="5"/>
  <c r="L240" i="5"/>
  <c r="M240" i="5"/>
  <c r="K241" i="5"/>
  <c r="L241" i="5"/>
  <c r="M241" i="5"/>
  <c r="K242" i="5"/>
  <c r="L242" i="5"/>
  <c r="M242" i="5"/>
  <c r="K243" i="5"/>
  <c r="L243" i="5"/>
  <c r="M243" i="5"/>
  <c r="K244" i="5"/>
  <c r="L244" i="5"/>
  <c r="M244" i="5"/>
  <c r="K245" i="5"/>
  <c r="L245" i="5"/>
  <c r="M245" i="5"/>
  <c r="K246" i="5"/>
  <c r="L246" i="5"/>
  <c r="N246" i="5" s="1"/>
  <c r="M246" i="5"/>
  <c r="K247" i="5"/>
  <c r="L247" i="5"/>
  <c r="M247" i="5"/>
  <c r="K248" i="5"/>
  <c r="L248" i="5"/>
  <c r="M248" i="5"/>
  <c r="K249" i="5"/>
  <c r="L249" i="5"/>
  <c r="M249" i="5"/>
  <c r="K250" i="5"/>
  <c r="L250" i="5"/>
  <c r="M250" i="5"/>
  <c r="K251" i="5"/>
  <c r="L251" i="5"/>
  <c r="M251" i="5"/>
  <c r="K252" i="5"/>
  <c r="L252" i="5"/>
  <c r="M252" i="5"/>
  <c r="K253" i="5"/>
  <c r="L253" i="5"/>
  <c r="M253" i="5"/>
  <c r="K254" i="5"/>
  <c r="L254" i="5"/>
  <c r="N254" i="5" s="1"/>
  <c r="M254" i="5"/>
  <c r="K255" i="5"/>
  <c r="L255" i="5"/>
  <c r="M255" i="5"/>
  <c r="K256" i="5"/>
  <c r="L256" i="5"/>
  <c r="M256" i="5"/>
  <c r="K257" i="5"/>
  <c r="L257" i="5"/>
  <c r="M257" i="5"/>
  <c r="K258" i="5"/>
  <c r="L258" i="5"/>
  <c r="M258" i="5"/>
  <c r="K259" i="5"/>
  <c r="L259" i="5"/>
  <c r="M259" i="5"/>
  <c r="K260" i="5"/>
  <c r="L260" i="5"/>
  <c r="M260" i="5"/>
  <c r="K261" i="5"/>
  <c r="L261" i="5"/>
  <c r="M261" i="5"/>
  <c r="K262" i="5"/>
  <c r="L262" i="5"/>
  <c r="N262" i="5" s="1"/>
  <c r="M262" i="5"/>
  <c r="K263" i="5"/>
  <c r="L263" i="5"/>
  <c r="M263" i="5"/>
  <c r="K264" i="5"/>
  <c r="L264" i="5"/>
  <c r="M264" i="5"/>
  <c r="K265" i="5"/>
  <c r="L265" i="5"/>
  <c r="M265" i="5"/>
  <c r="K266" i="5"/>
  <c r="L266" i="5"/>
  <c r="M266" i="5"/>
  <c r="K267" i="5"/>
  <c r="L267" i="5"/>
  <c r="M267" i="5"/>
  <c r="K268" i="5"/>
  <c r="L268" i="5"/>
  <c r="M268" i="5"/>
  <c r="K269" i="5"/>
  <c r="L269" i="5"/>
  <c r="M269" i="5"/>
  <c r="K270" i="5"/>
  <c r="L270" i="5"/>
  <c r="N270" i="5" s="1"/>
  <c r="M270" i="5"/>
  <c r="K271" i="5"/>
  <c r="L271" i="5"/>
  <c r="M271" i="5"/>
  <c r="K272" i="5"/>
  <c r="L272" i="5"/>
  <c r="M272" i="5"/>
  <c r="K273" i="5"/>
  <c r="L273" i="5"/>
  <c r="M273" i="5"/>
  <c r="K274" i="5"/>
  <c r="L274" i="5"/>
  <c r="M274" i="5"/>
  <c r="K275" i="5"/>
  <c r="L275" i="5"/>
  <c r="M275" i="5"/>
  <c r="K276" i="5"/>
  <c r="L276" i="5"/>
  <c r="M276" i="5"/>
  <c r="K277" i="5"/>
  <c r="L277" i="5"/>
  <c r="M277" i="5"/>
  <c r="K278" i="5"/>
  <c r="L278" i="5"/>
  <c r="N278" i="5" s="1"/>
  <c r="M278" i="5"/>
  <c r="K279" i="5"/>
  <c r="L279" i="5"/>
  <c r="M279" i="5"/>
  <c r="K280" i="5"/>
  <c r="L280" i="5"/>
  <c r="M280" i="5"/>
  <c r="K281" i="5"/>
  <c r="L281" i="5"/>
  <c r="M281" i="5"/>
  <c r="K282" i="5"/>
  <c r="L282" i="5"/>
  <c r="M282" i="5"/>
  <c r="K283" i="5"/>
  <c r="L283" i="5"/>
  <c r="M283" i="5"/>
  <c r="K284" i="5"/>
  <c r="L284" i="5"/>
  <c r="M284" i="5"/>
  <c r="K285" i="5"/>
  <c r="L285" i="5"/>
  <c r="M285" i="5"/>
  <c r="K286" i="5"/>
  <c r="L286" i="5"/>
  <c r="N286" i="5" s="1"/>
  <c r="M286" i="5"/>
  <c r="K287" i="5"/>
  <c r="L287" i="5"/>
  <c r="M287" i="5"/>
  <c r="K288" i="5"/>
  <c r="L288" i="5"/>
  <c r="M288" i="5"/>
  <c r="K289" i="5"/>
  <c r="L289" i="5"/>
  <c r="M289" i="5"/>
  <c r="K290" i="5"/>
  <c r="L290" i="5"/>
  <c r="M290" i="5"/>
  <c r="K291" i="5"/>
  <c r="L291" i="5"/>
  <c r="M291" i="5"/>
  <c r="K292" i="5"/>
  <c r="L292" i="5"/>
  <c r="M292" i="5"/>
  <c r="K293" i="5"/>
  <c r="L293" i="5"/>
  <c r="M293" i="5"/>
  <c r="K294" i="5"/>
  <c r="L294" i="5"/>
  <c r="N294" i="5" s="1"/>
  <c r="M294" i="5"/>
  <c r="K295" i="5"/>
  <c r="L295" i="5"/>
  <c r="M295" i="5"/>
  <c r="K296" i="5"/>
  <c r="L296" i="5"/>
  <c r="M296" i="5"/>
  <c r="K297" i="5"/>
  <c r="L297" i="5"/>
  <c r="M297" i="5"/>
  <c r="K298" i="5"/>
  <c r="L298" i="5"/>
  <c r="M298" i="5"/>
  <c r="K299" i="5"/>
  <c r="L299" i="5"/>
  <c r="M299" i="5"/>
  <c r="K300" i="5"/>
  <c r="L300" i="5"/>
  <c r="M300" i="5"/>
  <c r="K301" i="5"/>
  <c r="L301" i="5"/>
  <c r="M301" i="5"/>
  <c r="K302" i="5"/>
  <c r="L302" i="5"/>
  <c r="N302" i="5" s="1"/>
  <c r="M302" i="5"/>
  <c r="K303" i="5"/>
  <c r="L303" i="5"/>
  <c r="M303" i="5"/>
  <c r="K304" i="5"/>
  <c r="L304" i="5"/>
  <c r="M304" i="5"/>
  <c r="K305" i="5"/>
  <c r="L305" i="5"/>
  <c r="M305" i="5"/>
  <c r="K306" i="5"/>
  <c r="L306" i="5"/>
  <c r="M306" i="5"/>
  <c r="K307" i="5"/>
  <c r="L307" i="5"/>
  <c r="M307" i="5"/>
  <c r="K308" i="5"/>
  <c r="L308" i="5"/>
  <c r="M308" i="5"/>
  <c r="K309" i="5"/>
  <c r="L309" i="5"/>
  <c r="M309" i="5"/>
  <c r="K310" i="5"/>
  <c r="L310" i="5"/>
  <c r="N310" i="5" s="1"/>
  <c r="M310" i="5"/>
  <c r="K311" i="5"/>
  <c r="L311" i="5"/>
  <c r="M311" i="5"/>
  <c r="K312" i="5"/>
  <c r="L312" i="5"/>
  <c r="M312" i="5"/>
  <c r="K313" i="5"/>
  <c r="L313" i="5"/>
  <c r="M313" i="5"/>
  <c r="K314" i="5"/>
  <c r="L314" i="5"/>
  <c r="M314" i="5"/>
  <c r="K315" i="5"/>
  <c r="L315" i="5"/>
  <c r="M315" i="5"/>
  <c r="K316" i="5"/>
  <c r="L316" i="5"/>
  <c r="M316" i="5"/>
  <c r="K317" i="5"/>
  <c r="L317" i="5"/>
  <c r="M317" i="5"/>
  <c r="K318" i="5"/>
  <c r="L318" i="5"/>
  <c r="N318" i="5" s="1"/>
  <c r="M318" i="5"/>
  <c r="K319" i="5"/>
  <c r="L319" i="5"/>
  <c r="M319" i="5"/>
  <c r="K320" i="5"/>
  <c r="L320" i="5"/>
  <c r="M320" i="5"/>
  <c r="K321" i="5"/>
  <c r="L321" i="5"/>
  <c r="M321" i="5"/>
  <c r="K322" i="5"/>
  <c r="L322" i="5"/>
  <c r="M322" i="5"/>
  <c r="K323" i="5"/>
  <c r="L323" i="5"/>
  <c r="M323" i="5"/>
  <c r="K324" i="5"/>
  <c r="L324" i="5"/>
  <c r="M324" i="5"/>
  <c r="K325" i="5"/>
  <c r="L325" i="5"/>
  <c r="M325" i="5"/>
  <c r="K326" i="5"/>
  <c r="L326" i="5"/>
  <c r="N326" i="5" s="1"/>
  <c r="M326" i="5"/>
  <c r="K327" i="5"/>
  <c r="L327" i="5"/>
  <c r="M327" i="5"/>
  <c r="K328" i="5"/>
  <c r="L328" i="5"/>
  <c r="M328" i="5"/>
  <c r="K329" i="5"/>
  <c r="L329" i="5"/>
  <c r="M329" i="5"/>
  <c r="K330" i="5"/>
  <c r="L330" i="5"/>
  <c r="M330" i="5"/>
  <c r="K331" i="5"/>
  <c r="L331" i="5"/>
  <c r="M331" i="5"/>
  <c r="K332" i="5"/>
  <c r="L332" i="5"/>
  <c r="M332" i="5"/>
  <c r="K333" i="5"/>
  <c r="L333" i="5"/>
  <c r="M333" i="5"/>
  <c r="K334" i="5"/>
  <c r="L334" i="5"/>
  <c r="N334" i="5" s="1"/>
  <c r="M334" i="5"/>
  <c r="K335" i="5"/>
  <c r="L335" i="5"/>
  <c r="M335" i="5"/>
  <c r="K336" i="5"/>
  <c r="L336" i="5"/>
  <c r="M336" i="5"/>
  <c r="K337" i="5"/>
  <c r="L337" i="5"/>
  <c r="M337" i="5"/>
  <c r="K338" i="5"/>
  <c r="L338" i="5"/>
  <c r="M338" i="5"/>
  <c r="K339" i="5"/>
  <c r="L339" i="5"/>
  <c r="M339" i="5"/>
  <c r="K340" i="5"/>
  <c r="L340" i="5"/>
  <c r="M340" i="5"/>
  <c r="K341" i="5"/>
  <c r="L341" i="5"/>
  <c r="M341" i="5"/>
  <c r="K342" i="5"/>
  <c r="L342" i="5"/>
  <c r="N342" i="5" s="1"/>
  <c r="M342" i="5"/>
  <c r="K343" i="5"/>
  <c r="L343" i="5"/>
  <c r="M343" i="5"/>
  <c r="K344" i="5"/>
  <c r="L344" i="5"/>
  <c r="M344" i="5"/>
  <c r="K345" i="5"/>
  <c r="L345" i="5"/>
  <c r="M345" i="5"/>
  <c r="K346" i="5"/>
  <c r="L346" i="5"/>
  <c r="M346" i="5"/>
  <c r="K347" i="5"/>
  <c r="L347" i="5"/>
  <c r="M347" i="5"/>
  <c r="K348" i="5"/>
  <c r="L348" i="5"/>
  <c r="M348" i="5"/>
  <c r="K349" i="5"/>
  <c r="L349" i="5"/>
  <c r="M349" i="5"/>
  <c r="K350" i="5"/>
  <c r="L350" i="5"/>
  <c r="N350" i="5" s="1"/>
  <c r="M350" i="5"/>
  <c r="K351" i="5"/>
  <c r="L351" i="5"/>
  <c r="M351" i="5"/>
  <c r="K352" i="5"/>
  <c r="L352" i="5"/>
  <c r="M352" i="5"/>
  <c r="K353" i="5"/>
  <c r="L353" i="5"/>
  <c r="M353" i="5"/>
  <c r="K354" i="5"/>
  <c r="L354" i="5"/>
  <c r="M354" i="5"/>
  <c r="K355" i="5"/>
  <c r="L355" i="5"/>
  <c r="M355" i="5"/>
  <c r="K356" i="5"/>
  <c r="L356" i="5"/>
  <c r="M356" i="5"/>
  <c r="K357" i="5"/>
  <c r="L357" i="5"/>
  <c r="M357" i="5"/>
  <c r="K358" i="5"/>
  <c r="L358" i="5"/>
  <c r="N358" i="5" s="1"/>
  <c r="M358" i="5"/>
  <c r="N352" i="5" l="1"/>
  <c r="N344" i="5"/>
  <c r="N336" i="5"/>
  <c r="N328" i="5"/>
  <c r="N320" i="5"/>
  <c r="N312" i="5"/>
  <c r="N304" i="5"/>
  <c r="N296" i="5"/>
  <c r="N288" i="5"/>
  <c r="N280" i="5"/>
  <c r="N264" i="5"/>
  <c r="N256" i="5"/>
  <c r="N248" i="5"/>
  <c r="N240" i="5"/>
  <c r="N232" i="5"/>
  <c r="N224" i="5"/>
  <c r="N216" i="5"/>
  <c r="N208" i="5"/>
  <c r="N200" i="5"/>
  <c r="N184" i="5"/>
  <c r="N176" i="5"/>
  <c r="N168" i="5"/>
  <c r="N144" i="5"/>
  <c r="N136" i="5"/>
  <c r="N128" i="5"/>
  <c r="N112" i="5"/>
  <c r="N64" i="5"/>
  <c r="N56" i="5"/>
  <c r="N48" i="5"/>
  <c r="N24" i="5"/>
  <c r="N16" i="5"/>
  <c r="N8" i="5"/>
  <c r="N260" i="5"/>
  <c r="N220" i="5"/>
  <c r="N212" i="5"/>
  <c r="N204" i="5"/>
  <c r="N196" i="5"/>
  <c r="N188" i="5"/>
  <c r="N180" i="5"/>
  <c r="N172" i="5"/>
  <c r="N164" i="5"/>
  <c r="N156" i="5"/>
  <c r="N148" i="5"/>
  <c r="N140" i="5"/>
  <c r="N132" i="5"/>
  <c r="N124" i="5"/>
  <c r="N116" i="5"/>
  <c r="N92" i="5"/>
  <c r="N84" i="5"/>
  <c r="N52" i="5"/>
  <c r="N44" i="5"/>
  <c r="N36" i="5"/>
  <c r="N28" i="5"/>
  <c r="N20" i="5"/>
  <c r="N12" i="5"/>
  <c r="N4" i="5"/>
  <c r="N125" i="5"/>
  <c r="N354" i="5"/>
  <c r="N346" i="5"/>
  <c r="N338" i="5"/>
  <c r="N330" i="5"/>
  <c r="N322" i="5"/>
  <c r="N314" i="5"/>
  <c r="N306" i="5"/>
  <c r="N298" i="5"/>
  <c r="N290" i="5"/>
  <c r="N282" i="5"/>
  <c r="N274" i="5"/>
  <c r="N266" i="5"/>
  <c r="N258" i="5"/>
  <c r="N250" i="5"/>
  <c r="N242" i="5"/>
  <c r="N234" i="5"/>
  <c r="N226" i="5"/>
  <c r="N218" i="5"/>
  <c r="N210" i="5"/>
  <c r="N202" i="5"/>
  <c r="N194" i="5"/>
  <c r="N186" i="5"/>
  <c r="N178" i="5"/>
  <c r="N170" i="5"/>
  <c r="N162" i="5"/>
  <c r="N154" i="5"/>
  <c r="N114" i="5"/>
  <c r="N106" i="5"/>
  <c r="N98" i="5"/>
  <c r="N90" i="5"/>
  <c r="N82" i="5"/>
  <c r="N74" i="5"/>
  <c r="N66" i="5"/>
  <c r="N58" i="5"/>
  <c r="N50" i="5"/>
  <c r="N42" i="5"/>
  <c r="N34" i="5"/>
  <c r="N26" i="5"/>
  <c r="N18" i="5"/>
  <c r="N10" i="5"/>
  <c r="N265" i="5"/>
  <c r="N351" i="5"/>
  <c r="N343" i="5"/>
  <c r="N335" i="5"/>
  <c r="N327" i="5"/>
  <c r="N303" i="5"/>
  <c r="N295" i="5"/>
  <c r="N287" i="5"/>
  <c r="N279" i="5"/>
  <c r="N271" i="5"/>
  <c r="N263" i="5"/>
  <c r="N255" i="5"/>
  <c r="N247" i="5"/>
  <c r="N239" i="5"/>
  <c r="N231" i="5"/>
  <c r="N223" i="5"/>
  <c r="N215" i="5"/>
  <c r="N207" i="5"/>
  <c r="N199" i="5"/>
  <c r="N191" i="5"/>
  <c r="N183" i="5"/>
  <c r="N151" i="5"/>
  <c r="N143" i="5"/>
  <c r="N135" i="5"/>
  <c r="N127" i="5"/>
  <c r="N119" i="5"/>
  <c r="N111" i="5"/>
  <c r="N103" i="5"/>
  <c r="N95" i="5"/>
  <c r="N87" i="5"/>
  <c r="N79" i="5"/>
  <c r="N71" i="5"/>
  <c r="N63" i="5"/>
  <c r="N55" i="5"/>
  <c r="N47" i="5"/>
  <c r="N31" i="5"/>
  <c r="N7" i="5"/>
  <c r="N305" i="5"/>
  <c r="N333" i="5"/>
  <c r="N325" i="5"/>
  <c r="N253" i="5"/>
  <c r="N245" i="5"/>
  <c r="N181" i="5"/>
  <c r="N141" i="5"/>
  <c r="N355" i="5"/>
  <c r="N347" i="5"/>
  <c r="N339" i="5"/>
  <c r="N331" i="5"/>
  <c r="N323" i="5"/>
  <c r="N315" i="5"/>
  <c r="N307" i="5"/>
  <c r="N299" i="5"/>
  <c r="N291" i="5"/>
  <c r="N283" i="5"/>
  <c r="N275" i="5"/>
  <c r="N272" i="5"/>
  <c r="N267" i="5"/>
  <c r="N259" i="5"/>
  <c r="N251" i="5"/>
  <c r="N243" i="5"/>
  <c r="N235" i="5"/>
  <c r="N227" i="5"/>
  <c r="N219" i="5"/>
  <c r="N211" i="5"/>
  <c r="N203" i="5"/>
  <c r="N195" i="5"/>
  <c r="N192" i="5"/>
  <c r="N187" i="5"/>
  <c r="N179" i="5"/>
  <c r="N107" i="5"/>
  <c r="N99" i="5"/>
  <c r="N91" i="5"/>
  <c r="N83" i="5"/>
  <c r="N59" i="5"/>
  <c r="N51" i="5"/>
  <c r="N43" i="5"/>
  <c r="N35" i="5"/>
  <c r="N27" i="5"/>
  <c r="N19" i="5"/>
  <c r="N11" i="5"/>
  <c r="N3" i="5"/>
  <c r="N357" i="5"/>
  <c r="N349" i="5"/>
  <c r="N341" i="5"/>
  <c r="N317" i="5"/>
  <c r="N309" i="5"/>
  <c r="N301" i="5"/>
  <c r="N293" i="5"/>
  <c r="N285" i="5"/>
  <c r="N277" i="5"/>
  <c r="N269" i="5"/>
  <c r="N261" i="5"/>
  <c r="N237" i="5"/>
  <c r="N229" i="5"/>
  <c r="N221" i="5"/>
  <c r="N213" i="5"/>
  <c r="N205" i="5"/>
  <c r="N197" i="5"/>
  <c r="N189" i="5"/>
  <c r="N173" i="5"/>
  <c r="N165" i="5"/>
  <c r="N157" i="5"/>
  <c r="N149" i="5"/>
  <c r="N133" i="5"/>
  <c r="N117" i="5"/>
  <c r="N109" i="5"/>
  <c r="N101" i="5"/>
  <c r="N93" i="5"/>
  <c r="N85" i="5"/>
  <c r="N77" i="5"/>
  <c r="N45" i="5"/>
  <c r="N37" i="5"/>
  <c r="N29" i="5"/>
  <c r="N21" i="5"/>
  <c r="N13" i="5"/>
  <c r="N5" i="5"/>
  <c r="N319" i="5"/>
  <c r="N311" i="5"/>
  <c r="N39" i="5"/>
  <c r="N356" i="5"/>
  <c r="N348" i="5"/>
  <c r="N340" i="5"/>
  <c r="N332" i="5"/>
  <c r="N324" i="5"/>
  <c r="N316" i="5"/>
  <c r="N308" i="5"/>
  <c r="N300" i="5"/>
  <c r="N292" i="5"/>
  <c r="N284" i="5"/>
  <c r="N276" i="5"/>
  <c r="N268" i="5"/>
  <c r="N252" i="5"/>
  <c r="N244" i="5"/>
  <c r="N236" i="5"/>
  <c r="N228" i="5"/>
  <c r="N108" i="5"/>
  <c r="N100" i="5"/>
  <c r="N76" i="5"/>
  <c r="N68" i="5"/>
  <c r="N353" i="5"/>
  <c r="N345" i="5"/>
  <c r="N337" i="5"/>
  <c r="N329" i="5"/>
  <c r="N321" i="5"/>
  <c r="N313" i="5"/>
  <c r="N297" i="5"/>
  <c r="N289" i="5"/>
  <c r="N281" i="5"/>
  <c r="N273" i="5"/>
  <c r="N257" i="5"/>
  <c r="N249" i="5"/>
  <c r="N241" i="5"/>
  <c r="N233" i="5"/>
  <c r="N225" i="5"/>
  <c r="N217" i="5"/>
  <c r="N201" i="5"/>
  <c r="N193" i="5"/>
  <c r="N185" i="5"/>
  <c r="N177" i="5"/>
  <c r="N169" i="5"/>
  <c r="N161" i="5"/>
  <c r="N129" i="5"/>
  <c r="N121" i="5"/>
  <c r="N105" i="5"/>
  <c r="N41" i="5"/>
  <c r="N33" i="5"/>
  <c r="N163" i="5"/>
  <c r="N147" i="5"/>
  <c r="N67" i="5"/>
  <c r="N160" i="5"/>
  <c r="N152" i="5"/>
  <c r="N120" i="5"/>
  <c r="N104" i="5"/>
  <c r="N96" i="5"/>
  <c r="N88" i="5"/>
  <c r="N80" i="5"/>
  <c r="N72" i="5"/>
  <c r="N40" i="5"/>
  <c r="N32" i="5"/>
  <c r="N123" i="5"/>
  <c r="N69" i="5"/>
  <c r="N61" i="5"/>
  <c r="N53" i="5"/>
  <c r="N171" i="5"/>
  <c r="N155" i="5"/>
  <c r="N139" i="5"/>
  <c r="N146" i="5"/>
  <c r="N138" i="5"/>
  <c r="N130" i="5"/>
  <c r="N122" i="5"/>
  <c r="N131" i="5"/>
  <c r="N175" i="5"/>
  <c r="N167" i="5"/>
  <c r="N159" i="5"/>
  <c r="N23" i="5"/>
  <c r="N15" i="5"/>
  <c r="N115" i="5"/>
  <c r="N75" i="5"/>
  <c r="N60" i="5"/>
  <c r="N209" i="5"/>
  <c r="N153" i="5"/>
  <c r="N145" i="5"/>
  <c r="N137" i="5"/>
  <c r="N113" i="5"/>
  <c r="N97" i="5"/>
  <c r="N89" i="5"/>
  <c r="N81" i="5"/>
  <c r="N73" i="5"/>
  <c r="N65" i="5"/>
  <c r="N57" i="5"/>
  <c r="N49" i="5"/>
  <c r="N25" i="5"/>
  <c r="N17" i="5"/>
  <c r="N9" i="5"/>
  <c r="M2" i="5"/>
  <c r="L2" i="5"/>
  <c r="K2" i="5"/>
  <c r="N2" i="5" l="1"/>
  <c r="O2" i="5" s="1"/>
  <c r="O205" i="5" l="1"/>
  <c r="O263" i="5"/>
  <c r="O241" i="5"/>
  <c r="O24" i="5"/>
  <c r="O6" i="5"/>
  <c r="O315" i="5"/>
  <c r="O245" i="5"/>
  <c r="O87" i="5"/>
  <c r="O207" i="5"/>
  <c r="O329" i="5"/>
  <c r="O156" i="5"/>
  <c r="O347" i="5"/>
  <c r="O27" i="5"/>
  <c r="O190" i="5"/>
  <c r="O138" i="5"/>
  <c r="O354" i="5"/>
  <c r="O104" i="5"/>
  <c r="O59" i="5"/>
  <c r="O123" i="5"/>
  <c r="O149" i="5"/>
  <c r="O340" i="5"/>
  <c r="O79" i="5"/>
  <c r="O182" i="5"/>
  <c r="O333" i="5"/>
  <c r="O58" i="5"/>
  <c r="O288" i="5"/>
  <c r="O228" i="5"/>
  <c r="O148" i="5"/>
  <c r="O274" i="5"/>
  <c r="O45" i="5"/>
  <c r="O118" i="5"/>
  <c r="O119" i="5"/>
  <c r="O191" i="5"/>
  <c r="O136" i="5"/>
  <c r="O249" i="5"/>
  <c r="O57" i="5"/>
  <c r="O26" i="5"/>
  <c r="O35" i="5"/>
  <c r="O277" i="5"/>
  <c r="O105" i="5"/>
  <c r="O22" i="5"/>
  <c r="O76" i="5"/>
  <c r="O324" i="5"/>
  <c r="O232" i="5"/>
  <c r="O224" i="5"/>
  <c r="O243" i="5"/>
  <c r="O269" i="5"/>
  <c r="O41" i="5"/>
  <c r="O71" i="5"/>
  <c r="O25" i="5"/>
  <c r="O206" i="5"/>
  <c r="O300" i="5"/>
  <c r="O198" i="5"/>
  <c r="O171" i="5"/>
  <c r="O302" i="5"/>
  <c r="O351" i="5"/>
  <c r="O142" i="5"/>
  <c r="O62" i="5"/>
  <c r="O252" i="5"/>
  <c r="O30" i="5"/>
  <c r="O151" i="5"/>
  <c r="O287" i="5"/>
  <c r="O66" i="5"/>
  <c r="O188" i="5"/>
  <c r="O31" i="5"/>
  <c r="O331" i="5"/>
  <c r="O97" i="5"/>
  <c r="O282" i="5"/>
  <c r="O166" i="5"/>
  <c r="O16" i="5"/>
  <c r="O307" i="5"/>
  <c r="O358" i="5"/>
  <c r="O114" i="5"/>
  <c r="O186" i="5"/>
  <c r="O193" i="5"/>
  <c r="O172" i="5"/>
  <c r="O84" i="5"/>
  <c r="O285" i="5"/>
  <c r="O121" i="5"/>
  <c r="O309" i="5"/>
  <c r="O74" i="5"/>
  <c r="O311" i="5"/>
  <c r="O157" i="5"/>
  <c r="O181" i="5"/>
  <c r="O238" i="5"/>
  <c r="O203" i="5"/>
  <c r="O196" i="5"/>
  <c r="O33" i="5"/>
  <c r="O96" i="5"/>
  <c r="O268" i="5"/>
  <c r="O133" i="5"/>
  <c r="O170" i="5"/>
  <c r="O187" i="5"/>
  <c r="O183" i="5"/>
  <c r="O264" i="5"/>
  <c r="O297" i="5"/>
  <c r="O38" i="5"/>
  <c r="O208" i="5"/>
  <c r="O158" i="5"/>
  <c r="O284" i="5"/>
  <c r="O70" i="5"/>
  <c r="O216" i="5"/>
  <c r="O281" i="5"/>
  <c r="O78" i="5"/>
  <c r="O299" i="5"/>
  <c r="O260" i="5"/>
  <c r="O73" i="5"/>
  <c r="O160" i="5"/>
  <c r="O100" i="5"/>
  <c r="O335" i="5"/>
  <c r="O113" i="5"/>
  <c r="O356" i="5"/>
  <c r="O346" i="5"/>
  <c r="O343" i="5"/>
  <c r="O267" i="5"/>
  <c r="O337" i="5"/>
  <c r="O162" i="5"/>
  <c r="O102" i="5"/>
  <c r="O63" i="5"/>
  <c r="O235" i="5"/>
  <c r="O262" i="5"/>
  <c r="O348" i="5"/>
  <c r="O110" i="5"/>
  <c r="O126" i="5"/>
  <c r="O251" i="5"/>
  <c r="O177" i="5"/>
  <c r="O165" i="5"/>
  <c r="O218" i="5"/>
  <c r="O8" i="5"/>
  <c r="O234" i="5"/>
  <c r="O192" i="5"/>
  <c r="O330" i="5"/>
  <c r="O80" i="5"/>
  <c r="O42" i="5"/>
  <c r="O283" i="5"/>
  <c r="O68" i="5"/>
  <c r="O141" i="5"/>
  <c r="O143" i="5"/>
  <c r="O39" i="5"/>
  <c r="O322" i="5"/>
  <c r="O72" i="5"/>
  <c r="O219" i="5"/>
  <c r="O12" i="5"/>
  <c r="O352" i="5"/>
  <c r="O225" i="5"/>
  <c r="O161" i="5"/>
  <c r="O127" i="5"/>
  <c r="O248" i="5"/>
  <c r="O289" i="5"/>
  <c r="O81" i="5"/>
  <c r="O341" i="5"/>
  <c r="O201" i="5"/>
  <c r="O86" i="5"/>
  <c r="O139" i="5"/>
  <c r="O132" i="5"/>
  <c r="O54" i="5"/>
  <c r="O223" i="5"/>
  <c r="O51" i="5"/>
  <c r="O99" i="5"/>
  <c r="O145" i="5"/>
  <c r="O233" i="5"/>
  <c r="O220" i="5"/>
  <c r="O210" i="5"/>
  <c r="O295" i="5"/>
  <c r="O286" i="5"/>
  <c r="O247" i="5"/>
  <c r="O189" i="5"/>
  <c r="O244" i="5"/>
  <c r="O128" i="5"/>
  <c r="O3" i="5"/>
  <c r="O253" i="5"/>
  <c r="O153" i="5"/>
  <c r="O168" i="5"/>
  <c r="O272" i="5"/>
  <c r="O155" i="5"/>
  <c r="O338" i="5"/>
  <c r="O88" i="5"/>
  <c r="O17" i="5"/>
  <c r="O231" i="5"/>
  <c r="O20" i="5"/>
  <c r="O258" i="5"/>
  <c r="O117" i="5"/>
  <c r="O82" i="5"/>
  <c r="O240" i="5"/>
  <c r="O275" i="5"/>
  <c r="O349" i="5"/>
  <c r="O308" i="5"/>
  <c r="O111" i="5"/>
  <c r="O242" i="5"/>
  <c r="O134" i="5"/>
  <c r="O140" i="5"/>
  <c r="O43" i="5"/>
  <c r="O261" i="5"/>
  <c r="O101" i="5"/>
  <c r="O345" i="5"/>
  <c r="O164" i="5"/>
  <c r="O357" i="5"/>
  <c r="O217" i="5"/>
  <c r="O326" i="5"/>
  <c r="O213" i="5"/>
  <c r="O120" i="5"/>
  <c r="O250" i="5"/>
  <c r="O11" i="5"/>
  <c r="O339" i="5"/>
  <c r="O237" i="5"/>
  <c r="O271" i="5"/>
  <c r="O91" i="5"/>
  <c r="O75" i="5"/>
  <c r="O32" i="5"/>
  <c r="O13" i="5"/>
  <c r="O276" i="5"/>
  <c r="O4" i="5"/>
  <c r="O144" i="5"/>
  <c r="O355" i="5"/>
  <c r="O273" i="5"/>
  <c r="O173" i="5"/>
  <c r="O323" i="5"/>
  <c r="O15" i="5"/>
  <c r="O184" i="5"/>
  <c r="O257" i="5"/>
  <c r="O65" i="5"/>
  <c r="O40" i="5"/>
  <c r="O10" i="5"/>
  <c r="O303" i="5"/>
  <c r="O266" i="5"/>
  <c r="O125" i="5"/>
  <c r="O129" i="5"/>
  <c r="O103" i="5"/>
  <c r="O334" i="5"/>
  <c r="O353" i="5"/>
  <c r="O29" i="5"/>
  <c r="O18" i="5"/>
  <c r="O112" i="5"/>
  <c r="O19" i="5"/>
  <c r="O46" i="5"/>
  <c r="O259" i="5"/>
  <c r="O318" i="5"/>
  <c r="O344" i="5"/>
  <c r="O150" i="5"/>
  <c r="O180" i="5"/>
  <c r="O64" i="5"/>
  <c r="O93" i="5"/>
  <c r="O130" i="5"/>
  <c r="O312" i="5"/>
  <c r="O115" i="5"/>
  <c r="O229" i="5"/>
  <c r="O69" i="5"/>
  <c r="O167" i="5"/>
  <c r="O77" i="5"/>
  <c r="O174" i="5"/>
  <c r="O306" i="5"/>
  <c r="O304" i="5"/>
  <c r="O211" i="5"/>
  <c r="O61" i="5"/>
  <c r="O116" i="5"/>
  <c r="O5" i="5"/>
  <c r="O53" i="5"/>
  <c r="O23" i="5"/>
  <c r="O94" i="5"/>
  <c r="O55" i="5"/>
  <c r="O294" i="5"/>
  <c r="O222" i="5"/>
  <c r="O200" i="5"/>
  <c r="O185" i="5"/>
  <c r="O279" i="5"/>
  <c r="O67" i="5"/>
  <c r="O291" i="5"/>
  <c r="O293" i="5"/>
  <c r="O169" i="5"/>
  <c r="O328" i="5"/>
  <c r="O152" i="5"/>
  <c r="O255" i="5"/>
  <c r="O350" i="5"/>
  <c r="O98" i="5"/>
  <c r="O37" i="5"/>
  <c r="O209" i="5"/>
  <c r="O124" i="5"/>
  <c r="O230" i="5"/>
  <c r="O316" i="5"/>
  <c r="O146" i="5"/>
  <c r="O221" i="5"/>
  <c r="O204" i="5"/>
  <c r="O109" i="5"/>
  <c r="O199" i="5"/>
  <c r="O336" i="5"/>
  <c r="O214" i="5"/>
  <c r="O305" i="5"/>
  <c r="O34" i="5"/>
  <c r="O52" i="5"/>
  <c r="O319" i="5"/>
  <c r="O314" i="5"/>
  <c r="O159" i="5"/>
  <c r="O270" i="5"/>
  <c r="O342" i="5"/>
  <c r="O85" i="5"/>
  <c r="O122" i="5"/>
  <c r="O48" i="5"/>
  <c r="O290" i="5"/>
  <c r="O90" i="5"/>
  <c r="O194" i="5"/>
  <c r="O176" i="5"/>
  <c r="O83" i="5"/>
  <c r="O278" i="5"/>
  <c r="O195" i="5"/>
  <c r="O212" i="5"/>
  <c r="O60" i="5"/>
  <c r="O49" i="5"/>
  <c r="O292" i="5"/>
  <c r="O310" i="5"/>
  <c r="O9" i="5"/>
  <c r="O202" i="5"/>
  <c r="O301" i="5"/>
  <c r="O325" i="5"/>
  <c r="O7" i="5"/>
  <c r="O44" i="5"/>
  <c r="O106" i="5"/>
  <c r="O197" i="5"/>
  <c r="O265" i="5"/>
  <c r="O50" i="5"/>
  <c r="O246" i="5"/>
  <c r="O179" i="5"/>
  <c r="O254" i="5"/>
  <c r="O332" i="5"/>
  <c r="O154" i="5"/>
  <c r="O56" i="5"/>
  <c r="O256" i="5"/>
  <c r="O296" i="5"/>
  <c r="O321" i="5"/>
  <c r="O137" i="5"/>
  <c r="O215" i="5"/>
  <c r="O175" i="5"/>
  <c r="O21" i="5"/>
  <c r="O28" i="5"/>
  <c r="O108" i="5"/>
  <c r="O280" i="5"/>
  <c r="O313" i="5"/>
  <c r="O14" i="5"/>
  <c r="O131" i="5"/>
  <c r="O36" i="5"/>
  <c r="O226" i="5"/>
  <c r="O92" i="5"/>
  <c r="O327" i="5"/>
  <c r="O320" i="5"/>
  <c r="O298" i="5"/>
  <c r="O95" i="5"/>
  <c r="O227" i="5"/>
  <c r="O178" i="5"/>
  <c r="O47" i="5"/>
  <c r="O317" i="5"/>
  <c r="O239" i="5"/>
  <c r="O236" i="5"/>
  <c r="O135" i="5"/>
  <c r="O107" i="5"/>
  <c r="O163" i="5"/>
  <c r="O147" i="5"/>
  <c r="O89" i="5"/>
  <c r="A16" i="14"/>
  <c r="E26" i="14"/>
  <c r="E25" i="14"/>
  <c r="E24" i="14"/>
  <c r="E23" i="14"/>
  <c r="E22" i="14"/>
  <c r="E21" i="14"/>
  <c r="E20" i="14"/>
  <c r="E19" i="14"/>
  <c r="E18" i="14"/>
  <c r="E17" i="14"/>
  <c r="B4" i="14"/>
  <c r="C4" i="14"/>
  <c r="D4" i="14"/>
  <c r="K4" i="14"/>
  <c r="B5" i="14"/>
  <c r="C5" i="14"/>
  <c r="D5" i="14"/>
  <c r="K5" i="14"/>
  <c r="B6" i="14"/>
  <c r="C6" i="14"/>
  <c r="D6" i="14"/>
  <c r="K6" i="14"/>
  <c r="B7" i="14"/>
  <c r="C7" i="14"/>
  <c r="D7" i="14"/>
  <c r="K7" i="14"/>
  <c r="B8" i="14"/>
  <c r="C8" i="14"/>
  <c r="D8" i="14"/>
  <c r="K8" i="14"/>
  <c r="B9" i="14"/>
  <c r="C9" i="14"/>
  <c r="D9" i="14"/>
  <c r="K9" i="14"/>
  <c r="B10" i="14"/>
  <c r="C10" i="14"/>
  <c r="D10" i="14"/>
  <c r="K10" i="14"/>
  <c r="B11" i="14"/>
  <c r="C11" i="14"/>
  <c r="D11" i="14"/>
  <c r="K11" i="14"/>
  <c r="B12" i="14"/>
  <c r="C12" i="14"/>
  <c r="D12" i="14"/>
  <c r="K12" i="14"/>
  <c r="B13" i="14"/>
  <c r="C13" i="14"/>
  <c r="D13" i="14"/>
  <c r="K13" i="14"/>
  <c r="B3" i="14"/>
  <c r="C3" i="14"/>
  <c r="D3" i="14"/>
  <c r="K3" i="14"/>
  <c r="A15" i="14"/>
  <c r="G31" i="15"/>
  <c r="G30" i="15"/>
  <c r="G29" i="15"/>
  <c r="G28" i="15"/>
  <c r="G27" i="15"/>
  <c r="G26" i="15"/>
  <c r="G25" i="15"/>
  <c r="G24" i="15"/>
  <c r="G23" i="15"/>
  <c r="G22" i="15"/>
  <c r="G21" i="15"/>
  <c r="G20" i="15"/>
  <c r="G19" i="15"/>
  <c r="D31" i="15"/>
  <c r="D30" i="15"/>
  <c r="D29" i="15"/>
  <c r="D28" i="15"/>
  <c r="D27" i="15"/>
  <c r="D26" i="15"/>
  <c r="D25" i="15"/>
  <c r="D24" i="15"/>
  <c r="D23" i="15"/>
  <c r="D22" i="15"/>
  <c r="D21" i="15"/>
  <c r="D20" i="15"/>
  <c r="D19" i="15"/>
  <c r="D18" i="15"/>
  <c r="D17" i="15"/>
  <c r="G18" i="15"/>
  <c r="G17" i="15"/>
  <c r="H13" i="15"/>
  <c r="B3" i="15"/>
  <c r="C3" i="15"/>
  <c r="D4" i="15"/>
  <c r="D3" i="15"/>
  <c r="G3" i="15"/>
  <c r="G4" i="15"/>
  <c r="B5" i="15"/>
  <c r="C5" i="15"/>
  <c r="D5" i="15"/>
  <c r="G5" i="15"/>
  <c r="B6" i="15"/>
  <c r="C6" i="15"/>
  <c r="D6" i="15"/>
  <c r="G6" i="15"/>
  <c r="B7" i="15"/>
  <c r="C7" i="15"/>
  <c r="D7" i="15"/>
  <c r="G7" i="15"/>
  <c r="B8" i="15"/>
  <c r="C8" i="15"/>
  <c r="D8" i="15"/>
  <c r="G8" i="15"/>
  <c r="B9" i="15"/>
  <c r="C9" i="15"/>
  <c r="D9" i="15"/>
  <c r="G9" i="15"/>
  <c r="B10" i="15"/>
  <c r="C10" i="15"/>
  <c r="D10" i="15"/>
  <c r="G10" i="15"/>
  <c r="B11" i="15"/>
  <c r="C11" i="15"/>
  <c r="D11" i="15"/>
  <c r="G11" i="15"/>
  <c r="B12" i="15"/>
  <c r="C12" i="15"/>
  <c r="D12" i="15"/>
  <c r="G12" i="15"/>
  <c r="G13" i="15"/>
  <c r="E13" i="15"/>
  <c r="A15" i="15"/>
  <c r="C13" i="15"/>
  <c r="D13" i="15"/>
  <c r="A14" i="15"/>
  <c r="B13" i="15"/>
  <c r="A379" i="16"/>
  <c r="A362" i="16"/>
  <c r="A356" i="16"/>
  <c r="A341" i="16"/>
  <c r="A322" i="16"/>
  <c r="A310" i="16"/>
  <c r="A303" i="16"/>
  <c r="A297" i="16"/>
  <c r="A293" i="16"/>
  <c r="A285" i="16"/>
  <c r="A281" i="16"/>
  <c r="A273" i="16"/>
  <c r="A219" i="16"/>
  <c r="A196" i="16"/>
  <c r="A194" i="16"/>
  <c r="A192" i="16"/>
  <c r="A178" i="16"/>
  <c r="A155" i="16"/>
  <c r="A147" i="16"/>
  <c r="A146" i="16"/>
  <c r="A142" i="16"/>
  <c r="A136" i="16"/>
  <c r="A132" i="16"/>
  <c r="A127" i="16"/>
  <c r="A111" i="16"/>
  <c r="A109" i="16"/>
  <c r="A100" i="16"/>
  <c r="A97" i="16"/>
  <c r="A61" i="16"/>
  <c r="A58" i="16"/>
  <c r="A57" i="16"/>
  <c r="A26" i="16"/>
  <c r="A25" i="16"/>
  <c r="A376" i="16"/>
  <c r="A373" i="16"/>
  <c r="A372" i="16"/>
  <c r="A352" i="16"/>
  <c r="A334" i="16"/>
  <c r="A300" i="16"/>
  <c r="A270" i="16"/>
  <c r="A266" i="16"/>
  <c r="A258" i="16"/>
  <c r="A227" i="16"/>
  <c r="A226" i="16"/>
  <c r="A220" i="16"/>
  <c r="A213" i="16"/>
  <c r="A204" i="16"/>
  <c r="A201" i="16"/>
  <c r="A199" i="16"/>
  <c r="A198" i="16"/>
  <c r="A191" i="16"/>
  <c r="A190" i="16"/>
  <c r="A181" i="16"/>
  <c r="A166" i="16"/>
  <c r="A154" i="16"/>
  <c r="A143" i="16"/>
  <c r="A141" i="16"/>
  <c r="A140" i="16"/>
  <c r="A139" i="16"/>
  <c r="A135" i="16"/>
  <c r="A115" i="16"/>
  <c r="A110" i="16"/>
  <c r="A71" i="16"/>
  <c r="A59" i="16"/>
  <c r="A28" i="16"/>
  <c r="A14" i="16"/>
  <c r="A2" i="16"/>
  <c r="A380" i="16"/>
  <c r="A375" i="16"/>
  <c r="A374" i="16"/>
  <c r="A369" i="16"/>
  <c r="A332" i="16"/>
  <c r="A328" i="16"/>
  <c r="A325" i="16"/>
  <c r="A311" i="16"/>
  <c r="A296" i="16"/>
  <c r="A292" i="16"/>
  <c r="A291" i="16"/>
  <c r="A277" i="16"/>
  <c r="A267" i="16"/>
  <c r="A254" i="16"/>
  <c r="A251" i="16"/>
  <c r="A248" i="16"/>
  <c r="A247" i="16"/>
  <c r="A239" i="16"/>
  <c r="A236" i="16"/>
  <c r="A225" i="16"/>
  <c r="A222" i="16"/>
  <c r="A214" i="16"/>
  <c r="A171" i="16"/>
  <c r="A161" i="16"/>
  <c r="A160" i="16"/>
  <c r="A137" i="16"/>
  <c r="A107" i="16"/>
  <c r="A106" i="16"/>
  <c r="A81" i="16"/>
  <c r="A77" i="16"/>
  <c r="A75" i="16"/>
  <c r="A70" i="16"/>
  <c r="A34" i="16"/>
  <c r="A12" i="16"/>
  <c r="A371" i="16"/>
  <c r="A366" i="16"/>
  <c r="A365" i="16"/>
  <c r="A353" i="16"/>
  <c r="A333" i="16"/>
  <c r="A329" i="16"/>
  <c r="A308" i="16"/>
  <c r="A288" i="16"/>
  <c r="A284" i="16"/>
  <c r="A280" i="16"/>
  <c r="A276" i="16"/>
  <c r="A272" i="16"/>
  <c r="A257" i="16"/>
  <c r="A255" i="16"/>
  <c r="A244" i="16"/>
  <c r="A232" i="16"/>
  <c r="A218" i="16"/>
  <c r="A211" i="16"/>
  <c r="A186" i="16"/>
  <c r="A158" i="16"/>
  <c r="A144" i="16"/>
  <c r="A131" i="16"/>
  <c r="A125" i="16"/>
  <c r="A120" i="16"/>
  <c r="A94" i="16"/>
  <c r="A87" i="16"/>
  <c r="A85" i="16"/>
  <c r="A72" i="16"/>
  <c r="A67" i="16"/>
  <c r="A65" i="16"/>
  <c r="A49" i="16"/>
  <c r="A45" i="16"/>
  <c r="A27" i="16"/>
  <c r="A21" i="16"/>
  <c r="A20" i="16"/>
  <c r="A9" i="16"/>
  <c r="A368" i="16"/>
  <c r="A364" i="16"/>
  <c r="A357" i="16"/>
  <c r="A350" i="16"/>
  <c r="A342" i="16"/>
  <c r="A336" i="16"/>
  <c r="A335" i="16"/>
  <c r="A323" i="16"/>
  <c r="A321" i="16"/>
  <c r="A319" i="16"/>
  <c r="A304" i="16"/>
  <c r="A286" i="16"/>
  <c r="A275" i="16"/>
  <c r="A264" i="16"/>
  <c r="A253" i="16"/>
  <c r="A245" i="16"/>
  <c r="A235" i="16"/>
  <c r="A224" i="16"/>
  <c r="A210" i="16"/>
  <c r="A187" i="16"/>
  <c r="A168" i="16"/>
  <c r="A157" i="16"/>
  <c r="A145" i="16"/>
  <c r="A128" i="16"/>
  <c r="A123" i="16"/>
  <c r="A122" i="16"/>
  <c r="A117" i="16"/>
  <c r="A96" i="16"/>
  <c r="A93" i="16"/>
  <c r="A69" i="16"/>
  <c r="A63" i="16"/>
  <c r="A51" i="16"/>
  <c r="A48" i="16"/>
  <c r="A44" i="16"/>
  <c r="A17" i="16"/>
  <c r="A363" i="16"/>
  <c r="A354" i="16"/>
  <c r="A351" i="16"/>
  <c r="A349" i="16"/>
  <c r="A344" i="16"/>
  <c r="A338" i="16"/>
  <c r="A320" i="16"/>
  <c r="A317" i="16"/>
  <c r="A312" i="16"/>
  <c r="A299" i="16"/>
  <c r="A263" i="16"/>
  <c r="A262" i="16"/>
  <c r="A259" i="16"/>
  <c r="A256" i="16"/>
  <c r="A252" i="16"/>
  <c r="A207" i="16"/>
  <c r="A202" i="16"/>
  <c r="A195" i="16"/>
  <c r="A188" i="16"/>
  <c r="A184" i="16"/>
  <c r="A167" i="16"/>
  <c r="A156" i="16"/>
  <c r="A114" i="16"/>
  <c r="A105" i="16"/>
  <c r="A101" i="16"/>
  <c r="A82" i="16"/>
  <c r="A74" i="16"/>
  <c r="A64" i="16"/>
  <c r="A60" i="16"/>
  <c r="A46" i="16"/>
  <c r="A30" i="16"/>
  <c r="A19" i="16"/>
  <c r="A18" i="16"/>
  <c r="A13" i="16"/>
  <c r="A10" i="16"/>
  <c r="A4" i="16"/>
  <c r="A355" i="16"/>
  <c r="A331" i="16"/>
  <c r="A327" i="16"/>
  <c r="A302" i="16"/>
  <c r="A298" i="16"/>
  <c r="A289" i="16"/>
  <c r="A282" i="16"/>
  <c r="A279" i="16"/>
  <c r="A278" i="16"/>
  <c r="A250" i="16"/>
  <c r="A216" i="16"/>
  <c r="A215" i="16"/>
  <c r="A205" i="16"/>
  <c r="A203" i="16"/>
  <c r="A182" i="16"/>
  <c r="A180" i="16"/>
  <c r="A179" i="16"/>
  <c r="A177" i="16"/>
  <c r="A174" i="16"/>
  <c r="A153" i="16"/>
  <c r="A151" i="16"/>
  <c r="A134" i="16"/>
  <c r="A116" i="16"/>
  <c r="A113" i="16"/>
  <c r="A99" i="16"/>
  <c r="A68" i="16"/>
  <c r="A56" i="16"/>
  <c r="A55" i="16"/>
  <c r="A24" i="16"/>
  <c r="A22" i="16"/>
  <c r="A16" i="16"/>
  <c r="A15" i="16"/>
  <c r="A11" i="16"/>
  <c r="A8" i="16"/>
  <c r="A378" i="16"/>
  <c r="A361" i="16"/>
  <c r="A348" i="16"/>
  <c r="A346" i="16"/>
  <c r="A343" i="16"/>
  <c r="A318" i="16"/>
  <c r="A314" i="16"/>
  <c r="A305" i="16"/>
  <c r="A301" i="16"/>
  <c r="A287" i="16"/>
  <c r="A265" i="16"/>
  <c r="A246" i="16"/>
  <c r="A249" i="16"/>
  <c r="A241" i="16"/>
  <c r="A238" i="16"/>
  <c r="A233" i="16"/>
  <c r="A230" i="16"/>
  <c r="A223" i="16"/>
  <c r="A208" i="16"/>
  <c r="A172" i="16"/>
  <c r="A170" i="16"/>
  <c r="A159" i="16"/>
  <c r="A102" i="16"/>
  <c r="A95" i="16"/>
  <c r="A90" i="16"/>
  <c r="A89" i="16"/>
  <c r="A78" i="16"/>
  <c r="A76" i="16"/>
  <c r="A62" i="16"/>
  <c r="A40" i="16"/>
  <c r="A33" i="16"/>
  <c r="A32" i="16"/>
  <c r="A6" i="16"/>
  <c r="A5" i="16"/>
  <c r="A370" i="16"/>
  <c r="A367" i="16"/>
  <c r="A360" i="16"/>
  <c r="A358" i="16"/>
  <c r="A347" i="16"/>
  <c r="A330" i="16"/>
  <c r="A316" i="16"/>
  <c r="A315" i="16"/>
  <c r="A306" i="16"/>
  <c r="A274" i="16"/>
  <c r="A240" i="16"/>
  <c r="A237" i="16"/>
  <c r="A228" i="16"/>
  <c r="A221" i="16"/>
  <c r="A200" i="16"/>
  <c r="A176" i="16"/>
  <c r="A169" i="16"/>
  <c r="A165" i="16"/>
  <c r="A150" i="16"/>
  <c r="A149" i="16"/>
  <c r="A130" i="16"/>
  <c r="A129" i="16"/>
  <c r="A126" i="16"/>
  <c r="A124" i="16"/>
  <c r="A119" i="16"/>
  <c r="A108" i="16"/>
  <c r="A104" i="16"/>
  <c r="A88" i="16"/>
  <c r="A84" i="16"/>
  <c r="A52" i="16"/>
  <c r="A50" i="16"/>
  <c r="A47" i="16"/>
  <c r="A35" i="16"/>
  <c r="A23" i="16"/>
  <c r="A377" i="16"/>
  <c r="A359" i="16"/>
  <c r="A340" i="16"/>
  <c r="A326" i="16"/>
  <c r="A324" i="16"/>
  <c r="A307" i="16"/>
  <c r="A295" i="16"/>
  <c r="A294" i="16"/>
  <c r="A290" i="16"/>
  <c r="A283" i="16"/>
  <c r="A271" i="16"/>
  <c r="A269" i="16"/>
  <c r="A261" i="16"/>
  <c r="A243" i="16"/>
  <c r="A242" i="16"/>
  <c r="A229" i="16"/>
  <c r="A217" i="16"/>
  <c r="A212" i="16"/>
  <c r="A197" i="16"/>
  <c r="A189" i="16"/>
  <c r="A183" i="16"/>
  <c r="A173" i="16"/>
  <c r="A163" i="16"/>
  <c r="A121" i="16"/>
  <c r="A103" i="16"/>
  <c r="A98" i="16"/>
  <c r="A92" i="16"/>
  <c r="A83" i="16"/>
  <c r="A80" i="16"/>
  <c r="A53" i="16"/>
  <c r="A42" i="16"/>
  <c r="A37" i="16"/>
  <c r="A29" i="16"/>
  <c r="A3" i="16"/>
  <c r="A381" i="16"/>
  <c r="A345" i="16"/>
  <c r="A339" i="16"/>
  <c r="A337" i="16"/>
  <c r="A313" i="16"/>
  <c r="A309" i="16"/>
  <c r="A268" i="16"/>
  <c r="A260" i="16"/>
  <c r="A234" i="16"/>
  <c r="A231" i="16"/>
  <c r="A209" i="16"/>
  <c r="A206" i="16"/>
  <c r="A193" i="16"/>
  <c r="A185" i="16"/>
  <c r="A175" i="16"/>
  <c r="A164" i="16"/>
  <c r="A162" i="16"/>
  <c r="A152" i="16"/>
  <c r="A148" i="16"/>
  <c r="A138" i="16"/>
  <c r="A133" i="16"/>
  <c r="A112" i="16"/>
  <c r="A91" i="16"/>
  <c r="A86" i="16"/>
  <c r="A79" i="16"/>
  <c r="A73" i="16"/>
  <c r="A66" i="16"/>
  <c r="A54" i="16"/>
  <c r="A43" i="16"/>
  <c r="A41" i="16"/>
  <c r="A39" i="16"/>
  <c r="A38" i="16"/>
  <c r="A36" i="16"/>
  <c r="A31" i="16"/>
  <c r="A7" i="16"/>
  <c r="A344" i="5"/>
  <c r="A339" i="5"/>
  <c r="A338" i="5"/>
  <c r="A335" i="5"/>
  <c r="A317" i="5"/>
  <c r="A307" i="5"/>
  <c r="A279" i="5"/>
  <c r="A275" i="5"/>
  <c r="A242" i="5"/>
  <c r="A235" i="5"/>
  <c r="A227" i="5"/>
  <c r="A201" i="5"/>
  <c r="A186" i="5"/>
  <c r="A185" i="5"/>
  <c r="A184" i="5"/>
  <c r="A179" i="5"/>
  <c r="A166" i="5"/>
  <c r="A159" i="5"/>
  <c r="A158" i="5"/>
  <c r="A145" i="5"/>
  <c r="A108" i="5"/>
  <c r="A93" i="5"/>
  <c r="A91" i="5"/>
  <c r="A47" i="5"/>
  <c r="A45" i="5"/>
  <c r="A41" i="5"/>
  <c r="A37" i="5"/>
  <c r="A17" i="5"/>
  <c r="A2" i="5"/>
  <c r="A358" i="5"/>
  <c r="A349" i="5"/>
  <c r="A331" i="5"/>
  <c r="A326" i="5"/>
  <c r="A305" i="5"/>
  <c r="A301" i="5"/>
  <c r="A299" i="5"/>
  <c r="A297" i="5"/>
  <c r="A287" i="5"/>
  <c r="A278" i="5"/>
  <c r="A252" i="5"/>
  <c r="A223" i="5"/>
  <c r="A224" i="5"/>
  <c r="A192" i="5"/>
  <c r="A190" i="5"/>
  <c r="A182" i="5"/>
  <c r="A173" i="5"/>
  <c r="A168" i="5"/>
  <c r="A163" i="5"/>
  <c r="A162" i="5"/>
  <c r="A152" i="5"/>
  <c r="A128" i="5"/>
  <c r="A117" i="5"/>
  <c r="A98" i="5"/>
  <c r="A81" i="5"/>
  <c r="A69" i="5"/>
  <c r="A57" i="5"/>
  <c r="A15" i="5"/>
  <c r="A9" i="5"/>
  <c r="A347" i="5"/>
  <c r="A336" i="5"/>
  <c r="A324" i="5"/>
  <c r="A322" i="5"/>
  <c r="A288" i="5"/>
  <c r="A286" i="5"/>
  <c r="A266" i="5"/>
  <c r="A265" i="5"/>
  <c r="A258" i="5"/>
  <c r="A257" i="5"/>
  <c r="A254" i="5"/>
  <c r="A251" i="5"/>
  <c r="A250" i="5"/>
  <c r="A246" i="5"/>
  <c r="A229" i="5"/>
  <c r="A221" i="5"/>
  <c r="A220" i="5"/>
  <c r="A209" i="5"/>
  <c r="A196" i="5"/>
  <c r="A189" i="5"/>
  <c r="A167" i="5"/>
  <c r="A157" i="5"/>
  <c r="A151" i="5"/>
  <c r="A148" i="5"/>
  <c r="A131" i="5"/>
  <c r="A116" i="5"/>
  <c r="A83" i="5"/>
  <c r="A28" i="5"/>
  <c r="A345" i="5"/>
  <c r="A308" i="5"/>
  <c r="A306" i="5"/>
  <c r="A304" i="5"/>
  <c r="A290" i="5"/>
  <c r="A283" i="5"/>
  <c r="A269" i="5"/>
  <c r="A268" i="5"/>
  <c r="A259" i="5"/>
  <c r="A226" i="5"/>
  <c r="A219" i="5"/>
  <c r="A170" i="5"/>
  <c r="A150" i="5"/>
  <c r="A141" i="5"/>
  <c r="A139" i="5"/>
  <c r="A124" i="5"/>
  <c r="A118" i="5"/>
  <c r="A97" i="5"/>
  <c r="A96" i="5"/>
  <c r="A79" i="5"/>
  <c r="A72" i="5"/>
  <c r="A66" i="5"/>
  <c r="A59" i="5"/>
  <c r="A43" i="5"/>
  <c r="A40" i="5"/>
  <c r="A34" i="5"/>
  <c r="A33" i="5"/>
  <c r="A24" i="5"/>
  <c r="A20" i="5"/>
  <c r="A348" i="5"/>
  <c r="A334" i="5"/>
  <c r="A328" i="5"/>
  <c r="A310" i="5"/>
  <c r="A302" i="5"/>
  <c r="A296" i="5"/>
  <c r="A281" i="5"/>
  <c r="A262" i="5"/>
  <c r="A260" i="5"/>
  <c r="A243" i="5"/>
  <c r="A222" i="5"/>
  <c r="A214" i="5"/>
  <c r="A212" i="5"/>
  <c r="A202" i="5"/>
  <c r="A171" i="5"/>
  <c r="A169" i="5"/>
  <c r="A143" i="5"/>
  <c r="A111" i="5"/>
  <c r="A90" i="5"/>
  <c r="A65" i="5"/>
  <c r="A64" i="5"/>
  <c r="A52" i="5"/>
  <c r="A30" i="5"/>
  <c r="A29" i="5"/>
  <c r="A22" i="5"/>
  <c r="A16" i="5"/>
  <c r="A11" i="5"/>
  <c r="A6" i="5"/>
  <c r="A5" i="5"/>
  <c r="A350" i="5"/>
  <c r="A346" i="5"/>
  <c r="A330" i="5"/>
  <c r="A316" i="5"/>
  <c r="A303" i="5"/>
  <c r="A298" i="5"/>
  <c r="A291" i="5"/>
  <c r="A276" i="5"/>
  <c r="A274" i="5"/>
  <c r="A261" i="5"/>
  <c r="A234" i="5"/>
  <c r="A233" i="5"/>
  <c r="A207" i="5"/>
  <c r="A197" i="5"/>
  <c r="A183" i="5"/>
  <c r="A176" i="5"/>
  <c r="A172" i="5"/>
  <c r="A149" i="5"/>
  <c r="A147" i="5"/>
  <c r="A138" i="5"/>
  <c r="A137" i="5"/>
  <c r="A134" i="5"/>
  <c r="A127" i="5"/>
  <c r="A122" i="5"/>
  <c r="A119" i="5"/>
  <c r="A75" i="5"/>
  <c r="A58" i="5"/>
  <c r="A54" i="5"/>
  <c r="A50" i="5"/>
  <c r="A42" i="5"/>
  <c r="A39" i="5"/>
  <c r="A14" i="5"/>
  <c r="A357" i="5"/>
  <c r="A351" i="5"/>
  <c r="A333" i="5"/>
  <c r="A325" i="5"/>
  <c r="A313" i="5"/>
  <c r="A300" i="5"/>
  <c r="A292" i="5"/>
  <c r="A285" i="5"/>
  <c r="A280" i="5"/>
  <c r="A256" i="5"/>
  <c r="A240" i="5"/>
  <c r="A231" i="5"/>
  <c r="A215" i="5"/>
  <c r="A211" i="5"/>
  <c r="A210" i="5"/>
  <c r="A205" i="5"/>
  <c r="A187" i="5"/>
  <c r="A177" i="5"/>
  <c r="A175" i="5"/>
  <c r="A161" i="5"/>
  <c r="A156" i="5"/>
  <c r="A142" i="5"/>
  <c r="A133" i="5"/>
  <c r="A129" i="5"/>
  <c r="A112" i="5"/>
  <c r="A107" i="5"/>
  <c r="A99" i="5"/>
  <c r="A85" i="5"/>
  <c r="A68" i="5"/>
  <c r="A25" i="5"/>
  <c r="A10" i="5"/>
  <c r="A8" i="5"/>
  <c r="A355" i="5"/>
  <c r="A323" i="5"/>
  <c r="A318" i="5"/>
  <c r="A294" i="5"/>
  <c r="A255" i="5"/>
  <c r="A253" i="5"/>
  <c r="A247" i="5"/>
  <c r="A248" i="5"/>
  <c r="A244" i="5"/>
  <c r="A230" i="5"/>
  <c r="A213" i="5"/>
  <c r="A204" i="5"/>
  <c r="A165" i="5"/>
  <c r="A155" i="5"/>
  <c r="A154" i="5"/>
  <c r="A144" i="5"/>
  <c r="A126" i="5"/>
  <c r="A109" i="5"/>
  <c r="A105" i="5"/>
  <c r="A89" i="5"/>
  <c r="A86" i="5"/>
  <c r="A76" i="5"/>
  <c r="A67" i="5"/>
  <c r="A62" i="5"/>
  <c r="A61" i="5"/>
  <c r="A51" i="5"/>
  <c r="A48" i="5"/>
  <c r="A46" i="5"/>
  <c r="A38" i="5"/>
  <c r="A27" i="5"/>
  <c r="A21" i="5"/>
  <c r="A19" i="5"/>
  <c r="A342" i="5"/>
  <c r="A341" i="5"/>
  <c r="A337" i="5"/>
  <c r="A321" i="5"/>
  <c r="A320" i="5"/>
  <c r="A315" i="5"/>
  <c r="A312" i="5"/>
  <c r="A282" i="5"/>
  <c r="A271" i="5"/>
  <c r="A270" i="5"/>
  <c r="A249" i="5"/>
  <c r="A237" i="5"/>
  <c r="A232" i="5"/>
  <c r="A203" i="5"/>
  <c r="A198" i="5"/>
  <c r="A195" i="5"/>
  <c r="A178" i="5"/>
  <c r="A174" i="5"/>
  <c r="A153" i="5"/>
  <c r="A140" i="5"/>
  <c r="A110" i="5"/>
  <c r="A95" i="5"/>
  <c r="A84" i="5"/>
  <c r="A82" i="5"/>
  <c r="A44" i="5"/>
  <c r="A36" i="5"/>
  <c r="A32" i="5"/>
  <c r="A12" i="5"/>
  <c r="A353" i="5"/>
  <c r="A352" i="5"/>
  <c r="A343" i="5"/>
  <c r="A329" i="5"/>
  <c r="A314" i="5"/>
  <c r="A289" i="5"/>
  <c r="A272" i="5"/>
  <c r="A267" i="5"/>
  <c r="A245" i="5"/>
  <c r="A236" i="5"/>
  <c r="A225" i="5"/>
  <c r="A217" i="5"/>
  <c r="A216" i="5"/>
  <c r="A208" i="5"/>
  <c r="A199" i="5"/>
  <c r="A191" i="5"/>
  <c r="A164" i="5"/>
  <c r="A125" i="5"/>
  <c r="A104" i="5"/>
  <c r="A101" i="5"/>
  <c r="A100" i="5"/>
  <c r="A77" i="5"/>
  <c r="A26" i="5"/>
  <c r="A23" i="5"/>
  <c r="A18" i="5"/>
  <c r="A332" i="5"/>
  <c r="A327" i="5"/>
  <c r="A319" i="5"/>
  <c r="A311" i="5"/>
  <c r="A295" i="5"/>
  <c r="A293" i="5"/>
  <c r="A284" i="5"/>
  <c r="A277" i="5"/>
  <c r="A264" i="5"/>
  <c r="A228" i="5"/>
  <c r="A218" i="5"/>
  <c r="A206" i="5"/>
  <c r="A181" i="5"/>
  <c r="A146" i="5"/>
  <c r="A132" i="5"/>
  <c r="A130" i="5"/>
  <c r="A123" i="5"/>
  <c r="A121" i="5"/>
  <c r="A115" i="5"/>
  <c r="A106" i="5"/>
  <c r="A102" i="5"/>
  <c r="A94" i="5"/>
  <c r="A88" i="5"/>
  <c r="A87" i="5"/>
  <c r="A80" i="5"/>
  <c r="A74" i="5"/>
  <c r="A70" i="5"/>
  <c r="A60" i="5"/>
  <c r="A56" i="5"/>
  <c r="A55" i="5"/>
  <c r="A53" i="5"/>
  <c r="A3" i="5"/>
  <c r="A356" i="5"/>
  <c r="A354" i="5"/>
  <c r="A340" i="5"/>
  <c r="A309" i="5"/>
  <c r="A273" i="5"/>
  <c r="A263" i="5"/>
  <c r="A241" i="5"/>
  <c r="A239" i="5"/>
  <c r="A238" i="5"/>
  <c r="A200" i="5"/>
  <c r="A193" i="5"/>
  <c r="A188" i="5"/>
  <c r="A180" i="5"/>
  <c r="A160" i="5"/>
  <c r="A136" i="5"/>
  <c r="A135" i="5"/>
  <c r="A120" i="5"/>
  <c r="A114" i="5"/>
  <c r="A103" i="5"/>
  <c r="A92" i="5"/>
  <c r="A78" i="5"/>
  <c r="A73" i="5"/>
  <c r="A71" i="5"/>
  <c r="A63" i="5"/>
  <c r="A49" i="5"/>
  <c r="A35" i="5"/>
  <c r="A31" i="5"/>
  <c r="A13" i="5"/>
  <c r="A4" i="5"/>
  <c r="P53" i="5" l="1"/>
  <c r="A53" i="18" s="1" a="1"/>
  <c r="A53" i="18" s="1"/>
  <c r="B53" i="18" s="1" a="1"/>
  <c r="B53" i="18" s="1"/>
  <c r="C53" i="18" s="1" a="1"/>
  <c r="C53" i="18" s="1"/>
  <c r="D53" i="18" s="1" a="1"/>
  <c r="D53" i="18" s="1"/>
  <c r="P322" i="5"/>
  <c r="P251" i="5"/>
  <c r="P98" i="5"/>
  <c r="A98" i="18" s="1" a="1"/>
  <c r="A98" i="18" s="1"/>
  <c r="B98" i="18" s="1" a="1"/>
  <c r="B98" i="18" s="1"/>
  <c r="C98" i="18" s="1" a="1"/>
  <c r="C98" i="18" s="1"/>
  <c r="D98" i="18" s="1" a="1"/>
  <c r="D98" i="18" s="1"/>
  <c r="P47" i="5"/>
  <c r="A47" i="18" s="1" a="1"/>
  <c r="A47" i="18" s="1"/>
  <c r="B47" i="18" s="1" a="1"/>
  <c r="B47" i="18" s="1"/>
  <c r="C47" i="18" s="1" a="1"/>
  <c r="C47" i="18" s="1"/>
  <c r="D47" i="18" s="1" a="1"/>
  <c r="D47" i="18" s="1"/>
  <c r="P78" i="5"/>
  <c r="A78" i="18" s="1" a="1"/>
  <c r="A78" i="18" s="1"/>
  <c r="B78" i="18" s="1" a="1"/>
  <c r="B78" i="18" s="1"/>
  <c r="C78" i="18" s="1" a="1"/>
  <c r="C78" i="18" s="1"/>
  <c r="D78" i="18" s="1" a="1"/>
  <c r="D78" i="18" s="1"/>
  <c r="P200" i="5"/>
  <c r="P116" i="5"/>
  <c r="P263" i="5"/>
  <c r="P51" i="5"/>
  <c r="A51" i="18" s="1" a="1"/>
  <c r="A51" i="18" s="1"/>
  <c r="B51" i="18" s="1" a="1"/>
  <c r="B51" i="18" s="1"/>
  <c r="C51" i="18" s="1" a="1"/>
  <c r="C51" i="18" s="1"/>
  <c r="D51" i="18" s="1" a="1"/>
  <c r="D51" i="18" s="1"/>
  <c r="P198" i="5"/>
  <c r="P206" i="5"/>
  <c r="P58" i="5"/>
  <c r="A58" i="18" s="1" a="1"/>
  <c r="A58" i="18" s="1"/>
  <c r="B58" i="18" s="1" a="1"/>
  <c r="B58" i="18" s="1"/>
  <c r="C58" i="18" s="1" a="1"/>
  <c r="C58" i="18" s="1"/>
  <c r="D58" i="18" s="1" a="1"/>
  <c r="D58" i="18" s="1"/>
  <c r="P269" i="5"/>
  <c r="P65" i="5"/>
  <c r="A65" i="18" s="1" a="1"/>
  <c r="A65" i="18" s="1"/>
  <c r="B65" i="18" s="1" a="1"/>
  <c r="B65" i="18" s="1"/>
  <c r="C65" i="18" s="1" a="1"/>
  <c r="C65" i="18" s="1"/>
  <c r="D65" i="18" s="1" a="1"/>
  <c r="D65" i="18" s="1"/>
  <c r="P204" i="5"/>
  <c r="P351" i="5"/>
  <c r="P265" i="5"/>
  <c r="P2" i="5"/>
  <c r="A2" i="18" s="1"/>
  <c r="B2" i="18" s="1"/>
  <c r="C2" i="18" s="1"/>
  <c r="D2" i="18" s="1"/>
  <c r="P211" i="5"/>
  <c r="P153" i="5"/>
  <c r="P63" i="5"/>
  <c r="A63" i="18" s="1" a="1"/>
  <c r="A63" i="18" s="1"/>
  <c r="B63" i="18" s="1" a="1"/>
  <c r="B63" i="18" s="1"/>
  <c r="C63" i="18" s="1" a="1"/>
  <c r="C63" i="18" s="1"/>
  <c r="D63" i="18" s="1" a="1"/>
  <c r="D63" i="18" s="1"/>
  <c r="P106" i="5"/>
  <c r="A106" i="18" s="1" a="1"/>
  <c r="A106" i="18" s="1"/>
  <c r="B106" i="18" s="1" a="1"/>
  <c r="B106" i="18" s="1"/>
  <c r="C106" i="18" s="1" a="1"/>
  <c r="C106" i="18" s="1"/>
  <c r="D106" i="18" s="1" a="1"/>
  <c r="D106" i="18" s="1"/>
  <c r="P161" i="5"/>
  <c r="P5" i="5"/>
  <c r="A5" i="18" s="1" a="1"/>
  <c r="A5" i="18" s="1"/>
  <c r="B5" i="18" s="1" a="1"/>
  <c r="B5" i="18" s="1"/>
  <c r="C5" i="18" s="1" a="1"/>
  <c r="C5" i="18" s="1"/>
  <c r="D5" i="18" s="1"/>
  <c r="P216" i="5"/>
  <c r="P4" i="5"/>
  <c r="A4" i="18" s="1" a="1"/>
  <c r="A4" i="18" s="1"/>
  <c r="B4" i="18" s="1" a="1"/>
  <c r="B4" i="18" s="1"/>
  <c r="C4" i="18" s="1" a="1"/>
  <c r="C4" i="18" s="1"/>
  <c r="D4" i="18" s="1"/>
  <c r="P151" i="5"/>
  <c r="P45" i="5"/>
  <c r="A45" i="18" s="1" a="1"/>
  <c r="A45" i="18" s="1"/>
  <c r="B45" i="18" s="1" a="1"/>
  <c r="B45" i="18" s="1"/>
  <c r="C45" i="18" s="1" a="1"/>
  <c r="C45" i="18" s="1"/>
  <c r="D45" i="18" s="1" a="1"/>
  <c r="D45" i="18" s="1"/>
  <c r="P357" i="5"/>
  <c r="P131" i="5"/>
  <c r="P306" i="5"/>
  <c r="P158" i="5"/>
  <c r="P10" i="5"/>
  <c r="A10" i="18" s="1" a="1"/>
  <c r="A10" i="18" s="1"/>
  <c r="B10" i="18" s="1" a="1"/>
  <c r="B10" i="18" s="1"/>
  <c r="C10" i="18" s="1" a="1"/>
  <c r="C10" i="18" s="1"/>
  <c r="D10" i="18" s="1"/>
  <c r="P157" i="5"/>
  <c r="P304" i="5"/>
  <c r="P210" i="5"/>
  <c r="P259" i="5"/>
  <c r="P100" i="5"/>
  <c r="A100" i="18" s="1" a="1"/>
  <c r="A100" i="18" s="1"/>
  <c r="B100" i="18" s="1" a="1"/>
  <c r="B100" i="18" s="1"/>
  <c r="C100" i="18" s="1" a="1"/>
  <c r="C100" i="18" s="1"/>
  <c r="D100" i="18" s="1" a="1"/>
  <c r="D100" i="18" s="1"/>
  <c r="P311" i="5"/>
  <c r="P163" i="5"/>
  <c r="P310" i="5"/>
  <c r="P110" i="5"/>
  <c r="A110" i="18" s="1" a="1"/>
  <c r="A110" i="18" s="1"/>
  <c r="B110" i="18" s="1" a="1"/>
  <c r="B110" i="18" s="1"/>
  <c r="C110" i="18" s="1" a="1"/>
  <c r="C110" i="18" s="1"/>
  <c r="D110" i="18" s="1" a="1"/>
  <c r="D110" i="18" s="1"/>
  <c r="P284" i="5"/>
  <c r="P253" i="5"/>
  <c r="P113" i="5"/>
  <c r="P316" i="5"/>
  <c r="P104" i="5"/>
  <c r="A104" i="18" s="1" a="1"/>
  <c r="A104" i="18" s="1"/>
  <c r="B104" i="18" s="1" a="1"/>
  <c r="B104" i="18" s="1"/>
  <c r="C104" i="18" s="1" a="1"/>
  <c r="C104" i="18" s="1"/>
  <c r="D104" i="18" s="1" a="1"/>
  <c r="D104" i="18" s="1"/>
  <c r="P25" i="5"/>
  <c r="A25" i="18" s="1" a="1"/>
  <c r="A25" i="18" s="1"/>
  <c r="B25" i="18" s="1" a="1"/>
  <c r="B25" i="18" s="1"/>
  <c r="C25" i="18" s="1" a="1"/>
  <c r="C25" i="18" s="1"/>
  <c r="D25" i="18" s="1" a="1"/>
  <c r="D25" i="18" s="1"/>
  <c r="P223" i="5"/>
  <c r="P70" i="5"/>
  <c r="A70" i="18" s="1" a="1"/>
  <c r="A70" i="18" s="1"/>
  <c r="B70" i="18" s="1" a="1"/>
  <c r="B70" i="18" s="1"/>
  <c r="C70" i="18" s="1" a="1"/>
  <c r="C70" i="18" s="1"/>
  <c r="D70" i="18" s="1" a="1"/>
  <c r="D70" i="18" s="1"/>
  <c r="P276" i="5"/>
  <c r="P123" i="5"/>
  <c r="P337" i="5"/>
  <c r="P176" i="5"/>
  <c r="P23" i="5"/>
  <c r="A23" i="18" s="1" a="1"/>
  <c r="A23" i="18" s="1"/>
  <c r="B23" i="18" s="1" a="1"/>
  <c r="B23" i="18" s="1"/>
  <c r="C23" i="18" s="1" a="1"/>
  <c r="C23" i="18" s="1"/>
  <c r="D23" i="18" s="1" a="1"/>
  <c r="D23" i="18" s="1"/>
  <c r="P229" i="5"/>
  <c r="P76" i="5"/>
  <c r="A76" i="18" s="1" a="1"/>
  <c r="A76" i="18" s="1"/>
  <c r="B76" i="18" s="1" a="1"/>
  <c r="B76" i="18" s="1"/>
  <c r="C76" i="18" s="1" a="1"/>
  <c r="C76" i="18" s="1"/>
  <c r="D76" i="18" s="1" a="1"/>
  <c r="D76" i="18" s="1"/>
  <c r="P282" i="5"/>
  <c r="P137" i="5"/>
  <c r="P335" i="5"/>
  <c r="P182" i="5"/>
  <c r="P29" i="5"/>
  <c r="A29" i="18" s="1" a="1"/>
  <c r="A29" i="18" s="1"/>
  <c r="B29" i="18" s="1" a="1"/>
  <c r="B29" i="18" s="1"/>
  <c r="C29" i="18" s="1" a="1"/>
  <c r="C29" i="18" s="1"/>
  <c r="D29" i="18" s="1" a="1"/>
  <c r="D29" i="18" s="1"/>
  <c r="P235" i="5"/>
  <c r="P82" i="5"/>
  <c r="A82" i="18" s="1" a="1"/>
  <c r="A82" i="18" s="1"/>
  <c r="B82" i="18" s="1" a="1"/>
  <c r="B82" i="18" s="1"/>
  <c r="C82" i="18" s="1" a="1"/>
  <c r="C82" i="18" s="1"/>
  <c r="D82" i="18" s="1" a="1"/>
  <c r="D82" i="18" s="1"/>
  <c r="P288" i="5"/>
  <c r="P135" i="5"/>
  <c r="P341" i="5"/>
  <c r="P188" i="5"/>
  <c r="P35" i="5"/>
  <c r="A35" i="18" s="1" a="1"/>
  <c r="A35" i="18" s="1"/>
  <c r="B35" i="18" s="1" a="1"/>
  <c r="B35" i="18" s="1"/>
  <c r="C35" i="18" s="1" a="1"/>
  <c r="C35" i="18" s="1"/>
  <c r="D35" i="18" s="1" a="1"/>
  <c r="D35" i="18" s="1"/>
  <c r="P249" i="5"/>
  <c r="P88" i="5"/>
  <c r="A88" i="18" s="1" a="1"/>
  <c r="A88" i="18" s="1"/>
  <c r="B88" i="18" s="1" a="1"/>
  <c r="B88" i="18" s="1"/>
  <c r="C88" i="18" s="1" a="1"/>
  <c r="C88" i="18" s="1"/>
  <c r="D88" i="18" s="1" a="1"/>
  <c r="D88" i="18" s="1"/>
  <c r="P294" i="5"/>
  <c r="P141" i="5"/>
  <c r="P347" i="5"/>
  <c r="P194" i="5"/>
  <c r="P336" i="5"/>
  <c r="P183" i="5"/>
  <c r="P30" i="5"/>
  <c r="A30" i="18" s="1" a="1"/>
  <c r="A30" i="18" s="1"/>
  <c r="B30" i="18" s="1" a="1"/>
  <c r="B30" i="18" s="1"/>
  <c r="C30" i="18" s="1" a="1"/>
  <c r="C30" i="18" s="1"/>
  <c r="D30" i="18" s="1" a="1"/>
  <c r="D30" i="18" s="1"/>
  <c r="P236" i="5"/>
  <c r="P83" i="5"/>
  <c r="A83" i="18" s="1" a="1"/>
  <c r="A83" i="18" s="1"/>
  <c r="B83" i="18" s="1" a="1"/>
  <c r="B83" i="18" s="1"/>
  <c r="C83" i="18" s="1" a="1"/>
  <c r="C83" i="18" s="1"/>
  <c r="D83" i="18" s="1" a="1"/>
  <c r="D83" i="18" s="1"/>
  <c r="P233" i="5"/>
  <c r="P72" i="5"/>
  <c r="A72" i="18" s="1" a="1"/>
  <c r="A72" i="18" s="1"/>
  <c r="B72" i="18" s="1" a="1"/>
  <c r="B72" i="18" s="1"/>
  <c r="C72" i="18" s="1" a="1"/>
  <c r="C72" i="18" s="1"/>
  <c r="D72" i="18" s="1" a="1"/>
  <c r="D72" i="18" s="1"/>
  <c r="P278" i="5"/>
  <c r="P125" i="5"/>
  <c r="P331" i="5"/>
  <c r="P178" i="5"/>
  <c r="P33" i="5"/>
  <c r="A33" i="18" s="1" a="1"/>
  <c r="A33" i="18" s="1"/>
  <c r="B33" i="18" s="1" a="1"/>
  <c r="B33" i="18" s="1"/>
  <c r="C33" i="18" s="1" a="1"/>
  <c r="C33" i="18" s="1"/>
  <c r="D33" i="18" s="1" a="1"/>
  <c r="D33" i="18" s="1"/>
  <c r="P231" i="5"/>
  <c r="P312" i="5"/>
  <c r="P159" i="5"/>
  <c r="P6" i="5"/>
  <c r="A6" i="18" s="1" a="1"/>
  <c r="A6" i="18" s="1"/>
  <c r="B6" i="18" s="1" a="1"/>
  <c r="B6" i="18" s="1"/>
  <c r="C6" i="18" s="1" a="1"/>
  <c r="C6" i="18" s="1"/>
  <c r="D6" i="18" s="1"/>
  <c r="P212" i="5"/>
  <c r="P59" i="5"/>
  <c r="A59" i="18" s="1" a="1"/>
  <c r="A59" i="18" s="1"/>
  <c r="B59" i="18" s="1" a="1"/>
  <c r="B59" i="18" s="1"/>
  <c r="C59" i="18" s="1" a="1"/>
  <c r="C59" i="18" s="1"/>
  <c r="D59" i="18" s="1" a="1"/>
  <c r="D59" i="18" s="1"/>
  <c r="P273" i="5"/>
  <c r="P112" i="5"/>
  <c r="P318" i="5"/>
  <c r="P165" i="5"/>
  <c r="P12" i="5"/>
  <c r="A12" i="18" s="1" a="1"/>
  <c r="A12" i="18" s="1"/>
  <c r="B12" i="18" s="1" a="1"/>
  <c r="B12" i="18" s="1"/>
  <c r="C12" i="18" s="1" a="1"/>
  <c r="C12" i="18" s="1"/>
  <c r="D12" i="18" s="1"/>
  <c r="P218" i="5"/>
  <c r="P73" i="5"/>
  <c r="A73" i="18" s="1" a="1"/>
  <c r="A73" i="18" s="1"/>
  <c r="B73" i="18" s="1" a="1"/>
  <c r="B73" i="18" s="1"/>
  <c r="C73" i="18" s="1" a="1"/>
  <c r="C73" i="18" s="1"/>
  <c r="D73" i="18" s="1" a="1"/>
  <c r="D73" i="18" s="1"/>
  <c r="P271" i="5"/>
  <c r="P118" i="5"/>
  <c r="P324" i="5"/>
  <c r="P171" i="5"/>
  <c r="P18" i="5"/>
  <c r="A18" i="18" s="1" a="1"/>
  <c r="A18" i="18" s="1"/>
  <c r="B18" i="18" s="1" a="1"/>
  <c r="B18" i="18" s="1"/>
  <c r="C18" i="18" s="1" a="1"/>
  <c r="C18" i="18" s="1"/>
  <c r="D18" i="18" s="1"/>
  <c r="P224" i="5"/>
  <c r="P71" i="5"/>
  <c r="A71" i="18" s="1" a="1"/>
  <c r="A71" i="18" s="1"/>
  <c r="B71" i="18" s="1" a="1"/>
  <c r="B71" i="18" s="1"/>
  <c r="C71" i="18" s="1" a="1"/>
  <c r="C71" i="18" s="1"/>
  <c r="D71" i="18" s="1" a="1"/>
  <c r="D71" i="18" s="1"/>
  <c r="P277" i="5"/>
  <c r="P124" i="5"/>
  <c r="P330" i="5"/>
  <c r="P185" i="5"/>
  <c r="P24" i="5"/>
  <c r="A24" i="18" s="1" a="1"/>
  <c r="A24" i="18" s="1"/>
  <c r="B24" i="18" s="1" a="1"/>
  <c r="B24" i="18" s="1"/>
  <c r="C24" i="18" s="1" a="1"/>
  <c r="C24" i="18" s="1"/>
  <c r="D24" i="18" s="1" a="1"/>
  <c r="D24" i="18" s="1"/>
  <c r="P230" i="5"/>
  <c r="P77" i="5"/>
  <c r="A77" i="18" s="1" a="1"/>
  <c r="A77" i="18" s="1"/>
  <c r="B77" i="18" s="1" a="1"/>
  <c r="B77" i="18" s="1"/>
  <c r="C77" i="18" s="1" a="1"/>
  <c r="C77" i="18" s="1"/>
  <c r="D77" i="18" s="1" a="1"/>
  <c r="D77" i="18" s="1"/>
  <c r="P283" i="5"/>
  <c r="P130" i="5"/>
  <c r="P272" i="5"/>
  <c r="P119" i="5"/>
  <c r="P325" i="5"/>
  <c r="P172" i="5"/>
  <c r="P19" i="5"/>
  <c r="A19" i="18" s="1" a="1"/>
  <c r="A19" i="18" s="1"/>
  <c r="B19" i="18" s="1" a="1"/>
  <c r="B19" i="18" s="1"/>
  <c r="C19" i="18" s="1" a="1"/>
  <c r="C19" i="18" s="1"/>
  <c r="D19" i="18" s="1"/>
  <c r="P169" i="5"/>
  <c r="P8" i="5"/>
  <c r="A8" i="18" s="1" a="1"/>
  <c r="A8" i="18" s="1"/>
  <c r="B8" i="18" s="1" a="1"/>
  <c r="B8" i="18" s="1"/>
  <c r="C8" i="18" s="1" a="1"/>
  <c r="C8" i="18" s="1"/>
  <c r="D8" i="18" s="1"/>
  <c r="P214" i="5"/>
  <c r="P61" i="5"/>
  <c r="A61" i="18" s="1" a="1"/>
  <c r="A61" i="18" s="1"/>
  <c r="B61" i="18" s="1" a="1"/>
  <c r="B61" i="18" s="1"/>
  <c r="C61" i="18" s="1" a="1"/>
  <c r="C61" i="18" s="1"/>
  <c r="D61" i="18" s="1" a="1"/>
  <c r="D61" i="18" s="1"/>
  <c r="P267" i="5"/>
  <c r="P114" i="5"/>
  <c r="P320" i="5"/>
  <c r="P167" i="5"/>
  <c r="P14" i="5"/>
  <c r="A14" i="18" s="1" a="1"/>
  <c r="A14" i="18" s="1"/>
  <c r="B14" i="18" s="1" a="1"/>
  <c r="B14" i="18" s="1"/>
  <c r="C14" i="18" s="1" a="1"/>
  <c r="C14" i="18" s="1"/>
  <c r="D14" i="18" s="1"/>
  <c r="P220" i="5"/>
  <c r="P67" i="5"/>
  <c r="A67" i="18" s="1" a="1"/>
  <c r="A67" i="18" s="1"/>
  <c r="B67" i="18" s="1" a="1"/>
  <c r="B67" i="18" s="1"/>
  <c r="C67" i="18" s="1" a="1"/>
  <c r="C67" i="18" s="1"/>
  <c r="D67" i="18" s="1" a="1"/>
  <c r="D67" i="18" s="1"/>
  <c r="P248" i="5"/>
  <c r="P95" i="5"/>
  <c r="A95" i="18" s="1" a="1"/>
  <c r="A95" i="18" s="1"/>
  <c r="B95" i="18" s="1" a="1"/>
  <c r="B95" i="18" s="1"/>
  <c r="C95" i="18" s="1" a="1"/>
  <c r="C95" i="18" s="1"/>
  <c r="D95" i="18" s="1" a="1"/>
  <c r="D95" i="18" s="1"/>
  <c r="P301" i="5"/>
  <c r="P148" i="5"/>
  <c r="P354" i="5"/>
  <c r="P209" i="5"/>
  <c r="P48" i="5"/>
  <c r="A48" i="18" s="1" a="1"/>
  <c r="A48" i="18" s="1"/>
  <c r="B48" i="18" s="1" a="1"/>
  <c r="B48" i="18" s="1"/>
  <c r="C48" i="18" s="1" a="1"/>
  <c r="C48" i="18" s="1"/>
  <c r="D48" i="18" s="1" a="1"/>
  <c r="D48" i="18" s="1"/>
  <c r="P254" i="5"/>
  <c r="P101" i="5"/>
  <c r="A101" i="18" s="1" a="1"/>
  <c r="A101" i="18" s="1"/>
  <c r="B101" i="18" s="1" a="1"/>
  <c r="B101" i="18" s="1"/>
  <c r="C101" i="18" s="1" a="1"/>
  <c r="C101" i="18" s="1"/>
  <c r="D101" i="18" s="1" a="1"/>
  <c r="D101" i="18" s="1"/>
  <c r="P307" i="5"/>
  <c r="P154" i="5"/>
  <c r="P9" i="5"/>
  <c r="A9" i="18" s="1" a="1"/>
  <c r="A9" i="18" s="1"/>
  <c r="B9" i="18" s="1" a="1"/>
  <c r="B9" i="18" s="1"/>
  <c r="C9" i="18" s="1" a="1"/>
  <c r="C9" i="18" s="1"/>
  <c r="D9" i="18" s="1"/>
  <c r="P207" i="5"/>
  <c r="P54" i="5"/>
  <c r="A54" i="18" s="1" a="1"/>
  <c r="A54" i="18" s="1"/>
  <c r="B54" i="18" s="1" a="1"/>
  <c r="B54" i="18" s="1"/>
  <c r="C54" i="18" s="1" a="1"/>
  <c r="C54" i="18" s="1"/>
  <c r="D54" i="18" s="1" a="1"/>
  <c r="D54" i="18" s="1"/>
  <c r="P107" i="5"/>
  <c r="A107" i="18" s="1" a="1"/>
  <c r="A107" i="18" s="1"/>
  <c r="B107" i="18" s="1" a="1"/>
  <c r="B107" i="18" s="1"/>
  <c r="C107" i="18" s="1" a="1"/>
  <c r="C107" i="18" s="1"/>
  <c r="D107" i="18" s="1" a="1"/>
  <c r="D107" i="18" s="1"/>
  <c r="P321" i="5"/>
  <c r="P160" i="5"/>
  <c r="P7" i="5"/>
  <c r="A7" i="18" s="1" a="1"/>
  <c r="A7" i="18" s="1"/>
  <c r="B7" i="18" s="1" a="1"/>
  <c r="B7" i="18" s="1"/>
  <c r="C7" i="18" s="1" a="1"/>
  <c r="C7" i="18" s="1"/>
  <c r="D7" i="18" s="1"/>
  <c r="P213" i="5"/>
  <c r="P60" i="5"/>
  <c r="A60" i="18" s="1" a="1"/>
  <c r="A60" i="18" s="1"/>
  <c r="B60" i="18" s="1" a="1"/>
  <c r="B60" i="18" s="1"/>
  <c r="C60" i="18" s="1" a="1"/>
  <c r="C60" i="18" s="1"/>
  <c r="D60" i="18" s="1" a="1"/>
  <c r="D60" i="18" s="1"/>
  <c r="P121" i="5"/>
  <c r="P319" i="5"/>
  <c r="P166" i="5"/>
  <c r="P219" i="5"/>
  <c r="P66" i="5"/>
  <c r="A66" i="18" s="1" a="1"/>
  <c r="A66" i="18" s="1"/>
  <c r="B66" i="18" s="1" a="1"/>
  <c r="B66" i="18" s="1"/>
  <c r="C66" i="18" s="1" a="1"/>
  <c r="C66" i="18" s="1"/>
  <c r="D66" i="18" s="1" a="1"/>
  <c r="D66" i="18" s="1"/>
  <c r="P55" i="5"/>
  <c r="A55" i="18" s="1" a="1"/>
  <c r="A55" i="18" s="1"/>
  <c r="B55" i="18" s="1" a="1"/>
  <c r="B55" i="18" s="1"/>
  <c r="C55" i="18" s="1" a="1"/>
  <c r="C55" i="18" s="1"/>
  <c r="D55" i="18" s="1" a="1"/>
  <c r="D55" i="18" s="1"/>
  <c r="P108" i="5"/>
  <c r="A108" i="18" s="1" a="1"/>
  <c r="A108" i="18" s="1"/>
  <c r="B108" i="18" s="1" a="1"/>
  <c r="B108" i="18" s="1"/>
  <c r="C108" i="18" s="1" a="1"/>
  <c r="C108" i="18" s="1"/>
  <c r="D108" i="18" s="1" a="1"/>
  <c r="D108" i="18" s="1"/>
  <c r="P314" i="5"/>
  <c r="P303" i="5"/>
  <c r="P150" i="5"/>
  <c r="P203" i="5"/>
  <c r="P50" i="5"/>
  <c r="A50" i="18" s="1" a="1"/>
  <c r="A50" i="18" s="1"/>
  <c r="B50" i="18" s="1" a="1"/>
  <c r="B50" i="18" s="1"/>
  <c r="C50" i="18" s="1" a="1"/>
  <c r="C50" i="18" s="1"/>
  <c r="D50" i="18" s="1" a="1"/>
  <c r="D50" i="18" s="1"/>
  <c r="P103" i="5"/>
  <c r="A103" i="18" s="1" a="1"/>
  <c r="A103" i="18" s="1"/>
  <c r="B103" i="18" s="1" a="1"/>
  <c r="B103" i="18" s="1"/>
  <c r="C103" i="18" s="1" a="1"/>
  <c r="C103" i="18" s="1"/>
  <c r="D103" i="18" s="1" a="1"/>
  <c r="D103" i="18" s="1"/>
  <c r="P156" i="5"/>
  <c r="P3" i="5"/>
  <c r="A3" i="18" s="1" a="1"/>
  <c r="A3" i="18" s="1"/>
  <c r="B3" i="18" s="1" a="1"/>
  <c r="B3" i="18" s="1"/>
  <c r="C3" i="18" s="1" a="1"/>
  <c r="C3" i="18" s="1"/>
  <c r="D3" i="18" s="1"/>
  <c r="P117" i="5"/>
  <c r="P260" i="5"/>
  <c r="P266" i="5"/>
  <c r="P13" i="5"/>
  <c r="A13" i="18" s="1" a="1"/>
  <c r="A13" i="18" s="1"/>
  <c r="B13" i="18" s="1" a="1"/>
  <c r="B13" i="18" s="1"/>
  <c r="C13" i="18" s="1" a="1"/>
  <c r="C13" i="18" s="1"/>
  <c r="D13" i="18" s="1"/>
  <c r="P208" i="5"/>
  <c r="P261" i="5"/>
  <c r="P105" i="5"/>
  <c r="A105" i="18" s="1" a="1"/>
  <c r="A105" i="18" s="1"/>
  <c r="B105" i="18" s="1" a="1"/>
  <c r="B105" i="18" s="1"/>
  <c r="C105" i="18" s="1" a="1"/>
  <c r="C105" i="18" s="1"/>
  <c r="D105" i="18" s="1" a="1"/>
  <c r="D105" i="18" s="1"/>
  <c r="P356" i="5"/>
  <c r="P256" i="5"/>
  <c r="P309" i="5"/>
  <c r="P217" i="5"/>
  <c r="P262" i="5"/>
  <c r="P315" i="5"/>
  <c r="P215" i="5"/>
  <c r="P115" i="5"/>
  <c r="P221" i="5"/>
  <c r="P174" i="5"/>
  <c r="P280" i="5"/>
  <c r="P177" i="5"/>
  <c r="P69" i="5"/>
  <c r="A69" i="18" s="1" a="1"/>
  <c r="A69" i="18" s="1"/>
  <c r="B69" i="18" s="1" a="1"/>
  <c r="B69" i="18" s="1"/>
  <c r="C69" i="18" s="1" a="1"/>
  <c r="C69" i="18" s="1"/>
  <c r="D69" i="18" s="1" a="1"/>
  <c r="D69" i="18" s="1"/>
  <c r="P317" i="5"/>
  <c r="P64" i="5"/>
  <c r="A64" i="18" s="1" a="1"/>
  <c r="A64" i="18" s="1"/>
  <c r="B64" i="18" s="1" a="1"/>
  <c r="B64" i="18" s="1"/>
  <c r="C64" i="18" s="1" a="1"/>
  <c r="C64" i="18" s="1"/>
  <c r="D64" i="18" s="1" a="1"/>
  <c r="D64" i="18" s="1"/>
  <c r="P345" i="5"/>
  <c r="P184" i="5"/>
  <c r="P31" i="5"/>
  <c r="A31" i="18" s="1" a="1"/>
  <c r="A31" i="18" s="1"/>
  <c r="B31" i="18" s="1" a="1"/>
  <c r="B31" i="18" s="1"/>
  <c r="C31" i="18" s="1" a="1"/>
  <c r="C31" i="18" s="1"/>
  <c r="D31" i="18" s="1" a="1"/>
  <c r="D31" i="18" s="1"/>
  <c r="P237" i="5"/>
  <c r="P84" i="5"/>
  <c r="A84" i="18" s="1" a="1"/>
  <c r="A84" i="18" s="1"/>
  <c r="B84" i="18" s="1" a="1"/>
  <c r="B84" i="18" s="1"/>
  <c r="C84" i="18" s="1" a="1"/>
  <c r="C84" i="18" s="1"/>
  <c r="D84" i="18" s="1" a="1"/>
  <c r="D84" i="18" s="1"/>
  <c r="P290" i="5"/>
  <c r="P145" i="5"/>
  <c r="P343" i="5"/>
  <c r="P190" i="5"/>
  <c r="P37" i="5"/>
  <c r="A37" i="18" s="1" a="1"/>
  <c r="A37" i="18" s="1"/>
  <c r="B37" i="18" s="1" a="1"/>
  <c r="B37" i="18" s="1"/>
  <c r="C37" i="18" s="1" a="1"/>
  <c r="C37" i="18" s="1"/>
  <c r="D37" i="18" s="1" a="1"/>
  <c r="D37" i="18" s="1"/>
  <c r="P243" i="5"/>
  <c r="P90" i="5"/>
  <c r="A90" i="18" s="1" a="1"/>
  <c r="A90" i="18" s="1"/>
  <c r="B90" i="18" s="1" a="1"/>
  <c r="B90" i="18" s="1"/>
  <c r="C90" i="18" s="1" a="1"/>
  <c r="C90" i="18" s="1"/>
  <c r="D90" i="18" s="1" a="1"/>
  <c r="D90" i="18" s="1"/>
  <c r="P296" i="5"/>
  <c r="P143" i="5"/>
  <c r="P349" i="5"/>
  <c r="P196" i="5"/>
  <c r="P43" i="5"/>
  <c r="A43" i="18" s="1" a="1"/>
  <c r="A43" i="18" s="1"/>
  <c r="B43" i="18" s="1" a="1"/>
  <c r="B43" i="18" s="1"/>
  <c r="C43" i="18" s="1" a="1"/>
  <c r="C43" i="18" s="1"/>
  <c r="D43" i="18" s="1" a="1"/>
  <c r="D43" i="18" s="1"/>
  <c r="P257" i="5"/>
  <c r="P96" i="5"/>
  <c r="A96" i="18" s="1" a="1"/>
  <c r="A96" i="18" s="1"/>
  <c r="B96" i="18" s="1" a="1"/>
  <c r="B96" i="18" s="1"/>
  <c r="C96" i="18" s="1" a="1"/>
  <c r="C96" i="18" s="1"/>
  <c r="D96" i="18" s="1" a="1"/>
  <c r="D96" i="18" s="1"/>
  <c r="P302" i="5"/>
  <c r="P149" i="5"/>
  <c r="P355" i="5"/>
  <c r="P202" i="5"/>
  <c r="P57" i="5"/>
  <c r="A57" i="18" s="1" a="1"/>
  <c r="A57" i="18" s="1"/>
  <c r="B57" i="18" s="1" a="1"/>
  <c r="B57" i="18" s="1"/>
  <c r="C57" i="18" s="1" a="1"/>
  <c r="C57" i="18" s="1"/>
  <c r="D57" i="18" s="1" a="1"/>
  <c r="D57" i="18" s="1"/>
  <c r="P255" i="5"/>
  <c r="P102" i="5"/>
  <c r="A102" i="18" s="1" a="1"/>
  <c r="A102" i="18" s="1"/>
  <c r="B102" i="18" s="1" a="1"/>
  <c r="B102" i="18" s="1"/>
  <c r="C102" i="18" s="1" a="1"/>
  <c r="C102" i="18" s="1"/>
  <c r="D102" i="18" s="1" a="1"/>
  <c r="D102" i="18" s="1"/>
  <c r="P308" i="5"/>
  <c r="P155" i="5"/>
  <c r="P305" i="5"/>
  <c r="P144" i="5"/>
  <c r="P350" i="5"/>
  <c r="P197" i="5"/>
  <c r="P44" i="5"/>
  <c r="A44" i="18" s="1" a="1"/>
  <c r="A44" i="18" s="1"/>
  <c r="B44" i="18" s="1" a="1"/>
  <c r="B44" i="18" s="1"/>
  <c r="C44" i="18" s="1" a="1"/>
  <c r="C44" i="18" s="1"/>
  <c r="D44" i="18" s="1" a="1"/>
  <c r="D44" i="18" s="1"/>
  <c r="P250" i="5"/>
  <c r="P41" i="5"/>
  <c r="A41" i="18" s="1" a="1"/>
  <c r="A41" i="18" s="1"/>
  <c r="B41" i="18" s="1" a="1"/>
  <c r="B41" i="18" s="1"/>
  <c r="C41" i="18" s="1" a="1"/>
  <c r="C41" i="18" s="1"/>
  <c r="D41" i="18" s="1" a="1"/>
  <c r="D41" i="18" s="1"/>
  <c r="P239" i="5"/>
  <c r="P86" i="5"/>
  <c r="A86" i="18" s="1" a="1"/>
  <c r="A86" i="18" s="1"/>
  <c r="B86" i="18" s="1" a="1"/>
  <c r="B86" i="18" s="1"/>
  <c r="C86" i="18" s="1" a="1"/>
  <c r="C86" i="18" s="1"/>
  <c r="D86" i="18" s="1" a="1"/>
  <c r="D86" i="18" s="1"/>
  <c r="P292" i="5"/>
  <c r="P139" i="5"/>
  <c r="P353" i="5"/>
  <c r="P192" i="5"/>
  <c r="P39" i="5"/>
  <c r="A39" i="18" s="1" a="1"/>
  <c r="A39" i="18" s="1"/>
  <c r="B39" i="18" s="1" a="1"/>
  <c r="B39" i="18" s="1"/>
  <c r="C39" i="18" s="1" a="1"/>
  <c r="C39" i="18" s="1"/>
  <c r="D39" i="18" s="1" a="1"/>
  <c r="D39" i="18" s="1"/>
  <c r="P245" i="5"/>
  <c r="P92" i="5"/>
  <c r="A92" i="18" s="1" a="1"/>
  <c r="A92" i="18" s="1"/>
  <c r="B92" i="18" s="1" a="1"/>
  <c r="B92" i="18" s="1"/>
  <c r="C92" i="18" s="1" a="1"/>
  <c r="C92" i="18" s="1"/>
  <c r="D92" i="18" s="1" a="1"/>
  <c r="D92" i="18" s="1"/>
  <c r="P298" i="5"/>
  <c r="P56" i="5"/>
  <c r="A56" i="18" s="1" a="1"/>
  <c r="A56" i="18" s="1"/>
  <c r="B56" i="18" s="1" a="1"/>
  <c r="B56" i="18" s="1"/>
  <c r="C56" i="18" s="1" a="1"/>
  <c r="C56" i="18" s="1"/>
  <c r="D56" i="18" s="1" a="1"/>
  <c r="D56" i="18" s="1"/>
  <c r="P109" i="5"/>
  <c r="A109" i="18" s="1" a="1"/>
  <c r="A109" i="18" s="1"/>
  <c r="B109" i="18" s="1" a="1"/>
  <c r="B109" i="18" s="1"/>
  <c r="C109" i="18" s="1" a="1"/>
  <c r="C109" i="18" s="1"/>
  <c r="D109" i="18" s="1" a="1"/>
  <c r="D109" i="18" s="1"/>
  <c r="P162" i="5"/>
  <c r="P62" i="5"/>
  <c r="A62" i="18" s="1" a="1"/>
  <c r="A62" i="18" s="1"/>
  <c r="B62" i="18" s="1" a="1"/>
  <c r="B62" i="18" s="1"/>
  <c r="C62" i="18" s="1" a="1"/>
  <c r="C62" i="18" s="1"/>
  <c r="D62" i="18" s="1" a="1"/>
  <c r="D62" i="18" s="1"/>
  <c r="P329" i="5"/>
  <c r="P15" i="5"/>
  <c r="A15" i="18" s="1" a="1"/>
  <c r="A15" i="18" s="1"/>
  <c r="B15" i="18" s="1" a="1"/>
  <c r="B15" i="18" s="1"/>
  <c r="C15" i="18" s="1" a="1"/>
  <c r="C15" i="18" s="1"/>
  <c r="D15" i="18" s="1"/>
  <c r="P274" i="5"/>
  <c r="P327" i="5"/>
  <c r="P227" i="5"/>
  <c r="P127" i="5"/>
  <c r="P180" i="5"/>
  <c r="P16" i="5"/>
  <c r="A16" i="18" s="1" a="1"/>
  <c r="A16" i="18" s="1"/>
  <c r="B16" i="18" s="1" a="1"/>
  <c r="B16" i="18" s="1"/>
  <c r="C16" i="18" s="1" a="1"/>
  <c r="C16" i="18" s="1"/>
  <c r="D16" i="18" s="1"/>
  <c r="P275" i="5"/>
  <c r="P264" i="5"/>
  <c r="P164" i="5"/>
  <c r="P225" i="5"/>
  <c r="P323" i="5"/>
  <c r="P281" i="5"/>
  <c r="P120" i="5"/>
  <c r="P326" i="5"/>
  <c r="P173" i="5"/>
  <c r="P20" i="5"/>
  <c r="A20" i="18" s="1" a="1"/>
  <c r="A20" i="18" s="1"/>
  <c r="B20" i="18" s="1" a="1"/>
  <c r="B20" i="18" s="1"/>
  <c r="C20" i="18" s="1" a="1"/>
  <c r="C20" i="18" s="1"/>
  <c r="D20" i="18" s="1"/>
  <c r="P226" i="5"/>
  <c r="P81" i="5"/>
  <c r="A81" i="18" s="1" a="1"/>
  <c r="A81" i="18" s="1"/>
  <c r="B81" i="18" s="1" a="1"/>
  <c r="B81" i="18" s="1"/>
  <c r="C81" i="18" s="1" a="1"/>
  <c r="C81" i="18" s="1"/>
  <c r="D81" i="18" s="1" a="1"/>
  <c r="D81" i="18" s="1"/>
  <c r="P279" i="5"/>
  <c r="P126" i="5"/>
  <c r="P332" i="5"/>
  <c r="P179" i="5"/>
  <c r="P26" i="5"/>
  <c r="A26" i="18" s="1" a="1"/>
  <c r="A26" i="18" s="1"/>
  <c r="B26" i="18" s="1" a="1"/>
  <c r="B26" i="18" s="1"/>
  <c r="C26" i="18" s="1" a="1"/>
  <c r="C26" i="18" s="1"/>
  <c r="D26" i="18" s="1" a="1"/>
  <c r="D26" i="18" s="1"/>
  <c r="P232" i="5"/>
  <c r="P79" i="5"/>
  <c r="A79" i="18" s="1" a="1"/>
  <c r="A79" i="18" s="1"/>
  <c r="B79" i="18" s="1" a="1"/>
  <c r="B79" i="18" s="1"/>
  <c r="C79" i="18" s="1" a="1"/>
  <c r="C79" i="18" s="1"/>
  <c r="D79" i="18" s="1" a="1"/>
  <c r="D79" i="18" s="1"/>
  <c r="P285" i="5"/>
  <c r="P132" i="5"/>
  <c r="P338" i="5"/>
  <c r="P193" i="5"/>
  <c r="P32" i="5"/>
  <c r="A32" i="18" s="1" a="1"/>
  <c r="A32" i="18" s="1"/>
  <c r="B32" i="18" s="1" a="1"/>
  <c r="B32" i="18" s="1"/>
  <c r="C32" i="18" s="1" a="1"/>
  <c r="C32" i="18" s="1"/>
  <c r="D32" i="18" s="1" a="1"/>
  <c r="D32" i="18" s="1"/>
  <c r="P238" i="5"/>
  <c r="P85" i="5"/>
  <c r="A85" i="18" s="1" a="1"/>
  <c r="A85" i="18" s="1"/>
  <c r="B85" i="18" s="1" a="1"/>
  <c r="B85" i="18" s="1"/>
  <c r="C85" i="18" s="1" a="1"/>
  <c r="C85" i="18" s="1"/>
  <c r="D85" i="18" s="1" a="1"/>
  <c r="D85" i="18" s="1"/>
  <c r="P291" i="5"/>
  <c r="P138" i="5"/>
  <c r="P344" i="5"/>
  <c r="P191" i="5"/>
  <c r="P38" i="5"/>
  <c r="A38" i="18" s="1" a="1"/>
  <c r="A38" i="18" s="1"/>
  <c r="B38" i="18" s="1" a="1"/>
  <c r="B38" i="18" s="1"/>
  <c r="C38" i="18" s="1" a="1"/>
  <c r="C38" i="18" s="1"/>
  <c r="D38" i="18" s="1" a="1"/>
  <c r="D38" i="18" s="1"/>
  <c r="P244" i="5"/>
  <c r="P91" i="5"/>
  <c r="A91" i="18" s="1" a="1"/>
  <c r="A91" i="18" s="1"/>
  <c r="B91" i="18" s="1" a="1"/>
  <c r="B91" i="18" s="1"/>
  <c r="C91" i="18" s="1" a="1"/>
  <c r="C91" i="18" s="1"/>
  <c r="D91" i="18" s="1" a="1"/>
  <c r="D91" i="18" s="1"/>
  <c r="P241" i="5"/>
  <c r="P80" i="5"/>
  <c r="A80" i="18" s="1" a="1"/>
  <c r="A80" i="18" s="1"/>
  <c r="B80" i="18" s="1" a="1"/>
  <c r="B80" i="18" s="1"/>
  <c r="C80" i="18" s="1" a="1"/>
  <c r="C80" i="18" s="1"/>
  <c r="D80" i="18" s="1" a="1"/>
  <c r="D80" i="18" s="1"/>
  <c r="P286" i="5"/>
  <c r="P133" i="5"/>
  <c r="P339" i="5"/>
  <c r="P186" i="5"/>
  <c r="P328" i="5"/>
  <c r="P175" i="5"/>
  <c r="P22" i="5"/>
  <c r="A22" i="18" s="1" a="1"/>
  <c r="A22" i="18" s="1"/>
  <c r="B22" i="18" s="1" a="1"/>
  <c r="B22" i="18" s="1"/>
  <c r="C22" i="18" s="1" a="1"/>
  <c r="C22" i="18" s="1"/>
  <c r="D22" i="18" s="1" a="1"/>
  <c r="D22" i="18" s="1"/>
  <c r="P228" i="5"/>
  <c r="P75" i="5"/>
  <c r="A75" i="18" s="1" a="1"/>
  <c r="A75" i="18" s="1"/>
  <c r="B75" i="18" s="1" a="1"/>
  <c r="B75" i="18" s="1"/>
  <c r="C75" i="18" s="1" a="1"/>
  <c r="C75" i="18" s="1"/>
  <c r="D75" i="18" s="1" a="1"/>
  <c r="D75" i="18" s="1"/>
  <c r="P289" i="5"/>
  <c r="P128" i="5"/>
  <c r="P334" i="5"/>
  <c r="P181" i="5"/>
  <c r="P28" i="5"/>
  <c r="A28" i="18" s="1" a="1"/>
  <c r="A28" i="18" s="1"/>
  <c r="B28" i="18" s="1" a="1"/>
  <c r="B28" i="18" s="1"/>
  <c r="C28" i="18" s="1" a="1"/>
  <c r="C28" i="18" s="1"/>
  <c r="D28" i="18" s="1" a="1"/>
  <c r="D28" i="18" s="1"/>
  <c r="P234" i="5"/>
  <c r="P17" i="5"/>
  <c r="A17" i="18" s="1" a="1"/>
  <c r="A17" i="18" s="1"/>
  <c r="B17" i="18" s="1" a="1"/>
  <c r="B17" i="18" s="1"/>
  <c r="C17" i="18" s="1" a="1"/>
  <c r="C17" i="18" s="1"/>
  <c r="D17" i="18" s="1"/>
  <c r="P268" i="5"/>
  <c r="P168" i="5"/>
  <c r="P68" i="5"/>
  <c r="A68" i="18" s="1" a="1"/>
  <c r="A68" i="18" s="1"/>
  <c r="B68" i="18" s="1" a="1"/>
  <c r="B68" i="18" s="1"/>
  <c r="C68" i="18" s="1" a="1"/>
  <c r="C68" i="18" s="1"/>
  <c r="D68" i="18" s="1" a="1"/>
  <c r="D68" i="18" s="1"/>
  <c r="P129" i="5"/>
  <c r="P21" i="5"/>
  <c r="A21" i="18" s="1" a="1"/>
  <c r="A21" i="18" s="1"/>
  <c r="B21" i="18" s="1" a="1"/>
  <c r="B21" i="18" s="1"/>
  <c r="C21" i="18" s="1" a="1"/>
  <c r="C21" i="18" s="1"/>
  <c r="D21" i="18" s="1"/>
  <c r="P74" i="5"/>
  <c r="A74" i="18" s="1" a="1"/>
  <c r="A74" i="18" s="1"/>
  <c r="B74" i="18" s="1" a="1"/>
  <c r="B74" i="18" s="1"/>
  <c r="C74" i="18" s="1" a="1"/>
  <c r="C74" i="18" s="1"/>
  <c r="D74" i="18" s="1" a="1"/>
  <c r="D74" i="18" s="1"/>
  <c r="P333" i="5"/>
  <c r="P27" i="5"/>
  <c r="A27" i="18" s="1" a="1"/>
  <c r="A27" i="18" s="1"/>
  <c r="B27" i="18" s="1" a="1"/>
  <c r="B27" i="18" s="1"/>
  <c r="C27" i="18" s="1" a="1"/>
  <c r="C27" i="18" s="1"/>
  <c r="D27" i="18" s="1" a="1"/>
  <c r="D27" i="18" s="1"/>
  <c r="P222" i="5"/>
  <c r="P122" i="5"/>
  <c r="P111" i="5"/>
  <c r="A111" i="18" s="1" a="1"/>
  <c r="A111" i="18" s="1"/>
  <c r="B111" i="18" s="1" a="1"/>
  <c r="B111" i="18" s="1"/>
  <c r="C111" i="18" s="1" a="1"/>
  <c r="C111" i="18" s="1"/>
  <c r="D111" i="18" s="1" a="1"/>
  <c r="D111" i="18" s="1"/>
  <c r="P11" i="5"/>
  <c r="A11" i="18" s="1" a="1"/>
  <c r="A11" i="18" s="1"/>
  <c r="B11" i="18" s="1" a="1"/>
  <c r="B11" i="18" s="1"/>
  <c r="C11" i="18" s="1" a="1"/>
  <c r="C11" i="18" s="1"/>
  <c r="D11" i="18" s="1"/>
  <c r="P270" i="5"/>
  <c r="P170" i="5"/>
  <c r="P42" i="5"/>
  <c r="A42" i="18" s="1" a="1"/>
  <c r="A42" i="18" s="1"/>
  <c r="B42" i="18" s="1" a="1"/>
  <c r="B42" i="18" s="1"/>
  <c r="C42" i="18" s="1" a="1"/>
  <c r="C42" i="18" s="1"/>
  <c r="D42" i="18" s="1" a="1"/>
  <c r="D42" i="18" s="1"/>
  <c r="P195" i="5"/>
  <c r="P348" i="5"/>
  <c r="P142" i="5"/>
  <c r="P295" i="5"/>
  <c r="P97" i="5"/>
  <c r="A97" i="18" s="1" a="1"/>
  <c r="A97" i="18" s="1"/>
  <c r="B97" i="18" s="1" a="1"/>
  <c r="B97" i="18" s="1"/>
  <c r="C97" i="18" s="1" a="1"/>
  <c r="C97" i="18" s="1"/>
  <c r="D97" i="18" s="1" a="1"/>
  <c r="D97" i="18" s="1"/>
  <c r="P242" i="5"/>
  <c r="P36" i="5"/>
  <c r="A36" i="18" s="1" a="1"/>
  <c r="A36" i="18" s="1"/>
  <c r="B36" i="18" s="1" a="1"/>
  <c r="B36" i="18" s="1"/>
  <c r="C36" i="18" s="1" a="1"/>
  <c r="C36" i="18" s="1"/>
  <c r="D36" i="18" s="1" a="1"/>
  <c r="D36" i="18" s="1"/>
  <c r="P189" i="5"/>
  <c r="P342" i="5"/>
  <c r="P136" i="5"/>
  <c r="P297" i="5"/>
  <c r="P147" i="5"/>
  <c r="P300" i="5"/>
  <c r="P94" i="5"/>
  <c r="A94" i="18" s="1" a="1"/>
  <c r="A94" i="18" s="1"/>
  <c r="B94" i="18" s="1" a="1"/>
  <c r="B94" i="18" s="1"/>
  <c r="C94" i="18" s="1" a="1"/>
  <c r="C94" i="18" s="1"/>
  <c r="D94" i="18" s="1" a="1"/>
  <c r="D94" i="18" s="1"/>
  <c r="P247" i="5"/>
  <c r="P49" i="5"/>
  <c r="A49" i="18" s="1" a="1"/>
  <c r="A49" i="18" s="1"/>
  <c r="B49" i="18" s="1" a="1"/>
  <c r="B49" i="18" s="1"/>
  <c r="C49" i="18" s="1" a="1"/>
  <c r="C49" i="18" s="1"/>
  <c r="D49" i="18" s="1" a="1"/>
  <c r="D49" i="18" s="1"/>
  <c r="P258" i="5"/>
  <c r="P52" i="5"/>
  <c r="A52" i="18" s="1" a="1"/>
  <c r="A52" i="18" s="1"/>
  <c r="B52" i="18" s="1" a="1"/>
  <c r="B52" i="18" s="1"/>
  <c r="C52" i="18" s="1" a="1"/>
  <c r="C52" i="18" s="1"/>
  <c r="D52" i="18" s="1" a="1"/>
  <c r="D52" i="18" s="1"/>
  <c r="P205" i="5"/>
  <c r="P358" i="5"/>
  <c r="P152" i="5"/>
  <c r="P313" i="5"/>
  <c r="P99" i="5"/>
  <c r="A99" i="18" s="1" a="1"/>
  <c r="A99" i="18" s="1"/>
  <c r="B99" i="18" s="1" a="1"/>
  <c r="B99" i="18" s="1"/>
  <c r="C99" i="18" s="1" a="1"/>
  <c r="C99" i="18" s="1"/>
  <c r="D99" i="18" s="1" a="1"/>
  <c r="D99" i="18" s="1"/>
  <c r="P252" i="5"/>
  <c r="P46" i="5"/>
  <c r="A46" i="18" s="1" a="1"/>
  <c r="A46" i="18" s="1"/>
  <c r="B46" i="18" s="1" a="1"/>
  <c r="B46" i="18" s="1"/>
  <c r="C46" i="18" s="1" a="1"/>
  <c r="C46" i="18" s="1"/>
  <c r="D46" i="18" s="1" a="1"/>
  <c r="D46" i="18" s="1"/>
  <c r="P199" i="5"/>
  <c r="P352" i="5"/>
  <c r="P146" i="5"/>
  <c r="P299" i="5"/>
  <c r="P93" i="5"/>
  <c r="A93" i="18" s="1" a="1"/>
  <c r="A93" i="18" s="1"/>
  <c r="B93" i="18" s="1" a="1"/>
  <c r="B93" i="18" s="1"/>
  <c r="C93" i="18" s="1" a="1"/>
  <c r="C93" i="18" s="1"/>
  <c r="D93" i="18" s="1" a="1"/>
  <c r="D93" i="18" s="1"/>
  <c r="P246" i="5"/>
  <c r="P40" i="5"/>
  <c r="A40" i="18" s="1" a="1"/>
  <c r="A40" i="18" s="1"/>
  <c r="B40" i="18" s="1" a="1"/>
  <c r="B40" i="18" s="1"/>
  <c r="C40" i="18" s="1" a="1"/>
  <c r="C40" i="18" s="1"/>
  <c r="D40" i="18" s="1" a="1"/>
  <c r="D40" i="18" s="1"/>
  <c r="P201" i="5"/>
  <c r="P346" i="5"/>
  <c r="P140" i="5"/>
  <c r="P293" i="5"/>
  <c r="P87" i="5"/>
  <c r="A87" i="18" s="1" a="1"/>
  <c r="A87" i="18" s="1"/>
  <c r="B87" i="18" s="1" a="1"/>
  <c r="B87" i="18" s="1"/>
  <c r="C87" i="18" s="1" a="1"/>
  <c r="C87" i="18" s="1"/>
  <c r="D87" i="18" s="1" a="1"/>
  <c r="D87" i="18" s="1"/>
  <c r="P240" i="5"/>
  <c r="P34" i="5"/>
  <c r="A34" i="18" s="1" a="1"/>
  <c r="A34" i="18" s="1"/>
  <c r="B34" i="18" s="1" a="1"/>
  <c r="B34" i="18" s="1"/>
  <c r="C34" i="18" s="1" a="1"/>
  <c r="C34" i="18" s="1"/>
  <c r="D34" i="18" s="1" a="1"/>
  <c r="D34" i="18" s="1"/>
  <c r="P187" i="5"/>
  <c r="P340" i="5"/>
  <c r="P134" i="5"/>
  <c r="P287" i="5"/>
  <c r="P89" i="5"/>
  <c r="A89" i="18" s="1" a="1"/>
  <c r="A89" i="18" s="1"/>
  <c r="B89" i="18" s="1" a="1"/>
  <c r="B89" i="18" s="1"/>
  <c r="C89" i="18" s="1" a="1"/>
  <c r="C89" i="18" s="1"/>
  <c r="D89" i="18" s="1" a="1"/>
  <c r="D89" i="18" s="1"/>
  <c r="D14" i="14"/>
  <c r="C14" i="14"/>
  <c r="F11" i="14"/>
  <c r="L11" i="14" s="1"/>
  <c r="F9" i="14"/>
  <c r="L9" i="14" s="1"/>
  <c r="F7" i="14"/>
  <c r="I7" i="14" s="1"/>
  <c r="F5" i="14"/>
  <c r="I5" i="14" s="1"/>
  <c r="F13" i="14"/>
  <c r="L13" i="14" s="1"/>
  <c r="F3" i="14"/>
  <c r="I3" i="14" s="1"/>
  <c r="F12" i="14"/>
  <c r="L12" i="14" s="1"/>
  <c r="F10" i="14"/>
  <c r="I10" i="14" s="1"/>
  <c r="F8" i="14"/>
  <c r="L8" i="14" s="1"/>
  <c r="F6" i="14"/>
  <c r="I6" i="14" s="1"/>
  <c r="F4" i="14"/>
  <c r="L4" i="14" s="1"/>
  <c r="B14" i="14"/>
  <c r="L3" i="14" l="1"/>
  <c r="L5" i="14"/>
  <c r="I13" i="14"/>
  <c r="L10" i="14"/>
  <c r="I12" i="14"/>
  <c r="I4" i="14"/>
  <c r="F14" i="14"/>
  <c r="I11" i="14"/>
  <c r="L7" i="14"/>
  <c r="L6" i="14"/>
  <c r="I9" i="14"/>
  <c r="I8" i="14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<sst xmlns="http://schemas.openxmlformats.org/spreadsheetml/2006/main" count="7381" uniqueCount="929">
  <si>
    <t>AGL1</t>
  </si>
  <si>
    <t>ESP2</t>
  </si>
  <si>
    <t>HIDA</t>
  </si>
  <si>
    <t>AGL9</t>
  </si>
  <si>
    <t>BISLIMI</t>
  </si>
  <si>
    <t>ALL2</t>
  </si>
  <si>
    <t>Camille</t>
  </si>
  <si>
    <t>ITA2</t>
  </si>
  <si>
    <t>ITA9</t>
  </si>
  <si>
    <t>Noe</t>
  </si>
  <si>
    <t>CHI2</t>
  </si>
  <si>
    <t>Juliette</t>
  </si>
  <si>
    <t>LCALA</t>
  </si>
  <si>
    <t>Andréa</t>
  </si>
  <si>
    <t>Louna</t>
  </si>
  <si>
    <t>Adam</t>
  </si>
  <si>
    <t>A-PLA</t>
  </si>
  <si>
    <t>Clara</t>
  </si>
  <si>
    <t>Violette</t>
  </si>
  <si>
    <t>Romane</t>
  </si>
  <si>
    <t>Pierre</t>
  </si>
  <si>
    <t>Jade</t>
  </si>
  <si>
    <t>Lou</t>
  </si>
  <si>
    <t>Marie</t>
  </si>
  <si>
    <t>LV2NS</t>
  </si>
  <si>
    <t>CI-AV</t>
  </si>
  <si>
    <t>Yanis</t>
  </si>
  <si>
    <t>MAGES</t>
  </si>
  <si>
    <t>Lucas</t>
  </si>
  <si>
    <t>Eline</t>
  </si>
  <si>
    <t>DA SILVA</t>
  </si>
  <si>
    <t>Ludivine</t>
  </si>
  <si>
    <t>Emma</t>
  </si>
  <si>
    <t>Lina</t>
  </si>
  <si>
    <t>Nicolas</t>
  </si>
  <si>
    <t>RACHI</t>
  </si>
  <si>
    <t>Lucie</t>
  </si>
  <si>
    <t>Mathis</t>
  </si>
  <si>
    <t>BARBIER</t>
  </si>
  <si>
    <t>MUSIQ</t>
  </si>
  <si>
    <t>Maëlle</t>
  </si>
  <si>
    <t>Mathieu</t>
  </si>
  <si>
    <t>Julien</t>
  </si>
  <si>
    <t>Zoe</t>
  </si>
  <si>
    <t>LOPEZ</t>
  </si>
  <si>
    <t>Louis</t>
  </si>
  <si>
    <t>Inès</t>
  </si>
  <si>
    <t>Cassandre</t>
  </si>
  <si>
    <t>Gaspard</t>
  </si>
  <si>
    <t>PETIT</t>
  </si>
  <si>
    <t>Alban</t>
  </si>
  <si>
    <t>Coline</t>
  </si>
  <si>
    <t>Jeanne</t>
  </si>
  <si>
    <t>Arthur</t>
  </si>
  <si>
    <t>Salomé</t>
  </si>
  <si>
    <t>Alice</t>
  </si>
  <si>
    <t>Faustine</t>
  </si>
  <si>
    <t>Ines</t>
  </si>
  <si>
    <t>Charline</t>
  </si>
  <si>
    <t>Rose</t>
  </si>
  <si>
    <t>ESP3</t>
  </si>
  <si>
    <t>Helene</t>
  </si>
  <si>
    <t>COMTE</t>
  </si>
  <si>
    <t>Louise</t>
  </si>
  <si>
    <t>ALL9</t>
  </si>
  <si>
    <t>HIGELIN</t>
  </si>
  <si>
    <t>Laura</t>
  </si>
  <si>
    <t>MERCIER</t>
  </si>
  <si>
    <t>Ethan</t>
  </si>
  <si>
    <t>WOLTER</t>
  </si>
  <si>
    <t>THEAT</t>
  </si>
  <si>
    <t>Baptiste</t>
  </si>
  <si>
    <t>Gabriel</t>
  </si>
  <si>
    <t>Fanny</t>
  </si>
  <si>
    <t>HUBERT</t>
  </si>
  <si>
    <t>Ana</t>
  </si>
  <si>
    <t>Alix</t>
  </si>
  <si>
    <t>Chiara</t>
  </si>
  <si>
    <t>Alexis</t>
  </si>
  <si>
    <t>BLANC</t>
  </si>
  <si>
    <t>ATART</t>
  </si>
  <si>
    <t>Simon</t>
  </si>
  <si>
    <t>Lea</t>
  </si>
  <si>
    <t>Tristan</t>
  </si>
  <si>
    <t>Thomas</t>
  </si>
  <si>
    <t>Cecile</t>
  </si>
  <si>
    <t>Etienne</t>
  </si>
  <si>
    <t>Lorenzo</t>
  </si>
  <si>
    <t>Valentine</t>
  </si>
  <si>
    <t>Martin</t>
  </si>
  <si>
    <t>Chloe</t>
  </si>
  <si>
    <t>Robin</t>
  </si>
  <si>
    <t>Margaux</t>
  </si>
  <si>
    <t>Léa</t>
  </si>
  <si>
    <t>Nils</t>
  </si>
  <si>
    <t>Zoé</t>
  </si>
  <si>
    <t>Mathys</t>
  </si>
  <si>
    <t>Flavien</t>
  </si>
  <si>
    <t>Thais</t>
  </si>
  <si>
    <t>Kelly</t>
  </si>
  <si>
    <t>PARROT</t>
  </si>
  <si>
    <t>Matteo</t>
  </si>
  <si>
    <t>Esther</t>
  </si>
  <si>
    <t>Eva</t>
  </si>
  <si>
    <t>Axelle</t>
  </si>
  <si>
    <t>Tom</t>
  </si>
  <si>
    <t>BENSMATI</t>
  </si>
  <si>
    <t>Salome</t>
  </si>
  <si>
    <t>Sofia</t>
  </si>
  <si>
    <t>Elias</t>
  </si>
  <si>
    <t>Charlize</t>
  </si>
  <si>
    <t>Anaïs</t>
  </si>
  <si>
    <t>Lili</t>
  </si>
  <si>
    <t>Sarah</t>
  </si>
  <si>
    <t>REMOND</t>
  </si>
  <si>
    <t>Delphine</t>
  </si>
  <si>
    <t>Marion</t>
  </si>
  <si>
    <t>Antoine</t>
  </si>
  <si>
    <t>Nina</t>
  </si>
  <si>
    <t>Paul</t>
  </si>
  <si>
    <t>Gabrielle</t>
  </si>
  <si>
    <t>Alexandre</t>
  </si>
  <si>
    <t>THOMAS</t>
  </si>
  <si>
    <t>Capucine</t>
  </si>
  <si>
    <t>Eden</t>
  </si>
  <si>
    <t>Div</t>
  </si>
  <si>
    <t>Prénom</t>
  </si>
  <si>
    <t>Intentions définitives</t>
  </si>
  <si>
    <t>Vœu spé 1</t>
  </si>
  <si>
    <t>Vœu spé 2</t>
  </si>
  <si>
    <t>Vœu spé 3</t>
  </si>
  <si>
    <t>Abandon Démarre Poursuite</t>
  </si>
  <si>
    <t>EURO</t>
  </si>
  <si>
    <t>Internat</t>
  </si>
  <si>
    <t>OBSERVATIONS</t>
  </si>
  <si>
    <t>LVA</t>
  </si>
  <si>
    <t>LVB</t>
  </si>
  <si>
    <t>Temp'O</t>
  </si>
  <si>
    <t>Vœu spé 4</t>
  </si>
  <si>
    <t>HGGSP</t>
  </si>
  <si>
    <t>HLP</t>
  </si>
  <si>
    <t>LLCE</t>
  </si>
  <si>
    <t>SES</t>
  </si>
  <si>
    <t>NSI</t>
  </si>
  <si>
    <t>Maths</t>
  </si>
  <si>
    <t>AGEMC</t>
  </si>
  <si>
    <t>SVT</t>
  </si>
  <si>
    <t>PC</t>
  </si>
  <si>
    <t>Euro AGL</t>
  </si>
  <si>
    <t>Euro ALL</t>
  </si>
  <si>
    <t>Euro ITA</t>
  </si>
  <si>
    <t>ECLA</t>
  </si>
  <si>
    <t>LVC ESP</t>
  </si>
  <si>
    <t>MUSIQ/ATART</t>
  </si>
  <si>
    <t>Vœu 5  HE
A saisir</t>
  </si>
  <si>
    <t>Type de 1ère</t>
  </si>
  <si>
    <t>Abandon</t>
  </si>
  <si>
    <t>Poursuite</t>
  </si>
  <si>
    <t>1ère Gén</t>
  </si>
  <si>
    <t>Démarrerai</t>
  </si>
  <si>
    <t>Abandon de Temp'O ?</t>
  </si>
  <si>
    <t>Option fac 2020/21</t>
  </si>
  <si>
    <t>Option fac 2019/20</t>
  </si>
  <si>
    <t>Pas de 3ème spécialité indiquée</t>
  </si>
  <si>
    <t>SI</t>
  </si>
  <si>
    <t>Euro All</t>
  </si>
  <si>
    <t>MUSIQ/TEM</t>
  </si>
  <si>
    <t>Ou culture étangère et langues en SPE</t>
  </si>
  <si>
    <t>LLCE AGL</t>
  </si>
  <si>
    <r>
      <t xml:space="preserve">A confondu SI et NSI (Numérique et Sciences de </t>
    </r>
    <r>
      <rPr>
        <u/>
        <sz val="11"/>
        <color theme="1"/>
        <rFont val="Calibri"/>
        <family val="2"/>
        <scheme val="minor"/>
      </rPr>
      <t>l'Ingénieur</t>
    </r>
    <r>
      <rPr>
        <sz val="11"/>
        <color theme="1"/>
        <rFont val="Calibri"/>
        <family val="2"/>
        <scheme val="minor"/>
      </rPr>
      <t xml:space="preserve">). </t>
    </r>
    <r>
      <rPr>
        <b/>
        <sz val="11"/>
        <color theme="1"/>
        <rFont val="Calibri"/>
        <family val="2"/>
        <scheme val="minor"/>
      </rPr>
      <t>Exige</t>
    </r>
    <r>
      <rPr>
        <sz val="11"/>
        <color theme="1"/>
        <rFont val="Calibri"/>
        <family val="2"/>
        <scheme val="minor"/>
      </rPr>
      <t xml:space="preserve"> EURO Anglais ET Arts Plastiques</t>
    </r>
  </si>
  <si>
    <t>Et PC si possible !</t>
  </si>
  <si>
    <t>Abandon Temp'O ?</t>
  </si>
  <si>
    <t>Abandon Euro Anglais ?</t>
  </si>
  <si>
    <t>Si 1ère GEN pas acceptée, demande redoublement</t>
  </si>
  <si>
    <t>Professeur d'anglais pas opposé à l'euro</t>
  </si>
  <si>
    <t>Abandon ESP3</t>
  </si>
  <si>
    <t>Abandon ALL9</t>
  </si>
  <si>
    <t>Japonais par le CNED</t>
  </si>
  <si>
    <t>A confirmer LLCE ou AGEMC, et NSI ?</t>
  </si>
  <si>
    <t>Abandon AGL9 ?</t>
  </si>
  <si>
    <t>Abandon latin ?</t>
  </si>
  <si>
    <t>Possibilité d'échanger les vœux 3 et 4</t>
  </si>
  <si>
    <t>Abandon option théâtre dans le cas où il est pris en spé théâtre</t>
  </si>
  <si>
    <t>AVIS CONSEIL DE CLASSE</t>
  </si>
  <si>
    <t>Déménagement à Toulouse ou en région parisienne prévu</t>
  </si>
  <si>
    <t>ARTS MUSIQUE</t>
  </si>
  <si>
    <t>préférence pour la spé AGEMC, sinon LLCE-AGL</t>
  </si>
  <si>
    <t xml:space="preserve">Arrêt ESP3. </t>
  </si>
  <si>
    <t>abandon HIDA</t>
  </si>
  <si>
    <t>souhaite poursuivre anglais euro (projet séjour USA)</t>
  </si>
  <si>
    <t>abandon euro anglais</t>
  </si>
  <si>
    <t>souhaite aussi poursuivre ECLA</t>
  </si>
  <si>
    <t>prendra soit l'option HIDA soit la spé HIDA</t>
  </si>
  <si>
    <t>poursuite</t>
  </si>
  <si>
    <t>Demarrerai</t>
  </si>
  <si>
    <t>Perle est encore indécise sur la poursuite de l’option théâtre ou non</t>
  </si>
  <si>
    <t>Fav</t>
  </si>
  <si>
    <t>Defav</t>
  </si>
  <si>
    <t>Rés.</t>
  </si>
  <si>
    <t xml:space="preserve">Commentaires </t>
  </si>
  <si>
    <t>Réfléchir à une autre orientation</t>
  </si>
  <si>
    <t>SVT Réservé</t>
  </si>
  <si>
    <t>Maths un peu juste</t>
  </si>
  <si>
    <t>AGL un peu juste</t>
  </si>
  <si>
    <t>PC un peu juste</t>
  </si>
  <si>
    <t>absence médicale</t>
  </si>
  <si>
    <t>HGGSP trop juste</t>
  </si>
  <si>
    <t>Réfléchir à une  orientation 1 techno</t>
  </si>
  <si>
    <t>réfléchir à une réorientation</t>
  </si>
  <si>
    <t>ne pas fléchir</t>
  </si>
  <si>
    <t>Réfléchir à une orientation 1 techno</t>
  </si>
  <si>
    <t>réfléchir  à une orientation 1 techno</t>
  </si>
  <si>
    <t>réfléchir  à une autre orientation</t>
  </si>
  <si>
    <t>consolider vos résultats</t>
  </si>
  <si>
    <t>conseil maths en vœux 3</t>
  </si>
  <si>
    <t>réfléchir à une orientation en 1ère techno</t>
  </si>
  <si>
    <t>Consolider les résultats des ens de spé</t>
  </si>
  <si>
    <t>Consolider les acquis</t>
  </si>
  <si>
    <t>Consolider les acquis en maths</t>
  </si>
  <si>
    <t>Réfléchri à une orientation en 1ère T</t>
  </si>
  <si>
    <t>Consolider les acquis en SES</t>
  </si>
  <si>
    <t>réfléchir à une autre orientation</t>
  </si>
  <si>
    <t>Consolider les acquis en SVT</t>
  </si>
  <si>
    <t>réfléchir aux enseignements de spé</t>
  </si>
  <si>
    <t>Réfléchir à une orientation en 1ère T</t>
  </si>
  <si>
    <t>Césure aux USA pour 2020/2021</t>
  </si>
  <si>
    <t>consolider les résultats</t>
  </si>
  <si>
    <t>Branly</t>
  </si>
  <si>
    <t>réfléchir à une orientation en 1ère STMG</t>
  </si>
  <si>
    <t>réfléchir à une orientation en 1ère T</t>
  </si>
  <si>
    <t>Résultats à consolider</t>
  </si>
  <si>
    <t>réfléchir à d'autres ens de spéciallités</t>
  </si>
  <si>
    <t>résulltats à consolider</t>
  </si>
  <si>
    <t>résultats à maintenir</t>
  </si>
  <si>
    <t>résultats à consolider en sciences</t>
  </si>
  <si>
    <t>ok</t>
  </si>
  <si>
    <t>OK</t>
  </si>
  <si>
    <t>Sc de l'ingénieur</t>
  </si>
  <si>
    <t>Consolider SES</t>
  </si>
  <si>
    <t xml:space="preserve">choix options fac : AGL9 </t>
  </si>
  <si>
    <t>arts pla?</t>
  </si>
  <si>
    <t xml:space="preserve">Possibilité d'échanger PC avec NSI si pas de place </t>
  </si>
  <si>
    <t>arrêt euro agl ?</t>
  </si>
  <si>
    <t>dans l'ordre NSI - PC - HGGSP - SVT</t>
  </si>
  <si>
    <t>Réfléchir à une orientation en 1T</t>
  </si>
  <si>
    <t>résultats à consolider</t>
  </si>
  <si>
    <t>théâtre, si pas possible théâtre, prendrait cinéma</t>
  </si>
  <si>
    <t>musique temp'O</t>
  </si>
  <si>
    <t>Résultats à consolider en PC</t>
  </si>
  <si>
    <t>résultats à consolider maths et SES</t>
  </si>
  <si>
    <t>résultats à consolider en maths</t>
  </si>
  <si>
    <t>réfléchir à une orientation en 1ère Techno</t>
  </si>
  <si>
    <t>Musique temp'O</t>
  </si>
  <si>
    <t>EURO ALL</t>
  </si>
  <si>
    <t>maintenir vos résultats</t>
  </si>
  <si>
    <t>réfléchir à une orientation</t>
  </si>
  <si>
    <t>Consolider vos résultats</t>
  </si>
  <si>
    <t>améliorer vos résultats en PH-CH</t>
  </si>
  <si>
    <t>améliorer vos résultats</t>
  </si>
  <si>
    <t>résultats non significatifs. Réfléchir à une oreintation</t>
  </si>
  <si>
    <t>consolider les résultats en maths</t>
  </si>
  <si>
    <t>Abandon Agl9+Theat</t>
  </si>
  <si>
    <t>démarrerai</t>
  </si>
  <si>
    <t>Abandon Theat</t>
  </si>
  <si>
    <t>consolider les résultats en anglais</t>
  </si>
  <si>
    <t>abandon</t>
  </si>
  <si>
    <t>consolider vos résultats en SVT</t>
  </si>
  <si>
    <t>Abanon euro agl</t>
  </si>
  <si>
    <t>Euro alg ou A-PLA ?</t>
  </si>
  <si>
    <t>musique/atart</t>
  </si>
  <si>
    <t>consolide rmaths et Svt</t>
  </si>
  <si>
    <t>MUSIQ ATART</t>
  </si>
  <si>
    <t>Attention aux ens. De spé</t>
  </si>
  <si>
    <t>Consolider les résultats</t>
  </si>
  <si>
    <t>Consolider HG</t>
  </si>
  <si>
    <t>Consolider les maths</t>
  </si>
  <si>
    <t>consolider les sciences</t>
  </si>
  <si>
    <t>améliorer  les résultats</t>
  </si>
  <si>
    <t>améliorer les résultats</t>
  </si>
  <si>
    <t>réfléchir à une orientation Techno ou PRO</t>
  </si>
  <si>
    <t>Abandon euro</t>
  </si>
  <si>
    <t>Consolider le français</t>
  </si>
  <si>
    <t>Améliorer les résultats, réfléchir à une orientation en 1T</t>
  </si>
  <si>
    <t>Consolider les résultats en HG</t>
  </si>
  <si>
    <t>Consolider les résultats en AGL</t>
  </si>
  <si>
    <t>consolider les résultats en HG</t>
  </si>
  <si>
    <t>Demande de redoublement</t>
  </si>
  <si>
    <t>OPTIONS</t>
  </si>
  <si>
    <t>ESP-C</t>
  </si>
  <si>
    <t>Nom de famille</t>
  </si>
  <si>
    <t>Red</t>
  </si>
  <si>
    <t>SPE 1</t>
  </si>
  <si>
    <t>SPE 2</t>
  </si>
  <si>
    <t>SPE 3</t>
  </si>
  <si>
    <t>SPE ABANDON</t>
  </si>
  <si>
    <t>ANGLAIS</t>
  </si>
  <si>
    <t>Maths exp</t>
  </si>
  <si>
    <t>Maths comp</t>
  </si>
  <si>
    <t>Opt fac</t>
  </si>
  <si>
    <t>Observations</t>
  </si>
  <si>
    <t>AHMED KOULAMALLAH</t>
  </si>
  <si>
    <t>Gamra</t>
  </si>
  <si>
    <t>MATHS</t>
  </si>
  <si>
    <t>AGL 8</t>
  </si>
  <si>
    <t>BARDON</t>
  </si>
  <si>
    <t>Leonard</t>
  </si>
  <si>
    <t>RED</t>
  </si>
  <si>
    <t>HLPHI</t>
  </si>
  <si>
    <t>AGL GEMC</t>
  </si>
  <si>
    <t>BAYLE</t>
  </si>
  <si>
    <t>Nirina</t>
  </si>
  <si>
    <t>arrêt CI-AV</t>
  </si>
  <si>
    <t>BEAUGRAND</t>
  </si>
  <si>
    <t>Emilie</t>
  </si>
  <si>
    <t>BEDA</t>
  </si>
  <si>
    <t>Guëyss</t>
  </si>
  <si>
    <t>PH-CH</t>
  </si>
  <si>
    <t>BELGUIDOUM</t>
  </si>
  <si>
    <t>BENINCASA</t>
  </si>
  <si>
    <t>arrêt MUSIQ</t>
  </si>
  <si>
    <t>Ariola</t>
  </si>
  <si>
    <t>BOURNAS-SPILMONT</t>
  </si>
  <si>
    <t>Lunalys</t>
  </si>
  <si>
    <t>BRUNO-MATTIET</t>
  </si>
  <si>
    <t>Milan</t>
  </si>
  <si>
    <t>BUZZELLI-ROSTAING</t>
  </si>
  <si>
    <t>arrêt ITA 9</t>
  </si>
  <si>
    <t>CASSU</t>
  </si>
  <si>
    <t>Valentin</t>
  </si>
  <si>
    <t>CHANUT</t>
  </si>
  <si>
    <t>CSASZNY</t>
  </si>
  <si>
    <t>Mira</t>
  </si>
  <si>
    <t>DO THAI</t>
  </si>
  <si>
    <t>Tuan</t>
  </si>
  <si>
    <t>EL ACHKAR-BOUËT</t>
  </si>
  <si>
    <t>FILLAT</t>
  </si>
  <si>
    <t>FRADIN</t>
  </si>
  <si>
    <t>Jules</t>
  </si>
  <si>
    <t>GERIN</t>
  </si>
  <si>
    <t>Aimé</t>
  </si>
  <si>
    <t>GIAUX</t>
  </si>
  <si>
    <t>Edgar</t>
  </si>
  <si>
    <t>GRON</t>
  </si>
  <si>
    <t>Cyann</t>
  </si>
  <si>
    <t>HERAIL</t>
  </si>
  <si>
    <t>JARRIGE</t>
  </si>
  <si>
    <t>Milo</t>
  </si>
  <si>
    <t>LARBI</t>
  </si>
  <si>
    <t>Djenna</t>
  </si>
  <si>
    <t>LE BAS</t>
  </si>
  <si>
    <t>Anais</t>
  </si>
  <si>
    <t>MAILLET</t>
  </si>
  <si>
    <t>Tess</t>
  </si>
  <si>
    <t>MANGA MOUDOUROU</t>
  </si>
  <si>
    <t>Jean-Yves</t>
  </si>
  <si>
    <t>MORITZ</t>
  </si>
  <si>
    <t>MUNSCH</t>
  </si>
  <si>
    <t>Mathilde</t>
  </si>
  <si>
    <t>Asma</t>
  </si>
  <si>
    <t>REGGAZ</t>
  </si>
  <si>
    <t>Ryna</t>
  </si>
  <si>
    <t>SANDI MDOIHOMA</t>
  </si>
  <si>
    <t>Ibn Omar</t>
  </si>
  <si>
    <t>SAUZIER</t>
  </si>
  <si>
    <t>agl GEMC</t>
  </si>
  <si>
    <t>SIAGIAN</t>
  </si>
  <si>
    <t>arrêt MUSIQ - démarrage ART PLA</t>
  </si>
  <si>
    <t>ZUKA</t>
  </si>
  <si>
    <t>Brikena</t>
  </si>
  <si>
    <t xml:space="preserve">démarrage MUSIQ </t>
  </si>
  <si>
    <t>ABSOLUT DE LA GASTINE</t>
  </si>
  <si>
    <t>arrêt ESP 3 (continue avec CNED)</t>
  </si>
  <si>
    <t>BARALE</t>
  </si>
  <si>
    <t>Elsa</t>
  </si>
  <si>
    <t>BEAUCHAMPS</t>
  </si>
  <si>
    <t>Malo</t>
  </si>
  <si>
    <t>BELLA</t>
  </si>
  <si>
    <t>Adil</t>
  </si>
  <si>
    <t>BISIAUX</t>
  </si>
  <si>
    <t>Claire</t>
  </si>
  <si>
    <t>CAMBECEDES</t>
  </si>
  <si>
    <t>CARDONA</t>
  </si>
  <si>
    <t>arrêt 2 options</t>
  </si>
  <si>
    <t>CHARENTUS</t>
  </si>
  <si>
    <t>CHAVANT</t>
  </si>
  <si>
    <t>démarrage CI-AV</t>
  </si>
  <si>
    <t>CHUNGKHAM</t>
  </si>
  <si>
    <t>Marsia</t>
  </si>
  <si>
    <t>DEBBAH</t>
  </si>
  <si>
    <t>Amel Yasmine</t>
  </si>
  <si>
    <t>GERVOT</t>
  </si>
  <si>
    <t>GRASSWILL</t>
  </si>
  <si>
    <t>HANEFI</t>
  </si>
  <si>
    <t>arrêt AGL 9</t>
  </si>
  <si>
    <t>HUTEAU</t>
  </si>
  <si>
    <t>KHEDIRI</t>
  </si>
  <si>
    <t>Abdessamed</t>
  </si>
  <si>
    <t>LEDOUX</t>
  </si>
  <si>
    <t>LEVY</t>
  </si>
  <si>
    <t>MAGRY</t>
  </si>
  <si>
    <t>Angele</t>
  </si>
  <si>
    <t>MAURAGE</t>
  </si>
  <si>
    <t>Amandine</t>
  </si>
  <si>
    <t>arrêt HIDA</t>
  </si>
  <si>
    <t>MAZANCIEUX</t>
  </si>
  <si>
    <t>MOTTA</t>
  </si>
  <si>
    <t>MUZYKA</t>
  </si>
  <si>
    <t>NDJATE AKAYA</t>
  </si>
  <si>
    <t>PABIOU</t>
  </si>
  <si>
    <t>RUS3</t>
  </si>
  <si>
    <t>arrêt RUS 3</t>
  </si>
  <si>
    <t>PARLANT</t>
  </si>
  <si>
    <t>Arnaud</t>
  </si>
  <si>
    <t>Alexane</t>
  </si>
  <si>
    <t>Adèle</t>
  </si>
  <si>
    <t>POULET</t>
  </si>
  <si>
    <t>Benoit</t>
  </si>
  <si>
    <t>RONCO</t>
  </si>
  <si>
    <t>Celestine</t>
  </si>
  <si>
    <t>ROULLET</t>
  </si>
  <si>
    <t>SCHWERDTFEGER</t>
  </si>
  <si>
    <t>Anaïs-Lou</t>
  </si>
  <si>
    <t>TOUVRON</t>
  </si>
  <si>
    <t>Charlotte</t>
  </si>
  <si>
    <t>Alexandra</t>
  </si>
  <si>
    <t>ITA3</t>
  </si>
  <si>
    <t>arrêt ITA 3</t>
  </si>
  <si>
    <t>BADAOUI-NAIZOT</t>
  </si>
  <si>
    <t>Sane</t>
  </si>
  <si>
    <t>arrêt MUSIQ+ démarrage CI-AV</t>
  </si>
  <si>
    <t>BAUER</t>
  </si>
  <si>
    <t>Fatima</t>
  </si>
  <si>
    <t>BERNINI</t>
  </si>
  <si>
    <t>BEUVE</t>
  </si>
  <si>
    <t>CARMINATI</t>
  </si>
  <si>
    <t>Vaea</t>
  </si>
  <si>
    <t>poursuite AGL9</t>
  </si>
  <si>
    <t>CHABREUIL</t>
  </si>
  <si>
    <t>Joséphine</t>
  </si>
  <si>
    <t>CLERC</t>
  </si>
  <si>
    <t>COQUARD</t>
  </si>
  <si>
    <t>DE CARVALHO</t>
  </si>
  <si>
    <t>Catarina</t>
  </si>
  <si>
    <t>DESCHAUMES</t>
  </si>
  <si>
    <t>arrêt ART PLA</t>
  </si>
  <si>
    <t>DI LORETO</t>
  </si>
  <si>
    <t>DIOP</t>
  </si>
  <si>
    <t>Ndeye</t>
  </si>
  <si>
    <t>arrêt ART PLA+démarrage ESP 3</t>
  </si>
  <si>
    <t>DJAIDJA</t>
  </si>
  <si>
    <t>Rana</t>
  </si>
  <si>
    <t>FONTANELLE</t>
  </si>
  <si>
    <t>Joseph</t>
  </si>
  <si>
    <t>FORRAY</t>
  </si>
  <si>
    <t>GILMAN</t>
  </si>
  <si>
    <t>HiDA</t>
  </si>
  <si>
    <t>GONNET</t>
  </si>
  <si>
    <t>LACASSAGNE</t>
  </si>
  <si>
    <t>Celeste</t>
  </si>
  <si>
    <t>LINET</t>
  </si>
  <si>
    <t>MAGAT</t>
  </si>
  <si>
    <t>Clémence</t>
  </si>
  <si>
    <t>MARREL</t>
  </si>
  <si>
    <t>Virgil</t>
  </si>
  <si>
    <t>arrêt CI-VA</t>
  </si>
  <si>
    <t>MARTIN--BIRO</t>
  </si>
  <si>
    <t>Amelie</t>
  </si>
  <si>
    <t>NETILLARD-GARDEY</t>
  </si>
  <si>
    <t>PONCE</t>
  </si>
  <si>
    <t>Nino</t>
  </si>
  <si>
    <t>REOCREUX</t>
  </si>
  <si>
    <t>Maud</t>
  </si>
  <si>
    <t>REY</t>
  </si>
  <si>
    <t>RUIZ</t>
  </si>
  <si>
    <t>SOMBRUN</t>
  </si>
  <si>
    <t>Mattéo</t>
  </si>
  <si>
    <t>TOULAT</t>
  </si>
  <si>
    <t>TRIGON</t>
  </si>
  <si>
    <t>Anita</t>
  </si>
  <si>
    <t>VERRIER</t>
  </si>
  <si>
    <t>VINSON</t>
  </si>
  <si>
    <t>ADAM DE BEAUMAIS</t>
  </si>
  <si>
    <t>ADAMO</t>
  </si>
  <si>
    <t>Eloise</t>
  </si>
  <si>
    <t>BARRIQUAND</t>
  </si>
  <si>
    <t>Clemence</t>
  </si>
  <si>
    <t>BASTOS</t>
  </si>
  <si>
    <t>Cedric</t>
  </si>
  <si>
    <t>BEDINO</t>
  </si>
  <si>
    <t>BOSCQ-MALLEUS</t>
  </si>
  <si>
    <t>Lilas</t>
  </si>
  <si>
    <t>BURELLIER</t>
  </si>
  <si>
    <t>BUTIN</t>
  </si>
  <si>
    <t>Solène</t>
  </si>
  <si>
    <t>CHALAYE</t>
  </si>
  <si>
    <t>démarrage ART PLA</t>
  </si>
  <si>
    <t>CHAMPEAU</t>
  </si>
  <si>
    <t>CHARVIER</t>
  </si>
  <si>
    <t>Garance</t>
  </si>
  <si>
    <t>CHIARELLO-COUPINOT</t>
  </si>
  <si>
    <t>Maleaume</t>
  </si>
  <si>
    <t>DE BOEVER</t>
  </si>
  <si>
    <t>GEISWILLER</t>
  </si>
  <si>
    <t>Hannah</t>
  </si>
  <si>
    <t>arrêt non précisé</t>
  </si>
  <si>
    <t>GONZALEZ</t>
  </si>
  <si>
    <t>Evodie</t>
  </si>
  <si>
    <t>GRANGE</t>
  </si>
  <si>
    <t>LAUROZ</t>
  </si>
  <si>
    <t>Cécile</t>
  </si>
  <si>
    <t>LISSILLOUR</t>
  </si>
  <si>
    <t>MAILFERT</t>
  </si>
  <si>
    <t>Pierre-Antoine</t>
  </si>
  <si>
    <t>MAK DIT MACK</t>
  </si>
  <si>
    <t>arrêt CI-AV - démarrage ART PLA</t>
  </si>
  <si>
    <t>MARTIN</t>
  </si>
  <si>
    <t>Brune</t>
  </si>
  <si>
    <t>MASSON</t>
  </si>
  <si>
    <t>Alessia</t>
  </si>
  <si>
    <t>MÉDOC</t>
  </si>
  <si>
    <t>Péma</t>
  </si>
  <si>
    <t>MOYER</t>
  </si>
  <si>
    <t>Ilona</t>
  </si>
  <si>
    <t>PALLES</t>
  </si>
  <si>
    <t>Olivia</t>
  </si>
  <si>
    <t>PILI</t>
  </si>
  <si>
    <t>POLLONI</t>
  </si>
  <si>
    <t>Elodie</t>
  </si>
  <si>
    <t>arrêt LCALA</t>
  </si>
  <si>
    <t>Domitille</t>
  </si>
  <si>
    <t>REYMOND</t>
  </si>
  <si>
    <t>Pola</t>
  </si>
  <si>
    <t>SEYFRIED-LALARDERIE</t>
  </si>
  <si>
    <t>Thea</t>
  </si>
  <si>
    <t>SIDIRAS GALANTE</t>
  </si>
  <si>
    <t>Sophia</t>
  </si>
  <si>
    <t>SUBIRANA</t>
  </si>
  <si>
    <t>TRUFFAZ</t>
  </si>
  <si>
    <t>ZANGIACOMI</t>
  </si>
  <si>
    <t>arrêt ALL 9</t>
  </si>
  <si>
    <t>AICHE</t>
  </si>
  <si>
    <t>Scander</t>
  </si>
  <si>
    <t>ALASTUEY</t>
  </si>
  <si>
    <t>Léna</t>
  </si>
  <si>
    <t>AOUACI</t>
  </si>
  <si>
    <t>Hamza</t>
  </si>
  <si>
    <t>Mehdi</t>
  </si>
  <si>
    <t>AZZAOUI</t>
  </si>
  <si>
    <t>Emerys</t>
  </si>
  <si>
    <t>BADI</t>
  </si>
  <si>
    <t>Solene</t>
  </si>
  <si>
    <t>BISSON</t>
  </si>
  <si>
    <t>Marin</t>
  </si>
  <si>
    <t>BIZOLLON</t>
  </si>
  <si>
    <t>Marceau</t>
  </si>
  <si>
    <t>BOUTALBI</t>
  </si>
  <si>
    <t>Ambrine</t>
  </si>
  <si>
    <t>CHAVAROT</t>
  </si>
  <si>
    <t>Axel</t>
  </si>
  <si>
    <t>DA CUNHA--DE BUTTAFOCO-ALBERTINI</t>
  </si>
  <si>
    <t>arrêt THEAT</t>
  </si>
  <si>
    <t>DALLES</t>
  </si>
  <si>
    <t>Paul Emile</t>
  </si>
  <si>
    <t>DROMBY</t>
  </si>
  <si>
    <t>Agathe</t>
  </si>
  <si>
    <t>FOURNIER</t>
  </si>
  <si>
    <t>FRISO</t>
  </si>
  <si>
    <t>GUIMONT</t>
  </si>
  <si>
    <t>GUITTET</t>
  </si>
  <si>
    <t>GUTIERREZ</t>
  </si>
  <si>
    <t>HAMIDOU</t>
  </si>
  <si>
    <t>LAHSSINI</t>
  </si>
  <si>
    <t>Haroun</t>
  </si>
  <si>
    <t>LANFRANCHI</t>
  </si>
  <si>
    <t>LEHMANN</t>
  </si>
  <si>
    <t>Milla</t>
  </si>
  <si>
    <t>LEROY</t>
  </si>
  <si>
    <t>O'BYRNE</t>
  </si>
  <si>
    <t>Hippolyte</t>
  </si>
  <si>
    <t>OMAR</t>
  </si>
  <si>
    <t>Amine</t>
  </si>
  <si>
    <t>OUZIEL</t>
  </si>
  <si>
    <t>PAQUIER</t>
  </si>
  <si>
    <t>démarrage AGL 9</t>
  </si>
  <si>
    <t>PEYRAVERNEY</t>
  </si>
  <si>
    <t>Laurie</t>
  </si>
  <si>
    <t>PINTO DAS NEVES</t>
  </si>
  <si>
    <t>ROUQUETTE</t>
  </si>
  <si>
    <t>SAADLI</t>
  </si>
  <si>
    <t>TEREYGEOL</t>
  </si>
  <si>
    <t>ADA</t>
  </si>
  <si>
    <t>AKOUEBIHIN</t>
  </si>
  <si>
    <t>Candy</t>
  </si>
  <si>
    <t>AMADO</t>
  </si>
  <si>
    <t>AUDUREAU</t>
  </si>
  <si>
    <t>Lilou</t>
  </si>
  <si>
    <t>démarrage spé HIDA</t>
  </si>
  <si>
    <t>AYOUT</t>
  </si>
  <si>
    <t>BENQUET</t>
  </si>
  <si>
    <t>Liselotte</t>
  </si>
  <si>
    <t>BLION</t>
  </si>
  <si>
    <t>Remi</t>
  </si>
  <si>
    <t>BOURDIN</t>
  </si>
  <si>
    <t>Mia</t>
  </si>
  <si>
    <t>BRUS</t>
  </si>
  <si>
    <t>Justin</t>
  </si>
  <si>
    <t>CAMPESI</t>
  </si>
  <si>
    <t>Umeno</t>
  </si>
  <si>
    <t>CHEREUL</t>
  </si>
  <si>
    <t>COLOMBANI</t>
  </si>
  <si>
    <t>Timothée</t>
  </si>
  <si>
    <t>Maelle</t>
  </si>
  <si>
    <t>GARNES</t>
  </si>
  <si>
    <t>Luna</t>
  </si>
  <si>
    <t>GLAZIOUX</t>
  </si>
  <si>
    <t>Apolline</t>
  </si>
  <si>
    <t>HARBAOUI</t>
  </si>
  <si>
    <t>Imran</t>
  </si>
  <si>
    <t>HURBIN</t>
  </si>
  <si>
    <t>Phoebé</t>
  </si>
  <si>
    <t>JONNERY</t>
  </si>
  <si>
    <t>Lou Anne</t>
  </si>
  <si>
    <t>LACOUR</t>
  </si>
  <si>
    <t>LATHUILLE</t>
  </si>
  <si>
    <t>Eléonor</t>
  </si>
  <si>
    <t>MICHELOT</t>
  </si>
  <si>
    <t>MONTARD</t>
  </si>
  <si>
    <t>MOREL-JOURNEL</t>
  </si>
  <si>
    <t>MOUFLET</t>
  </si>
  <si>
    <t>MOUSSET</t>
  </si>
  <si>
    <t>PIEGAY</t>
  </si>
  <si>
    <t>RECH</t>
  </si>
  <si>
    <t>Louann</t>
  </si>
  <si>
    <t>REYGAZA</t>
  </si>
  <si>
    <t>Manuela</t>
  </si>
  <si>
    <t>RIVAL</t>
  </si>
  <si>
    <t>Yann</t>
  </si>
  <si>
    <t>démarrage AGL 9 + arrêt ITA 3</t>
  </si>
  <si>
    <t>SARCEY</t>
  </si>
  <si>
    <t>SEYMARC</t>
  </si>
  <si>
    <t>SULA</t>
  </si>
  <si>
    <t>Surela</t>
  </si>
  <si>
    <t>SWOROWSKI</t>
  </si>
  <si>
    <t>Flore</t>
  </si>
  <si>
    <t>TENISCI</t>
  </si>
  <si>
    <t>VALLA</t>
  </si>
  <si>
    <t>ARLIN</t>
  </si>
  <si>
    <t>Emie</t>
  </si>
  <si>
    <t>BENINI</t>
  </si>
  <si>
    <t>Lounes</t>
  </si>
  <si>
    <t>BENTAHIR- ALAOUI</t>
  </si>
  <si>
    <t>Marwan</t>
  </si>
  <si>
    <t>BERTON</t>
  </si>
  <si>
    <t>Melissa</t>
  </si>
  <si>
    <t>BOTHIER</t>
  </si>
  <si>
    <t>Louane</t>
  </si>
  <si>
    <t>Lena</t>
  </si>
  <si>
    <t>CHAT</t>
  </si>
  <si>
    <t>DAVAL-POMMIER</t>
  </si>
  <si>
    <t>Lucille</t>
  </si>
  <si>
    <t>DECELLE</t>
  </si>
  <si>
    <t>Joey</t>
  </si>
  <si>
    <t>DELAVAUD</t>
  </si>
  <si>
    <t>DICK</t>
  </si>
  <si>
    <t>FAVREL</t>
  </si>
  <si>
    <t>Lilie</t>
  </si>
  <si>
    <t>GASCUEL</t>
  </si>
  <si>
    <t>Loanne</t>
  </si>
  <si>
    <t>GODARD</t>
  </si>
  <si>
    <t>Johnny</t>
  </si>
  <si>
    <t>LE GUEN</t>
  </si>
  <si>
    <t>Céleste</t>
  </si>
  <si>
    <t>LOGEAIS</t>
  </si>
  <si>
    <t>Justine</t>
  </si>
  <si>
    <t>MANHE-SCHWARTZ</t>
  </si>
  <si>
    <t>Felix</t>
  </si>
  <si>
    <t>MÉDAR-FLORIMOND</t>
  </si>
  <si>
    <t>MILLET-PLUMET</t>
  </si>
  <si>
    <t>Steffen</t>
  </si>
  <si>
    <t>LCAGR</t>
  </si>
  <si>
    <t>arrêt LCAGR</t>
  </si>
  <si>
    <t>MOUSSI</t>
  </si>
  <si>
    <t>Nour</t>
  </si>
  <si>
    <t>NOIREAULT-LUNEL</t>
  </si>
  <si>
    <t>Manoa</t>
  </si>
  <si>
    <t>PALISSER</t>
  </si>
  <si>
    <t>POLLET</t>
  </si>
  <si>
    <t>RICHARD</t>
  </si>
  <si>
    <t>Mélissa</t>
  </si>
  <si>
    <t>RIVOIRE</t>
  </si>
  <si>
    <t>Iris</t>
  </si>
  <si>
    <t>ROCHERON</t>
  </si>
  <si>
    <t>SALIGNAT</t>
  </si>
  <si>
    <t>SALLAM</t>
  </si>
  <si>
    <t>SELMANE</t>
  </si>
  <si>
    <t>Khalis</t>
  </si>
  <si>
    <t>SUMBO</t>
  </si>
  <si>
    <t>Daniel</t>
  </si>
  <si>
    <t>THUILIERE</t>
  </si>
  <si>
    <t>Amélie</t>
  </si>
  <si>
    <t>VALLE</t>
  </si>
  <si>
    <t>VILLARD</t>
  </si>
  <si>
    <t>AILLAUD</t>
  </si>
  <si>
    <t>Ninon</t>
  </si>
  <si>
    <t>AYTEN</t>
  </si>
  <si>
    <t>Yunes</t>
  </si>
  <si>
    <t>AZOULAY</t>
  </si>
  <si>
    <t>arrêt ESP 3</t>
  </si>
  <si>
    <t>BAILLARGEAU</t>
  </si>
  <si>
    <t>BENMANSOUR</t>
  </si>
  <si>
    <t>BERNARDOT</t>
  </si>
  <si>
    <t>ITA LVB ou CNED</t>
  </si>
  <si>
    <t>BOURLOIS</t>
  </si>
  <si>
    <t>BOURREAU</t>
  </si>
  <si>
    <t>Liloo</t>
  </si>
  <si>
    <t>BROLLES</t>
  </si>
  <si>
    <t>Alexy</t>
  </si>
  <si>
    <t>CARREL</t>
  </si>
  <si>
    <t>Elise</t>
  </si>
  <si>
    <t>CATARINO</t>
  </si>
  <si>
    <t>Ugo</t>
  </si>
  <si>
    <t>CHARPENTIER</t>
  </si>
  <si>
    <t>DEBAECKER</t>
  </si>
  <si>
    <t>RUS 3 CNED?</t>
  </si>
  <si>
    <t>DHORNE</t>
  </si>
  <si>
    <t>AGL9????</t>
  </si>
  <si>
    <t>DJENE MBY</t>
  </si>
  <si>
    <t>Oliver</t>
  </si>
  <si>
    <t>FAUROUX</t>
  </si>
  <si>
    <t>GAVALDA</t>
  </si>
  <si>
    <t>LECLUZE</t>
  </si>
  <si>
    <t>LIEVRE</t>
  </si>
  <si>
    <t>MAISONNEUVE</t>
  </si>
  <si>
    <t>Morgan</t>
  </si>
  <si>
    <t>MAZEN</t>
  </si>
  <si>
    <t>Pauline</t>
  </si>
  <si>
    <t>MOLLON</t>
  </si>
  <si>
    <t>MONTMASSON</t>
  </si>
  <si>
    <t>NDOJ</t>
  </si>
  <si>
    <t>Dionis</t>
  </si>
  <si>
    <t>NTIETIE NGANGOULA</t>
  </si>
  <si>
    <t>Marie Candide</t>
  </si>
  <si>
    <t>OUATAH</t>
  </si>
  <si>
    <t>Farès</t>
  </si>
  <si>
    <t>PACTON</t>
  </si>
  <si>
    <t>PANES</t>
  </si>
  <si>
    <t>Lana</t>
  </si>
  <si>
    <t>QUILICHINI</t>
  </si>
  <si>
    <t>Leandre</t>
  </si>
  <si>
    <t>ROYANNAIS</t>
  </si>
  <si>
    <t>SABATTIER</t>
  </si>
  <si>
    <t>TAUREL</t>
  </si>
  <si>
    <t>arrêt AGL9</t>
  </si>
  <si>
    <t>VAUTHERIN</t>
  </si>
  <si>
    <t>VERDIER</t>
  </si>
  <si>
    <t>Anaëlle</t>
  </si>
  <si>
    <t>VIOT</t>
  </si>
  <si>
    <t>ALTINKAYA</t>
  </si>
  <si>
    <t>Nejat</t>
  </si>
  <si>
    <t>BATTON</t>
  </si>
  <si>
    <t>Lou-Li</t>
  </si>
  <si>
    <t>BRAMON</t>
  </si>
  <si>
    <t>BUISSONNIER</t>
  </si>
  <si>
    <t>Deborah</t>
  </si>
  <si>
    <t>BURON</t>
  </si>
  <si>
    <t>Melodie</t>
  </si>
  <si>
    <t>CAMIAT</t>
  </si>
  <si>
    <t>Elea</t>
  </si>
  <si>
    <t>COPPOLA</t>
  </si>
  <si>
    <t>démarrage CI-AV et demande de redoublement</t>
  </si>
  <si>
    <t>EHNI</t>
  </si>
  <si>
    <t>Noa</t>
  </si>
  <si>
    <t>GELIN</t>
  </si>
  <si>
    <t>GERARD</t>
  </si>
  <si>
    <t>GOZLAN</t>
  </si>
  <si>
    <t>LEGAT</t>
  </si>
  <si>
    <t>LIOUD</t>
  </si>
  <si>
    <t>Gabriele</t>
  </si>
  <si>
    <t>Phoebée</t>
  </si>
  <si>
    <t>MARET</t>
  </si>
  <si>
    <t>Maelyss</t>
  </si>
  <si>
    <t>MEDOUR</t>
  </si>
  <si>
    <t>MENEZ</t>
  </si>
  <si>
    <t>Carla-Marie</t>
  </si>
  <si>
    <t>MICHEL</t>
  </si>
  <si>
    <t>MINYEM</t>
  </si>
  <si>
    <t>Athéna</t>
  </si>
  <si>
    <t>MULLER</t>
  </si>
  <si>
    <t>Laszlo</t>
  </si>
  <si>
    <t>NUTY</t>
  </si>
  <si>
    <t>PERCIO</t>
  </si>
  <si>
    <t>Raphaël</t>
  </si>
  <si>
    <t>RAMIREZ</t>
  </si>
  <si>
    <t>Aline</t>
  </si>
  <si>
    <t>ROSSETTI</t>
  </si>
  <si>
    <t>Maude</t>
  </si>
  <si>
    <t>ROUX</t>
  </si>
  <si>
    <t>SABATIER</t>
  </si>
  <si>
    <t>VINCENT</t>
  </si>
  <si>
    <t>Sixtine</t>
  </si>
  <si>
    <t>VUILLAUME</t>
  </si>
  <si>
    <t>Roman</t>
  </si>
  <si>
    <t>WIDEMANN</t>
  </si>
  <si>
    <t>ZUDDAS</t>
  </si>
  <si>
    <t>Ella</t>
  </si>
  <si>
    <t>ABERKANE</t>
  </si>
  <si>
    <t>Gaetan</t>
  </si>
  <si>
    <t>démarrage AGL 9: refus CC</t>
  </si>
  <si>
    <t>ANGIBAUD</t>
  </si>
  <si>
    <t>BAILLY</t>
  </si>
  <si>
    <t>BLIN</t>
  </si>
  <si>
    <t>BRAN-GOUPIL</t>
  </si>
  <si>
    <t>Joachim</t>
  </si>
  <si>
    <t>COUDERC</t>
  </si>
  <si>
    <t>DA SILVA CARVALHO</t>
  </si>
  <si>
    <t>Diana</t>
  </si>
  <si>
    <t>DUCHÊNE</t>
  </si>
  <si>
    <t>Robinson</t>
  </si>
  <si>
    <t>EL ATTAR</t>
  </si>
  <si>
    <t>Kahina</t>
  </si>
  <si>
    <t>EL TAWIL</t>
  </si>
  <si>
    <t>EMINI</t>
  </si>
  <si>
    <t>EVRARD</t>
  </si>
  <si>
    <t>GAILLARD</t>
  </si>
  <si>
    <t>GINI</t>
  </si>
  <si>
    <t>GUY</t>
  </si>
  <si>
    <t>Thibaud</t>
  </si>
  <si>
    <t>ICHCHOU</t>
  </si>
  <si>
    <t>Narjis</t>
  </si>
  <si>
    <t>ISSA</t>
  </si>
  <si>
    <t>Nacim</t>
  </si>
  <si>
    <t>KIRCH</t>
  </si>
  <si>
    <t>KOMLAN</t>
  </si>
  <si>
    <t>Dela</t>
  </si>
  <si>
    <t>LACHAUX</t>
  </si>
  <si>
    <t>Tiffanie</t>
  </si>
  <si>
    <t>LAIDI</t>
  </si>
  <si>
    <t>Naila</t>
  </si>
  <si>
    <t>LEFRANC JAUSONS</t>
  </si>
  <si>
    <t>LINARD</t>
  </si>
  <si>
    <t>LOZANO</t>
  </si>
  <si>
    <t>MAES</t>
  </si>
  <si>
    <t>MOORE</t>
  </si>
  <si>
    <t>MPITABAKANA</t>
  </si>
  <si>
    <t>NADAROU</t>
  </si>
  <si>
    <t>PIERS DE RAVESCHOOT</t>
  </si>
  <si>
    <t>demande de redoublement</t>
  </si>
  <si>
    <t>SALANON</t>
  </si>
  <si>
    <t>TAHAR</t>
  </si>
  <si>
    <t>Maëlys</t>
  </si>
  <si>
    <t>VIRY</t>
  </si>
  <si>
    <t>VOLCKAERT</t>
  </si>
  <si>
    <t>WIOLAND</t>
  </si>
  <si>
    <t>Louis-Gabriel</t>
  </si>
  <si>
    <t>BAGARRY</t>
  </si>
  <si>
    <t>BAGNOL</t>
  </si>
  <si>
    <t>Léonie</t>
  </si>
  <si>
    <t>BLEZAT</t>
  </si>
  <si>
    <t>BOHN</t>
  </si>
  <si>
    <t>Edouard</t>
  </si>
  <si>
    <t>CHAULEUR</t>
  </si>
  <si>
    <t>Maé</t>
  </si>
  <si>
    <t>CHELLALI</t>
  </si>
  <si>
    <t>Selma</t>
  </si>
  <si>
    <t>CORDIER</t>
  </si>
  <si>
    <t>COUROUGE</t>
  </si>
  <si>
    <t>DIAB</t>
  </si>
  <si>
    <t>Samuella</t>
  </si>
  <si>
    <t>arret ESP3</t>
  </si>
  <si>
    <t>EFFANTIN</t>
  </si>
  <si>
    <t>EMPILO</t>
  </si>
  <si>
    <t>Olivier</t>
  </si>
  <si>
    <t>FAYOT</t>
  </si>
  <si>
    <t>FENEYROLS</t>
  </si>
  <si>
    <t>demande redoublement en 1èreSTMG</t>
  </si>
  <si>
    <t>GUIOCHET</t>
  </si>
  <si>
    <t>JACQUOT</t>
  </si>
  <si>
    <t>JAY</t>
  </si>
  <si>
    <t>Vincent</t>
  </si>
  <si>
    <t>KAHOUADJI</t>
  </si>
  <si>
    <t>Thysème</t>
  </si>
  <si>
    <t>LIGNERES</t>
  </si>
  <si>
    <t>Biwang</t>
  </si>
  <si>
    <t>NEGRO</t>
  </si>
  <si>
    <t>OUILI</t>
  </si>
  <si>
    <t>Souheil</t>
  </si>
  <si>
    <t>PAIRE</t>
  </si>
  <si>
    <t>PEREZ PORTUONDO</t>
  </si>
  <si>
    <t>Coralia</t>
  </si>
  <si>
    <t>PETROSYAN</t>
  </si>
  <si>
    <t>Inga</t>
  </si>
  <si>
    <t>PLASSE</t>
  </si>
  <si>
    <t>RADIGUER</t>
  </si>
  <si>
    <t>ROCHE-GUILLOT</t>
  </si>
  <si>
    <t>SEBBAR</t>
  </si>
  <si>
    <t>VALIAMA</t>
  </si>
  <si>
    <t>Jessie</t>
  </si>
  <si>
    <t>ZITOUNI</t>
  </si>
  <si>
    <t>Yasmina</t>
  </si>
  <si>
    <t>Total</t>
  </si>
  <si>
    <t>AGL8 - AGEMC</t>
  </si>
  <si>
    <t>AGL8 - LLCE</t>
  </si>
  <si>
    <t>Choix term</t>
  </si>
  <si>
    <t>absentéiste</t>
  </si>
  <si>
    <t>nbre gr. Trm</t>
  </si>
  <si>
    <t>Gr nécessaires théo</t>
  </si>
  <si>
    <t>Eff moyen gr.</t>
  </si>
  <si>
    <t>Groupes à prévoir</t>
  </si>
  <si>
    <t>Maths-EXP</t>
  </si>
  <si>
    <t>Maths-compl</t>
  </si>
  <si>
    <t>Maths expert</t>
  </si>
  <si>
    <t>Maths complém</t>
  </si>
  <si>
    <t>LCLA</t>
  </si>
  <si>
    <t xml:space="preserve">Choix 1 </t>
  </si>
  <si>
    <t>Choix 2</t>
  </si>
  <si>
    <t>Choix 3</t>
  </si>
  <si>
    <t>AGL8 AGEMC</t>
  </si>
  <si>
    <t>AGL8 AGL</t>
  </si>
  <si>
    <t>Nbre de groupes trm</t>
  </si>
  <si>
    <t>Places dispo</t>
  </si>
  <si>
    <t>Id SPE 1</t>
  </si>
  <si>
    <t>Id SPE 2</t>
  </si>
  <si>
    <t>id SPE 3</t>
  </si>
  <si>
    <t>Id parcours</t>
  </si>
  <si>
    <t>Ligne
parcours (1)</t>
  </si>
  <si>
    <t>Ligne
parcours (2)</t>
  </si>
  <si>
    <t xml:space="preserve">SPE2 </t>
  </si>
  <si>
    <t>SPE</t>
  </si>
  <si>
    <t>Nbre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</si>
</sst>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CE181E"/>
      <name val="Calibri"/>
      <family val="2"/>
    </font>
    <font>
      <sz val="12"/>
      <color theme="1"/>
      <name val="Calibri"/>
      <family val="2"/>
      <scheme val="minor"/>
    </font>
    <font>
      <sz val="12"/>
      <color rgb="FF00B050"/>
      <name val="Calibri"/>
      <family val="2"/>
      <scheme val="minor"/>
    </font>
    <font>
      <sz val="12"/>
      <color theme="9" tint="-0.249977111117893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theme="3" tint="0.39997558519241921"/>
      <name val="Calibri"/>
      <family val="2"/>
      <scheme val="minor"/>
    </font>
    <font>
      <i/>
      <sz val="12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9"/>
      <color rgb="FFC0000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ck">
        <color rgb="FFCC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C00000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3" fillId="0" borderId="0"/>
  </cellStyleXfs>
  <cellXfs count="64">
    <xf numFmtId="0" fontId="0" fillId="0" borderId="0" xfId="0"/>
    <xf numFmtId="0" fontId="0" fillId="0" borderId="0" xfId="0" applyAlignment="1">
      <alignment horizontal="center" vertical="center"/>
    </xf>
    <xf numFmtId="0" fontId="0" fillId="0" borderId="11" xfId="0" applyFill="1" applyBorder="1" applyAlignment="1">
      <alignment horizontal="center"/>
    </xf>
    <xf numFmtId="0" fontId="18" fillId="0" borderId="11" xfId="0" applyFont="1" applyFill="1" applyBorder="1" applyAlignment="1">
      <alignment horizontal="center"/>
    </xf>
    <xf numFmtId="0" fontId="0" fillId="0" borderId="11" xfId="0" applyFill="1" applyBorder="1" applyAlignment="1">
      <alignment horizontal="center" vertical="center"/>
    </xf>
    <xf numFmtId="0" fontId="0" fillId="0" borderId="11" xfId="0" applyFill="1" applyBorder="1" applyAlignment="1">
      <alignment horizontal="left"/>
    </xf>
    <xf numFmtId="0" fontId="0" fillId="0" borderId="11" xfId="0" applyFill="1" applyBorder="1" applyAlignment="1"/>
    <xf numFmtId="0" fontId="21" fillId="0" borderId="11" xfId="0" applyFont="1" applyFill="1" applyBorder="1" applyAlignment="1"/>
    <xf numFmtId="0" fontId="0" fillId="0" borderId="11" xfId="0" applyFont="1" applyFill="1" applyBorder="1" applyAlignment="1"/>
    <xf numFmtId="0" fontId="0" fillId="0" borderId="11" xfId="0" applyFill="1" applyBorder="1" applyAlignment="1">
      <alignment horizontal="left" vertical="center"/>
    </xf>
    <xf numFmtId="0" fontId="0" fillId="0" borderId="11" xfId="0" applyFill="1" applyBorder="1" applyAlignment="1">
      <alignment vertical="center"/>
    </xf>
    <xf numFmtId="0" fontId="22" fillId="0" borderId="11" xfId="0" applyFont="1" applyFill="1" applyBorder="1" applyAlignment="1"/>
    <xf numFmtId="0" fontId="18" fillId="0" borderId="11" xfId="0" applyFont="1" applyFill="1" applyBorder="1" applyAlignment="1"/>
    <xf numFmtId="0" fontId="18" fillId="0" borderId="11" xfId="0" applyFont="1" applyFill="1" applyBorder="1" applyAlignment="1">
      <alignment vertical="center"/>
    </xf>
    <xf numFmtId="0" fontId="20" fillId="0" borderId="11" xfId="0" applyFont="1" applyFill="1" applyBorder="1" applyAlignment="1">
      <alignment horizontal="left" vertical="center"/>
    </xf>
    <xf numFmtId="0" fontId="23" fillId="0" borderId="0" xfId="0" applyFont="1" applyAlignment="1">
      <alignment horizontal="center"/>
    </xf>
    <xf numFmtId="0" fontId="23" fillId="0" borderId="0" xfId="0" applyFont="1"/>
    <xf numFmtId="0" fontId="23" fillId="0" borderId="0" xfId="0" applyFont="1" applyAlignment="1">
      <alignment horizontal="center" vertical="center"/>
    </xf>
    <xf numFmtId="0" fontId="23" fillId="0" borderId="11" xfId="0" applyFont="1" applyFill="1" applyBorder="1" applyAlignment="1">
      <alignment horizontal="center" vertical="center"/>
    </xf>
    <xf numFmtId="0" fontId="23" fillId="0" borderId="11" xfId="0" applyFont="1" applyFill="1" applyBorder="1" applyAlignment="1">
      <alignment horizontal="center" vertical="center" wrapText="1"/>
    </xf>
    <xf numFmtId="0" fontId="23" fillId="0" borderId="11" xfId="0" applyFont="1" applyFill="1" applyBorder="1" applyAlignment="1">
      <alignment vertical="center" wrapText="1"/>
    </xf>
    <xf numFmtId="0" fontId="23" fillId="0" borderId="11" xfId="0" applyFont="1" applyFill="1" applyBorder="1" applyAlignment="1">
      <alignment vertical="center"/>
    </xf>
    <xf numFmtId="0" fontId="25" fillId="0" borderId="11" xfId="0" applyFont="1" applyFill="1" applyBorder="1" applyAlignment="1">
      <alignment horizontal="center" vertical="center"/>
    </xf>
    <xf numFmtId="0" fontId="26" fillId="0" borderId="11" xfId="0" applyFont="1" applyFill="1" applyBorder="1" applyAlignment="1">
      <alignment horizontal="center" vertical="center"/>
    </xf>
    <xf numFmtId="0" fontId="24" fillId="0" borderId="11" xfId="0" applyFont="1" applyFill="1" applyBorder="1" applyAlignment="1">
      <alignment vertical="center"/>
    </xf>
    <xf numFmtId="0" fontId="27" fillId="0" borderId="11" xfId="0" applyFont="1" applyFill="1" applyBorder="1" applyAlignment="1">
      <alignment horizontal="center" vertical="center"/>
    </xf>
    <xf numFmtId="0" fontId="26" fillId="0" borderId="11" xfId="0" applyFont="1" applyFill="1" applyBorder="1" applyAlignment="1">
      <alignment vertical="center"/>
    </xf>
    <xf numFmtId="0" fontId="28" fillId="0" borderId="11" xfId="0" applyFont="1" applyFill="1" applyBorder="1" applyAlignment="1">
      <alignment horizontal="center" vertical="center"/>
    </xf>
    <xf numFmtId="0" fontId="26" fillId="0" borderId="11" xfId="0" applyFont="1" applyFill="1" applyBorder="1" applyAlignment="1">
      <alignment vertical="center" wrapText="1"/>
    </xf>
    <xf numFmtId="0" fontId="23" fillId="0" borderId="11" xfId="0" applyFont="1" applyFill="1" applyBorder="1" applyAlignment="1">
      <alignment horizontal="center"/>
    </xf>
    <xf numFmtId="0" fontId="23" fillId="0" borderId="11" xfId="0" applyFont="1" applyFill="1" applyBorder="1"/>
    <xf numFmtId="0" fontId="23" fillId="0" borderId="11" xfId="0" applyFont="1" applyFill="1" applyBorder="1" applyAlignment="1">
      <alignment wrapText="1"/>
    </xf>
    <xf numFmtId="0" fontId="26" fillId="0" borderId="11" xfId="0" applyFont="1" applyFill="1" applyBorder="1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27" fillId="0" borderId="11" xfId="0" applyFont="1" applyFill="1" applyBorder="1" applyAlignment="1">
      <alignment horizontal="left" vertical="center"/>
    </xf>
    <xf numFmtId="0" fontId="16" fillId="0" borderId="11" xfId="0" applyFont="1" applyFill="1" applyBorder="1" applyAlignment="1" applyProtection="1">
      <alignment horizontal="left" vertical="center" wrapText="1"/>
      <protection locked="0"/>
    </xf>
    <xf numFmtId="0" fontId="16" fillId="0" borderId="11" xfId="0" applyFont="1" applyFill="1" applyBorder="1" applyAlignment="1" applyProtection="1">
      <alignment horizontal="center" vertical="center" wrapText="1"/>
      <protection locked="0"/>
    </xf>
    <xf numFmtId="0" fontId="0" fillId="0" borderId="11" xfId="0" applyFill="1" applyBorder="1" applyAlignment="1">
      <alignment horizontal="center" vertical="center" wrapText="1"/>
    </xf>
    <xf numFmtId="0" fontId="0" fillId="0" borderId="11" xfId="0" applyFill="1" applyBorder="1" applyAlignment="1">
      <alignment wrapText="1"/>
    </xf>
    <xf numFmtId="0" fontId="16" fillId="34" borderId="11" xfId="0" applyFont="1" applyFill="1" applyBorder="1" applyAlignment="1" applyProtection="1">
      <alignment horizontal="center" vertical="center" wrapText="1"/>
      <protection locked="0"/>
    </xf>
    <xf numFmtId="0" fontId="0" fillId="34" borderId="11" xfId="0" applyFill="1" applyBorder="1" applyAlignment="1"/>
    <xf numFmtId="0" fontId="18" fillId="34" borderId="11" xfId="0" applyFont="1" applyFill="1" applyBorder="1" applyAlignment="1">
      <alignment horizontal="center"/>
    </xf>
    <xf numFmtId="0" fontId="22" fillId="34" borderId="11" xfId="0" applyFont="1" applyFill="1" applyBorder="1" applyAlignment="1"/>
    <xf numFmtId="0" fontId="0" fillId="34" borderId="11" xfId="0" applyFont="1" applyFill="1" applyBorder="1" applyAlignment="1">
      <alignment horizontal="left"/>
    </xf>
    <xf numFmtId="0" fontId="0" fillId="34" borderId="11" xfId="0" applyFill="1" applyBorder="1" applyAlignment="1">
      <alignment vertical="center"/>
    </xf>
    <xf numFmtId="0" fontId="30" fillId="36" borderId="11" xfId="0" applyFont="1" applyFill="1" applyBorder="1" applyAlignment="1">
      <alignment horizontal="left" vertical="top"/>
    </xf>
    <xf numFmtId="0" fontId="0" fillId="36" borderId="11" xfId="0" applyFill="1" applyBorder="1" applyAlignment="1"/>
    <xf numFmtId="0" fontId="23" fillId="0" borderId="11" xfId="0" applyFont="1" applyBorder="1"/>
    <xf numFmtId="0" fontId="23" fillId="0" borderId="11" xfId="0" applyFont="1" applyBorder="1" applyAlignment="1">
      <alignment horizontal="center" vertical="center"/>
    </xf>
    <xf numFmtId="0" fontId="23" fillId="0" borderId="11" xfId="0" applyFont="1" applyBorder="1" applyAlignment="1">
      <alignment horizontal="center"/>
    </xf>
    <xf numFmtId="0" fontId="23" fillId="0" borderId="11" xfId="0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23" fillId="0" borderId="11" xfId="0" applyFont="1" applyBorder="1" applyAlignment="1">
      <alignment horizontal="left" vertical="center"/>
    </xf>
    <xf numFmtId="0" fontId="23" fillId="33" borderId="11" xfId="0" applyFont="1" applyFill="1" applyBorder="1"/>
    <xf numFmtId="0" fontId="0" fillId="0" borderId="11" xfId="0" applyBorder="1"/>
    <xf numFmtId="0" fontId="0" fillId="0" borderId="11" xfId="0" applyBorder="1" applyAlignment="1">
      <alignment horizontal="center" vertical="center"/>
    </xf>
    <xf numFmtId="2" fontId="0" fillId="0" borderId="11" xfId="0" applyNumberFormat="1" applyBorder="1" applyAlignment="1">
      <alignment horizontal="center"/>
    </xf>
    <xf numFmtId="0" fontId="0" fillId="33" borderId="11" xfId="0" applyFill="1" applyBorder="1" applyAlignment="1">
      <alignment horizontal="center" vertical="center"/>
    </xf>
    <xf numFmtId="2" fontId="0" fillId="0" borderId="11" xfId="0" applyNumberFormat="1" applyBorder="1" applyAlignment="1">
      <alignment horizontal="center" vertical="center"/>
    </xf>
    <xf numFmtId="0" fontId="31" fillId="35" borderId="12" xfId="0" applyFont="1" applyFill="1" applyBorder="1" applyAlignment="1">
      <alignment horizontal="center" vertical="center"/>
    </xf>
    <xf numFmtId="0" fontId="31" fillId="35" borderId="10" xfId="0" applyFont="1" applyFill="1" applyBorder="1" applyAlignment="1">
      <alignment horizontal="center" vertical="center"/>
    </xf>
    <xf numFmtId="0" fontId="31" fillId="35" borderId="10" xfId="0" applyFont="1" applyFill="1" applyBorder="1" applyAlignment="1">
      <alignment horizontal="center" vertical="center" wrapText="1"/>
    </xf>
    <xf numFmtId="0" fontId="31" fillId="35" borderId="13" xfId="0" applyFont="1" applyFill="1" applyBorder="1" applyAlignment="1">
      <alignment horizontal="center" vertical="center" wrapText="1"/>
    </xf>
    <xf numFmtId="0" fontId="31" fillId="35" borderId="0" xfId="0" applyFont="1" applyFill="1" applyBorder="1" applyAlignment="1">
      <alignment horizontal="center" vertical="center" wrapText="1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 xr:uid="{F7A045AA-9EC6-4405-8B7B-D8F3664CB2E1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9804E4-897E-4FB9-A9A7-BC46CE5D0F1A}">
  <sheetPr>
    <pageSetUpPr fitToPage="1"/>
  </sheetPr>
  <dimension ref="A1:AL358"/>
  <sheetViews>
    <sheetView zoomScale="110" zoomScaleNormal="110" workbookViewId="0">
      <pane xSplit="1" ySplit="1" topLeftCell="B2" activePane="bottomRight" state="frozen"/>
      <selection activeCell="O22" sqref="O22"/>
      <selection pane="topRight" activeCell="O22" sqref="O22"/>
      <selection pane="bottomLeft" activeCell="O22" sqref="O22"/>
      <selection pane="bottomRight" activeCell="B1" sqref="B1:C1048576"/>
    </sheetView>
  </sheetViews>
  <sheetFormatPr baseColWidth="10" defaultRowHeight="15" customHeight="1" x14ac:dyDescent="0.35"/>
  <cols>
    <col min="1" max="1" width="8.453125" style="5" bestFit="1" customWidth="1"/>
    <col min="2" max="5" width="10.90625" style="2" customWidth="1"/>
    <col min="6" max="6" width="11.453125" style="2" customWidth="1"/>
    <col min="7" max="7" width="9.08984375" style="2" customWidth="1"/>
    <col min="8" max="11" width="10.90625" style="6"/>
    <col min="12" max="12" width="9.90625" style="6" customWidth="1"/>
    <col min="13" max="13" width="10.90625" style="6"/>
    <col min="14" max="14" width="11.90625" style="6" customWidth="1"/>
    <col min="15" max="18" width="10.90625" style="6"/>
    <col min="19" max="19" width="8.7265625" style="6" customWidth="1"/>
    <col min="20" max="21" width="10.90625" style="6"/>
    <col min="22" max="22" width="8.1796875" style="6" hidden="1" customWidth="1"/>
    <col min="23" max="23" width="8.1796875" style="6" customWidth="1"/>
    <col min="24" max="24" width="39.1796875" style="6" customWidth="1"/>
    <col min="25" max="25" width="13.453125" style="6" customWidth="1"/>
    <col min="26" max="26" width="48.81640625" style="6" bestFit="1" customWidth="1"/>
    <col min="27" max="16384" width="10.90625" style="6"/>
  </cols>
  <sheetData>
    <row r="1" spans="1:27" s="38" customFormat="1" ht="27.5" customHeight="1" x14ac:dyDescent="0.35">
      <c r="A1" s="35" t="s">
        <v>125</v>
      </c>
      <c r="B1" s="37" t="s">
        <v>135</v>
      </c>
      <c r="C1" s="37" t="s">
        <v>136</v>
      </c>
      <c r="D1" s="37" t="s">
        <v>132</v>
      </c>
      <c r="E1" s="37" t="s">
        <v>162</v>
      </c>
      <c r="F1" s="37" t="s">
        <v>137</v>
      </c>
      <c r="G1" s="37" t="s">
        <v>155</v>
      </c>
      <c r="H1" s="39" t="s">
        <v>128</v>
      </c>
      <c r="I1" s="39" t="s">
        <v>129</v>
      </c>
      <c r="J1" s="39" t="s">
        <v>130</v>
      </c>
      <c r="K1" s="59" t="s">
        <v>920</v>
      </c>
      <c r="L1" s="60" t="s">
        <v>921</v>
      </c>
      <c r="M1" s="60" t="s">
        <v>922</v>
      </c>
      <c r="N1" s="60" t="s">
        <v>923</v>
      </c>
      <c r="O1" s="61" t="s">
        <v>924</v>
      </c>
      <c r="P1" s="62" t="s">
        <v>925</v>
      </c>
      <c r="Q1" s="63"/>
      <c r="R1" s="36" t="s">
        <v>138</v>
      </c>
      <c r="S1" s="36" t="s">
        <v>154</v>
      </c>
      <c r="T1" s="36" t="s">
        <v>161</v>
      </c>
      <c r="U1" s="36" t="s">
        <v>131</v>
      </c>
      <c r="V1" s="36" t="s">
        <v>133</v>
      </c>
      <c r="W1" s="39" t="s">
        <v>287</v>
      </c>
      <c r="X1" s="36" t="s">
        <v>134</v>
      </c>
      <c r="Y1" s="36" t="s">
        <v>183</v>
      </c>
      <c r="Z1" s="36" t="s">
        <v>199</v>
      </c>
      <c r="AA1" s="36" t="s">
        <v>127</v>
      </c>
    </row>
    <row r="2" spans="1:27" ht="15" customHeight="1" x14ac:dyDescent="0.35">
      <c r="A2" s="5" t="str">
        <f>"212"</f>
        <v>212</v>
      </c>
      <c r="B2" s="2" t="s">
        <v>0</v>
      </c>
      <c r="C2" s="2" t="s">
        <v>5</v>
      </c>
      <c r="D2" s="2" t="s">
        <v>3</v>
      </c>
      <c r="G2" s="2" t="s">
        <v>158</v>
      </c>
      <c r="H2" s="40" t="s">
        <v>140</v>
      </c>
      <c r="I2" s="40" t="s">
        <v>144</v>
      </c>
      <c r="J2" s="40" t="s">
        <v>139</v>
      </c>
      <c r="K2" s="6">
        <f>IFERROR(MATCH(H2,H:H,0)+0.1,-1)</f>
        <v>2.1</v>
      </c>
      <c r="L2" s="6">
        <f>IFERROR(IFERROR(MATCH(I2,H:H,0)+0.1,MATCH(I2,I:I,0)+0.2),-1)</f>
        <v>6.1</v>
      </c>
      <c r="M2" s="6">
        <f>IFERROR(IFERROR(MATCH(J2,H:H,0)+0.1,IFERROR(MATCH(J2,I:I,0)+0.2,MATCH(J2,J:J,0)+0.3)),-1)</f>
        <v>17.100000000000001</v>
      </c>
      <c r="N2" s="6" t="str">
        <f>SMALL(K2:M2,1) &amp; "/" &amp; SMALL(K2:M2,2) &amp; "/" &amp; SMALL(K2:M2,3)</f>
        <v>2,1/6,1/17,1</v>
      </c>
      <c r="O2" s="6">
        <f>IF(MATCH(N2,N:N,0)=ROW(),ROW(),"")</f>
        <v>2</v>
      </c>
      <c r="P2" s="6">
        <f>IFERROR(SMALL(O:O,ROW()-1),"")</f>
        <v>2</v>
      </c>
      <c r="R2" s="6" t="s">
        <v>147</v>
      </c>
      <c r="W2" s="40"/>
      <c r="Y2" s="6" t="s">
        <v>196</v>
      </c>
    </row>
    <row r="3" spans="1:27" ht="15" customHeight="1" x14ac:dyDescent="0.35">
      <c r="A3" s="5" t="str">
        <f>"202"</f>
        <v>202</v>
      </c>
      <c r="B3" s="2" t="s">
        <v>0</v>
      </c>
      <c r="C3" s="2" t="s">
        <v>10</v>
      </c>
      <c r="G3" s="2" t="s">
        <v>158</v>
      </c>
      <c r="H3" s="40" t="s">
        <v>2</v>
      </c>
      <c r="I3" s="40" t="s">
        <v>146</v>
      </c>
      <c r="J3" s="40"/>
      <c r="K3" s="6">
        <f t="shared" ref="K3:K66" si="0">IFERROR(MATCH(H3,H:H,0)+0.1,-1)</f>
        <v>3.1</v>
      </c>
      <c r="L3" s="6">
        <f t="shared" ref="L3:L66" si="1">IFERROR(IFERROR(MATCH(I3,H:H,0)+0.1,MATCH(I3,I:I,0)+0.2),-1)</f>
        <v>12.1</v>
      </c>
      <c r="M3" s="6">
        <f t="shared" ref="M3:M66" si="2">IFERROR(IFERROR(MATCH(J3,H:H,0)+0.1,IFERROR(MATCH(J3,I:I,0)+0.2,MATCH(J3,J:J,0)+0.3)),-1)</f>
        <v>-1</v>
      </c>
      <c r="N3" s="6" t="str">
        <f t="shared" ref="N3:N66" si="3">SMALL(K3:M3,1) &amp; "/" &amp; SMALL(K3:M3,2) &amp; "/" &amp; SMALL(K3:M3,3)</f>
        <v>-1/3,1/12,1</v>
      </c>
      <c r="O3" s="6">
        <f t="shared" ref="O3:O66" si="4">IF(MATCH(N3,N:N,0)=ROW(),ROW(),"")</f>
        <v>3</v>
      </c>
      <c r="P3" s="6">
        <f t="shared" ref="P3:P66" si="5">IFERROR(SMALL(O:O,ROW()-1),"")</f>
        <v>3</v>
      </c>
      <c r="W3" s="40"/>
      <c r="X3" s="6" t="s">
        <v>163</v>
      </c>
      <c r="Y3" s="6" t="s">
        <v>197</v>
      </c>
      <c r="Z3" s="6" t="s">
        <v>200</v>
      </c>
    </row>
    <row r="4" spans="1:27" ht="15" customHeight="1" x14ac:dyDescent="0.35">
      <c r="A4" s="5" t="str">
        <f>"201"</f>
        <v>201</v>
      </c>
      <c r="B4" s="2" t="s">
        <v>0</v>
      </c>
      <c r="C4" s="2" t="s">
        <v>1</v>
      </c>
      <c r="E4" s="2" t="s">
        <v>2</v>
      </c>
      <c r="G4" s="2" t="s">
        <v>158</v>
      </c>
      <c r="H4" s="40" t="s">
        <v>140</v>
      </c>
      <c r="I4" s="40" t="s">
        <v>139</v>
      </c>
      <c r="J4" s="40" t="s">
        <v>2</v>
      </c>
      <c r="K4" s="6">
        <f t="shared" si="0"/>
        <v>2.1</v>
      </c>
      <c r="L4" s="6">
        <f t="shared" si="1"/>
        <v>17.100000000000001</v>
      </c>
      <c r="M4" s="6">
        <f t="shared" si="2"/>
        <v>3.1</v>
      </c>
      <c r="N4" s="6" t="str">
        <f t="shared" si="3"/>
        <v>2,1/3,1/17,1</v>
      </c>
      <c r="O4" s="6">
        <f t="shared" si="4"/>
        <v>4</v>
      </c>
      <c r="P4" s="6">
        <f t="shared" si="5"/>
        <v>4</v>
      </c>
      <c r="R4" s="6" t="s">
        <v>70</v>
      </c>
      <c r="U4" s="6" t="s">
        <v>156</v>
      </c>
      <c r="W4" s="40"/>
      <c r="Y4" s="6" t="s">
        <v>198</v>
      </c>
      <c r="Z4" s="6" t="s">
        <v>273</v>
      </c>
    </row>
    <row r="5" spans="1:27" ht="15" customHeight="1" x14ac:dyDescent="0.35">
      <c r="A5" s="5" t="str">
        <f>"208"</f>
        <v>208</v>
      </c>
      <c r="B5" s="2" t="s">
        <v>0</v>
      </c>
      <c r="C5" s="2" t="s">
        <v>1</v>
      </c>
      <c r="G5" s="2" t="s">
        <v>158</v>
      </c>
      <c r="H5" s="40" t="s">
        <v>917</v>
      </c>
      <c r="I5" s="40" t="s">
        <v>142</v>
      </c>
      <c r="J5" s="40" t="s">
        <v>144</v>
      </c>
      <c r="K5" s="6">
        <f t="shared" si="0"/>
        <v>5.0999999999999996</v>
      </c>
      <c r="L5" s="6">
        <f t="shared" si="1"/>
        <v>13.1</v>
      </c>
      <c r="M5" s="6">
        <f t="shared" si="2"/>
        <v>6.1</v>
      </c>
      <c r="N5" s="6" t="str">
        <f t="shared" si="3"/>
        <v>5,1/6,1/13,1</v>
      </c>
      <c r="O5" s="6">
        <f t="shared" si="4"/>
        <v>5</v>
      </c>
      <c r="P5" s="6">
        <f t="shared" si="5"/>
        <v>5</v>
      </c>
      <c r="T5" s="3" t="s">
        <v>2</v>
      </c>
      <c r="U5" s="2" t="s">
        <v>159</v>
      </c>
      <c r="W5" s="40" t="s">
        <v>2</v>
      </c>
      <c r="Y5" s="6" t="s">
        <v>196</v>
      </c>
    </row>
    <row r="6" spans="1:27" ht="15" customHeight="1" x14ac:dyDescent="0.35">
      <c r="A6" s="5" t="str">
        <f>"208"</f>
        <v>208</v>
      </c>
      <c r="B6" s="2" t="s">
        <v>0</v>
      </c>
      <c r="C6" s="2" t="s">
        <v>1</v>
      </c>
      <c r="D6" s="2" t="s">
        <v>3</v>
      </c>
      <c r="E6" s="2" t="s">
        <v>39</v>
      </c>
      <c r="F6" s="2" t="s">
        <v>80</v>
      </c>
      <c r="G6" s="2" t="s">
        <v>158</v>
      </c>
      <c r="H6" s="40" t="s">
        <v>144</v>
      </c>
      <c r="I6" s="40" t="s">
        <v>139</v>
      </c>
      <c r="J6" s="40" t="s">
        <v>147</v>
      </c>
      <c r="K6" s="6">
        <f t="shared" si="0"/>
        <v>6.1</v>
      </c>
      <c r="L6" s="6">
        <f t="shared" si="1"/>
        <v>17.100000000000001</v>
      </c>
      <c r="M6" s="6">
        <f t="shared" si="2"/>
        <v>18.100000000000001</v>
      </c>
      <c r="N6" s="6" t="str">
        <f t="shared" si="3"/>
        <v>6,1/17,1/18,1</v>
      </c>
      <c r="O6" s="6">
        <f t="shared" si="4"/>
        <v>6</v>
      </c>
      <c r="P6" s="6">
        <f t="shared" si="5"/>
        <v>6</v>
      </c>
      <c r="T6" s="3" t="s">
        <v>148</v>
      </c>
      <c r="U6" s="2" t="s">
        <v>157</v>
      </c>
      <c r="W6" s="40" t="s">
        <v>39</v>
      </c>
      <c r="X6" s="6" t="s">
        <v>171</v>
      </c>
      <c r="Y6" s="6" t="s">
        <v>196</v>
      </c>
    </row>
    <row r="7" spans="1:27" ht="15" customHeight="1" x14ac:dyDescent="0.35">
      <c r="A7" s="5">
        <v>206</v>
      </c>
      <c r="G7" s="2" t="s">
        <v>158</v>
      </c>
      <c r="H7" s="40" t="s">
        <v>144</v>
      </c>
      <c r="I7" s="40" t="s">
        <v>147</v>
      </c>
      <c r="J7" s="40" t="s">
        <v>140</v>
      </c>
      <c r="K7" s="6">
        <f t="shared" si="0"/>
        <v>6.1</v>
      </c>
      <c r="L7" s="6">
        <f t="shared" si="1"/>
        <v>18.100000000000001</v>
      </c>
      <c r="M7" s="6">
        <f t="shared" si="2"/>
        <v>2.1</v>
      </c>
      <c r="N7" s="6" t="str">
        <f t="shared" si="3"/>
        <v>2,1/6,1/18,1</v>
      </c>
      <c r="O7" s="6">
        <f t="shared" si="4"/>
        <v>7</v>
      </c>
      <c r="P7" s="6">
        <f t="shared" si="5"/>
        <v>7</v>
      </c>
      <c r="T7" s="3"/>
      <c r="U7" s="2"/>
      <c r="W7" s="40" t="s">
        <v>288</v>
      </c>
    </row>
    <row r="8" spans="1:27" ht="15" customHeight="1" x14ac:dyDescent="0.35">
      <c r="A8" s="5" t="str">
        <f>"206"</f>
        <v>206</v>
      </c>
      <c r="B8" s="2" t="s">
        <v>0</v>
      </c>
      <c r="C8" s="2" t="s">
        <v>10</v>
      </c>
      <c r="E8" s="2" t="s">
        <v>70</v>
      </c>
      <c r="G8" s="2" t="s">
        <v>158</v>
      </c>
      <c r="H8" s="40" t="s">
        <v>70</v>
      </c>
      <c r="I8" s="40" t="s">
        <v>147</v>
      </c>
      <c r="J8" s="40" t="s">
        <v>144</v>
      </c>
      <c r="K8" s="6">
        <f t="shared" si="0"/>
        <v>8.1</v>
      </c>
      <c r="L8" s="6">
        <f t="shared" si="1"/>
        <v>18.100000000000001</v>
      </c>
      <c r="M8" s="6">
        <f t="shared" si="2"/>
        <v>6.1</v>
      </c>
      <c r="N8" s="6" t="str">
        <f t="shared" si="3"/>
        <v>6,1/8,1/18,1</v>
      </c>
      <c r="O8" s="6">
        <f t="shared" si="4"/>
        <v>8</v>
      </c>
      <c r="P8" s="6">
        <f t="shared" si="5"/>
        <v>8</v>
      </c>
      <c r="R8" s="6" t="s">
        <v>143</v>
      </c>
      <c r="W8" s="40"/>
      <c r="Y8" s="6" t="s">
        <v>196</v>
      </c>
    </row>
    <row r="9" spans="1:27" ht="15" customHeight="1" x14ac:dyDescent="0.35">
      <c r="A9" s="5" t="str">
        <f>"211"</f>
        <v>211</v>
      </c>
      <c r="B9" s="2" t="s">
        <v>0</v>
      </c>
      <c r="C9" s="2" t="s">
        <v>5</v>
      </c>
      <c r="E9" s="2" t="s">
        <v>12</v>
      </c>
      <c r="G9" s="2" t="s">
        <v>158</v>
      </c>
      <c r="H9" s="40" t="s">
        <v>144</v>
      </c>
      <c r="I9" s="40" t="s">
        <v>147</v>
      </c>
      <c r="J9" s="40" t="s">
        <v>143</v>
      </c>
      <c r="K9" s="6">
        <f t="shared" si="0"/>
        <v>6.1</v>
      </c>
      <c r="L9" s="6">
        <f t="shared" si="1"/>
        <v>18.100000000000001</v>
      </c>
      <c r="M9" s="6">
        <f t="shared" si="2"/>
        <v>104.1</v>
      </c>
      <c r="N9" s="6" t="str">
        <f t="shared" si="3"/>
        <v>6,1/18,1/104,1</v>
      </c>
      <c r="O9" s="6">
        <f t="shared" si="4"/>
        <v>9</v>
      </c>
      <c r="P9" s="6">
        <f t="shared" si="5"/>
        <v>9</v>
      </c>
      <c r="R9" s="6" t="s">
        <v>146</v>
      </c>
      <c r="S9" s="2"/>
      <c r="T9" s="3" t="s">
        <v>151</v>
      </c>
      <c r="U9" s="6" t="s">
        <v>157</v>
      </c>
      <c r="W9" s="41" t="s">
        <v>151</v>
      </c>
      <c r="Y9" s="6" t="s">
        <v>196</v>
      </c>
    </row>
    <row r="10" spans="1:27" ht="15" customHeight="1" x14ac:dyDescent="0.35">
      <c r="A10" s="5" t="str">
        <f>"206"</f>
        <v>206</v>
      </c>
      <c r="B10" s="2" t="s">
        <v>0</v>
      </c>
      <c r="C10" s="2" t="s">
        <v>5</v>
      </c>
      <c r="D10" s="2" t="s">
        <v>3</v>
      </c>
      <c r="E10" s="2" t="s">
        <v>70</v>
      </c>
      <c r="G10" s="2" t="s">
        <v>158</v>
      </c>
      <c r="H10" s="40" t="s">
        <v>70</v>
      </c>
      <c r="I10" s="40" t="s">
        <v>139</v>
      </c>
      <c r="J10" s="40" t="s">
        <v>140</v>
      </c>
      <c r="K10" s="6">
        <f t="shared" si="0"/>
        <v>8.1</v>
      </c>
      <c r="L10" s="6">
        <f t="shared" si="1"/>
        <v>17.100000000000001</v>
      </c>
      <c r="M10" s="6">
        <f t="shared" si="2"/>
        <v>2.1</v>
      </c>
      <c r="N10" s="6" t="str">
        <f t="shared" si="3"/>
        <v>2,1/8,1/17,1</v>
      </c>
      <c r="O10" s="6">
        <f t="shared" si="4"/>
        <v>10</v>
      </c>
      <c r="P10" s="6">
        <f t="shared" si="5"/>
        <v>10</v>
      </c>
      <c r="R10" s="6" t="s">
        <v>142</v>
      </c>
      <c r="T10" s="6" t="s">
        <v>148</v>
      </c>
      <c r="U10" s="6" t="s">
        <v>157</v>
      </c>
      <c r="W10" s="40" t="s">
        <v>3</v>
      </c>
      <c r="Y10" s="6" t="s">
        <v>196</v>
      </c>
    </row>
    <row r="11" spans="1:27" ht="15" customHeight="1" x14ac:dyDescent="0.35">
      <c r="A11" s="5" t="str">
        <f>"208"</f>
        <v>208</v>
      </c>
      <c r="B11" s="2" t="s">
        <v>0</v>
      </c>
      <c r="C11" s="2" t="s">
        <v>1</v>
      </c>
      <c r="G11" s="2" t="s">
        <v>158</v>
      </c>
      <c r="H11" s="40" t="s">
        <v>144</v>
      </c>
      <c r="I11" s="40" t="s">
        <v>146</v>
      </c>
      <c r="J11" s="40" t="s">
        <v>147</v>
      </c>
      <c r="K11" s="6">
        <f t="shared" si="0"/>
        <v>6.1</v>
      </c>
      <c r="L11" s="6">
        <f t="shared" si="1"/>
        <v>12.1</v>
      </c>
      <c r="M11" s="6">
        <f t="shared" si="2"/>
        <v>18.100000000000001</v>
      </c>
      <c r="N11" s="6" t="str">
        <f t="shared" si="3"/>
        <v>6,1/12,1/18,1</v>
      </c>
      <c r="O11" s="6">
        <f t="shared" si="4"/>
        <v>11</v>
      </c>
      <c r="P11" s="6">
        <f t="shared" si="5"/>
        <v>11</v>
      </c>
      <c r="T11" s="3"/>
      <c r="U11" s="2"/>
      <c r="W11" s="40"/>
      <c r="Y11" s="6" t="s">
        <v>196</v>
      </c>
    </row>
    <row r="12" spans="1:27" ht="15" customHeight="1" x14ac:dyDescent="0.35">
      <c r="A12" s="5" t="str">
        <f>"204"</f>
        <v>204</v>
      </c>
      <c r="B12" s="2" t="s">
        <v>0</v>
      </c>
      <c r="C12" s="2" t="s">
        <v>10</v>
      </c>
      <c r="D12" s="2" t="s">
        <v>3</v>
      </c>
      <c r="E12" s="2" t="s">
        <v>39</v>
      </c>
      <c r="G12" s="2" t="s">
        <v>158</v>
      </c>
      <c r="H12" s="40" t="s">
        <v>146</v>
      </c>
      <c r="I12" s="40" t="s">
        <v>139</v>
      </c>
      <c r="J12" s="40" t="s">
        <v>142</v>
      </c>
      <c r="K12" s="6">
        <f t="shared" si="0"/>
        <v>12.1</v>
      </c>
      <c r="L12" s="6">
        <f t="shared" si="1"/>
        <v>17.100000000000001</v>
      </c>
      <c r="M12" s="6">
        <f t="shared" si="2"/>
        <v>13.1</v>
      </c>
      <c r="N12" s="6" t="str">
        <f t="shared" si="3"/>
        <v>12,1/13,1/17,1</v>
      </c>
      <c r="O12" s="6">
        <f t="shared" si="4"/>
        <v>12</v>
      </c>
      <c r="P12" s="6">
        <f t="shared" si="5"/>
        <v>12</v>
      </c>
      <c r="R12" s="6" t="s">
        <v>144</v>
      </c>
      <c r="W12" s="40"/>
      <c r="Y12" s="6" t="s">
        <v>196</v>
      </c>
    </row>
    <row r="13" spans="1:27" ht="15" customHeight="1" x14ac:dyDescent="0.35">
      <c r="A13" s="5" t="str">
        <f>"201"</f>
        <v>201</v>
      </c>
      <c r="B13" s="2" t="s">
        <v>0</v>
      </c>
      <c r="C13" s="2" t="s">
        <v>1</v>
      </c>
      <c r="G13" s="2" t="s">
        <v>158</v>
      </c>
      <c r="H13" s="40" t="s">
        <v>142</v>
      </c>
      <c r="I13" s="40" t="s">
        <v>140</v>
      </c>
      <c r="J13" s="40" t="s">
        <v>146</v>
      </c>
      <c r="K13" s="6">
        <f t="shared" si="0"/>
        <v>13.1</v>
      </c>
      <c r="L13" s="6">
        <f t="shared" si="1"/>
        <v>2.1</v>
      </c>
      <c r="M13" s="6">
        <f t="shared" si="2"/>
        <v>12.1</v>
      </c>
      <c r="N13" s="6" t="str">
        <f t="shared" si="3"/>
        <v>2,1/12,1/13,1</v>
      </c>
      <c r="O13" s="6">
        <f t="shared" si="4"/>
        <v>13</v>
      </c>
      <c r="P13" s="6">
        <f t="shared" si="5"/>
        <v>13</v>
      </c>
      <c r="W13" s="40"/>
      <c r="Y13" s="6" t="s">
        <v>196</v>
      </c>
    </row>
    <row r="14" spans="1:27" ht="15" customHeight="1" x14ac:dyDescent="0.35">
      <c r="A14" s="5" t="str">
        <f>"207"</f>
        <v>207</v>
      </c>
      <c r="B14" s="2" t="s">
        <v>0</v>
      </c>
      <c r="C14" s="2" t="s">
        <v>5</v>
      </c>
      <c r="D14" s="2" t="s">
        <v>64</v>
      </c>
      <c r="E14" s="2" t="s">
        <v>25</v>
      </c>
      <c r="G14" s="2" t="s">
        <v>158</v>
      </c>
      <c r="H14" s="40" t="s">
        <v>144</v>
      </c>
      <c r="I14" s="40" t="s">
        <v>147</v>
      </c>
      <c r="J14" s="40" t="s">
        <v>916</v>
      </c>
      <c r="K14" s="6">
        <f t="shared" si="0"/>
        <v>6.1</v>
      </c>
      <c r="L14" s="6">
        <f t="shared" si="1"/>
        <v>18.100000000000001</v>
      </c>
      <c r="M14" s="6">
        <f t="shared" si="2"/>
        <v>56.1</v>
      </c>
      <c r="N14" s="6" t="str">
        <f t="shared" si="3"/>
        <v>6,1/18,1/56,1</v>
      </c>
      <c r="O14" s="6">
        <f t="shared" si="4"/>
        <v>14</v>
      </c>
      <c r="P14" s="6">
        <f t="shared" si="5"/>
        <v>14</v>
      </c>
      <c r="R14" s="6" t="s">
        <v>140</v>
      </c>
      <c r="W14" s="40" t="s">
        <v>70</v>
      </c>
      <c r="X14" s="6" t="s">
        <v>246</v>
      </c>
      <c r="Y14" s="6" t="s">
        <v>196</v>
      </c>
    </row>
    <row r="15" spans="1:27" ht="15" customHeight="1" x14ac:dyDescent="0.35">
      <c r="A15" s="5" t="str">
        <f>"211"</f>
        <v>211</v>
      </c>
      <c r="B15" s="2" t="s">
        <v>0</v>
      </c>
      <c r="C15" s="2" t="s">
        <v>1</v>
      </c>
      <c r="E15" s="2" t="s">
        <v>25</v>
      </c>
      <c r="G15" s="2" t="s">
        <v>158</v>
      </c>
      <c r="H15" s="40" t="s">
        <v>917</v>
      </c>
      <c r="I15" s="40" t="s">
        <v>146</v>
      </c>
      <c r="J15" s="40" t="s">
        <v>143</v>
      </c>
      <c r="K15" s="6">
        <f t="shared" si="0"/>
        <v>5.0999999999999996</v>
      </c>
      <c r="L15" s="6">
        <f t="shared" si="1"/>
        <v>12.1</v>
      </c>
      <c r="M15" s="6">
        <f t="shared" si="2"/>
        <v>104.1</v>
      </c>
      <c r="N15" s="6" t="str">
        <f t="shared" si="3"/>
        <v>5,1/12,1/104,1</v>
      </c>
      <c r="O15" s="6">
        <f t="shared" si="4"/>
        <v>15</v>
      </c>
      <c r="P15" s="6">
        <f t="shared" si="5"/>
        <v>15</v>
      </c>
      <c r="R15" s="6" t="s">
        <v>2</v>
      </c>
      <c r="S15" s="2"/>
      <c r="T15" s="3"/>
      <c r="W15" s="40"/>
      <c r="Y15" s="6" t="s">
        <v>198</v>
      </c>
      <c r="Z15" s="6" t="s">
        <v>230</v>
      </c>
    </row>
    <row r="16" spans="1:27" ht="15" customHeight="1" x14ac:dyDescent="0.35">
      <c r="A16" s="5" t="str">
        <f>"208"</f>
        <v>208</v>
      </c>
      <c r="B16" s="2" t="s">
        <v>0</v>
      </c>
      <c r="C16" s="2" t="s">
        <v>1</v>
      </c>
      <c r="E16" s="2" t="s">
        <v>39</v>
      </c>
      <c r="F16" s="2" t="s">
        <v>80</v>
      </c>
      <c r="G16" s="2" t="s">
        <v>158</v>
      </c>
      <c r="H16" s="40" t="s">
        <v>146</v>
      </c>
      <c r="I16" s="40" t="s">
        <v>144</v>
      </c>
      <c r="J16" s="40" t="s">
        <v>147</v>
      </c>
      <c r="K16" s="6">
        <f t="shared" si="0"/>
        <v>12.1</v>
      </c>
      <c r="L16" s="6">
        <f t="shared" si="1"/>
        <v>6.1</v>
      </c>
      <c r="M16" s="6">
        <f t="shared" si="2"/>
        <v>18.100000000000001</v>
      </c>
      <c r="N16" s="6" t="str">
        <f t="shared" si="3"/>
        <v>6,1/12,1/18,1</v>
      </c>
      <c r="O16" s="6" t="str">
        <f t="shared" si="4"/>
        <v/>
      </c>
      <c r="P16" s="6">
        <f t="shared" si="5"/>
        <v>17</v>
      </c>
      <c r="R16" s="6" t="s">
        <v>143</v>
      </c>
      <c r="T16" s="3" t="s">
        <v>153</v>
      </c>
      <c r="U16" s="2" t="s">
        <v>157</v>
      </c>
      <c r="W16" s="40" t="s">
        <v>39</v>
      </c>
      <c r="Y16" s="6" t="s">
        <v>196</v>
      </c>
    </row>
    <row r="17" spans="1:33" ht="15" customHeight="1" x14ac:dyDescent="0.35">
      <c r="A17" s="9" t="str">
        <f>"212"</f>
        <v>212</v>
      </c>
      <c r="B17" s="4" t="s">
        <v>0</v>
      </c>
      <c r="C17" s="4" t="s">
        <v>7</v>
      </c>
      <c r="G17" s="2" t="s">
        <v>158</v>
      </c>
      <c r="H17" s="40" t="s">
        <v>139</v>
      </c>
      <c r="I17" s="40" t="s">
        <v>144</v>
      </c>
      <c r="J17" s="40" t="s">
        <v>142</v>
      </c>
      <c r="K17" s="6">
        <f t="shared" si="0"/>
        <v>17.100000000000001</v>
      </c>
      <c r="L17" s="6">
        <f t="shared" si="1"/>
        <v>6.1</v>
      </c>
      <c r="M17" s="6">
        <f t="shared" si="2"/>
        <v>13.1</v>
      </c>
      <c r="N17" s="6" t="str">
        <f t="shared" si="3"/>
        <v>6,1/13,1/17,1</v>
      </c>
      <c r="O17" s="6">
        <f t="shared" si="4"/>
        <v>17</v>
      </c>
      <c r="P17" s="6">
        <f t="shared" si="5"/>
        <v>19</v>
      </c>
      <c r="T17" s="12"/>
      <c r="W17" s="40"/>
      <c r="Y17" s="6" t="s">
        <v>196</v>
      </c>
      <c r="Z17" s="6" t="s">
        <v>238</v>
      </c>
    </row>
    <row r="18" spans="1:33" ht="15" customHeight="1" x14ac:dyDescent="0.35">
      <c r="A18" s="5" t="str">
        <f>"203"</f>
        <v>203</v>
      </c>
      <c r="B18" s="2" t="s">
        <v>0</v>
      </c>
      <c r="C18" s="2" t="s">
        <v>1</v>
      </c>
      <c r="G18" s="2" t="s">
        <v>158</v>
      </c>
      <c r="H18" s="40" t="s">
        <v>147</v>
      </c>
      <c r="I18" s="40" t="s">
        <v>144</v>
      </c>
      <c r="J18" s="40" t="s">
        <v>146</v>
      </c>
      <c r="K18" s="6">
        <f t="shared" si="0"/>
        <v>18.100000000000001</v>
      </c>
      <c r="L18" s="6">
        <f t="shared" si="1"/>
        <v>6.1</v>
      </c>
      <c r="M18" s="6">
        <f t="shared" si="2"/>
        <v>12.1</v>
      </c>
      <c r="N18" s="6" t="str">
        <f t="shared" si="3"/>
        <v>6,1/12,1/18,1</v>
      </c>
      <c r="O18" s="6" t="str">
        <f t="shared" si="4"/>
        <v/>
      </c>
      <c r="P18" s="6">
        <f t="shared" si="5"/>
        <v>25</v>
      </c>
      <c r="R18" s="6" t="s">
        <v>142</v>
      </c>
      <c r="W18" s="40"/>
      <c r="Y18" s="6" t="s">
        <v>196</v>
      </c>
      <c r="Z18" s="6" t="s">
        <v>275</v>
      </c>
    </row>
    <row r="19" spans="1:33" ht="15" customHeight="1" x14ac:dyDescent="0.35">
      <c r="A19" s="5" t="str">
        <f>"205"</f>
        <v>205</v>
      </c>
      <c r="B19" s="2" t="s">
        <v>0</v>
      </c>
      <c r="C19" s="2" t="s">
        <v>10</v>
      </c>
      <c r="E19" s="2" t="s">
        <v>60</v>
      </c>
      <c r="G19" s="2" t="s">
        <v>158</v>
      </c>
      <c r="H19" s="40" t="s">
        <v>144</v>
      </c>
      <c r="I19" s="40" t="s">
        <v>146</v>
      </c>
      <c r="J19" s="40" t="s">
        <v>142</v>
      </c>
      <c r="K19" s="6">
        <f t="shared" si="0"/>
        <v>6.1</v>
      </c>
      <c r="L19" s="6">
        <f t="shared" si="1"/>
        <v>12.1</v>
      </c>
      <c r="M19" s="6">
        <f t="shared" si="2"/>
        <v>13.1</v>
      </c>
      <c r="N19" s="6" t="str">
        <f t="shared" si="3"/>
        <v>6,1/12,1/13,1</v>
      </c>
      <c r="O19" s="6">
        <f t="shared" si="4"/>
        <v>19</v>
      </c>
      <c r="P19" s="6">
        <f t="shared" si="5"/>
        <v>26</v>
      </c>
      <c r="R19" s="6" t="s">
        <v>146</v>
      </c>
      <c r="W19" s="40"/>
      <c r="Y19" s="6" t="s">
        <v>196</v>
      </c>
    </row>
    <row r="20" spans="1:33" ht="15" customHeight="1" x14ac:dyDescent="0.35">
      <c r="A20" s="5" t="str">
        <f>"209"</f>
        <v>209</v>
      </c>
      <c r="B20" s="2" t="s">
        <v>0</v>
      </c>
      <c r="C20" s="2" t="s">
        <v>7</v>
      </c>
      <c r="D20" s="2" t="s">
        <v>8</v>
      </c>
      <c r="E20" s="2" t="s">
        <v>27</v>
      </c>
      <c r="G20" s="2" t="s">
        <v>158</v>
      </c>
      <c r="H20" s="40" t="s">
        <v>144</v>
      </c>
      <c r="I20" s="40" t="s">
        <v>139</v>
      </c>
      <c r="J20" s="40" t="s">
        <v>142</v>
      </c>
      <c r="K20" s="6">
        <f t="shared" si="0"/>
        <v>6.1</v>
      </c>
      <c r="L20" s="6">
        <f t="shared" si="1"/>
        <v>17.100000000000001</v>
      </c>
      <c r="M20" s="6">
        <f t="shared" si="2"/>
        <v>13.1</v>
      </c>
      <c r="N20" s="6" t="str">
        <f t="shared" si="3"/>
        <v>6,1/13,1/17,1</v>
      </c>
      <c r="O20" s="6" t="str">
        <f t="shared" si="4"/>
        <v/>
      </c>
      <c r="P20" s="6">
        <f t="shared" si="5"/>
        <v>30</v>
      </c>
      <c r="R20" s="6" t="s">
        <v>146</v>
      </c>
      <c r="W20" s="40"/>
      <c r="Y20" s="6" t="s">
        <v>196</v>
      </c>
      <c r="Z20" s="6" t="s">
        <v>223</v>
      </c>
    </row>
    <row r="21" spans="1:33" ht="15" customHeight="1" x14ac:dyDescent="0.35">
      <c r="A21" s="5" t="str">
        <f>"205"</f>
        <v>205</v>
      </c>
      <c r="B21" s="2" t="s">
        <v>0</v>
      </c>
      <c r="C21" s="2" t="s">
        <v>5</v>
      </c>
      <c r="G21" s="2" t="s">
        <v>158</v>
      </c>
      <c r="H21" s="40" t="s">
        <v>142</v>
      </c>
      <c r="I21" s="40" t="s">
        <v>144</v>
      </c>
      <c r="J21" s="40" t="s">
        <v>139</v>
      </c>
      <c r="K21" s="6">
        <f t="shared" si="0"/>
        <v>13.1</v>
      </c>
      <c r="L21" s="6">
        <f t="shared" si="1"/>
        <v>6.1</v>
      </c>
      <c r="M21" s="6">
        <f t="shared" si="2"/>
        <v>17.100000000000001</v>
      </c>
      <c r="N21" s="6" t="str">
        <f t="shared" si="3"/>
        <v>6,1/13,1/17,1</v>
      </c>
      <c r="O21" s="6" t="str">
        <f t="shared" si="4"/>
        <v/>
      </c>
      <c r="P21" s="6">
        <f t="shared" si="5"/>
        <v>32</v>
      </c>
      <c r="W21" s="40"/>
      <c r="Y21" s="6" t="s">
        <v>196</v>
      </c>
      <c r="Z21" s="6" t="s">
        <v>254</v>
      </c>
    </row>
    <row r="22" spans="1:33" ht="15" customHeight="1" x14ac:dyDescent="0.35">
      <c r="A22" s="5" t="str">
        <f>"208"</f>
        <v>208</v>
      </c>
      <c r="B22" s="2" t="s">
        <v>0</v>
      </c>
      <c r="C22" s="2" t="s">
        <v>7</v>
      </c>
      <c r="D22" s="2" t="s">
        <v>3</v>
      </c>
      <c r="G22" s="2" t="s">
        <v>158</v>
      </c>
      <c r="H22" s="40" t="s">
        <v>144</v>
      </c>
      <c r="I22" s="40" t="s">
        <v>147</v>
      </c>
      <c r="J22" s="40" t="s">
        <v>146</v>
      </c>
      <c r="K22" s="6">
        <f t="shared" si="0"/>
        <v>6.1</v>
      </c>
      <c r="L22" s="6">
        <f t="shared" si="1"/>
        <v>18.100000000000001</v>
      </c>
      <c r="M22" s="6">
        <f t="shared" si="2"/>
        <v>12.1</v>
      </c>
      <c r="N22" s="6" t="str">
        <f t="shared" si="3"/>
        <v>6,1/12,1/18,1</v>
      </c>
      <c r="O22" s="6" t="str">
        <f t="shared" si="4"/>
        <v/>
      </c>
      <c r="P22" s="6">
        <f t="shared" si="5"/>
        <v>33</v>
      </c>
      <c r="T22" s="3" t="s">
        <v>148</v>
      </c>
      <c r="U22" s="2" t="s">
        <v>157</v>
      </c>
      <c r="W22" s="40" t="s">
        <v>3</v>
      </c>
      <c r="Y22" s="6" t="s">
        <v>196</v>
      </c>
    </row>
    <row r="23" spans="1:33" ht="15" customHeight="1" x14ac:dyDescent="0.35">
      <c r="A23" s="5" t="str">
        <f>"203"</f>
        <v>203</v>
      </c>
      <c r="B23" s="2" t="s">
        <v>0</v>
      </c>
      <c r="C23" s="2" t="s">
        <v>1</v>
      </c>
      <c r="G23" s="2" t="s">
        <v>158</v>
      </c>
      <c r="H23" s="40" t="s">
        <v>144</v>
      </c>
      <c r="I23" s="40" t="s">
        <v>142</v>
      </c>
      <c r="J23" s="40" t="s">
        <v>139</v>
      </c>
      <c r="K23" s="6">
        <f t="shared" si="0"/>
        <v>6.1</v>
      </c>
      <c r="L23" s="6">
        <f t="shared" si="1"/>
        <v>13.1</v>
      </c>
      <c r="M23" s="6">
        <f t="shared" si="2"/>
        <v>17.100000000000001</v>
      </c>
      <c r="N23" s="6" t="str">
        <f t="shared" si="3"/>
        <v>6,1/13,1/17,1</v>
      </c>
      <c r="O23" s="6" t="str">
        <f t="shared" si="4"/>
        <v/>
      </c>
      <c r="P23" s="6">
        <f t="shared" si="5"/>
        <v>34</v>
      </c>
      <c r="R23" s="6" t="s">
        <v>916</v>
      </c>
      <c r="W23" s="40"/>
      <c r="Y23" s="6" t="s">
        <v>196</v>
      </c>
    </row>
    <row r="24" spans="1:33" ht="15" customHeight="1" x14ac:dyDescent="0.35">
      <c r="A24" s="5" t="str">
        <f>"209"</f>
        <v>209</v>
      </c>
      <c r="B24" s="2" t="s">
        <v>0</v>
      </c>
      <c r="C24" s="2" t="s">
        <v>1</v>
      </c>
      <c r="G24" s="2" t="s">
        <v>158</v>
      </c>
      <c r="H24" s="40" t="s">
        <v>144</v>
      </c>
      <c r="I24" s="40" t="s">
        <v>147</v>
      </c>
      <c r="J24" s="40" t="s">
        <v>146</v>
      </c>
      <c r="K24" s="6">
        <f t="shared" si="0"/>
        <v>6.1</v>
      </c>
      <c r="L24" s="6">
        <f t="shared" si="1"/>
        <v>18.100000000000001</v>
      </c>
      <c r="M24" s="6">
        <f t="shared" si="2"/>
        <v>12.1</v>
      </c>
      <c r="N24" s="6" t="str">
        <f t="shared" si="3"/>
        <v>6,1/12,1/18,1</v>
      </c>
      <c r="O24" s="6" t="str">
        <f t="shared" si="4"/>
        <v/>
      </c>
      <c r="P24" s="6">
        <f t="shared" si="5"/>
        <v>35</v>
      </c>
      <c r="R24" s="6" t="s">
        <v>2</v>
      </c>
      <c r="W24" s="40"/>
      <c r="Y24" s="6" t="s">
        <v>196</v>
      </c>
    </row>
    <row r="25" spans="1:33" ht="15" customHeight="1" x14ac:dyDescent="0.35">
      <c r="A25" s="5" t="str">
        <f>"206"</f>
        <v>206</v>
      </c>
      <c r="B25" s="2" t="s">
        <v>0</v>
      </c>
      <c r="C25" s="2" t="s">
        <v>7</v>
      </c>
      <c r="G25" s="2" t="s">
        <v>158</v>
      </c>
      <c r="H25" s="40" t="s">
        <v>146</v>
      </c>
      <c r="I25" s="40" t="s">
        <v>140</v>
      </c>
      <c r="J25" s="40" t="s">
        <v>2</v>
      </c>
      <c r="K25" s="6">
        <f t="shared" si="0"/>
        <v>12.1</v>
      </c>
      <c r="L25" s="6">
        <f t="shared" si="1"/>
        <v>2.1</v>
      </c>
      <c r="M25" s="6">
        <f t="shared" si="2"/>
        <v>3.1</v>
      </c>
      <c r="N25" s="6" t="str">
        <f t="shared" si="3"/>
        <v>2,1/3,1/12,1</v>
      </c>
      <c r="O25" s="6">
        <f t="shared" si="4"/>
        <v>25</v>
      </c>
      <c r="P25" s="6">
        <f t="shared" si="5"/>
        <v>37</v>
      </c>
      <c r="R25" s="6" t="s">
        <v>917</v>
      </c>
      <c r="T25" s="6" t="s">
        <v>16</v>
      </c>
      <c r="U25" s="6" t="s">
        <v>159</v>
      </c>
      <c r="W25" s="40" t="s">
        <v>16</v>
      </c>
      <c r="Y25" s="6" t="s">
        <v>196</v>
      </c>
    </row>
    <row r="26" spans="1:33" ht="15" customHeight="1" x14ac:dyDescent="0.35">
      <c r="A26" s="5" t="str">
        <f>"203"</f>
        <v>203</v>
      </c>
      <c r="B26" s="2" t="s">
        <v>0</v>
      </c>
      <c r="C26" s="2" t="s">
        <v>7</v>
      </c>
      <c r="E26" s="2" t="s">
        <v>39</v>
      </c>
      <c r="G26" s="2" t="s">
        <v>158</v>
      </c>
      <c r="H26" s="40" t="s">
        <v>142</v>
      </c>
      <c r="I26" s="40" t="s">
        <v>916</v>
      </c>
      <c r="J26" s="40" t="s">
        <v>146</v>
      </c>
      <c r="K26" s="6">
        <f t="shared" si="0"/>
        <v>13.1</v>
      </c>
      <c r="L26" s="6">
        <f t="shared" si="1"/>
        <v>56.1</v>
      </c>
      <c r="M26" s="6">
        <f t="shared" si="2"/>
        <v>12.1</v>
      </c>
      <c r="N26" s="6" t="str">
        <f t="shared" si="3"/>
        <v>12,1/13,1/56,1</v>
      </c>
      <c r="O26" s="6">
        <f t="shared" si="4"/>
        <v>26</v>
      </c>
      <c r="P26" s="6">
        <f t="shared" si="5"/>
        <v>38</v>
      </c>
      <c r="R26" s="6" t="s">
        <v>144</v>
      </c>
      <c r="T26" s="6" t="s">
        <v>39</v>
      </c>
      <c r="U26" s="6" t="s">
        <v>193</v>
      </c>
      <c r="W26" s="40" t="s">
        <v>39</v>
      </c>
      <c r="Y26" s="6" t="s">
        <v>196</v>
      </c>
    </row>
    <row r="27" spans="1:33" ht="15" customHeight="1" x14ac:dyDescent="0.35">
      <c r="A27" s="5" t="str">
        <f>"205"</f>
        <v>205</v>
      </c>
      <c r="B27" s="2" t="s">
        <v>0</v>
      </c>
      <c r="C27" s="2" t="s">
        <v>1</v>
      </c>
      <c r="G27" s="2" t="s">
        <v>158</v>
      </c>
      <c r="H27" s="40" t="s">
        <v>144</v>
      </c>
      <c r="I27" s="40" t="s">
        <v>146</v>
      </c>
      <c r="J27" s="40" t="s">
        <v>147</v>
      </c>
      <c r="K27" s="6">
        <f t="shared" si="0"/>
        <v>6.1</v>
      </c>
      <c r="L27" s="6">
        <f t="shared" si="1"/>
        <v>12.1</v>
      </c>
      <c r="M27" s="6">
        <f t="shared" si="2"/>
        <v>18.100000000000001</v>
      </c>
      <c r="N27" s="6" t="str">
        <f t="shared" si="3"/>
        <v>6,1/12,1/18,1</v>
      </c>
      <c r="O27" s="6" t="str">
        <f t="shared" si="4"/>
        <v/>
      </c>
      <c r="P27" s="6">
        <f t="shared" si="5"/>
        <v>40</v>
      </c>
      <c r="R27" s="6" t="s">
        <v>142</v>
      </c>
      <c r="W27" s="40"/>
      <c r="Y27" s="6" t="s">
        <v>196</v>
      </c>
    </row>
    <row r="28" spans="1:33" ht="15" customHeight="1" x14ac:dyDescent="0.35">
      <c r="A28" s="5" t="str">
        <f>"210"</f>
        <v>210</v>
      </c>
      <c r="B28" s="2" t="s">
        <v>0</v>
      </c>
      <c r="C28" s="2" t="s">
        <v>5</v>
      </c>
      <c r="G28" s="2" t="s">
        <v>158</v>
      </c>
      <c r="H28" s="40" t="s">
        <v>139</v>
      </c>
      <c r="I28" s="40" t="s">
        <v>144</v>
      </c>
      <c r="J28" s="40" t="s">
        <v>142</v>
      </c>
      <c r="K28" s="6">
        <f t="shared" si="0"/>
        <v>17.100000000000001</v>
      </c>
      <c r="L28" s="6">
        <f t="shared" si="1"/>
        <v>6.1</v>
      </c>
      <c r="M28" s="6">
        <f t="shared" si="2"/>
        <v>13.1</v>
      </c>
      <c r="N28" s="6" t="str">
        <f t="shared" si="3"/>
        <v>6,1/13,1/17,1</v>
      </c>
      <c r="O28" s="6" t="str">
        <f t="shared" si="4"/>
        <v/>
      </c>
      <c r="P28" s="6">
        <f t="shared" si="5"/>
        <v>42</v>
      </c>
      <c r="R28" s="6" t="s">
        <v>140</v>
      </c>
      <c r="W28" s="40"/>
      <c r="Y28" s="6" t="s">
        <v>196</v>
      </c>
      <c r="AC28" s="6" t="s">
        <v>158</v>
      </c>
      <c r="AD28" s="6" t="s">
        <v>139</v>
      </c>
      <c r="AE28" s="6" t="s">
        <v>144</v>
      </c>
      <c r="AF28" s="6" t="s">
        <v>142</v>
      </c>
      <c r="AG28" s="6" t="s">
        <v>140</v>
      </c>
    </row>
    <row r="29" spans="1:33" ht="15" customHeight="1" x14ac:dyDescent="0.35">
      <c r="A29" s="5" t="str">
        <f>"208"</f>
        <v>208</v>
      </c>
      <c r="B29" s="2" t="s">
        <v>0</v>
      </c>
      <c r="C29" s="2" t="s">
        <v>1</v>
      </c>
      <c r="G29" s="2" t="s">
        <v>158</v>
      </c>
      <c r="H29" s="40" t="s">
        <v>144</v>
      </c>
      <c r="I29" s="40" t="s">
        <v>147</v>
      </c>
      <c r="J29" s="40" t="s">
        <v>146</v>
      </c>
      <c r="K29" s="6">
        <f t="shared" si="0"/>
        <v>6.1</v>
      </c>
      <c r="L29" s="6">
        <f t="shared" si="1"/>
        <v>18.100000000000001</v>
      </c>
      <c r="M29" s="6">
        <f t="shared" si="2"/>
        <v>12.1</v>
      </c>
      <c r="N29" s="6" t="str">
        <f t="shared" si="3"/>
        <v>6,1/12,1/18,1</v>
      </c>
      <c r="O29" s="6" t="str">
        <f t="shared" si="4"/>
        <v/>
      </c>
      <c r="P29" s="6">
        <f t="shared" si="5"/>
        <v>48</v>
      </c>
      <c r="T29" s="3"/>
      <c r="U29" s="2"/>
      <c r="W29" s="40"/>
      <c r="Y29" s="6" t="s">
        <v>198</v>
      </c>
      <c r="Z29" s="6" t="s">
        <v>245</v>
      </c>
    </row>
    <row r="30" spans="1:33" ht="15" customHeight="1" x14ac:dyDescent="0.35">
      <c r="A30" s="9" t="str">
        <f>"208"</f>
        <v>208</v>
      </c>
      <c r="B30" s="4" t="s">
        <v>0</v>
      </c>
      <c r="C30" s="4" t="s">
        <v>1</v>
      </c>
      <c r="G30" s="2" t="s">
        <v>158</v>
      </c>
      <c r="H30" s="40" t="s">
        <v>917</v>
      </c>
      <c r="I30" s="40" t="s">
        <v>140</v>
      </c>
      <c r="J30" s="40" t="s">
        <v>146</v>
      </c>
      <c r="K30" s="6">
        <f t="shared" si="0"/>
        <v>5.0999999999999996</v>
      </c>
      <c r="L30" s="6">
        <f t="shared" si="1"/>
        <v>2.1</v>
      </c>
      <c r="M30" s="6">
        <f t="shared" si="2"/>
        <v>12.1</v>
      </c>
      <c r="N30" s="6" t="str">
        <f t="shared" si="3"/>
        <v>2,1/5,1/12,1</v>
      </c>
      <c r="O30" s="6">
        <f t="shared" si="4"/>
        <v>30</v>
      </c>
      <c r="P30" s="6">
        <f t="shared" si="5"/>
        <v>51</v>
      </c>
      <c r="T30" s="3"/>
      <c r="U30" s="2"/>
      <c r="W30" s="40"/>
      <c r="Y30" s="6" t="s">
        <v>197</v>
      </c>
    </row>
    <row r="31" spans="1:33" ht="15" customHeight="1" x14ac:dyDescent="0.35">
      <c r="A31" s="5" t="str">
        <f>"201"</f>
        <v>201</v>
      </c>
      <c r="B31" s="2" t="s">
        <v>0</v>
      </c>
      <c r="C31" s="2" t="s">
        <v>1</v>
      </c>
      <c r="D31" s="2" t="s">
        <v>3</v>
      </c>
      <c r="E31" s="2" t="s">
        <v>2</v>
      </c>
      <c r="G31" s="2" t="s">
        <v>158</v>
      </c>
      <c r="H31" s="40" t="s">
        <v>144</v>
      </c>
      <c r="I31" s="40" t="s">
        <v>147</v>
      </c>
      <c r="J31" s="40" t="s">
        <v>146</v>
      </c>
      <c r="K31" s="6">
        <f t="shared" si="0"/>
        <v>6.1</v>
      </c>
      <c r="L31" s="6">
        <f t="shared" si="1"/>
        <v>18.100000000000001</v>
      </c>
      <c r="M31" s="6">
        <f t="shared" si="2"/>
        <v>12.1</v>
      </c>
      <c r="N31" s="6" t="str">
        <f t="shared" si="3"/>
        <v>6,1/12,1/18,1</v>
      </c>
      <c r="O31" s="6" t="str">
        <f t="shared" si="4"/>
        <v/>
      </c>
      <c r="P31" s="6">
        <f t="shared" si="5"/>
        <v>56</v>
      </c>
      <c r="T31" s="6" t="s">
        <v>148</v>
      </c>
      <c r="U31" s="6" t="s">
        <v>157</v>
      </c>
      <c r="W31" s="40" t="s">
        <v>3</v>
      </c>
      <c r="X31" s="6" t="s">
        <v>188</v>
      </c>
      <c r="Y31" s="6" t="s">
        <v>196</v>
      </c>
    </row>
    <row r="32" spans="1:33" ht="15" customHeight="1" x14ac:dyDescent="0.35">
      <c r="A32" s="5" t="str">
        <f>"204"</f>
        <v>204</v>
      </c>
      <c r="B32" s="2" t="s">
        <v>0</v>
      </c>
      <c r="C32" s="2" t="s">
        <v>10</v>
      </c>
      <c r="D32" s="2" t="s">
        <v>3</v>
      </c>
      <c r="E32" s="2" t="s">
        <v>39</v>
      </c>
      <c r="G32" s="2" t="s">
        <v>158</v>
      </c>
      <c r="H32" s="40" t="s">
        <v>144</v>
      </c>
      <c r="I32" s="40" t="s">
        <v>147</v>
      </c>
      <c r="J32" s="40" t="s">
        <v>142</v>
      </c>
      <c r="K32" s="6">
        <f t="shared" si="0"/>
        <v>6.1</v>
      </c>
      <c r="L32" s="6">
        <f t="shared" si="1"/>
        <v>18.100000000000001</v>
      </c>
      <c r="M32" s="6">
        <f t="shared" si="2"/>
        <v>13.1</v>
      </c>
      <c r="N32" s="6" t="str">
        <f t="shared" si="3"/>
        <v>6,1/13,1/18,1</v>
      </c>
      <c r="O32" s="6">
        <f t="shared" si="4"/>
        <v>32</v>
      </c>
      <c r="P32" s="6">
        <f t="shared" si="5"/>
        <v>57</v>
      </c>
      <c r="R32" s="6" t="s">
        <v>916</v>
      </c>
      <c r="T32" s="8" t="s">
        <v>148</v>
      </c>
      <c r="U32" s="6" t="s">
        <v>157</v>
      </c>
      <c r="W32" s="40" t="s">
        <v>3</v>
      </c>
      <c r="Y32" s="6" t="s">
        <v>196</v>
      </c>
    </row>
    <row r="33" spans="1:38" ht="15" customHeight="1" x14ac:dyDescent="0.35">
      <c r="A33" s="5" t="str">
        <f>"209"</f>
        <v>209</v>
      </c>
      <c r="B33" s="2" t="s">
        <v>0</v>
      </c>
      <c r="C33" s="2" t="s">
        <v>1</v>
      </c>
      <c r="G33" s="2" t="s">
        <v>158</v>
      </c>
      <c r="H33" s="40" t="s">
        <v>144</v>
      </c>
      <c r="I33" s="40" t="s">
        <v>139</v>
      </c>
      <c r="J33" s="40" t="s">
        <v>916</v>
      </c>
      <c r="K33" s="6">
        <f t="shared" si="0"/>
        <v>6.1</v>
      </c>
      <c r="L33" s="6">
        <f t="shared" si="1"/>
        <v>17.100000000000001</v>
      </c>
      <c r="M33" s="6">
        <f t="shared" si="2"/>
        <v>56.1</v>
      </c>
      <c r="N33" s="6" t="str">
        <f t="shared" si="3"/>
        <v>6,1/17,1/56,1</v>
      </c>
      <c r="O33" s="6">
        <f t="shared" si="4"/>
        <v>33</v>
      </c>
      <c r="P33" s="6">
        <f t="shared" si="5"/>
        <v>58</v>
      </c>
      <c r="R33" s="6" t="s">
        <v>142</v>
      </c>
      <c r="W33" s="40"/>
      <c r="Y33" s="6" t="s">
        <v>196</v>
      </c>
    </row>
    <row r="34" spans="1:38" ht="15" customHeight="1" x14ac:dyDescent="0.35">
      <c r="A34" s="5" t="str">
        <f>"209"</f>
        <v>209</v>
      </c>
      <c r="B34" s="2" t="s">
        <v>0</v>
      </c>
      <c r="C34" s="2" t="s">
        <v>7</v>
      </c>
      <c r="D34" s="2" t="s">
        <v>8</v>
      </c>
      <c r="E34" s="2" t="s">
        <v>70</v>
      </c>
      <c r="G34" s="2" t="s">
        <v>158</v>
      </c>
      <c r="H34" s="40" t="s">
        <v>70</v>
      </c>
      <c r="I34" s="40" t="s">
        <v>139</v>
      </c>
      <c r="J34" s="40" t="s">
        <v>142</v>
      </c>
      <c r="K34" s="6">
        <f t="shared" si="0"/>
        <v>8.1</v>
      </c>
      <c r="L34" s="6">
        <f t="shared" si="1"/>
        <v>17.100000000000001</v>
      </c>
      <c r="M34" s="6">
        <f t="shared" si="2"/>
        <v>13.1</v>
      </c>
      <c r="N34" s="6" t="str">
        <f t="shared" si="3"/>
        <v>8,1/13,1/17,1</v>
      </c>
      <c r="O34" s="6">
        <f t="shared" si="4"/>
        <v>34</v>
      </c>
      <c r="P34" s="6">
        <f t="shared" si="5"/>
        <v>61</v>
      </c>
      <c r="R34" s="6" t="s">
        <v>140</v>
      </c>
      <c r="T34" s="6" t="s">
        <v>150</v>
      </c>
      <c r="U34" s="6" t="s">
        <v>157</v>
      </c>
      <c r="W34" s="40" t="s">
        <v>8</v>
      </c>
      <c r="Y34" s="6" t="s">
        <v>196</v>
      </c>
    </row>
    <row r="35" spans="1:38" ht="15" customHeight="1" x14ac:dyDescent="0.35">
      <c r="A35" s="5" t="str">
        <f>"201"</f>
        <v>201</v>
      </c>
      <c r="B35" s="2" t="s">
        <v>0</v>
      </c>
      <c r="C35" s="2" t="s">
        <v>1</v>
      </c>
      <c r="G35" s="2" t="s">
        <v>158</v>
      </c>
      <c r="H35" s="40" t="s">
        <v>142</v>
      </c>
      <c r="I35" s="40" t="s">
        <v>916</v>
      </c>
      <c r="J35" s="40" t="s">
        <v>139</v>
      </c>
      <c r="K35" s="6">
        <f t="shared" si="0"/>
        <v>13.1</v>
      </c>
      <c r="L35" s="6">
        <f t="shared" si="1"/>
        <v>56.1</v>
      </c>
      <c r="M35" s="6">
        <f t="shared" si="2"/>
        <v>17.100000000000001</v>
      </c>
      <c r="N35" s="6" t="str">
        <f t="shared" si="3"/>
        <v>13,1/17,1/56,1</v>
      </c>
      <c r="O35" s="6">
        <f t="shared" si="4"/>
        <v>35</v>
      </c>
      <c r="P35" s="6">
        <f t="shared" si="5"/>
        <v>71</v>
      </c>
      <c r="W35" s="40"/>
      <c r="Y35" s="6" t="s">
        <v>196</v>
      </c>
    </row>
    <row r="36" spans="1:38" ht="15" customHeight="1" x14ac:dyDescent="0.35">
      <c r="A36" s="5" t="str">
        <f>"204"</f>
        <v>204</v>
      </c>
      <c r="B36" s="2" t="s">
        <v>0</v>
      </c>
      <c r="C36" s="2" t="s">
        <v>1</v>
      </c>
      <c r="G36" s="2" t="s">
        <v>158</v>
      </c>
      <c r="H36" s="40" t="s">
        <v>144</v>
      </c>
      <c r="I36" s="40" t="s">
        <v>147</v>
      </c>
      <c r="J36" s="40" t="s">
        <v>142</v>
      </c>
      <c r="K36" s="6">
        <f t="shared" si="0"/>
        <v>6.1</v>
      </c>
      <c r="L36" s="6">
        <f t="shared" si="1"/>
        <v>18.100000000000001</v>
      </c>
      <c r="M36" s="6">
        <f t="shared" si="2"/>
        <v>13.1</v>
      </c>
      <c r="N36" s="6" t="str">
        <f t="shared" si="3"/>
        <v>6,1/13,1/18,1</v>
      </c>
      <c r="O36" s="6" t="str">
        <f t="shared" si="4"/>
        <v/>
      </c>
      <c r="P36" s="6">
        <f t="shared" si="5"/>
        <v>74</v>
      </c>
      <c r="R36" s="6" t="s">
        <v>146</v>
      </c>
      <c r="W36" s="40"/>
      <c r="Y36" s="6" t="s">
        <v>196</v>
      </c>
    </row>
    <row r="37" spans="1:38" ht="15" customHeight="1" x14ac:dyDescent="0.35">
      <c r="A37" s="5" t="str">
        <f>"212"</f>
        <v>212</v>
      </c>
      <c r="B37" s="2" t="s">
        <v>0</v>
      </c>
      <c r="C37" s="2" t="s">
        <v>1</v>
      </c>
      <c r="E37" s="2" t="s">
        <v>16</v>
      </c>
      <c r="G37" s="2" t="s">
        <v>158</v>
      </c>
      <c r="H37" s="40" t="s">
        <v>140</v>
      </c>
      <c r="I37" s="40" t="s">
        <v>144</v>
      </c>
      <c r="J37" s="40" t="s">
        <v>142</v>
      </c>
      <c r="K37" s="6">
        <f t="shared" si="0"/>
        <v>2.1</v>
      </c>
      <c r="L37" s="6">
        <f t="shared" si="1"/>
        <v>6.1</v>
      </c>
      <c r="M37" s="6">
        <f t="shared" si="2"/>
        <v>13.1</v>
      </c>
      <c r="N37" s="6" t="str">
        <f t="shared" si="3"/>
        <v>2,1/6,1/13,1</v>
      </c>
      <c r="O37" s="6">
        <f t="shared" si="4"/>
        <v>37</v>
      </c>
      <c r="P37" s="6">
        <f t="shared" si="5"/>
        <v>76</v>
      </c>
      <c r="T37" s="12"/>
      <c r="W37" s="40"/>
      <c r="Y37" s="6" t="s">
        <v>196</v>
      </c>
      <c r="Z37" s="6" t="s">
        <v>238</v>
      </c>
    </row>
    <row r="38" spans="1:38" ht="15" customHeight="1" x14ac:dyDescent="0.35">
      <c r="A38" s="5" t="str">
        <f>"205"</f>
        <v>205</v>
      </c>
      <c r="B38" s="2" t="s">
        <v>0</v>
      </c>
      <c r="C38" s="2" t="s">
        <v>1</v>
      </c>
      <c r="G38" s="2" t="s">
        <v>158</v>
      </c>
      <c r="H38" s="40" t="s">
        <v>139</v>
      </c>
      <c r="I38" s="40" t="s">
        <v>140</v>
      </c>
      <c r="J38" s="40" t="s">
        <v>142</v>
      </c>
      <c r="K38" s="6">
        <f t="shared" si="0"/>
        <v>17.100000000000001</v>
      </c>
      <c r="L38" s="6">
        <f t="shared" si="1"/>
        <v>2.1</v>
      </c>
      <c r="M38" s="6">
        <f t="shared" si="2"/>
        <v>13.1</v>
      </c>
      <c r="N38" s="6" t="str">
        <f t="shared" si="3"/>
        <v>2,1/13,1/17,1</v>
      </c>
      <c r="O38" s="6">
        <f t="shared" si="4"/>
        <v>38</v>
      </c>
      <c r="P38" s="6">
        <f t="shared" si="5"/>
        <v>78</v>
      </c>
      <c r="R38" s="6" t="s">
        <v>146</v>
      </c>
      <c r="W38" s="40"/>
      <c r="Y38" s="6" t="s">
        <v>197</v>
      </c>
    </row>
    <row r="39" spans="1:38" ht="15" customHeight="1" x14ac:dyDescent="0.35">
      <c r="A39" s="5" t="str">
        <f>"207"</f>
        <v>207</v>
      </c>
      <c r="B39" s="2" t="s">
        <v>0</v>
      </c>
      <c r="C39" s="2" t="s">
        <v>1</v>
      </c>
      <c r="G39" s="2" t="s">
        <v>158</v>
      </c>
      <c r="H39" s="40" t="s">
        <v>142</v>
      </c>
      <c r="I39" s="40" t="s">
        <v>139</v>
      </c>
      <c r="J39" s="40" t="s">
        <v>140</v>
      </c>
      <c r="K39" s="6">
        <f t="shared" si="0"/>
        <v>13.1</v>
      </c>
      <c r="L39" s="6">
        <f t="shared" si="1"/>
        <v>17.100000000000001</v>
      </c>
      <c r="M39" s="6">
        <f t="shared" si="2"/>
        <v>2.1</v>
      </c>
      <c r="N39" s="6" t="str">
        <f t="shared" si="3"/>
        <v>2,1/13,1/17,1</v>
      </c>
      <c r="O39" s="6" t="str">
        <f t="shared" si="4"/>
        <v/>
      </c>
      <c r="P39" s="6">
        <f t="shared" si="5"/>
        <v>79</v>
      </c>
      <c r="R39" s="6" t="s">
        <v>144</v>
      </c>
      <c r="W39" s="40"/>
      <c r="Y39" s="6" t="s">
        <v>198</v>
      </c>
      <c r="Z39" s="6" t="s">
        <v>245</v>
      </c>
    </row>
    <row r="40" spans="1:38" ht="15" customHeight="1" x14ac:dyDescent="0.35">
      <c r="A40" s="5" t="str">
        <f>"209"</f>
        <v>209</v>
      </c>
      <c r="B40" s="2" t="s">
        <v>0</v>
      </c>
      <c r="C40" s="2" t="s">
        <v>7</v>
      </c>
      <c r="E40" s="2" t="s">
        <v>70</v>
      </c>
      <c r="G40" s="2" t="s">
        <v>158</v>
      </c>
      <c r="H40" s="40" t="s">
        <v>144</v>
      </c>
      <c r="I40" s="43" t="s">
        <v>70</v>
      </c>
      <c r="J40" s="40" t="s">
        <v>146</v>
      </c>
      <c r="K40" s="6">
        <f t="shared" si="0"/>
        <v>6.1</v>
      </c>
      <c r="L40" s="6">
        <f t="shared" si="1"/>
        <v>8.1</v>
      </c>
      <c r="M40" s="6">
        <f t="shared" si="2"/>
        <v>12.1</v>
      </c>
      <c r="N40" s="6" t="str">
        <f t="shared" si="3"/>
        <v>6,1/8,1/12,1</v>
      </c>
      <c r="O40" s="6">
        <f t="shared" si="4"/>
        <v>40</v>
      </c>
      <c r="P40" s="6">
        <f t="shared" si="5"/>
        <v>82</v>
      </c>
      <c r="R40" s="6" t="s">
        <v>139</v>
      </c>
      <c r="T40" s="6" t="s">
        <v>150</v>
      </c>
      <c r="U40" s="6" t="s">
        <v>156</v>
      </c>
      <c r="W40" s="40"/>
      <c r="X40" s="6" t="s">
        <v>182</v>
      </c>
      <c r="Y40" s="6" t="s">
        <v>196</v>
      </c>
    </row>
    <row r="41" spans="1:38" ht="15" customHeight="1" x14ac:dyDescent="0.35">
      <c r="A41" s="5" t="str">
        <f>"212"</f>
        <v>212</v>
      </c>
      <c r="B41" s="2" t="s">
        <v>0</v>
      </c>
      <c r="C41" s="2" t="s">
        <v>5</v>
      </c>
      <c r="D41" s="2" t="s">
        <v>3</v>
      </c>
      <c r="G41" s="2" t="s">
        <v>158</v>
      </c>
      <c r="H41" s="40" t="s">
        <v>142</v>
      </c>
      <c r="I41" s="40" t="s">
        <v>140</v>
      </c>
      <c r="J41" s="40" t="s">
        <v>139</v>
      </c>
      <c r="K41" s="6">
        <f t="shared" si="0"/>
        <v>13.1</v>
      </c>
      <c r="L41" s="6">
        <f t="shared" si="1"/>
        <v>2.1</v>
      </c>
      <c r="M41" s="6">
        <f t="shared" si="2"/>
        <v>17.100000000000001</v>
      </c>
      <c r="N41" s="6" t="str">
        <f t="shared" si="3"/>
        <v>2,1/13,1/17,1</v>
      </c>
      <c r="O41" s="6" t="str">
        <f t="shared" si="4"/>
        <v/>
      </c>
      <c r="P41" s="6">
        <f t="shared" si="5"/>
        <v>86</v>
      </c>
      <c r="R41" s="6" t="s">
        <v>144</v>
      </c>
      <c r="T41" s="12" t="s">
        <v>148</v>
      </c>
      <c r="U41" s="6" t="s">
        <v>157</v>
      </c>
      <c r="W41" s="40" t="s">
        <v>3</v>
      </c>
      <c r="X41" s="6" t="s">
        <v>167</v>
      </c>
      <c r="Y41" s="6" t="s">
        <v>196</v>
      </c>
    </row>
    <row r="42" spans="1:38" ht="15" customHeight="1" x14ac:dyDescent="0.35">
      <c r="A42" s="5" t="str">
        <f>"207"</f>
        <v>207</v>
      </c>
      <c r="B42" s="2" t="s">
        <v>0</v>
      </c>
      <c r="C42" s="2" t="s">
        <v>1</v>
      </c>
      <c r="G42" s="2" t="s">
        <v>158</v>
      </c>
      <c r="H42" s="40" t="s">
        <v>146</v>
      </c>
      <c r="I42" s="40" t="s">
        <v>139</v>
      </c>
      <c r="J42" s="40" t="s">
        <v>144</v>
      </c>
      <c r="K42" s="6">
        <f t="shared" si="0"/>
        <v>12.1</v>
      </c>
      <c r="L42" s="6">
        <f t="shared" si="1"/>
        <v>17.100000000000001</v>
      </c>
      <c r="M42" s="6">
        <f t="shared" si="2"/>
        <v>6.1</v>
      </c>
      <c r="N42" s="6" t="str">
        <f t="shared" si="3"/>
        <v>6,1/12,1/17,1</v>
      </c>
      <c r="O42" s="6">
        <f t="shared" si="4"/>
        <v>42</v>
      </c>
      <c r="P42" s="6">
        <f t="shared" si="5"/>
        <v>91</v>
      </c>
      <c r="R42" s="6" t="s">
        <v>142</v>
      </c>
      <c r="W42" s="40"/>
      <c r="Y42" s="6" t="s">
        <v>198</v>
      </c>
      <c r="Z42" s="6" t="s">
        <v>245</v>
      </c>
    </row>
    <row r="43" spans="1:38" ht="15" customHeight="1" x14ac:dyDescent="0.35">
      <c r="A43" s="5" t="str">
        <f>"209"</f>
        <v>209</v>
      </c>
      <c r="B43" s="2" t="s">
        <v>0</v>
      </c>
      <c r="C43" s="2" t="s">
        <v>1</v>
      </c>
      <c r="E43" s="2" t="s">
        <v>70</v>
      </c>
      <c r="G43" s="2" t="s">
        <v>158</v>
      </c>
      <c r="H43" s="40" t="s">
        <v>146</v>
      </c>
      <c r="I43" s="40" t="s">
        <v>917</v>
      </c>
      <c r="J43" s="40" t="s">
        <v>140</v>
      </c>
      <c r="K43" s="6">
        <f t="shared" si="0"/>
        <v>12.1</v>
      </c>
      <c r="L43" s="6">
        <f t="shared" si="1"/>
        <v>5.0999999999999996</v>
      </c>
      <c r="M43" s="6">
        <f t="shared" si="2"/>
        <v>2.1</v>
      </c>
      <c r="N43" s="6" t="str">
        <f t="shared" si="3"/>
        <v>2,1/5,1/12,1</v>
      </c>
      <c r="O43" s="6" t="str">
        <f t="shared" si="4"/>
        <v/>
      </c>
      <c r="P43" s="6">
        <f t="shared" si="5"/>
        <v>94</v>
      </c>
      <c r="R43" s="8" t="s">
        <v>143</v>
      </c>
      <c r="T43" s="11"/>
      <c r="U43" s="11" t="s">
        <v>156</v>
      </c>
      <c r="V43" s="11"/>
      <c r="W43" s="42"/>
      <c r="X43" s="11"/>
      <c r="Y43" s="6" t="s">
        <v>196</v>
      </c>
    </row>
    <row r="44" spans="1:38" ht="15" customHeight="1" x14ac:dyDescent="0.35">
      <c r="A44" s="5" t="str">
        <f>"204"</f>
        <v>204</v>
      </c>
      <c r="B44" s="2" t="s">
        <v>0</v>
      </c>
      <c r="C44" s="2" t="s">
        <v>5</v>
      </c>
      <c r="E44" s="2" t="s">
        <v>39</v>
      </c>
      <c r="G44" s="2" t="s">
        <v>158</v>
      </c>
      <c r="H44" s="40" t="s">
        <v>144</v>
      </c>
      <c r="I44" s="40" t="s">
        <v>147</v>
      </c>
      <c r="J44" s="40" t="s">
        <v>143</v>
      </c>
      <c r="K44" s="6">
        <f t="shared" si="0"/>
        <v>6.1</v>
      </c>
      <c r="L44" s="6">
        <f t="shared" si="1"/>
        <v>18.100000000000001</v>
      </c>
      <c r="M44" s="6">
        <f t="shared" si="2"/>
        <v>104.1</v>
      </c>
      <c r="N44" s="6" t="str">
        <f t="shared" si="3"/>
        <v>6,1/18,1/104,1</v>
      </c>
      <c r="O44" s="6" t="str">
        <f t="shared" si="4"/>
        <v/>
      </c>
      <c r="P44" s="6">
        <f t="shared" si="5"/>
        <v>96</v>
      </c>
      <c r="R44" s="6" t="s">
        <v>142</v>
      </c>
      <c r="W44" s="40"/>
      <c r="Y44" s="6" t="s">
        <v>196</v>
      </c>
    </row>
    <row r="45" spans="1:38" ht="15" customHeight="1" x14ac:dyDescent="0.35">
      <c r="A45" s="5" t="str">
        <f>"212"</f>
        <v>212</v>
      </c>
      <c r="B45" s="2" t="s">
        <v>0</v>
      </c>
      <c r="C45" s="2" t="s">
        <v>1</v>
      </c>
      <c r="G45" s="2" t="s">
        <v>158</v>
      </c>
      <c r="H45" s="40" t="s">
        <v>144</v>
      </c>
      <c r="I45" s="40" t="s">
        <v>917</v>
      </c>
      <c r="J45" s="40" t="s">
        <v>142</v>
      </c>
      <c r="K45" s="6">
        <f t="shared" si="0"/>
        <v>6.1</v>
      </c>
      <c r="L45" s="6">
        <f t="shared" si="1"/>
        <v>5.0999999999999996</v>
      </c>
      <c r="M45" s="6">
        <f t="shared" si="2"/>
        <v>13.1</v>
      </c>
      <c r="N45" s="6" t="str">
        <f t="shared" si="3"/>
        <v>5,1/6,1/13,1</v>
      </c>
      <c r="O45" s="6" t="str">
        <f t="shared" si="4"/>
        <v/>
      </c>
      <c r="P45" s="6">
        <f t="shared" si="5"/>
        <v>99</v>
      </c>
      <c r="T45" s="12"/>
      <c r="W45" s="40"/>
      <c r="Y45" s="6" t="s">
        <v>196</v>
      </c>
      <c r="Z45" s="6" t="s">
        <v>238</v>
      </c>
    </row>
    <row r="46" spans="1:38" ht="15" customHeight="1" x14ac:dyDescent="0.35">
      <c r="A46" s="5" t="str">
        <f>"205"</f>
        <v>205</v>
      </c>
      <c r="B46" s="2" t="s">
        <v>0</v>
      </c>
      <c r="C46" s="2" t="s">
        <v>5</v>
      </c>
      <c r="E46" s="2" t="s">
        <v>60</v>
      </c>
      <c r="G46" s="2" t="s">
        <v>158</v>
      </c>
      <c r="H46" s="40" t="s">
        <v>144</v>
      </c>
      <c r="I46" s="40" t="s">
        <v>147</v>
      </c>
      <c r="J46" s="40" t="s">
        <v>146</v>
      </c>
      <c r="K46" s="6">
        <f t="shared" si="0"/>
        <v>6.1</v>
      </c>
      <c r="L46" s="6">
        <f t="shared" si="1"/>
        <v>18.100000000000001</v>
      </c>
      <c r="M46" s="6">
        <f t="shared" si="2"/>
        <v>12.1</v>
      </c>
      <c r="N46" s="6" t="str">
        <f t="shared" si="3"/>
        <v>6,1/12,1/18,1</v>
      </c>
      <c r="O46" s="6" t="str">
        <f t="shared" si="4"/>
        <v/>
      </c>
      <c r="P46" s="6">
        <f t="shared" si="5"/>
        <v>102</v>
      </c>
      <c r="R46" s="6" t="s">
        <v>916</v>
      </c>
      <c r="T46" s="6" t="s">
        <v>152</v>
      </c>
      <c r="U46" s="6" t="s">
        <v>157</v>
      </c>
      <c r="W46" s="40" t="s">
        <v>288</v>
      </c>
      <c r="Y46" s="6" t="s">
        <v>196</v>
      </c>
    </row>
    <row r="47" spans="1:38" ht="15" customHeight="1" x14ac:dyDescent="0.35">
      <c r="A47" s="9" t="str">
        <f>"212"</f>
        <v>212</v>
      </c>
      <c r="B47" s="4" t="s">
        <v>0</v>
      </c>
      <c r="C47" s="4" t="s">
        <v>5</v>
      </c>
      <c r="D47" s="4" t="s">
        <v>3</v>
      </c>
      <c r="E47" s="4" t="s">
        <v>25</v>
      </c>
      <c r="F47" s="4"/>
      <c r="G47" s="2" t="s">
        <v>158</v>
      </c>
      <c r="H47" s="44" t="s">
        <v>144</v>
      </c>
      <c r="I47" s="44" t="s">
        <v>147</v>
      </c>
      <c r="J47" s="44" t="s">
        <v>139</v>
      </c>
      <c r="K47" s="6">
        <f t="shared" si="0"/>
        <v>6.1</v>
      </c>
      <c r="L47" s="6">
        <f t="shared" si="1"/>
        <v>18.100000000000001</v>
      </c>
      <c r="M47" s="6">
        <f t="shared" si="2"/>
        <v>17.100000000000001</v>
      </c>
      <c r="N47" s="6" t="str">
        <f t="shared" si="3"/>
        <v>6,1/17,1/18,1</v>
      </c>
      <c r="O47" s="6" t="str">
        <f t="shared" si="4"/>
        <v/>
      </c>
      <c r="P47" s="6">
        <f t="shared" si="5"/>
        <v>106</v>
      </c>
      <c r="Q47" s="10"/>
      <c r="R47" s="10"/>
      <c r="S47" s="10"/>
      <c r="T47" s="13" t="s">
        <v>148</v>
      </c>
      <c r="U47" s="10" t="s">
        <v>157</v>
      </c>
      <c r="V47" s="10"/>
      <c r="W47" s="40" t="s">
        <v>3</v>
      </c>
      <c r="X47" s="10" t="s">
        <v>239</v>
      </c>
      <c r="Y47" s="6" t="s">
        <v>196</v>
      </c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</row>
    <row r="48" spans="1:38" ht="15" customHeight="1" x14ac:dyDescent="0.35">
      <c r="A48" s="5" t="str">
        <f>"205"</f>
        <v>205</v>
      </c>
      <c r="B48" s="2" t="s">
        <v>0</v>
      </c>
      <c r="C48" s="2" t="s">
        <v>5</v>
      </c>
      <c r="G48" s="2" t="s">
        <v>158</v>
      </c>
      <c r="H48" s="40" t="s">
        <v>144</v>
      </c>
      <c r="I48" s="40" t="s">
        <v>143</v>
      </c>
      <c r="J48" s="40" t="s">
        <v>2</v>
      </c>
      <c r="K48" s="6">
        <f t="shared" si="0"/>
        <v>6.1</v>
      </c>
      <c r="L48" s="6">
        <f t="shared" si="1"/>
        <v>104.1</v>
      </c>
      <c r="M48" s="6">
        <f t="shared" si="2"/>
        <v>3.1</v>
      </c>
      <c r="N48" s="6" t="str">
        <f t="shared" si="3"/>
        <v>3,1/6,1/104,1</v>
      </c>
      <c r="O48" s="6">
        <f t="shared" si="4"/>
        <v>48</v>
      </c>
      <c r="P48" s="6">
        <f t="shared" si="5"/>
        <v>108</v>
      </c>
      <c r="R48" s="6" t="s">
        <v>917</v>
      </c>
      <c r="T48" s="7" t="s">
        <v>153</v>
      </c>
      <c r="U48" s="6" t="s">
        <v>159</v>
      </c>
      <c r="W48" s="40" t="s">
        <v>39</v>
      </c>
      <c r="Y48" s="6" t="s">
        <v>196</v>
      </c>
    </row>
    <row r="49" spans="1:26" ht="15" customHeight="1" x14ac:dyDescent="0.35">
      <c r="A49" s="5" t="str">
        <f>"201"</f>
        <v>201</v>
      </c>
      <c r="B49" s="2" t="s">
        <v>0</v>
      </c>
      <c r="C49" s="2" t="s">
        <v>5</v>
      </c>
      <c r="E49" s="2" t="s">
        <v>2</v>
      </c>
      <c r="G49" s="2" t="s">
        <v>158</v>
      </c>
      <c r="H49" s="40" t="s">
        <v>139</v>
      </c>
      <c r="I49" s="40" t="s">
        <v>140</v>
      </c>
      <c r="J49" s="40" t="s">
        <v>142</v>
      </c>
      <c r="K49" s="6">
        <f t="shared" si="0"/>
        <v>17.100000000000001</v>
      </c>
      <c r="L49" s="6">
        <f t="shared" si="1"/>
        <v>2.1</v>
      </c>
      <c r="M49" s="6">
        <f t="shared" si="2"/>
        <v>13.1</v>
      </c>
      <c r="N49" s="6" t="str">
        <f t="shared" si="3"/>
        <v>2,1/13,1/17,1</v>
      </c>
      <c r="O49" s="6" t="str">
        <f t="shared" si="4"/>
        <v/>
      </c>
      <c r="P49" s="6">
        <f t="shared" si="5"/>
        <v>127</v>
      </c>
      <c r="R49" s="6" t="s">
        <v>917</v>
      </c>
      <c r="T49" s="6" t="s">
        <v>2</v>
      </c>
      <c r="U49" s="6" t="s">
        <v>157</v>
      </c>
      <c r="W49" s="40" t="s">
        <v>2</v>
      </c>
      <c r="Y49" s="6" t="s">
        <v>198</v>
      </c>
      <c r="Z49" s="6" t="s">
        <v>278</v>
      </c>
    </row>
    <row r="50" spans="1:26" ht="15" customHeight="1" x14ac:dyDescent="0.35">
      <c r="A50" s="5" t="str">
        <f>"207"</f>
        <v>207</v>
      </c>
      <c r="B50" s="2" t="s">
        <v>0</v>
      </c>
      <c r="C50" s="2" t="s">
        <v>7</v>
      </c>
      <c r="E50" s="2" t="s">
        <v>39</v>
      </c>
      <c r="F50" s="2" t="s">
        <v>80</v>
      </c>
      <c r="G50" s="2" t="s">
        <v>158</v>
      </c>
      <c r="H50" s="40" t="s">
        <v>139</v>
      </c>
      <c r="I50" s="40" t="s">
        <v>916</v>
      </c>
      <c r="J50" s="40" t="s">
        <v>142</v>
      </c>
      <c r="K50" s="6">
        <f t="shared" si="0"/>
        <v>17.100000000000001</v>
      </c>
      <c r="L50" s="6">
        <f t="shared" si="1"/>
        <v>56.1</v>
      </c>
      <c r="M50" s="6">
        <f t="shared" si="2"/>
        <v>13.1</v>
      </c>
      <c r="N50" s="6" t="str">
        <f t="shared" si="3"/>
        <v>13,1/17,1/56,1</v>
      </c>
      <c r="O50" s="6" t="str">
        <f t="shared" si="4"/>
        <v/>
      </c>
      <c r="P50" s="6">
        <f t="shared" si="5"/>
        <v>141</v>
      </c>
      <c r="R50" s="6" t="s">
        <v>140</v>
      </c>
      <c r="T50" s="6" t="s">
        <v>247</v>
      </c>
      <c r="U50" s="6" t="s">
        <v>157</v>
      </c>
      <c r="W50" s="40" t="s">
        <v>39</v>
      </c>
      <c r="Y50" s="6" t="s">
        <v>196</v>
      </c>
    </row>
    <row r="51" spans="1:26" ht="15" customHeight="1" x14ac:dyDescent="0.35">
      <c r="A51" s="5" t="str">
        <f>"205"</f>
        <v>205</v>
      </c>
      <c r="B51" s="2" t="s">
        <v>0</v>
      </c>
      <c r="C51" s="2" t="s">
        <v>5</v>
      </c>
      <c r="G51" s="2" t="s">
        <v>158</v>
      </c>
      <c r="H51" s="40" t="s">
        <v>142</v>
      </c>
      <c r="I51" s="40" t="s">
        <v>2</v>
      </c>
      <c r="J51" s="40" t="s">
        <v>139</v>
      </c>
      <c r="K51" s="6">
        <f t="shared" si="0"/>
        <v>13.1</v>
      </c>
      <c r="L51" s="6">
        <f t="shared" si="1"/>
        <v>3.1</v>
      </c>
      <c r="M51" s="6">
        <f t="shared" si="2"/>
        <v>17.100000000000001</v>
      </c>
      <c r="N51" s="6" t="str">
        <f t="shared" si="3"/>
        <v>3,1/13,1/17,1</v>
      </c>
      <c r="O51" s="6">
        <f t="shared" si="4"/>
        <v>51</v>
      </c>
      <c r="P51" s="6">
        <f t="shared" si="5"/>
        <v>142</v>
      </c>
      <c r="W51" s="40"/>
      <c r="X51" s="6" t="s">
        <v>173</v>
      </c>
      <c r="Y51" s="6" t="s">
        <v>198</v>
      </c>
      <c r="Z51" s="6" t="s">
        <v>256</v>
      </c>
    </row>
    <row r="52" spans="1:26" ht="15" customHeight="1" x14ac:dyDescent="0.35">
      <c r="A52" s="5" t="str">
        <f>"208"</f>
        <v>208</v>
      </c>
      <c r="B52" s="2" t="s">
        <v>0</v>
      </c>
      <c r="C52" s="2" t="s">
        <v>1</v>
      </c>
      <c r="G52" s="2" t="s">
        <v>158</v>
      </c>
      <c r="H52" s="40" t="s">
        <v>142</v>
      </c>
      <c r="I52" s="40" t="s">
        <v>916</v>
      </c>
      <c r="J52" s="40" t="s">
        <v>139</v>
      </c>
      <c r="K52" s="6">
        <f t="shared" si="0"/>
        <v>13.1</v>
      </c>
      <c r="L52" s="6">
        <f t="shared" si="1"/>
        <v>56.1</v>
      </c>
      <c r="M52" s="6">
        <f t="shared" si="2"/>
        <v>17.100000000000001</v>
      </c>
      <c r="N52" s="6" t="str">
        <f t="shared" si="3"/>
        <v>13,1/17,1/56,1</v>
      </c>
      <c r="O52" s="6" t="str">
        <f t="shared" si="4"/>
        <v/>
      </c>
      <c r="P52" s="6">
        <f t="shared" si="5"/>
        <v>145</v>
      </c>
      <c r="T52" s="3"/>
      <c r="U52" s="2"/>
      <c r="W52" s="40"/>
      <c r="Y52" s="6" t="s">
        <v>196</v>
      </c>
    </row>
    <row r="53" spans="1:26" ht="15" customHeight="1" x14ac:dyDescent="0.35">
      <c r="A53" s="5" t="str">
        <f>"202"</f>
        <v>202</v>
      </c>
      <c r="B53" s="2" t="s">
        <v>0</v>
      </c>
      <c r="C53" s="2" t="s">
        <v>10</v>
      </c>
      <c r="G53" s="2" t="s">
        <v>158</v>
      </c>
      <c r="H53" s="40" t="s">
        <v>140</v>
      </c>
      <c r="I53" s="40" t="s">
        <v>139</v>
      </c>
      <c r="J53" s="40" t="s">
        <v>142</v>
      </c>
      <c r="K53" s="6">
        <f t="shared" si="0"/>
        <v>2.1</v>
      </c>
      <c r="L53" s="6">
        <f t="shared" si="1"/>
        <v>17.100000000000001</v>
      </c>
      <c r="M53" s="6">
        <f t="shared" si="2"/>
        <v>13.1</v>
      </c>
      <c r="N53" s="6" t="str">
        <f t="shared" si="3"/>
        <v>2,1/13,1/17,1</v>
      </c>
      <c r="O53" s="6" t="str">
        <f t="shared" si="4"/>
        <v/>
      </c>
      <c r="P53" s="6">
        <f t="shared" si="5"/>
        <v>150</v>
      </c>
      <c r="R53" s="6" t="s">
        <v>146</v>
      </c>
      <c r="W53" s="40"/>
      <c r="Y53" s="6" t="s">
        <v>196</v>
      </c>
      <c r="Z53" s="6" t="s">
        <v>201</v>
      </c>
    </row>
    <row r="54" spans="1:26" ht="15" customHeight="1" x14ac:dyDescent="0.35">
      <c r="A54" s="5" t="str">
        <f>"207"</f>
        <v>207</v>
      </c>
      <c r="B54" s="2" t="s">
        <v>0</v>
      </c>
      <c r="C54" s="2" t="s">
        <v>5</v>
      </c>
      <c r="E54" s="2" t="s">
        <v>39</v>
      </c>
      <c r="F54" s="2" t="s">
        <v>80</v>
      </c>
      <c r="G54" s="2" t="s">
        <v>158</v>
      </c>
      <c r="H54" s="40" t="s">
        <v>144</v>
      </c>
      <c r="I54" s="40" t="s">
        <v>143</v>
      </c>
      <c r="J54" s="40" t="s">
        <v>147</v>
      </c>
      <c r="K54" s="6">
        <f t="shared" si="0"/>
        <v>6.1</v>
      </c>
      <c r="L54" s="6">
        <f t="shared" si="1"/>
        <v>104.1</v>
      </c>
      <c r="M54" s="6">
        <f t="shared" si="2"/>
        <v>18.100000000000001</v>
      </c>
      <c r="N54" s="6" t="str">
        <f t="shared" si="3"/>
        <v>6,1/18,1/104,1</v>
      </c>
      <c r="O54" s="6" t="str">
        <f t="shared" si="4"/>
        <v/>
      </c>
      <c r="P54" s="6">
        <f t="shared" si="5"/>
        <v>156</v>
      </c>
      <c r="R54" s="6" t="s">
        <v>146</v>
      </c>
      <c r="W54" s="40"/>
      <c r="Y54" s="6" t="s">
        <v>196</v>
      </c>
      <c r="Z54" s="6" t="s">
        <v>248</v>
      </c>
    </row>
    <row r="55" spans="1:26" ht="15" customHeight="1" x14ac:dyDescent="0.35">
      <c r="A55" s="5" t="str">
        <f>"202"</f>
        <v>202</v>
      </c>
      <c r="B55" s="2" t="s">
        <v>0</v>
      </c>
      <c r="C55" s="2" t="s">
        <v>24</v>
      </c>
      <c r="E55" s="2" t="s">
        <v>25</v>
      </c>
      <c r="G55" s="2" t="s">
        <v>158</v>
      </c>
      <c r="H55" s="40" t="s">
        <v>2</v>
      </c>
      <c r="I55" s="40" t="s">
        <v>139</v>
      </c>
      <c r="J55" s="40" t="s">
        <v>142</v>
      </c>
      <c r="K55" s="6">
        <f t="shared" si="0"/>
        <v>3.1</v>
      </c>
      <c r="L55" s="6">
        <f t="shared" si="1"/>
        <v>17.100000000000001</v>
      </c>
      <c r="M55" s="6">
        <f t="shared" si="2"/>
        <v>13.1</v>
      </c>
      <c r="N55" s="6" t="str">
        <f t="shared" si="3"/>
        <v>3,1/13,1/17,1</v>
      </c>
      <c r="O55" s="6" t="str">
        <f t="shared" si="4"/>
        <v/>
      </c>
      <c r="P55" s="6">
        <f t="shared" si="5"/>
        <v>160</v>
      </c>
      <c r="R55" s="6" t="s">
        <v>140</v>
      </c>
      <c r="W55" s="40"/>
      <c r="Y55" s="6" t="s">
        <v>196</v>
      </c>
    </row>
    <row r="56" spans="1:26" ht="15" customHeight="1" x14ac:dyDescent="0.35">
      <c r="A56" s="5" t="str">
        <f>"202"</f>
        <v>202</v>
      </c>
      <c r="B56" s="2" t="s">
        <v>0</v>
      </c>
      <c r="C56" s="2" t="s">
        <v>10</v>
      </c>
      <c r="E56" s="2" t="s">
        <v>27</v>
      </c>
      <c r="G56" s="2" t="s">
        <v>158</v>
      </c>
      <c r="H56" s="40" t="s">
        <v>916</v>
      </c>
      <c r="I56" s="40" t="s">
        <v>140</v>
      </c>
      <c r="J56" s="40" t="s">
        <v>139</v>
      </c>
      <c r="K56" s="6">
        <f t="shared" si="0"/>
        <v>56.1</v>
      </c>
      <c r="L56" s="6">
        <f t="shared" si="1"/>
        <v>2.1</v>
      </c>
      <c r="M56" s="6">
        <f t="shared" si="2"/>
        <v>17.100000000000001</v>
      </c>
      <c r="N56" s="6" t="str">
        <f t="shared" si="3"/>
        <v>2,1/17,1/56,1</v>
      </c>
      <c r="O56" s="6">
        <f t="shared" si="4"/>
        <v>56</v>
      </c>
      <c r="P56" s="6">
        <f t="shared" si="5"/>
        <v>161</v>
      </c>
      <c r="R56" s="6" t="s">
        <v>142</v>
      </c>
      <c r="W56" s="40"/>
      <c r="Y56" s="6" t="s">
        <v>196</v>
      </c>
    </row>
    <row r="57" spans="1:26" ht="15" customHeight="1" x14ac:dyDescent="0.35">
      <c r="A57" s="5" t="str">
        <f>"211"</f>
        <v>211</v>
      </c>
      <c r="B57" s="2" t="s">
        <v>0</v>
      </c>
      <c r="C57" s="2" t="s">
        <v>5</v>
      </c>
      <c r="E57" s="2" t="s">
        <v>25</v>
      </c>
      <c r="G57" s="2" t="s">
        <v>158</v>
      </c>
      <c r="H57" s="40" t="s">
        <v>139</v>
      </c>
      <c r="I57" s="40" t="s">
        <v>142</v>
      </c>
      <c r="J57" s="40" t="s">
        <v>917</v>
      </c>
      <c r="K57" s="6">
        <f t="shared" si="0"/>
        <v>17.100000000000001</v>
      </c>
      <c r="L57" s="6">
        <f t="shared" si="1"/>
        <v>13.1</v>
      </c>
      <c r="M57" s="6">
        <f t="shared" si="2"/>
        <v>5.0999999999999996</v>
      </c>
      <c r="N57" s="6" t="str">
        <f t="shared" si="3"/>
        <v>5,1/13,1/17,1</v>
      </c>
      <c r="O57" s="6">
        <f t="shared" si="4"/>
        <v>57</v>
      </c>
      <c r="P57" s="6">
        <f t="shared" si="5"/>
        <v>168</v>
      </c>
      <c r="R57" s="6" t="s">
        <v>140</v>
      </c>
      <c r="S57" s="2"/>
      <c r="T57" s="3"/>
      <c r="W57" s="40"/>
      <c r="Y57" s="6" t="s">
        <v>196</v>
      </c>
    </row>
    <row r="58" spans="1:26" ht="15" customHeight="1" x14ac:dyDescent="0.35">
      <c r="A58" s="5" t="str">
        <f>"207"</f>
        <v>207</v>
      </c>
      <c r="B58" s="2" t="s">
        <v>0</v>
      </c>
      <c r="C58" s="2" t="s">
        <v>7</v>
      </c>
      <c r="D58" s="2" t="s">
        <v>8</v>
      </c>
      <c r="E58" s="2" t="s">
        <v>39</v>
      </c>
      <c r="F58" s="2" t="s">
        <v>80</v>
      </c>
      <c r="G58" s="2" t="s">
        <v>158</v>
      </c>
      <c r="H58" s="40" t="s">
        <v>2</v>
      </c>
      <c r="I58" s="40" t="s">
        <v>917</v>
      </c>
      <c r="J58" s="40" t="s">
        <v>142</v>
      </c>
      <c r="K58" s="6">
        <f t="shared" si="0"/>
        <v>3.1</v>
      </c>
      <c r="L58" s="6">
        <f t="shared" si="1"/>
        <v>5.0999999999999996</v>
      </c>
      <c r="M58" s="6">
        <f t="shared" si="2"/>
        <v>13.1</v>
      </c>
      <c r="N58" s="6" t="str">
        <f t="shared" si="3"/>
        <v>3,1/5,1/13,1</v>
      </c>
      <c r="O58" s="6">
        <f t="shared" si="4"/>
        <v>58</v>
      </c>
      <c r="P58" s="6">
        <f t="shared" si="5"/>
        <v>171</v>
      </c>
      <c r="R58" s="6" t="s">
        <v>139</v>
      </c>
      <c r="T58" s="6" t="s">
        <v>247</v>
      </c>
      <c r="U58" s="6" t="s">
        <v>157</v>
      </c>
      <c r="W58" s="40" t="s">
        <v>39</v>
      </c>
      <c r="Y58" s="6" t="s">
        <v>196</v>
      </c>
    </row>
    <row r="59" spans="1:26" ht="15" customHeight="1" x14ac:dyDescent="0.35">
      <c r="A59" s="5" t="str">
        <f>"209"</f>
        <v>209</v>
      </c>
      <c r="B59" s="2" t="s">
        <v>0</v>
      </c>
      <c r="C59" s="2" t="s">
        <v>1</v>
      </c>
      <c r="E59" s="2" t="s">
        <v>70</v>
      </c>
      <c r="G59" s="2" t="s">
        <v>158</v>
      </c>
      <c r="H59" s="40" t="s">
        <v>139</v>
      </c>
      <c r="I59" s="40" t="s">
        <v>140</v>
      </c>
      <c r="J59" s="40" t="s">
        <v>142</v>
      </c>
      <c r="K59" s="6">
        <f t="shared" si="0"/>
        <v>17.100000000000001</v>
      </c>
      <c r="L59" s="6">
        <f t="shared" si="1"/>
        <v>2.1</v>
      </c>
      <c r="M59" s="6">
        <f t="shared" si="2"/>
        <v>13.1</v>
      </c>
      <c r="N59" s="6" t="str">
        <f t="shared" si="3"/>
        <v>2,1/13,1/17,1</v>
      </c>
      <c r="O59" s="6" t="str">
        <f t="shared" si="4"/>
        <v/>
      </c>
      <c r="P59" s="6">
        <f t="shared" si="5"/>
        <v>173</v>
      </c>
      <c r="R59" s="6" t="s">
        <v>70</v>
      </c>
      <c r="T59" s="6" t="s">
        <v>70</v>
      </c>
      <c r="U59" s="6" t="s">
        <v>157</v>
      </c>
      <c r="W59" s="40" t="s">
        <v>70</v>
      </c>
      <c r="Y59" s="6" t="s">
        <v>196</v>
      </c>
    </row>
    <row r="60" spans="1:26" ht="15" customHeight="1" x14ac:dyDescent="0.35">
      <c r="A60" s="5" t="str">
        <f>"202"</f>
        <v>202</v>
      </c>
      <c r="B60" s="2" t="s">
        <v>0</v>
      </c>
      <c r="C60" s="2" t="s">
        <v>1</v>
      </c>
      <c r="E60" s="2" t="s">
        <v>16</v>
      </c>
      <c r="G60" s="2" t="s">
        <v>158</v>
      </c>
      <c r="H60" s="40" t="s">
        <v>144</v>
      </c>
      <c r="I60" s="40" t="s">
        <v>147</v>
      </c>
      <c r="J60" s="40" t="s">
        <v>143</v>
      </c>
      <c r="K60" s="6">
        <f t="shared" si="0"/>
        <v>6.1</v>
      </c>
      <c r="L60" s="6">
        <f t="shared" si="1"/>
        <v>18.100000000000001</v>
      </c>
      <c r="M60" s="6">
        <f t="shared" si="2"/>
        <v>104.1</v>
      </c>
      <c r="N60" s="6" t="str">
        <f t="shared" si="3"/>
        <v>6,1/18,1/104,1</v>
      </c>
      <c r="O60" s="6" t="str">
        <f t="shared" si="4"/>
        <v/>
      </c>
      <c r="P60" s="6">
        <f t="shared" si="5"/>
        <v>175</v>
      </c>
      <c r="W60" s="40"/>
      <c r="Y60" s="6" t="s">
        <v>196</v>
      </c>
    </row>
    <row r="61" spans="1:26" ht="15" customHeight="1" x14ac:dyDescent="0.35">
      <c r="A61" s="5" t="str">
        <f>"205"</f>
        <v>205</v>
      </c>
      <c r="B61" s="2" t="s">
        <v>0</v>
      </c>
      <c r="C61" s="2" t="s">
        <v>1</v>
      </c>
      <c r="G61" s="2" t="s">
        <v>158</v>
      </c>
      <c r="H61" s="40" t="s">
        <v>139</v>
      </c>
      <c r="I61" s="40" t="s">
        <v>146</v>
      </c>
      <c r="J61" s="40" t="s">
        <v>140</v>
      </c>
      <c r="K61" s="6">
        <f t="shared" si="0"/>
        <v>17.100000000000001</v>
      </c>
      <c r="L61" s="6">
        <f t="shared" si="1"/>
        <v>12.1</v>
      </c>
      <c r="M61" s="6">
        <f t="shared" si="2"/>
        <v>2.1</v>
      </c>
      <c r="N61" s="6" t="str">
        <f t="shared" si="3"/>
        <v>2,1/12,1/17,1</v>
      </c>
      <c r="O61" s="6">
        <f t="shared" si="4"/>
        <v>61</v>
      </c>
      <c r="P61" s="6">
        <f t="shared" si="5"/>
        <v>183</v>
      </c>
      <c r="R61" s="6" t="s">
        <v>142</v>
      </c>
      <c r="W61" s="40"/>
      <c r="Y61" s="6" t="s">
        <v>197</v>
      </c>
    </row>
    <row r="62" spans="1:26" ht="15" customHeight="1" x14ac:dyDescent="0.35">
      <c r="A62" s="5" t="str">
        <f>"205"</f>
        <v>205</v>
      </c>
      <c r="B62" s="2" t="s">
        <v>0</v>
      </c>
      <c r="C62" s="2" t="s">
        <v>5</v>
      </c>
      <c r="G62" s="2" t="s">
        <v>158</v>
      </c>
      <c r="H62" s="40" t="s">
        <v>144</v>
      </c>
      <c r="I62" s="40" t="s">
        <v>146</v>
      </c>
      <c r="J62" s="40" t="s">
        <v>147</v>
      </c>
      <c r="K62" s="6">
        <f t="shared" si="0"/>
        <v>6.1</v>
      </c>
      <c r="L62" s="6">
        <f t="shared" si="1"/>
        <v>12.1</v>
      </c>
      <c r="M62" s="6">
        <f t="shared" si="2"/>
        <v>18.100000000000001</v>
      </c>
      <c r="N62" s="6" t="str">
        <f t="shared" si="3"/>
        <v>6,1/12,1/18,1</v>
      </c>
      <c r="O62" s="6" t="str">
        <f t="shared" si="4"/>
        <v/>
      </c>
      <c r="P62" s="6">
        <f t="shared" si="5"/>
        <v>193</v>
      </c>
      <c r="R62" s="6" t="s">
        <v>916</v>
      </c>
      <c r="W62" s="40"/>
      <c r="Y62" s="6" t="s">
        <v>196</v>
      </c>
      <c r="Z62" s="6" t="s">
        <v>257</v>
      </c>
    </row>
    <row r="63" spans="1:26" ht="15" customHeight="1" x14ac:dyDescent="0.35">
      <c r="A63" s="5" t="str">
        <f>"201"</f>
        <v>201</v>
      </c>
      <c r="B63" s="2" t="s">
        <v>0</v>
      </c>
      <c r="C63" s="2" t="s">
        <v>10</v>
      </c>
      <c r="D63" s="2" t="s">
        <v>3</v>
      </c>
      <c r="G63" s="2" t="s">
        <v>158</v>
      </c>
      <c r="H63" s="40" t="s">
        <v>144</v>
      </c>
      <c r="I63" s="40" t="s">
        <v>146</v>
      </c>
      <c r="J63" s="40" t="s">
        <v>142</v>
      </c>
      <c r="K63" s="6">
        <f t="shared" si="0"/>
        <v>6.1</v>
      </c>
      <c r="L63" s="6">
        <f t="shared" si="1"/>
        <v>12.1</v>
      </c>
      <c r="M63" s="6">
        <f t="shared" si="2"/>
        <v>13.1</v>
      </c>
      <c r="N63" s="6" t="str">
        <f t="shared" si="3"/>
        <v>6,1/12,1/13,1</v>
      </c>
      <c r="O63" s="6" t="str">
        <f t="shared" si="4"/>
        <v/>
      </c>
      <c r="P63" s="6">
        <f t="shared" si="5"/>
        <v>200</v>
      </c>
      <c r="R63" s="6" t="s">
        <v>139</v>
      </c>
      <c r="T63" s="6" t="s">
        <v>148</v>
      </c>
      <c r="U63" s="6" t="s">
        <v>157</v>
      </c>
      <c r="W63" s="40" t="s">
        <v>3</v>
      </c>
      <c r="Y63" s="6" t="s">
        <v>196</v>
      </c>
    </row>
    <row r="64" spans="1:26" ht="15" customHeight="1" x14ac:dyDescent="0.35">
      <c r="A64" s="5" t="str">
        <f>"208"</f>
        <v>208</v>
      </c>
      <c r="B64" s="2" t="s">
        <v>0</v>
      </c>
      <c r="C64" s="2" t="s">
        <v>1</v>
      </c>
      <c r="E64" s="2" t="s">
        <v>39</v>
      </c>
      <c r="F64" s="2" t="s">
        <v>80</v>
      </c>
      <c r="G64" s="2" t="s">
        <v>158</v>
      </c>
      <c r="H64" s="40" t="s">
        <v>142</v>
      </c>
      <c r="I64" s="40" t="s">
        <v>140</v>
      </c>
      <c r="J64" s="40" t="s">
        <v>139</v>
      </c>
      <c r="K64" s="6">
        <f t="shared" si="0"/>
        <v>13.1</v>
      </c>
      <c r="L64" s="6">
        <f t="shared" si="1"/>
        <v>2.1</v>
      </c>
      <c r="M64" s="6">
        <f t="shared" si="2"/>
        <v>17.100000000000001</v>
      </c>
      <c r="N64" s="6" t="str">
        <f t="shared" si="3"/>
        <v>2,1/13,1/17,1</v>
      </c>
      <c r="O64" s="6" t="str">
        <f t="shared" si="4"/>
        <v/>
      </c>
      <c r="P64" s="6">
        <f t="shared" si="5"/>
        <v>203</v>
      </c>
      <c r="R64" s="6" t="s">
        <v>147</v>
      </c>
      <c r="T64" s="3" t="s">
        <v>151</v>
      </c>
      <c r="U64" s="2" t="s">
        <v>159</v>
      </c>
      <c r="W64" s="40" t="s">
        <v>151</v>
      </c>
      <c r="X64" s="6" t="s">
        <v>160</v>
      </c>
      <c r="Y64" s="6" t="s">
        <v>196</v>
      </c>
    </row>
    <row r="65" spans="1:26" ht="15" customHeight="1" x14ac:dyDescent="0.35">
      <c r="A65" s="5" t="str">
        <f>"208"</f>
        <v>208</v>
      </c>
      <c r="B65" s="2" t="s">
        <v>0</v>
      </c>
      <c r="C65" s="2" t="s">
        <v>7</v>
      </c>
      <c r="D65" s="2" t="s">
        <v>3</v>
      </c>
      <c r="E65" s="2" t="s">
        <v>16</v>
      </c>
      <c r="G65" s="2" t="s">
        <v>158</v>
      </c>
      <c r="H65" s="40" t="s">
        <v>144</v>
      </c>
      <c r="I65" s="40" t="s">
        <v>142</v>
      </c>
      <c r="J65" s="40" t="s">
        <v>917</v>
      </c>
      <c r="K65" s="6">
        <f t="shared" si="0"/>
        <v>6.1</v>
      </c>
      <c r="L65" s="6">
        <f t="shared" si="1"/>
        <v>13.1</v>
      </c>
      <c r="M65" s="6">
        <f t="shared" si="2"/>
        <v>5.0999999999999996</v>
      </c>
      <c r="N65" s="6" t="str">
        <f t="shared" si="3"/>
        <v>5,1/6,1/13,1</v>
      </c>
      <c r="O65" s="6" t="str">
        <f t="shared" si="4"/>
        <v/>
      </c>
      <c r="P65" s="6">
        <f t="shared" si="5"/>
        <v>211</v>
      </c>
      <c r="T65" s="3" t="s">
        <v>16</v>
      </c>
      <c r="U65" s="2" t="s">
        <v>157</v>
      </c>
      <c r="W65" s="40" t="s">
        <v>16</v>
      </c>
      <c r="X65" s="6" t="s">
        <v>172</v>
      </c>
      <c r="Y65" s="6" t="s">
        <v>196</v>
      </c>
    </row>
    <row r="66" spans="1:26" ht="15" customHeight="1" x14ac:dyDescent="0.35">
      <c r="A66" s="5" t="str">
        <f>"209"</f>
        <v>209</v>
      </c>
      <c r="B66" s="2" t="s">
        <v>0</v>
      </c>
      <c r="C66" s="2" t="s">
        <v>7</v>
      </c>
      <c r="E66" s="2" t="s">
        <v>70</v>
      </c>
      <c r="G66" s="2" t="s">
        <v>158</v>
      </c>
      <c r="H66" s="40" t="s">
        <v>144</v>
      </c>
      <c r="I66" s="40" t="s">
        <v>139</v>
      </c>
      <c r="J66" s="40" t="s">
        <v>147</v>
      </c>
      <c r="K66" s="6">
        <f t="shared" si="0"/>
        <v>6.1</v>
      </c>
      <c r="L66" s="6">
        <f t="shared" si="1"/>
        <v>17.100000000000001</v>
      </c>
      <c r="M66" s="6">
        <f t="shared" si="2"/>
        <v>18.100000000000001</v>
      </c>
      <c r="N66" s="6" t="str">
        <f t="shared" si="3"/>
        <v>6,1/17,1/18,1</v>
      </c>
      <c r="O66" s="6" t="str">
        <f t="shared" si="4"/>
        <v/>
      </c>
      <c r="P66" s="6">
        <f t="shared" si="5"/>
        <v>220</v>
      </c>
      <c r="R66" s="6" t="s">
        <v>2</v>
      </c>
      <c r="W66" s="40"/>
      <c r="Y66" s="6" t="s">
        <v>196</v>
      </c>
    </row>
    <row r="67" spans="1:26" ht="15" customHeight="1" x14ac:dyDescent="0.35">
      <c r="A67" s="5" t="str">
        <f>"205"</f>
        <v>205</v>
      </c>
      <c r="B67" s="2" t="s">
        <v>0</v>
      </c>
      <c r="C67" s="2" t="s">
        <v>10</v>
      </c>
      <c r="E67" s="2" t="s">
        <v>60</v>
      </c>
      <c r="G67" s="2" t="s">
        <v>158</v>
      </c>
      <c r="H67" s="40" t="s">
        <v>144</v>
      </c>
      <c r="I67" s="40" t="s">
        <v>142</v>
      </c>
      <c r="J67" s="40" t="s">
        <v>146</v>
      </c>
      <c r="K67" s="6">
        <f t="shared" ref="K67:K130" si="6">IFERROR(MATCH(H67,H:H,0)+0.1,-1)</f>
        <v>6.1</v>
      </c>
      <c r="L67" s="6">
        <f t="shared" ref="L67:L130" si="7">IFERROR(IFERROR(MATCH(I67,H:H,0)+0.1,MATCH(I67,I:I,0)+0.2),-1)</f>
        <v>13.1</v>
      </c>
      <c r="M67" s="6">
        <f t="shared" ref="M67:M130" si="8">IFERROR(IFERROR(MATCH(J67,H:H,0)+0.1,IFERROR(MATCH(J67,I:I,0)+0.2,MATCH(J67,J:J,0)+0.3)),-1)</f>
        <v>12.1</v>
      </c>
      <c r="N67" s="6" t="str">
        <f t="shared" ref="N67:N130" si="9">SMALL(K67:M67,1) &amp; "/" &amp; SMALL(K67:M67,2) &amp; "/" &amp; SMALL(K67:M67,3)</f>
        <v>6,1/12,1/13,1</v>
      </c>
      <c r="O67" s="6" t="str">
        <f t="shared" ref="O67:O130" si="10">IF(MATCH(N67,N:N,0)=ROW(),ROW(),"")</f>
        <v/>
      </c>
      <c r="P67" s="6">
        <f t="shared" ref="P67:P130" si="11">IFERROR(SMALL(O:O,ROW()-1),"")</f>
        <v>223</v>
      </c>
      <c r="R67" s="6" t="s">
        <v>70</v>
      </c>
      <c r="W67" s="40"/>
      <c r="Y67" s="6" t="s">
        <v>196</v>
      </c>
    </row>
    <row r="68" spans="1:26" ht="15" customHeight="1" x14ac:dyDescent="0.35">
      <c r="A68" s="5" t="str">
        <f>"206"</f>
        <v>206</v>
      </c>
      <c r="B68" s="2" t="s">
        <v>0</v>
      </c>
      <c r="C68" s="2" t="s">
        <v>7</v>
      </c>
      <c r="G68" s="2" t="s">
        <v>158</v>
      </c>
      <c r="H68" s="40" t="s">
        <v>142</v>
      </c>
      <c r="I68" s="40" t="s">
        <v>144</v>
      </c>
      <c r="J68" s="40" t="s">
        <v>139</v>
      </c>
      <c r="K68" s="6">
        <f t="shared" si="6"/>
        <v>13.1</v>
      </c>
      <c r="L68" s="6">
        <f t="shared" si="7"/>
        <v>6.1</v>
      </c>
      <c r="M68" s="6">
        <f t="shared" si="8"/>
        <v>17.100000000000001</v>
      </c>
      <c r="N68" s="6" t="str">
        <f t="shared" si="9"/>
        <v>6,1/13,1/17,1</v>
      </c>
      <c r="O68" s="6" t="str">
        <f t="shared" si="10"/>
        <v/>
      </c>
      <c r="P68" s="6">
        <f t="shared" si="11"/>
        <v>227</v>
      </c>
      <c r="R68" s="6" t="s">
        <v>140</v>
      </c>
      <c r="T68" s="6" t="s">
        <v>235</v>
      </c>
      <c r="W68" s="40"/>
      <c r="Y68" s="6" t="s">
        <v>196</v>
      </c>
      <c r="Z68" s="6" t="s">
        <v>260</v>
      </c>
    </row>
    <row r="69" spans="1:26" ht="15" customHeight="1" x14ac:dyDescent="0.35">
      <c r="A69" s="5" t="str">
        <f>"211"</f>
        <v>211</v>
      </c>
      <c r="B69" s="2" t="s">
        <v>0</v>
      </c>
      <c r="C69" s="2" t="s">
        <v>1</v>
      </c>
      <c r="D69" s="2" t="s">
        <v>3</v>
      </c>
      <c r="G69" s="2" t="s">
        <v>158</v>
      </c>
      <c r="H69" s="40" t="s">
        <v>139</v>
      </c>
      <c r="I69" s="40" t="s">
        <v>144</v>
      </c>
      <c r="J69" s="40" t="s">
        <v>142</v>
      </c>
      <c r="K69" s="6">
        <f t="shared" si="6"/>
        <v>17.100000000000001</v>
      </c>
      <c r="L69" s="6">
        <f t="shared" si="7"/>
        <v>6.1</v>
      </c>
      <c r="M69" s="6">
        <f t="shared" si="8"/>
        <v>13.1</v>
      </c>
      <c r="N69" s="6" t="str">
        <f t="shared" si="9"/>
        <v>6,1/13,1/17,1</v>
      </c>
      <c r="O69" s="6" t="str">
        <f t="shared" si="10"/>
        <v/>
      </c>
      <c r="P69" s="6">
        <f t="shared" si="11"/>
        <v>231</v>
      </c>
      <c r="R69" s="6" t="s">
        <v>916</v>
      </c>
      <c r="S69" s="2"/>
      <c r="T69" s="3"/>
      <c r="W69" s="40"/>
      <c r="Y69" s="6" t="s">
        <v>196</v>
      </c>
    </row>
    <row r="70" spans="1:26" ht="15" customHeight="1" x14ac:dyDescent="0.35">
      <c r="A70" s="5" t="str">
        <f>"202"</f>
        <v>202</v>
      </c>
      <c r="B70" s="2" t="s">
        <v>0</v>
      </c>
      <c r="C70" s="2" t="s">
        <v>1</v>
      </c>
      <c r="G70" s="2" t="s">
        <v>158</v>
      </c>
      <c r="H70" s="40" t="s">
        <v>139</v>
      </c>
      <c r="I70" s="40" t="s">
        <v>142</v>
      </c>
      <c r="J70" s="40" t="s">
        <v>144</v>
      </c>
      <c r="K70" s="6">
        <f t="shared" si="6"/>
        <v>17.100000000000001</v>
      </c>
      <c r="L70" s="6">
        <f t="shared" si="7"/>
        <v>13.1</v>
      </c>
      <c r="M70" s="6">
        <f t="shared" si="8"/>
        <v>6.1</v>
      </c>
      <c r="N70" s="6" t="str">
        <f t="shared" si="9"/>
        <v>6,1/13,1/17,1</v>
      </c>
      <c r="O70" s="6" t="str">
        <f t="shared" si="10"/>
        <v/>
      </c>
      <c r="P70" s="6">
        <f t="shared" si="11"/>
        <v>232</v>
      </c>
      <c r="R70" s="6" t="s">
        <v>916</v>
      </c>
      <c r="W70" s="40"/>
      <c r="Y70" s="6" t="s">
        <v>196</v>
      </c>
      <c r="Z70" s="6" t="s">
        <v>202</v>
      </c>
    </row>
    <row r="71" spans="1:26" ht="15" customHeight="1" x14ac:dyDescent="0.35">
      <c r="A71" s="5" t="str">
        <f>"201"</f>
        <v>201</v>
      </c>
      <c r="B71" s="2" t="s">
        <v>0</v>
      </c>
      <c r="C71" s="2" t="s">
        <v>1</v>
      </c>
      <c r="G71" s="2" t="s">
        <v>158</v>
      </c>
      <c r="H71" s="40" t="s">
        <v>142</v>
      </c>
      <c r="I71" s="40" t="s">
        <v>917</v>
      </c>
      <c r="J71" s="40" t="s">
        <v>146</v>
      </c>
      <c r="K71" s="6">
        <f t="shared" si="6"/>
        <v>13.1</v>
      </c>
      <c r="L71" s="6">
        <f t="shared" si="7"/>
        <v>5.0999999999999996</v>
      </c>
      <c r="M71" s="6">
        <f t="shared" si="8"/>
        <v>12.1</v>
      </c>
      <c r="N71" s="6" t="str">
        <f t="shared" si="9"/>
        <v>5,1/12,1/13,1</v>
      </c>
      <c r="O71" s="6">
        <f t="shared" si="10"/>
        <v>71</v>
      </c>
      <c r="P71" s="6">
        <f t="shared" si="11"/>
        <v>234</v>
      </c>
      <c r="R71" s="6" t="s">
        <v>140</v>
      </c>
      <c r="W71" s="40"/>
      <c r="Y71" s="6" t="s">
        <v>197</v>
      </c>
      <c r="Z71" s="6" t="s">
        <v>279</v>
      </c>
    </row>
    <row r="72" spans="1:26" ht="15" customHeight="1" x14ac:dyDescent="0.35">
      <c r="A72" s="5" t="str">
        <f>"209"</f>
        <v>209</v>
      </c>
      <c r="B72" s="2" t="s">
        <v>0</v>
      </c>
      <c r="C72" s="2" t="s">
        <v>1</v>
      </c>
      <c r="E72" s="2" t="s">
        <v>27</v>
      </c>
      <c r="G72" s="2" t="s">
        <v>158</v>
      </c>
      <c r="H72" s="40" t="s">
        <v>144</v>
      </c>
      <c r="I72" s="40" t="s">
        <v>142</v>
      </c>
      <c r="J72" s="40" t="s">
        <v>146</v>
      </c>
      <c r="K72" s="6">
        <f t="shared" si="6"/>
        <v>6.1</v>
      </c>
      <c r="L72" s="6">
        <f t="shared" si="7"/>
        <v>13.1</v>
      </c>
      <c r="M72" s="6">
        <f t="shared" si="8"/>
        <v>12.1</v>
      </c>
      <c r="N72" s="6" t="str">
        <f t="shared" si="9"/>
        <v>6,1/12,1/13,1</v>
      </c>
      <c r="O72" s="6" t="str">
        <f t="shared" si="10"/>
        <v/>
      </c>
      <c r="P72" s="6">
        <f t="shared" si="11"/>
        <v>239</v>
      </c>
      <c r="R72" s="6" t="s">
        <v>916</v>
      </c>
      <c r="W72" s="40"/>
      <c r="Y72" s="6" t="s">
        <v>196</v>
      </c>
    </row>
    <row r="73" spans="1:26" ht="15" customHeight="1" x14ac:dyDescent="0.35">
      <c r="A73" s="5" t="str">
        <f>"201"</f>
        <v>201</v>
      </c>
      <c r="B73" s="2" t="s">
        <v>0</v>
      </c>
      <c r="C73" s="2" t="s">
        <v>7</v>
      </c>
      <c r="E73" s="2" t="s">
        <v>2</v>
      </c>
      <c r="G73" s="2" t="s">
        <v>158</v>
      </c>
      <c r="H73" s="40" t="s">
        <v>139</v>
      </c>
      <c r="I73" s="40" t="s">
        <v>142</v>
      </c>
      <c r="J73" s="40" t="s">
        <v>916</v>
      </c>
      <c r="K73" s="6">
        <f t="shared" si="6"/>
        <v>17.100000000000001</v>
      </c>
      <c r="L73" s="6">
        <f t="shared" si="7"/>
        <v>13.1</v>
      </c>
      <c r="M73" s="6">
        <f t="shared" si="8"/>
        <v>56.1</v>
      </c>
      <c r="N73" s="6" t="str">
        <f t="shared" si="9"/>
        <v>13,1/17,1/56,1</v>
      </c>
      <c r="O73" s="6" t="str">
        <f t="shared" si="10"/>
        <v/>
      </c>
      <c r="P73" s="6">
        <f t="shared" si="11"/>
        <v>240</v>
      </c>
      <c r="R73" s="6" t="s">
        <v>147</v>
      </c>
      <c r="W73" s="40"/>
      <c r="X73" s="6" t="s">
        <v>188</v>
      </c>
      <c r="Y73" s="6" t="s">
        <v>196</v>
      </c>
    </row>
    <row r="74" spans="1:26" ht="15" customHeight="1" x14ac:dyDescent="0.35">
      <c r="A74" s="5" t="str">
        <f>"202"</f>
        <v>202</v>
      </c>
      <c r="B74" s="2" t="s">
        <v>0</v>
      </c>
      <c r="C74" s="2" t="s">
        <v>10</v>
      </c>
      <c r="G74" s="2" t="s">
        <v>158</v>
      </c>
      <c r="H74" s="40" t="s">
        <v>916</v>
      </c>
      <c r="I74" s="40" t="s">
        <v>142</v>
      </c>
      <c r="J74" s="40" t="s">
        <v>143</v>
      </c>
      <c r="K74" s="6">
        <f t="shared" si="6"/>
        <v>56.1</v>
      </c>
      <c r="L74" s="6">
        <f t="shared" si="7"/>
        <v>13.1</v>
      </c>
      <c r="M74" s="6">
        <f t="shared" si="8"/>
        <v>104.1</v>
      </c>
      <c r="N74" s="6" t="str">
        <f t="shared" si="9"/>
        <v>13,1/56,1/104,1</v>
      </c>
      <c r="O74" s="6">
        <f t="shared" si="10"/>
        <v>74</v>
      </c>
      <c r="P74" s="6">
        <f t="shared" si="11"/>
        <v>245</v>
      </c>
      <c r="W74" s="40"/>
      <c r="Y74" s="6" t="s">
        <v>196</v>
      </c>
    </row>
    <row r="75" spans="1:26" ht="15" customHeight="1" x14ac:dyDescent="0.35">
      <c r="A75" s="5" t="str">
        <f>"207"</f>
        <v>207</v>
      </c>
      <c r="B75" s="2" t="s">
        <v>0</v>
      </c>
      <c r="C75" s="2" t="s">
        <v>1</v>
      </c>
      <c r="G75" s="2" t="s">
        <v>158</v>
      </c>
      <c r="H75" s="40" t="s">
        <v>146</v>
      </c>
      <c r="I75" s="40" t="s">
        <v>144</v>
      </c>
      <c r="J75" s="40" t="s">
        <v>142</v>
      </c>
      <c r="K75" s="6">
        <f t="shared" si="6"/>
        <v>12.1</v>
      </c>
      <c r="L75" s="6">
        <f t="shared" si="7"/>
        <v>6.1</v>
      </c>
      <c r="M75" s="6">
        <f t="shared" si="8"/>
        <v>13.1</v>
      </c>
      <c r="N75" s="6" t="str">
        <f t="shared" si="9"/>
        <v>6,1/12,1/13,1</v>
      </c>
      <c r="O75" s="6" t="str">
        <f t="shared" si="10"/>
        <v/>
      </c>
      <c r="P75" s="6">
        <f t="shared" si="11"/>
        <v>246</v>
      </c>
      <c r="R75" s="6" t="s">
        <v>916</v>
      </c>
      <c r="W75" s="40"/>
      <c r="Y75" s="6" t="s">
        <v>196</v>
      </c>
    </row>
    <row r="76" spans="1:26" ht="15" customHeight="1" x14ac:dyDescent="0.35">
      <c r="A76" s="5" t="str">
        <f>"205"</f>
        <v>205</v>
      </c>
      <c r="B76" s="2" t="s">
        <v>0</v>
      </c>
      <c r="C76" s="2" t="s">
        <v>10</v>
      </c>
      <c r="D76" s="2" t="s">
        <v>3</v>
      </c>
      <c r="E76" s="2" t="s">
        <v>25</v>
      </c>
      <c r="G76" s="2" t="s">
        <v>158</v>
      </c>
      <c r="H76" s="40" t="s">
        <v>144</v>
      </c>
      <c r="I76" s="40" t="s">
        <v>143</v>
      </c>
      <c r="J76" s="40" t="s">
        <v>142</v>
      </c>
      <c r="K76" s="6">
        <f t="shared" si="6"/>
        <v>6.1</v>
      </c>
      <c r="L76" s="6">
        <f t="shared" si="7"/>
        <v>104.1</v>
      </c>
      <c r="M76" s="6">
        <f t="shared" si="8"/>
        <v>13.1</v>
      </c>
      <c r="N76" s="6" t="str">
        <f t="shared" si="9"/>
        <v>6,1/13,1/104,1</v>
      </c>
      <c r="O76" s="6">
        <f t="shared" si="10"/>
        <v>76</v>
      </c>
      <c r="P76" s="6">
        <f t="shared" si="11"/>
        <v>256</v>
      </c>
      <c r="R76" s="6" t="s">
        <v>139</v>
      </c>
      <c r="W76" s="40"/>
      <c r="Y76" s="6" t="s">
        <v>196</v>
      </c>
    </row>
    <row r="77" spans="1:26" ht="15" customHeight="1" x14ac:dyDescent="0.35">
      <c r="A77" s="5" t="str">
        <f>"203"</f>
        <v>203</v>
      </c>
      <c r="B77" s="2" t="s">
        <v>0</v>
      </c>
      <c r="C77" s="2" t="s">
        <v>7</v>
      </c>
      <c r="D77" s="2" t="s">
        <v>3</v>
      </c>
      <c r="E77" s="2" t="s">
        <v>39</v>
      </c>
      <c r="G77" s="2" t="s">
        <v>158</v>
      </c>
      <c r="H77" s="40" t="s">
        <v>142</v>
      </c>
      <c r="I77" s="40" t="s">
        <v>139</v>
      </c>
      <c r="J77" s="40" t="s">
        <v>916</v>
      </c>
      <c r="K77" s="6">
        <f t="shared" si="6"/>
        <v>13.1</v>
      </c>
      <c r="L77" s="6">
        <f t="shared" si="7"/>
        <v>17.100000000000001</v>
      </c>
      <c r="M77" s="6">
        <f t="shared" si="8"/>
        <v>56.1</v>
      </c>
      <c r="N77" s="6" t="str">
        <f t="shared" si="9"/>
        <v>13,1/17,1/56,1</v>
      </c>
      <c r="O77" s="6" t="str">
        <f t="shared" si="10"/>
        <v/>
      </c>
      <c r="P77" s="6">
        <f t="shared" si="11"/>
        <v>259</v>
      </c>
      <c r="R77" s="6" t="s">
        <v>146</v>
      </c>
      <c r="T77" s="6" t="s">
        <v>39</v>
      </c>
      <c r="U77" s="6" t="s">
        <v>193</v>
      </c>
      <c r="W77" s="40" t="s">
        <v>39</v>
      </c>
      <c r="Y77" s="6" t="s">
        <v>198</v>
      </c>
      <c r="Z77" s="6" t="s">
        <v>226</v>
      </c>
    </row>
    <row r="78" spans="1:26" ht="15" customHeight="1" x14ac:dyDescent="0.35">
      <c r="A78" s="5" t="str">
        <f>"201"</f>
        <v>201</v>
      </c>
      <c r="B78" s="2" t="s">
        <v>0</v>
      </c>
      <c r="C78" s="2" t="s">
        <v>10</v>
      </c>
      <c r="E78" s="2" t="s">
        <v>2</v>
      </c>
      <c r="G78" s="2" t="s">
        <v>158</v>
      </c>
      <c r="H78" s="40" t="s">
        <v>2</v>
      </c>
      <c r="I78" s="40" t="s">
        <v>147</v>
      </c>
      <c r="J78" s="40" t="s">
        <v>144</v>
      </c>
      <c r="K78" s="6">
        <f t="shared" si="6"/>
        <v>3.1</v>
      </c>
      <c r="L78" s="6">
        <f t="shared" si="7"/>
        <v>18.100000000000001</v>
      </c>
      <c r="M78" s="6">
        <f t="shared" si="8"/>
        <v>6.1</v>
      </c>
      <c r="N78" s="6" t="str">
        <f t="shared" si="9"/>
        <v>3,1/6,1/18,1</v>
      </c>
      <c r="O78" s="6">
        <f t="shared" si="10"/>
        <v>78</v>
      </c>
      <c r="P78" s="6">
        <f t="shared" si="11"/>
        <v>263</v>
      </c>
      <c r="R78" s="6" t="s">
        <v>139</v>
      </c>
      <c r="T78" s="6" t="s">
        <v>16</v>
      </c>
      <c r="U78" s="6" t="s">
        <v>159</v>
      </c>
      <c r="W78" s="40" t="s">
        <v>16</v>
      </c>
      <c r="Y78" s="6" t="s">
        <v>196</v>
      </c>
    </row>
    <row r="79" spans="1:26" ht="15" customHeight="1" x14ac:dyDescent="0.35">
      <c r="A79" s="5" t="str">
        <f>"209"</f>
        <v>209</v>
      </c>
      <c r="B79" s="2" t="s">
        <v>0</v>
      </c>
      <c r="C79" s="2" t="s">
        <v>1</v>
      </c>
      <c r="G79" s="2" t="s">
        <v>158</v>
      </c>
      <c r="H79" s="40" t="s">
        <v>916</v>
      </c>
      <c r="I79" s="40" t="s">
        <v>140</v>
      </c>
      <c r="J79" s="40" t="s">
        <v>2</v>
      </c>
      <c r="K79" s="6">
        <f t="shared" si="6"/>
        <v>56.1</v>
      </c>
      <c r="L79" s="6">
        <f t="shared" si="7"/>
        <v>2.1</v>
      </c>
      <c r="M79" s="6">
        <f t="shared" si="8"/>
        <v>3.1</v>
      </c>
      <c r="N79" s="6" t="str">
        <f t="shared" si="9"/>
        <v>2,1/3,1/56,1</v>
      </c>
      <c r="O79" s="6">
        <f t="shared" si="10"/>
        <v>79</v>
      </c>
      <c r="P79" s="6">
        <f t="shared" si="11"/>
        <v>265</v>
      </c>
      <c r="R79" s="6" t="s">
        <v>142</v>
      </c>
      <c r="T79" s="11"/>
      <c r="U79" s="11"/>
      <c r="V79" s="11"/>
      <c r="W79" s="42"/>
      <c r="X79" s="11"/>
      <c r="Y79" s="6" t="s">
        <v>198</v>
      </c>
      <c r="Z79" s="6" t="s">
        <v>224</v>
      </c>
    </row>
    <row r="80" spans="1:26" ht="15" customHeight="1" x14ac:dyDescent="0.35">
      <c r="A80" s="5" t="str">
        <f>"202"</f>
        <v>202</v>
      </c>
      <c r="B80" s="2" t="s">
        <v>0</v>
      </c>
      <c r="C80" s="2" t="s">
        <v>1</v>
      </c>
      <c r="E80" s="2" t="s">
        <v>25</v>
      </c>
      <c r="G80" s="2" t="s">
        <v>158</v>
      </c>
      <c r="H80" s="40" t="s">
        <v>144</v>
      </c>
      <c r="I80" s="40" t="s">
        <v>140</v>
      </c>
      <c r="J80" s="40" t="s">
        <v>139</v>
      </c>
      <c r="K80" s="6">
        <f t="shared" si="6"/>
        <v>6.1</v>
      </c>
      <c r="L80" s="6">
        <f t="shared" si="7"/>
        <v>2.1</v>
      </c>
      <c r="M80" s="6">
        <f t="shared" si="8"/>
        <v>17.100000000000001</v>
      </c>
      <c r="N80" s="6" t="str">
        <f t="shared" si="9"/>
        <v>2,1/6,1/17,1</v>
      </c>
      <c r="O80" s="6" t="str">
        <f t="shared" si="10"/>
        <v/>
      </c>
      <c r="P80" s="6">
        <f t="shared" si="11"/>
        <v>292</v>
      </c>
      <c r="W80" s="40"/>
      <c r="Y80" s="6" t="s">
        <v>196</v>
      </c>
    </row>
    <row r="81" spans="1:32" ht="15" customHeight="1" x14ac:dyDescent="0.35">
      <c r="A81" s="5" t="str">
        <f>"211"</f>
        <v>211</v>
      </c>
      <c r="B81" s="2" t="s">
        <v>0</v>
      </c>
      <c r="C81" s="2" t="s">
        <v>1</v>
      </c>
      <c r="D81" s="2" t="s">
        <v>3</v>
      </c>
      <c r="G81" s="2" t="s">
        <v>158</v>
      </c>
      <c r="H81" s="40" t="s">
        <v>144</v>
      </c>
      <c r="I81" s="40" t="s">
        <v>146</v>
      </c>
      <c r="J81" s="40" t="s">
        <v>147</v>
      </c>
      <c r="K81" s="6">
        <f t="shared" si="6"/>
        <v>6.1</v>
      </c>
      <c r="L81" s="6">
        <f t="shared" si="7"/>
        <v>12.1</v>
      </c>
      <c r="M81" s="6">
        <f t="shared" si="8"/>
        <v>18.100000000000001</v>
      </c>
      <c r="N81" s="6" t="str">
        <f t="shared" si="9"/>
        <v>6,1/12,1/18,1</v>
      </c>
      <c r="O81" s="6" t="str">
        <f t="shared" si="10"/>
        <v/>
      </c>
      <c r="P81" s="6">
        <f t="shared" si="11"/>
        <v>303</v>
      </c>
      <c r="R81" s="6" t="s">
        <v>139</v>
      </c>
      <c r="S81" s="2"/>
      <c r="T81" s="3"/>
      <c r="W81" s="40"/>
      <c r="Y81" s="6" t="s">
        <v>196</v>
      </c>
    </row>
    <row r="82" spans="1:32" ht="15" customHeight="1" x14ac:dyDescent="0.35">
      <c r="A82" s="5" t="str">
        <f>"204"</f>
        <v>204</v>
      </c>
      <c r="B82" s="2" t="s">
        <v>0</v>
      </c>
      <c r="C82" s="2" t="s">
        <v>1</v>
      </c>
      <c r="E82" s="2" t="s">
        <v>39</v>
      </c>
      <c r="G82" s="2" t="s">
        <v>158</v>
      </c>
      <c r="H82" s="40" t="s">
        <v>144</v>
      </c>
      <c r="I82" s="40" t="s">
        <v>139</v>
      </c>
      <c r="J82" s="40" t="s">
        <v>2</v>
      </c>
      <c r="K82" s="6">
        <f t="shared" si="6"/>
        <v>6.1</v>
      </c>
      <c r="L82" s="6">
        <f t="shared" si="7"/>
        <v>17.100000000000001</v>
      </c>
      <c r="M82" s="6">
        <f t="shared" si="8"/>
        <v>3.1</v>
      </c>
      <c r="N82" s="6" t="str">
        <f t="shared" si="9"/>
        <v>3,1/6,1/17,1</v>
      </c>
      <c r="O82" s="6">
        <f t="shared" si="10"/>
        <v>82</v>
      </c>
      <c r="P82" s="6">
        <f t="shared" si="11"/>
        <v>309</v>
      </c>
      <c r="R82" s="6" t="s">
        <v>917</v>
      </c>
      <c r="T82" s="6" t="s">
        <v>153</v>
      </c>
      <c r="U82" s="6" t="s">
        <v>157</v>
      </c>
      <c r="W82" s="40" t="s">
        <v>39</v>
      </c>
      <c r="Y82" s="6" t="s">
        <v>196</v>
      </c>
    </row>
    <row r="83" spans="1:32" ht="15" customHeight="1" x14ac:dyDescent="0.35">
      <c r="A83" s="5" t="str">
        <f>"210"</f>
        <v>210</v>
      </c>
      <c r="B83" s="2" t="s">
        <v>0</v>
      </c>
      <c r="C83" s="2" t="s">
        <v>1</v>
      </c>
      <c r="G83" s="2" t="s">
        <v>158</v>
      </c>
      <c r="H83" s="40" t="s">
        <v>142</v>
      </c>
      <c r="I83" s="40" t="s">
        <v>144</v>
      </c>
      <c r="J83" s="40" t="s">
        <v>139</v>
      </c>
      <c r="K83" s="6">
        <f t="shared" si="6"/>
        <v>13.1</v>
      </c>
      <c r="L83" s="6">
        <f t="shared" si="7"/>
        <v>6.1</v>
      </c>
      <c r="M83" s="6">
        <f t="shared" si="8"/>
        <v>17.100000000000001</v>
      </c>
      <c r="N83" s="6" t="str">
        <f t="shared" si="9"/>
        <v>6,1/13,1/17,1</v>
      </c>
      <c r="O83" s="6" t="str">
        <f t="shared" si="10"/>
        <v/>
      </c>
      <c r="P83" s="6">
        <f t="shared" si="11"/>
        <v>326</v>
      </c>
      <c r="W83" s="40"/>
      <c r="Y83" s="6" t="s">
        <v>196</v>
      </c>
      <c r="Z83" s="6" t="s">
        <v>216</v>
      </c>
      <c r="AC83" s="6" t="s">
        <v>158</v>
      </c>
      <c r="AD83" s="6" t="s">
        <v>142</v>
      </c>
      <c r="AE83" s="6" t="s">
        <v>144</v>
      </c>
      <c r="AF83" s="6" t="s">
        <v>139</v>
      </c>
    </row>
    <row r="84" spans="1:32" ht="15" customHeight="1" x14ac:dyDescent="0.35">
      <c r="A84" s="5" t="str">
        <f>"204"</f>
        <v>204</v>
      </c>
      <c r="B84" s="2" t="s">
        <v>0</v>
      </c>
      <c r="C84" s="2" t="s">
        <v>1</v>
      </c>
      <c r="D84" s="2" t="s">
        <v>3</v>
      </c>
      <c r="G84" s="2" t="s">
        <v>158</v>
      </c>
      <c r="H84" s="40" t="s">
        <v>139</v>
      </c>
      <c r="I84" s="40" t="s">
        <v>142</v>
      </c>
      <c r="J84" s="40" t="s">
        <v>144</v>
      </c>
      <c r="K84" s="6">
        <f t="shared" si="6"/>
        <v>17.100000000000001</v>
      </c>
      <c r="L84" s="6">
        <f t="shared" si="7"/>
        <v>13.1</v>
      </c>
      <c r="M84" s="6">
        <f t="shared" si="8"/>
        <v>6.1</v>
      </c>
      <c r="N84" s="6" t="str">
        <f t="shared" si="9"/>
        <v>6,1/13,1/17,1</v>
      </c>
      <c r="O84" s="6" t="str">
        <f t="shared" si="10"/>
        <v/>
      </c>
      <c r="P84" s="6">
        <f t="shared" si="11"/>
        <v>329</v>
      </c>
      <c r="R84" s="6" t="s">
        <v>140</v>
      </c>
      <c r="T84" s="6" t="s">
        <v>148</v>
      </c>
      <c r="U84" s="6" t="s">
        <v>157</v>
      </c>
      <c r="W84" s="40" t="s">
        <v>3</v>
      </c>
      <c r="Y84" s="6" t="s">
        <v>196</v>
      </c>
    </row>
    <row r="85" spans="1:32" ht="15" customHeight="1" x14ac:dyDescent="0.35">
      <c r="A85" s="5" t="str">
        <f>"206"</f>
        <v>206</v>
      </c>
      <c r="B85" s="2" t="s">
        <v>0</v>
      </c>
      <c r="C85" s="2" t="s">
        <v>5</v>
      </c>
      <c r="D85" s="2" t="s">
        <v>3</v>
      </c>
      <c r="E85" s="2" t="s">
        <v>70</v>
      </c>
      <c r="G85" s="2" t="s">
        <v>158</v>
      </c>
      <c r="H85" s="40" t="s">
        <v>144</v>
      </c>
      <c r="I85" s="40" t="s">
        <v>142</v>
      </c>
      <c r="J85" s="40" t="s">
        <v>139</v>
      </c>
      <c r="K85" s="6">
        <f t="shared" si="6"/>
        <v>6.1</v>
      </c>
      <c r="L85" s="6">
        <f t="shared" si="7"/>
        <v>13.1</v>
      </c>
      <c r="M85" s="6">
        <f t="shared" si="8"/>
        <v>17.100000000000001</v>
      </c>
      <c r="N85" s="6" t="str">
        <f t="shared" si="9"/>
        <v>6,1/13,1/17,1</v>
      </c>
      <c r="O85" s="6" t="str">
        <f t="shared" si="10"/>
        <v/>
      </c>
      <c r="P85" s="6">
        <f t="shared" si="11"/>
        <v>349</v>
      </c>
      <c r="R85" s="6" t="s">
        <v>147</v>
      </c>
      <c r="T85" s="6" t="s">
        <v>151</v>
      </c>
      <c r="U85" s="6" t="s">
        <v>159</v>
      </c>
      <c r="W85" s="40" t="s">
        <v>151</v>
      </c>
      <c r="X85" s="6" t="s">
        <v>261</v>
      </c>
      <c r="Y85" s="6" t="s">
        <v>196</v>
      </c>
    </row>
    <row r="86" spans="1:32" ht="15" customHeight="1" x14ac:dyDescent="0.35">
      <c r="A86" s="5" t="str">
        <f>"205"</f>
        <v>205</v>
      </c>
      <c r="B86" s="2" t="s">
        <v>0</v>
      </c>
      <c r="C86" s="2" t="s">
        <v>10</v>
      </c>
      <c r="G86" s="2" t="s">
        <v>158</v>
      </c>
      <c r="H86" s="40" t="s">
        <v>144</v>
      </c>
      <c r="I86" s="40" t="s">
        <v>2</v>
      </c>
      <c r="J86" s="40" t="s">
        <v>146</v>
      </c>
      <c r="K86" s="6">
        <f t="shared" si="6"/>
        <v>6.1</v>
      </c>
      <c r="L86" s="6">
        <f t="shared" si="7"/>
        <v>3.1</v>
      </c>
      <c r="M86" s="6">
        <f t="shared" si="8"/>
        <v>12.1</v>
      </c>
      <c r="N86" s="6" t="str">
        <f t="shared" si="9"/>
        <v>3,1/6,1/12,1</v>
      </c>
      <c r="O86" s="6">
        <f t="shared" si="10"/>
        <v>86</v>
      </c>
      <c r="P86" s="6" t="str">
        <f t="shared" si="11"/>
        <v/>
      </c>
      <c r="R86" s="6" t="s">
        <v>147</v>
      </c>
      <c r="W86" s="40"/>
      <c r="Y86" s="6" t="s">
        <v>198</v>
      </c>
      <c r="Z86" s="6" t="s">
        <v>213</v>
      </c>
    </row>
    <row r="87" spans="1:32" ht="15" customHeight="1" x14ac:dyDescent="0.35">
      <c r="A87" s="5" t="str">
        <f>"202"</f>
        <v>202</v>
      </c>
      <c r="B87" s="2" t="s">
        <v>0</v>
      </c>
      <c r="C87" s="2" t="s">
        <v>10</v>
      </c>
      <c r="G87" s="2" t="s">
        <v>158</v>
      </c>
      <c r="H87" s="40" t="s">
        <v>916</v>
      </c>
      <c r="I87" s="40" t="s">
        <v>140</v>
      </c>
      <c r="J87" s="40" t="s">
        <v>139</v>
      </c>
      <c r="K87" s="6">
        <f t="shared" si="6"/>
        <v>56.1</v>
      </c>
      <c r="L87" s="6">
        <f t="shared" si="7"/>
        <v>2.1</v>
      </c>
      <c r="M87" s="6">
        <f t="shared" si="8"/>
        <v>17.100000000000001</v>
      </c>
      <c r="N87" s="6" t="str">
        <f t="shared" si="9"/>
        <v>2,1/17,1/56,1</v>
      </c>
      <c r="O87" s="6" t="str">
        <f t="shared" si="10"/>
        <v/>
      </c>
      <c r="P87" s="6" t="str">
        <f t="shared" si="11"/>
        <v/>
      </c>
      <c r="R87" s="6" t="s">
        <v>142</v>
      </c>
      <c r="W87" s="40"/>
      <c r="Y87" s="6" t="s">
        <v>196</v>
      </c>
      <c r="Z87" s="6" t="s">
        <v>203</v>
      </c>
    </row>
    <row r="88" spans="1:32" ht="15" customHeight="1" x14ac:dyDescent="0.35">
      <c r="A88" s="5" t="str">
        <f>"202"</f>
        <v>202</v>
      </c>
      <c r="B88" s="2" t="s">
        <v>0</v>
      </c>
      <c r="C88" s="2" t="s">
        <v>1</v>
      </c>
      <c r="E88" s="2" t="s">
        <v>25</v>
      </c>
      <c r="G88" s="2" t="s">
        <v>158</v>
      </c>
      <c r="H88" s="40" t="s">
        <v>144</v>
      </c>
      <c r="I88" s="40" t="s">
        <v>917</v>
      </c>
      <c r="J88" s="40" t="s">
        <v>142</v>
      </c>
      <c r="K88" s="6">
        <f t="shared" si="6"/>
        <v>6.1</v>
      </c>
      <c r="L88" s="6">
        <f t="shared" si="7"/>
        <v>5.0999999999999996</v>
      </c>
      <c r="M88" s="6">
        <f t="shared" si="8"/>
        <v>13.1</v>
      </c>
      <c r="N88" s="6" t="str">
        <f t="shared" si="9"/>
        <v>5,1/6,1/13,1</v>
      </c>
      <c r="O88" s="6" t="str">
        <f t="shared" si="10"/>
        <v/>
      </c>
      <c r="P88" s="6" t="str">
        <f t="shared" si="11"/>
        <v/>
      </c>
      <c r="R88" s="6" t="s">
        <v>146</v>
      </c>
      <c r="W88" s="40"/>
      <c r="Y88" s="6" t="s">
        <v>196</v>
      </c>
    </row>
    <row r="89" spans="1:32" ht="15" customHeight="1" x14ac:dyDescent="0.35">
      <c r="A89" s="5" t="str">
        <f>"205"</f>
        <v>205</v>
      </c>
      <c r="B89" s="2" t="s">
        <v>0</v>
      </c>
      <c r="C89" s="2" t="s">
        <v>10</v>
      </c>
      <c r="D89" s="2" t="s">
        <v>3</v>
      </c>
      <c r="E89" s="2" t="s">
        <v>60</v>
      </c>
      <c r="G89" s="2" t="s">
        <v>158</v>
      </c>
      <c r="H89" s="40" t="s">
        <v>144</v>
      </c>
      <c r="I89" s="40" t="s">
        <v>147</v>
      </c>
      <c r="J89" s="40" t="s">
        <v>142</v>
      </c>
      <c r="K89" s="6">
        <f t="shared" si="6"/>
        <v>6.1</v>
      </c>
      <c r="L89" s="6">
        <f t="shared" si="7"/>
        <v>18.100000000000001</v>
      </c>
      <c r="M89" s="6">
        <f t="shared" si="8"/>
        <v>13.1</v>
      </c>
      <c r="N89" s="6" t="str">
        <f t="shared" si="9"/>
        <v>6,1/13,1/18,1</v>
      </c>
      <c r="O89" s="6" t="str">
        <f t="shared" si="10"/>
        <v/>
      </c>
      <c r="P89" s="6" t="str">
        <f t="shared" si="11"/>
        <v/>
      </c>
      <c r="R89" s="6" t="s">
        <v>916</v>
      </c>
      <c r="W89" s="40"/>
      <c r="Y89" s="6" t="s">
        <v>196</v>
      </c>
    </row>
    <row r="90" spans="1:32" ht="15" customHeight="1" x14ac:dyDescent="0.35">
      <c r="A90" s="5" t="str">
        <f>"208"</f>
        <v>208</v>
      </c>
      <c r="B90" s="2" t="s">
        <v>0</v>
      </c>
      <c r="C90" s="2" t="s">
        <v>1</v>
      </c>
      <c r="E90" s="2" t="s">
        <v>39</v>
      </c>
      <c r="F90" s="2" t="s">
        <v>80</v>
      </c>
      <c r="G90" s="2" t="s">
        <v>158</v>
      </c>
      <c r="H90" s="40" t="s">
        <v>139</v>
      </c>
      <c r="I90" s="40" t="s">
        <v>142</v>
      </c>
      <c r="J90" s="40" t="s">
        <v>140</v>
      </c>
      <c r="K90" s="6">
        <f t="shared" si="6"/>
        <v>17.100000000000001</v>
      </c>
      <c r="L90" s="6">
        <f t="shared" si="7"/>
        <v>13.1</v>
      </c>
      <c r="M90" s="6">
        <f t="shared" si="8"/>
        <v>2.1</v>
      </c>
      <c r="N90" s="6" t="str">
        <f t="shared" si="9"/>
        <v>2,1/13,1/17,1</v>
      </c>
      <c r="O90" s="6" t="str">
        <f t="shared" si="10"/>
        <v/>
      </c>
      <c r="P90" s="6" t="str">
        <f t="shared" si="11"/>
        <v/>
      </c>
      <c r="R90" s="6" t="s">
        <v>916</v>
      </c>
      <c r="T90" s="3"/>
      <c r="U90" s="2"/>
      <c r="W90" s="40"/>
      <c r="Y90" s="6" t="s">
        <v>196</v>
      </c>
    </row>
    <row r="91" spans="1:32" ht="15" customHeight="1" x14ac:dyDescent="0.35">
      <c r="A91" s="14" t="str">
        <f>"212"</f>
        <v>212</v>
      </c>
      <c r="B91" s="4" t="s">
        <v>0</v>
      </c>
      <c r="C91" s="4" t="s">
        <v>7</v>
      </c>
      <c r="D91" s="4"/>
      <c r="E91" s="4" t="s">
        <v>16</v>
      </c>
      <c r="F91" s="4"/>
      <c r="G91" s="2" t="s">
        <v>158</v>
      </c>
      <c r="H91" s="40" t="s">
        <v>2</v>
      </c>
      <c r="I91" s="40" t="s">
        <v>140</v>
      </c>
      <c r="J91" s="40" t="s">
        <v>142</v>
      </c>
      <c r="K91" s="6">
        <f t="shared" si="6"/>
        <v>3.1</v>
      </c>
      <c r="L91" s="6">
        <f t="shared" si="7"/>
        <v>2.1</v>
      </c>
      <c r="M91" s="6">
        <f t="shared" si="8"/>
        <v>13.1</v>
      </c>
      <c r="N91" s="6" t="str">
        <f t="shared" si="9"/>
        <v>2,1/3,1/13,1</v>
      </c>
      <c r="O91" s="6">
        <f t="shared" si="10"/>
        <v>91</v>
      </c>
      <c r="P91" s="6" t="str">
        <f t="shared" si="11"/>
        <v/>
      </c>
      <c r="R91" s="6" t="s">
        <v>143</v>
      </c>
      <c r="T91" s="12" t="s">
        <v>16</v>
      </c>
      <c r="U91" s="6" t="s">
        <v>157</v>
      </c>
      <c r="W91" s="40" t="s">
        <v>16</v>
      </c>
      <c r="Y91" s="6" t="s">
        <v>198</v>
      </c>
      <c r="Z91" s="6" t="s">
        <v>217</v>
      </c>
    </row>
    <row r="92" spans="1:32" ht="15" customHeight="1" x14ac:dyDescent="0.35">
      <c r="A92" s="5" t="str">
        <f>"201"</f>
        <v>201</v>
      </c>
      <c r="B92" s="2" t="s">
        <v>0</v>
      </c>
      <c r="C92" s="2" t="s">
        <v>1</v>
      </c>
      <c r="D92" s="2" t="s">
        <v>3</v>
      </c>
      <c r="E92" s="2" t="s">
        <v>2</v>
      </c>
      <c r="G92" s="2" t="s">
        <v>158</v>
      </c>
      <c r="H92" s="40" t="s">
        <v>144</v>
      </c>
      <c r="I92" s="40" t="s">
        <v>147</v>
      </c>
      <c r="J92" s="40" t="s">
        <v>139</v>
      </c>
      <c r="K92" s="6">
        <f t="shared" si="6"/>
        <v>6.1</v>
      </c>
      <c r="L92" s="6">
        <f t="shared" si="7"/>
        <v>18.100000000000001</v>
      </c>
      <c r="M92" s="6">
        <f t="shared" si="8"/>
        <v>17.100000000000001</v>
      </c>
      <c r="N92" s="6" t="str">
        <f t="shared" si="9"/>
        <v>6,1/17,1/18,1</v>
      </c>
      <c r="O92" s="6" t="str">
        <f t="shared" si="10"/>
        <v/>
      </c>
      <c r="P92" s="6" t="str">
        <f t="shared" si="11"/>
        <v/>
      </c>
      <c r="R92" s="6" t="s">
        <v>140</v>
      </c>
      <c r="T92" s="6" t="s">
        <v>2</v>
      </c>
      <c r="U92" s="6" t="s">
        <v>157</v>
      </c>
      <c r="W92" s="40" t="s">
        <v>2</v>
      </c>
      <c r="X92" s="6" t="s">
        <v>280</v>
      </c>
      <c r="Y92" s="6" t="s">
        <v>196</v>
      </c>
    </row>
    <row r="93" spans="1:32" ht="15" customHeight="1" x14ac:dyDescent="0.35">
      <c r="A93" s="5" t="str">
        <f>"212"</f>
        <v>212</v>
      </c>
      <c r="B93" s="2" t="s">
        <v>0</v>
      </c>
      <c r="C93" s="2" t="s">
        <v>1</v>
      </c>
      <c r="E93" s="2" t="s">
        <v>16</v>
      </c>
      <c r="G93" s="2" t="s">
        <v>158</v>
      </c>
      <c r="H93" s="40" t="s">
        <v>144</v>
      </c>
      <c r="I93" s="40" t="s">
        <v>147</v>
      </c>
      <c r="J93" s="40" t="s">
        <v>2</v>
      </c>
      <c r="K93" s="6">
        <f t="shared" si="6"/>
        <v>6.1</v>
      </c>
      <c r="L93" s="6">
        <f t="shared" si="7"/>
        <v>18.100000000000001</v>
      </c>
      <c r="M93" s="6">
        <f t="shared" si="8"/>
        <v>3.1</v>
      </c>
      <c r="N93" s="6" t="str">
        <f t="shared" si="9"/>
        <v>3,1/6,1/18,1</v>
      </c>
      <c r="O93" s="6" t="str">
        <f t="shared" si="10"/>
        <v/>
      </c>
      <c r="P93" s="6" t="str">
        <f t="shared" si="11"/>
        <v/>
      </c>
      <c r="T93" s="12" t="s">
        <v>16</v>
      </c>
      <c r="W93" s="40"/>
      <c r="X93" s="6" t="s">
        <v>240</v>
      </c>
      <c r="Y93" s="6" t="s">
        <v>196</v>
      </c>
    </row>
    <row r="94" spans="1:32" ht="15" customHeight="1" x14ac:dyDescent="0.35">
      <c r="A94" s="5" t="str">
        <f>"202"</f>
        <v>202</v>
      </c>
      <c r="B94" s="2" t="s">
        <v>0</v>
      </c>
      <c r="C94" s="2" t="s">
        <v>10</v>
      </c>
      <c r="G94" s="2" t="s">
        <v>158</v>
      </c>
      <c r="H94" s="40" t="s">
        <v>147</v>
      </c>
      <c r="I94" s="40" t="s">
        <v>146</v>
      </c>
      <c r="J94" s="40" t="s">
        <v>142</v>
      </c>
      <c r="K94" s="6">
        <f t="shared" si="6"/>
        <v>18.100000000000001</v>
      </c>
      <c r="L94" s="6">
        <f t="shared" si="7"/>
        <v>12.1</v>
      </c>
      <c r="M94" s="6">
        <f t="shared" si="8"/>
        <v>13.1</v>
      </c>
      <c r="N94" s="6" t="str">
        <f t="shared" si="9"/>
        <v>12,1/13,1/18,1</v>
      </c>
      <c r="O94" s="6">
        <f t="shared" si="10"/>
        <v>94</v>
      </c>
      <c r="P94" s="6" t="str">
        <f t="shared" si="11"/>
        <v/>
      </c>
      <c r="W94" s="40"/>
      <c r="Y94" s="6" t="s">
        <v>196</v>
      </c>
      <c r="Z94" s="6" t="s">
        <v>204</v>
      </c>
    </row>
    <row r="95" spans="1:32" ht="15" customHeight="1" x14ac:dyDescent="0.35">
      <c r="A95" s="5" t="str">
        <f>"204"</f>
        <v>204</v>
      </c>
      <c r="B95" s="2" t="s">
        <v>0</v>
      </c>
      <c r="C95" s="2" t="s">
        <v>1</v>
      </c>
      <c r="G95" s="2" t="s">
        <v>158</v>
      </c>
      <c r="H95" s="40" t="s">
        <v>144</v>
      </c>
      <c r="I95" s="40" t="s">
        <v>147</v>
      </c>
      <c r="J95" s="40" t="s">
        <v>139</v>
      </c>
      <c r="K95" s="6">
        <f t="shared" si="6"/>
        <v>6.1</v>
      </c>
      <c r="L95" s="6">
        <f t="shared" si="7"/>
        <v>18.100000000000001</v>
      </c>
      <c r="M95" s="6">
        <f t="shared" si="8"/>
        <v>17.100000000000001</v>
      </c>
      <c r="N95" s="6" t="str">
        <f t="shared" si="9"/>
        <v>6,1/17,1/18,1</v>
      </c>
      <c r="O95" s="6" t="str">
        <f t="shared" si="10"/>
        <v/>
      </c>
      <c r="P95" s="6" t="str">
        <f t="shared" si="11"/>
        <v/>
      </c>
      <c r="R95" s="6" t="s">
        <v>142</v>
      </c>
      <c r="W95" s="40"/>
      <c r="Y95" s="6" t="s">
        <v>196</v>
      </c>
    </row>
    <row r="96" spans="1:32" ht="15" customHeight="1" x14ac:dyDescent="0.35">
      <c r="A96" s="5" t="str">
        <f>"209"</f>
        <v>209</v>
      </c>
      <c r="B96" s="2" t="s">
        <v>0</v>
      </c>
      <c r="C96" s="2" t="s">
        <v>1</v>
      </c>
      <c r="G96" s="2" t="s">
        <v>158</v>
      </c>
      <c r="H96" s="40" t="s">
        <v>144</v>
      </c>
      <c r="I96" s="40" t="s">
        <v>2</v>
      </c>
      <c r="J96" s="40" t="s">
        <v>142</v>
      </c>
      <c r="K96" s="6">
        <f t="shared" si="6"/>
        <v>6.1</v>
      </c>
      <c r="L96" s="6">
        <f t="shared" si="7"/>
        <v>3.1</v>
      </c>
      <c r="M96" s="6">
        <f t="shared" si="8"/>
        <v>13.1</v>
      </c>
      <c r="N96" s="6" t="str">
        <f t="shared" si="9"/>
        <v>3,1/6,1/13,1</v>
      </c>
      <c r="O96" s="6">
        <f t="shared" si="10"/>
        <v>96</v>
      </c>
      <c r="P96" s="6" t="str">
        <f t="shared" si="11"/>
        <v/>
      </c>
      <c r="R96" s="6" t="s">
        <v>70</v>
      </c>
      <c r="W96" s="40"/>
      <c r="Y96" s="6" t="s">
        <v>196</v>
      </c>
    </row>
    <row r="97" spans="1:26" ht="15" customHeight="1" x14ac:dyDescent="0.35">
      <c r="A97" s="5" t="str">
        <f>"209"</f>
        <v>209</v>
      </c>
      <c r="B97" s="2" t="s">
        <v>0</v>
      </c>
      <c r="C97" s="2" t="s">
        <v>1</v>
      </c>
      <c r="E97" s="2" t="s">
        <v>70</v>
      </c>
      <c r="G97" s="2" t="s">
        <v>158</v>
      </c>
      <c r="H97" s="40" t="s">
        <v>144</v>
      </c>
      <c r="I97" s="40" t="s">
        <v>146</v>
      </c>
      <c r="J97" s="40" t="s">
        <v>139</v>
      </c>
      <c r="K97" s="6">
        <f t="shared" si="6"/>
        <v>6.1</v>
      </c>
      <c r="L97" s="6">
        <f t="shared" si="7"/>
        <v>12.1</v>
      </c>
      <c r="M97" s="6">
        <f t="shared" si="8"/>
        <v>17.100000000000001</v>
      </c>
      <c r="N97" s="6" t="str">
        <f t="shared" si="9"/>
        <v>6,1/12,1/17,1</v>
      </c>
      <c r="O97" s="6" t="str">
        <f t="shared" si="10"/>
        <v/>
      </c>
      <c r="P97" s="6" t="str">
        <f t="shared" si="11"/>
        <v/>
      </c>
      <c r="R97" s="6" t="s">
        <v>916</v>
      </c>
      <c r="W97" s="40"/>
      <c r="X97" s="6" t="s">
        <v>195</v>
      </c>
      <c r="Y97" s="6" t="s">
        <v>196</v>
      </c>
    </row>
    <row r="98" spans="1:26" ht="15" customHeight="1" x14ac:dyDescent="0.35">
      <c r="A98" s="5" t="str">
        <f>"211"</f>
        <v>211</v>
      </c>
      <c r="B98" s="2" t="s">
        <v>0</v>
      </c>
      <c r="C98" s="2" t="s">
        <v>1</v>
      </c>
      <c r="D98" s="2" t="s">
        <v>3</v>
      </c>
      <c r="G98" s="2" t="s">
        <v>158</v>
      </c>
      <c r="H98" s="40" t="s">
        <v>147</v>
      </c>
      <c r="I98" s="40" t="s">
        <v>144</v>
      </c>
      <c r="J98" s="40" t="s">
        <v>146</v>
      </c>
      <c r="K98" s="6">
        <f t="shared" si="6"/>
        <v>18.100000000000001</v>
      </c>
      <c r="L98" s="6">
        <f t="shared" si="7"/>
        <v>6.1</v>
      </c>
      <c r="M98" s="6">
        <f t="shared" si="8"/>
        <v>12.1</v>
      </c>
      <c r="N98" s="6" t="str">
        <f t="shared" si="9"/>
        <v>6,1/12,1/18,1</v>
      </c>
      <c r="O98" s="6" t="str">
        <f t="shared" si="10"/>
        <v/>
      </c>
      <c r="P98" s="6" t="str">
        <f t="shared" si="11"/>
        <v/>
      </c>
      <c r="R98" s="6" t="s">
        <v>916</v>
      </c>
      <c r="S98" s="2"/>
      <c r="T98" s="3"/>
      <c r="W98" s="40"/>
      <c r="Y98" s="6" t="s">
        <v>196</v>
      </c>
    </row>
    <row r="99" spans="1:26" ht="15" customHeight="1" x14ac:dyDescent="0.35">
      <c r="A99" s="5" t="str">
        <f>"206"</f>
        <v>206</v>
      </c>
      <c r="B99" s="2" t="s">
        <v>0</v>
      </c>
      <c r="C99" s="2" t="s">
        <v>1</v>
      </c>
      <c r="D99" s="2" t="s">
        <v>3</v>
      </c>
      <c r="E99" s="2" t="s">
        <v>70</v>
      </c>
      <c r="G99" s="2" t="s">
        <v>158</v>
      </c>
      <c r="H99" s="40" t="s">
        <v>144</v>
      </c>
      <c r="I99" s="40" t="s">
        <v>70</v>
      </c>
      <c r="J99" s="40" t="s">
        <v>139</v>
      </c>
      <c r="K99" s="6">
        <f t="shared" si="6"/>
        <v>6.1</v>
      </c>
      <c r="L99" s="6">
        <f t="shared" si="7"/>
        <v>8.1</v>
      </c>
      <c r="M99" s="6">
        <f t="shared" si="8"/>
        <v>17.100000000000001</v>
      </c>
      <c r="N99" s="6" t="str">
        <f t="shared" si="9"/>
        <v>6,1/8,1/17,1</v>
      </c>
      <c r="O99" s="6">
        <f t="shared" si="10"/>
        <v>99</v>
      </c>
      <c r="P99" s="6" t="str">
        <f t="shared" si="11"/>
        <v/>
      </c>
      <c r="R99" s="6" t="s">
        <v>142</v>
      </c>
      <c r="T99" s="6" t="s">
        <v>148</v>
      </c>
      <c r="U99" s="6" t="s">
        <v>157</v>
      </c>
      <c r="W99" s="40" t="s">
        <v>3</v>
      </c>
      <c r="Y99" s="6" t="s">
        <v>196</v>
      </c>
    </row>
    <row r="100" spans="1:26" ht="15" customHeight="1" x14ac:dyDescent="0.35">
      <c r="A100" s="5" t="str">
        <f>"203"</f>
        <v>203</v>
      </c>
      <c r="B100" s="2" t="s">
        <v>0</v>
      </c>
      <c r="C100" s="2" t="s">
        <v>7</v>
      </c>
      <c r="D100" s="2" t="s">
        <v>8</v>
      </c>
      <c r="G100" s="2" t="s">
        <v>158</v>
      </c>
      <c r="H100" s="40" t="s">
        <v>142</v>
      </c>
      <c r="I100" s="40" t="s">
        <v>144</v>
      </c>
      <c r="J100" s="40" t="s">
        <v>139</v>
      </c>
      <c r="K100" s="6">
        <f t="shared" si="6"/>
        <v>13.1</v>
      </c>
      <c r="L100" s="6">
        <f t="shared" si="7"/>
        <v>6.1</v>
      </c>
      <c r="M100" s="6">
        <f t="shared" si="8"/>
        <v>17.100000000000001</v>
      </c>
      <c r="N100" s="6" t="str">
        <f t="shared" si="9"/>
        <v>6,1/13,1/17,1</v>
      </c>
      <c r="O100" s="6" t="str">
        <f t="shared" si="10"/>
        <v/>
      </c>
      <c r="P100" s="6" t="str">
        <f t="shared" si="11"/>
        <v/>
      </c>
      <c r="R100" s="6" t="s">
        <v>146</v>
      </c>
      <c r="W100" s="40"/>
      <c r="Y100" s="6" t="s">
        <v>196</v>
      </c>
    </row>
    <row r="101" spans="1:26" ht="15" customHeight="1" x14ac:dyDescent="0.35">
      <c r="A101" s="5" t="str">
        <f>"203"</f>
        <v>203</v>
      </c>
      <c r="B101" s="2" t="s">
        <v>0</v>
      </c>
      <c r="C101" s="2" t="s">
        <v>1</v>
      </c>
      <c r="G101" s="2" t="s">
        <v>158</v>
      </c>
      <c r="H101" s="40" t="s">
        <v>917</v>
      </c>
      <c r="I101" s="40" t="s">
        <v>142</v>
      </c>
      <c r="J101" s="40" t="s">
        <v>144</v>
      </c>
      <c r="K101" s="6">
        <f t="shared" si="6"/>
        <v>5.0999999999999996</v>
      </c>
      <c r="L101" s="6">
        <f t="shared" si="7"/>
        <v>13.1</v>
      </c>
      <c r="M101" s="6">
        <f t="shared" si="8"/>
        <v>6.1</v>
      </c>
      <c r="N101" s="6" t="str">
        <f t="shared" si="9"/>
        <v>5,1/6,1/13,1</v>
      </c>
      <c r="O101" s="6" t="str">
        <f t="shared" si="10"/>
        <v/>
      </c>
      <c r="P101" s="6" t="str">
        <f t="shared" si="11"/>
        <v/>
      </c>
      <c r="R101" s="6" t="s">
        <v>146</v>
      </c>
      <c r="W101" s="40"/>
      <c r="Y101" s="6" t="s">
        <v>196</v>
      </c>
    </row>
    <row r="102" spans="1:26" ht="15" customHeight="1" x14ac:dyDescent="0.35">
      <c r="A102" s="5" t="str">
        <f>"202"</f>
        <v>202</v>
      </c>
      <c r="B102" s="2" t="s">
        <v>0</v>
      </c>
      <c r="C102" s="2" t="s">
        <v>1</v>
      </c>
      <c r="E102" s="2" t="s">
        <v>27</v>
      </c>
      <c r="G102" s="2" t="s">
        <v>158</v>
      </c>
      <c r="H102" s="40" t="s">
        <v>2</v>
      </c>
      <c r="I102" s="40" t="s">
        <v>917</v>
      </c>
      <c r="J102" s="40" t="s">
        <v>140</v>
      </c>
      <c r="K102" s="6">
        <f t="shared" si="6"/>
        <v>3.1</v>
      </c>
      <c r="L102" s="6">
        <f t="shared" si="7"/>
        <v>5.0999999999999996</v>
      </c>
      <c r="M102" s="6">
        <f t="shared" si="8"/>
        <v>2.1</v>
      </c>
      <c r="N102" s="6" t="str">
        <f t="shared" si="9"/>
        <v>2,1/3,1/5,1</v>
      </c>
      <c r="O102" s="6">
        <f t="shared" si="10"/>
        <v>102</v>
      </c>
      <c r="P102" s="6" t="str">
        <f t="shared" si="11"/>
        <v/>
      </c>
      <c r="R102" s="6" t="s">
        <v>143</v>
      </c>
      <c r="W102" s="40"/>
      <c r="Y102" s="6" t="s">
        <v>196</v>
      </c>
    </row>
    <row r="103" spans="1:26" ht="15" customHeight="1" x14ac:dyDescent="0.35">
      <c r="A103" s="5" t="str">
        <f>"201"</f>
        <v>201</v>
      </c>
      <c r="B103" s="2" t="s">
        <v>0</v>
      </c>
      <c r="C103" s="2" t="s">
        <v>7</v>
      </c>
      <c r="D103" s="2" t="s">
        <v>3</v>
      </c>
      <c r="E103" s="2" t="s">
        <v>12</v>
      </c>
      <c r="G103" s="2" t="s">
        <v>158</v>
      </c>
      <c r="H103" s="40" t="s">
        <v>139</v>
      </c>
      <c r="I103" s="40" t="s">
        <v>142</v>
      </c>
      <c r="J103" s="40" t="s">
        <v>140</v>
      </c>
      <c r="K103" s="6">
        <f t="shared" si="6"/>
        <v>17.100000000000001</v>
      </c>
      <c r="L103" s="6">
        <f t="shared" si="7"/>
        <v>13.1</v>
      </c>
      <c r="M103" s="6">
        <f t="shared" si="8"/>
        <v>2.1</v>
      </c>
      <c r="N103" s="6" t="str">
        <f t="shared" si="9"/>
        <v>2,1/13,1/17,1</v>
      </c>
      <c r="O103" s="6" t="str">
        <f t="shared" si="10"/>
        <v/>
      </c>
      <c r="P103" s="6" t="str">
        <f t="shared" si="11"/>
        <v/>
      </c>
      <c r="T103" s="6" t="s">
        <v>153</v>
      </c>
      <c r="U103" s="6" t="s">
        <v>157</v>
      </c>
      <c r="W103" s="40" t="s">
        <v>3</v>
      </c>
      <c r="X103" s="6" t="s">
        <v>189</v>
      </c>
      <c r="Y103" s="6" t="s">
        <v>196</v>
      </c>
    </row>
    <row r="104" spans="1:26" ht="15" customHeight="1" x14ac:dyDescent="0.35">
      <c r="A104" s="5" t="str">
        <f>"203"</f>
        <v>203</v>
      </c>
      <c r="B104" s="2" t="s">
        <v>0</v>
      </c>
      <c r="C104" s="2" t="s">
        <v>7</v>
      </c>
      <c r="D104" s="2" t="s">
        <v>8</v>
      </c>
      <c r="E104" s="2" t="s">
        <v>39</v>
      </c>
      <c r="G104" s="2" t="s">
        <v>158</v>
      </c>
      <c r="H104" s="40" t="s">
        <v>143</v>
      </c>
      <c r="I104" s="40" t="s">
        <v>144</v>
      </c>
      <c r="J104" s="40" t="s">
        <v>142</v>
      </c>
      <c r="K104" s="6">
        <f t="shared" si="6"/>
        <v>104.1</v>
      </c>
      <c r="L104" s="6">
        <f t="shared" si="7"/>
        <v>6.1</v>
      </c>
      <c r="M104" s="6">
        <f t="shared" si="8"/>
        <v>13.1</v>
      </c>
      <c r="N104" s="6" t="str">
        <f t="shared" si="9"/>
        <v>6,1/13,1/104,1</v>
      </c>
      <c r="O104" s="6" t="str">
        <f t="shared" si="10"/>
        <v/>
      </c>
      <c r="P104" s="6" t="str">
        <f t="shared" si="11"/>
        <v/>
      </c>
      <c r="R104" s="6" t="s">
        <v>146</v>
      </c>
      <c r="W104" s="40"/>
      <c r="Y104" s="6" t="s">
        <v>196</v>
      </c>
      <c r="Z104" s="6" t="s">
        <v>276</v>
      </c>
    </row>
    <row r="105" spans="1:26" ht="15" customHeight="1" x14ac:dyDescent="0.35">
      <c r="A105" s="5" t="str">
        <f>"205"</f>
        <v>205</v>
      </c>
      <c r="B105" s="2" t="s">
        <v>0</v>
      </c>
      <c r="C105" s="2" t="s">
        <v>1</v>
      </c>
      <c r="G105" s="2" t="s">
        <v>158</v>
      </c>
      <c r="H105" s="40" t="s">
        <v>144</v>
      </c>
      <c r="I105" s="40" t="s">
        <v>139</v>
      </c>
      <c r="J105" s="40" t="s">
        <v>142</v>
      </c>
      <c r="K105" s="6">
        <f t="shared" si="6"/>
        <v>6.1</v>
      </c>
      <c r="L105" s="6">
        <f t="shared" si="7"/>
        <v>17.100000000000001</v>
      </c>
      <c r="M105" s="6">
        <f t="shared" si="8"/>
        <v>13.1</v>
      </c>
      <c r="N105" s="6" t="str">
        <f t="shared" si="9"/>
        <v>6,1/13,1/17,1</v>
      </c>
      <c r="O105" s="6" t="str">
        <f t="shared" si="10"/>
        <v/>
      </c>
      <c r="P105" s="6" t="str">
        <f t="shared" si="11"/>
        <v/>
      </c>
      <c r="R105" s="6" t="s">
        <v>916</v>
      </c>
      <c r="T105" s="6" t="s">
        <v>148</v>
      </c>
      <c r="U105" s="6" t="s">
        <v>159</v>
      </c>
      <c r="W105" s="40" t="s">
        <v>3</v>
      </c>
      <c r="X105" s="6" t="s">
        <v>174</v>
      </c>
      <c r="Y105" s="6" t="s">
        <v>196</v>
      </c>
    </row>
    <row r="106" spans="1:26" ht="15" customHeight="1" x14ac:dyDescent="0.35">
      <c r="A106" s="5" t="str">
        <f>"202"</f>
        <v>202</v>
      </c>
      <c r="B106" s="2" t="s">
        <v>0</v>
      </c>
      <c r="C106" s="2" t="s">
        <v>1</v>
      </c>
      <c r="E106" s="2" t="s">
        <v>25</v>
      </c>
      <c r="G106" s="2" t="s">
        <v>158</v>
      </c>
      <c r="H106" s="40" t="s">
        <v>70</v>
      </c>
      <c r="I106" s="40" t="s">
        <v>917</v>
      </c>
      <c r="J106" s="40" t="s">
        <v>140</v>
      </c>
      <c r="K106" s="6">
        <f t="shared" si="6"/>
        <v>8.1</v>
      </c>
      <c r="L106" s="6">
        <f t="shared" si="7"/>
        <v>5.0999999999999996</v>
      </c>
      <c r="M106" s="6">
        <f t="shared" si="8"/>
        <v>2.1</v>
      </c>
      <c r="N106" s="6" t="str">
        <f t="shared" si="9"/>
        <v>2,1/5,1/8,1</v>
      </c>
      <c r="O106" s="6">
        <f t="shared" si="10"/>
        <v>106</v>
      </c>
      <c r="P106" s="6" t="str">
        <f t="shared" si="11"/>
        <v/>
      </c>
      <c r="W106" s="40"/>
      <c r="Y106" s="6" t="s">
        <v>196</v>
      </c>
    </row>
    <row r="107" spans="1:26" ht="15" customHeight="1" x14ac:dyDescent="0.35">
      <c r="A107" s="5" t="str">
        <f>"206"</f>
        <v>206</v>
      </c>
      <c r="B107" s="2" t="s">
        <v>0</v>
      </c>
      <c r="C107" s="2" t="s">
        <v>5</v>
      </c>
      <c r="E107" s="2" t="s">
        <v>70</v>
      </c>
      <c r="G107" s="2" t="s">
        <v>158</v>
      </c>
      <c r="H107" s="40" t="s">
        <v>143</v>
      </c>
      <c r="I107" s="40" t="s">
        <v>144</v>
      </c>
      <c r="J107" s="40" t="s">
        <v>147</v>
      </c>
      <c r="K107" s="6">
        <f t="shared" si="6"/>
        <v>104.1</v>
      </c>
      <c r="L107" s="6">
        <f t="shared" si="7"/>
        <v>6.1</v>
      </c>
      <c r="M107" s="6">
        <f t="shared" si="8"/>
        <v>18.100000000000001</v>
      </c>
      <c r="N107" s="6" t="str">
        <f t="shared" si="9"/>
        <v>6,1/18,1/104,1</v>
      </c>
      <c r="O107" s="6" t="str">
        <f t="shared" si="10"/>
        <v/>
      </c>
      <c r="P107" s="6" t="str">
        <f t="shared" si="11"/>
        <v/>
      </c>
      <c r="R107" s="6" t="s">
        <v>917</v>
      </c>
      <c r="T107" s="6" t="s">
        <v>153</v>
      </c>
      <c r="U107" s="6" t="s">
        <v>262</v>
      </c>
      <c r="W107" s="40" t="s">
        <v>39</v>
      </c>
      <c r="X107" s="6" t="s">
        <v>263</v>
      </c>
      <c r="Y107" s="6" t="s">
        <v>196</v>
      </c>
    </row>
    <row r="108" spans="1:26" ht="15" customHeight="1" x14ac:dyDescent="0.35">
      <c r="A108" s="5" t="str">
        <f>"212"</f>
        <v>212</v>
      </c>
      <c r="B108" s="2" t="s">
        <v>0</v>
      </c>
      <c r="C108" s="2" t="s">
        <v>1</v>
      </c>
      <c r="G108" s="2" t="s">
        <v>158</v>
      </c>
      <c r="H108" s="40" t="s">
        <v>140</v>
      </c>
      <c r="I108" s="40" t="s">
        <v>142</v>
      </c>
      <c r="J108" s="40" t="s">
        <v>917</v>
      </c>
      <c r="K108" s="6">
        <f t="shared" si="6"/>
        <v>2.1</v>
      </c>
      <c r="L108" s="6">
        <f t="shared" si="7"/>
        <v>13.1</v>
      </c>
      <c r="M108" s="6">
        <f t="shared" si="8"/>
        <v>5.0999999999999996</v>
      </c>
      <c r="N108" s="6" t="str">
        <f t="shared" si="9"/>
        <v>2,1/5,1/13,1</v>
      </c>
      <c r="O108" s="6">
        <f t="shared" si="10"/>
        <v>108</v>
      </c>
      <c r="P108" s="6" t="str">
        <f t="shared" si="11"/>
        <v/>
      </c>
      <c r="T108" s="12" t="s">
        <v>148</v>
      </c>
      <c r="U108" s="6" t="s">
        <v>159</v>
      </c>
      <c r="W108" s="40"/>
      <c r="Y108" s="6" t="s">
        <v>197</v>
      </c>
      <c r="Z108" s="6" t="s">
        <v>200</v>
      </c>
    </row>
    <row r="109" spans="1:26" ht="15" customHeight="1" x14ac:dyDescent="0.35">
      <c r="A109" s="5" t="str">
        <f>"205"</f>
        <v>205</v>
      </c>
      <c r="B109" s="2" t="s">
        <v>0</v>
      </c>
      <c r="C109" s="2" t="s">
        <v>10</v>
      </c>
      <c r="E109" s="2" t="s">
        <v>60</v>
      </c>
      <c r="G109" s="2" t="s">
        <v>158</v>
      </c>
      <c r="H109" s="40" t="s">
        <v>144</v>
      </c>
      <c r="I109" s="40" t="s">
        <v>147</v>
      </c>
      <c r="J109" s="40" t="s">
        <v>142</v>
      </c>
      <c r="K109" s="6">
        <f t="shared" si="6"/>
        <v>6.1</v>
      </c>
      <c r="L109" s="6">
        <f t="shared" si="7"/>
        <v>18.100000000000001</v>
      </c>
      <c r="M109" s="6">
        <f t="shared" si="8"/>
        <v>13.1</v>
      </c>
      <c r="N109" s="6" t="str">
        <f t="shared" si="9"/>
        <v>6,1/13,1/18,1</v>
      </c>
      <c r="O109" s="6" t="str">
        <f t="shared" si="10"/>
        <v/>
      </c>
      <c r="P109" s="6" t="str">
        <f t="shared" si="11"/>
        <v/>
      </c>
      <c r="R109" s="6" t="s">
        <v>146</v>
      </c>
      <c r="W109" s="40"/>
      <c r="Y109" s="6" t="s">
        <v>196</v>
      </c>
    </row>
    <row r="110" spans="1:26" ht="15" customHeight="1" x14ac:dyDescent="0.35">
      <c r="A110" s="5" t="str">
        <f>"204"</f>
        <v>204</v>
      </c>
      <c r="B110" s="2" t="s">
        <v>0</v>
      </c>
      <c r="C110" s="2" t="s">
        <v>5</v>
      </c>
      <c r="E110" s="2" t="s">
        <v>39</v>
      </c>
      <c r="G110" s="2" t="s">
        <v>158</v>
      </c>
      <c r="H110" s="40" t="s">
        <v>144</v>
      </c>
      <c r="I110" s="40" t="s">
        <v>147</v>
      </c>
      <c r="J110" s="40" t="s">
        <v>139</v>
      </c>
      <c r="K110" s="6">
        <f t="shared" si="6"/>
        <v>6.1</v>
      </c>
      <c r="L110" s="6">
        <f t="shared" si="7"/>
        <v>18.100000000000001</v>
      </c>
      <c r="M110" s="6">
        <f t="shared" si="8"/>
        <v>17.100000000000001</v>
      </c>
      <c r="N110" s="6" t="str">
        <f t="shared" si="9"/>
        <v>6,1/17,1/18,1</v>
      </c>
      <c r="O110" s="6" t="str">
        <f t="shared" si="10"/>
        <v/>
      </c>
      <c r="P110" s="6" t="str">
        <f t="shared" si="11"/>
        <v/>
      </c>
      <c r="R110" s="6" t="s">
        <v>146</v>
      </c>
      <c r="U110" s="6" t="s">
        <v>157</v>
      </c>
      <c r="W110" s="40" t="s">
        <v>39</v>
      </c>
      <c r="Y110" s="6" t="s">
        <v>196</v>
      </c>
    </row>
    <row r="111" spans="1:26" ht="15" customHeight="1" x14ac:dyDescent="0.35">
      <c r="A111" s="5" t="str">
        <f>"208"</f>
        <v>208</v>
      </c>
      <c r="B111" s="2" t="s">
        <v>0</v>
      </c>
      <c r="C111" s="2" t="s">
        <v>7</v>
      </c>
      <c r="D111" s="2" t="s">
        <v>3</v>
      </c>
      <c r="E111" s="2" t="s">
        <v>16</v>
      </c>
      <c r="G111" s="2" t="s">
        <v>158</v>
      </c>
      <c r="H111" s="40" t="s">
        <v>2</v>
      </c>
      <c r="I111" s="40" t="s">
        <v>140</v>
      </c>
      <c r="J111" s="40" t="s">
        <v>916</v>
      </c>
      <c r="K111" s="6">
        <f t="shared" si="6"/>
        <v>3.1</v>
      </c>
      <c r="L111" s="6">
        <f t="shared" si="7"/>
        <v>2.1</v>
      </c>
      <c r="M111" s="6">
        <f t="shared" si="8"/>
        <v>56.1</v>
      </c>
      <c r="N111" s="6" t="str">
        <f t="shared" si="9"/>
        <v>2,1/3,1/56,1</v>
      </c>
      <c r="O111" s="6" t="str">
        <f t="shared" si="10"/>
        <v/>
      </c>
      <c r="P111" s="6" t="str">
        <f t="shared" si="11"/>
        <v/>
      </c>
      <c r="R111" s="6" t="s">
        <v>146</v>
      </c>
      <c r="T111" s="3"/>
      <c r="U111" s="2"/>
      <c r="W111" s="40"/>
      <c r="Y111" s="6" t="s">
        <v>196</v>
      </c>
    </row>
    <row r="112" spans="1:26" ht="15" customHeight="1" x14ac:dyDescent="0.35">
      <c r="A112" s="5" t="str">
        <f>"206"</f>
        <v>206</v>
      </c>
      <c r="B112" s="2" t="s">
        <v>0</v>
      </c>
      <c r="C112" s="2" t="s">
        <v>7</v>
      </c>
      <c r="G112" s="2" t="s">
        <v>158</v>
      </c>
      <c r="H112" s="40" t="s">
        <v>144</v>
      </c>
      <c r="I112" s="40" t="s">
        <v>147</v>
      </c>
      <c r="J112" s="40" t="s">
        <v>916</v>
      </c>
      <c r="K112" s="6">
        <f t="shared" si="6"/>
        <v>6.1</v>
      </c>
      <c r="L112" s="6">
        <f t="shared" si="7"/>
        <v>18.100000000000001</v>
      </c>
      <c r="M112" s="6">
        <f t="shared" si="8"/>
        <v>56.1</v>
      </c>
      <c r="N112" s="6" t="str">
        <f t="shared" si="9"/>
        <v>6,1/18,1/56,1</v>
      </c>
      <c r="O112" s="6" t="str">
        <f t="shared" si="10"/>
        <v/>
      </c>
      <c r="P112" s="6" t="str">
        <f t="shared" si="11"/>
        <v/>
      </c>
      <c r="R112" s="6" t="s">
        <v>143</v>
      </c>
      <c r="W112" s="40"/>
      <c r="Y112" s="6" t="s">
        <v>196</v>
      </c>
    </row>
    <row r="113" spans="1:38" ht="15" customHeight="1" x14ac:dyDescent="0.35">
      <c r="A113" s="45">
        <v>201</v>
      </c>
      <c r="G113" s="2" t="s">
        <v>158</v>
      </c>
      <c r="H113" s="40" t="s">
        <v>2</v>
      </c>
      <c r="I113" s="40" t="s">
        <v>140</v>
      </c>
      <c r="J113" s="40" t="s">
        <v>917</v>
      </c>
      <c r="K113" s="6">
        <f t="shared" si="6"/>
        <v>3.1</v>
      </c>
      <c r="L113" s="6">
        <f t="shared" si="7"/>
        <v>2.1</v>
      </c>
      <c r="M113" s="6">
        <f t="shared" si="8"/>
        <v>5.0999999999999996</v>
      </c>
      <c r="N113" s="6" t="str">
        <f t="shared" si="9"/>
        <v>2,1/3,1/5,1</v>
      </c>
      <c r="O113" s="6" t="str">
        <f t="shared" si="10"/>
        <v/>
      </c>
      <c r="P113" s="6" t="str">
        <f t="shared" si="11"/>
        <v/>
      </c>
      <c r="R113" s="6" t="s">
        <v>916</v>
      </c>
      <c r="T113" s="6" t="s">
        <v>148</v>
      </c>
      <c r="U113" s="6" t="s">
        <v>157</v>
      </c>
      <c r="W113" s="40" t="s">
        <v>3</v>
      </c>
      <c r="Y113" s="6" t="s">
        <v>196</v>
      </c>
    </row>
    <row r="114" spans="1:38" ht="15" customHeight="1" x14ac:dyDescent="0.35">
      <c r="A114" s="5" t="str">
        <f>"201"</f>
        <v>201</v>
      </c>
      <c r="B114" s="2" t="s">
        <v>0</v>
      </c>
      <c r="C114" s="2" t="s">
        <v>1</v>
      </c>
      <c r="E114" s="2" t="s">
        <v>2</v>
      </c>
      <c r="G114" s="2" t="s">
        <v>158</v>
      </c>
      <c r="H114" s="40" t="s">
        <v>2</v>
      </c>
      <c r="I114" s="40" t="s">
        <v>140</v>
      </c>
      <c r="J114" s="40" t="s">
        <v>916</v>
      </c>
      <c r="K114" s="6">
        <f t="shared" si="6"/>
        <v>3.1</v>
      </c>
      <c r="L114" s="6">
        <f t="shared" si="7"/>
        <v>2.1</v>
      </c>
      <c r="M114" s="6">
        <f t="shared" si="8"/>
        <v>56.1</v>
      </c>
      <c r="N114" s="6" t="str">
        <f t="shared" si="9"/>
        <v>2,1/3,1/56,1</v>
      </c>
      <c r="O114" s="6" t="str">
        <f t="shared" si="10"/>
        <v/>
      </c>
      <c r="P114" s="6" t="str">
        <f t="shared" si="11"/>
        <v/>
      </c>
      <c r="R114" s="6" t="s">
        <v>917</v>
      </c>
      <c r="T114" s="6" t="s">
        <v>16</v>
      </c>
      <c r="U114" s="6" t="s">
        <v>159</v>
      </c>
      <c r="W114" s="40" t="s">
        <v>16</v>
      </c>
      <c r="Y114" s="6" t="s">
        <v>196</v>
      </c>
      <c r="Z114" s="6" t="s">
        <v>281</v>
      </c>
    </row>
    <row r="115" spans="1:38" ht="15" customHeight="1" x14ac:dyDescent="0.35">
      <c r="A115" s="5" t="str">
        <f>"202"</f>
        <v>202</v>
      </c>
      <c r="B115" s="2" t="s">
        <v>0</v>
      </c>
      <c r="C115" s="2" t="s">
        <v>10</v>
      </c>
      <c r="G115" s="2" t="s">
        <v>158</v>
      </c>
      <c r="H115" s="40" t="s">
        <v>917</v>
      </c>
      <c r="I115" s="40" t="s">
        <v>140</v>
      </c>
      <c r="J115" s="40" t="s">
        <v>70</v>
      </c>
      <c r="K115" s="6">
        <f t="shared" si="6"/>
        <v>5.0999999999999996</v>
      </c>
      <c r="L115" s="6">
        <f t="shared" si="7"/>
        <v>2.1</v>
      </c>
      <c r="M115" s="6">
        <f t="shared" si="8"/>
        <v>8.1</v>
      </c>
      <c r="N115" s="6" t="str">
        <f t="shared" si="9"/>
        <v>2,1/5,1/8,1</v>
      </c>
      <c r="O115" s="6" t="str">
        <f t="shared" si="10"/>
        <v/>
      </c>
      <c r="P115" s="6" t="str">
        <f t="shared" si="11"/>
        <v/>
      </c>
      <c r="T115" s="6" t="s">
        <v>148</v>
      </c>
      <c r="U115" s="6" t="s">
        <v>159</v>
      </c>
      <c r="W115" s="40"/>
      <c r="Y115" s="6" t="s">
        <v>198</v>
      </c>
      <c r="Z115" s="6" t="s">
        <v>205</v>
      </c>
    </row>
    <row r="116" spans="1:38" ht="15" customHeight="1" x14ac:dyDescent="0.35">
      <c r="A116" s="5" t="str">
        <f>"210"</f>
        <v>210</v>
      </c>
      <c r="B116" s="2" t="s">
        <v>0</v>
      </c>
      <c r="C116" s="2" t="s">
        <v>5</v>
      </c>
      <c r="G116" s="2" t="s">
        <v>158</v>
      </c>
      <c r="H116" s="40" t="s">
        <v>917</v>
      </c>
      <c r="I116" s="40" t="s">
        <v>143</v>
      </c>
      <c r="J116" s="46" t="s">
        <v>146</v>
      </c>
      <c r="K116" s="6">
        <f t="shared" si="6"/>
        <v>5.0999999999999996</v>
      </c>
      <c r="L116" s="6">
        <f t="shared" si="7"/>
        <v>104.1</v>
      </c>
      <c r="M116" s="6">
        <f t="shared" si="8"/>
        <v>12.1</v>
      </c>
      <c r="N116" s="6" t="str">
        <f t="shared" si="9"/>
        <v>5,1/12,1/104,1</v>
      </c>
      <c r="O116" s="6" t="str">
        <f t="shared" si="10"/>
        <v/>
      </c>
      <c r="P116" s="6" t="str">
        <f t="shared" si="11"/>
        <v/>
      </c>
      <c r="W116" s="40"/>
      <c r="X116" s="6" t="s">
        <v>178</v>
      </c>
      <c r="Y116" s="6" t="s">
        <v>196</v>
      </c>
      <c r="Z116" s="6" t="s">
        <v>218</v>
      </c>
      <c r="AC116" s="6" t="s">
        <v>158</v>
      </c>
      <c r="AD116" s="6" t="s">
        <v>168</v>
      </c>
      <c r="AE116" s="6" t="s">
        <v>143</v>
      </c>
      <c r="AF116" s="6" t="s">
        <v>142</v>
      </c>
      <c r="AL116" s="6" t="s">
        <v>178</v>
      </c>
    </row>
    <row r="117" spans="1:38" ht="15" customHeight="1" x14ac:dyDescent="0.35">
      <c r="A117" s="5" t="str">
        <f>"211"</f>
        <v>211</v>
      </c>
      <c r="B117" s="2" t="s">
        <v>0</v>
      </c>
      <c r="C117" s="2" t="s">
        <v>5</v>
      </c>
      <c r="E117" s="2" t="s">
        <v>16</v>
      </c>
      <c r="G117" s="2" t="s">
        <v>158</v>
      </c>
      <c r="H117" s="40" t="s">
        <v>144</v>
      </c>
      <c r="I117" s="40" t="s">
        <v>142</v>
      </c>
      <c r="J117" s="40" t="s">
        <v>146</v>
      </c>
      <c r="K117" s="6">
        <f t="shared" si="6"/>
        <v>6.1</v>
      </c>
      <c r="L117" s="6">
        <f t="shared" si="7"/>
        <v>13.1</v>
      </c>
      <c r="M117" s="6">
        <f t="shared" si="8"/>
        <v>12.1</v>
      </c>
      <c r="N117" s="6" t="str">
        <f t="shared" si="9"/>
        <v>6,1/12,1/13,1</v>
      </c>
      <c r="O117" s="6" t="str">
        <f t="shared" si="10"/>
        <v/>
      </c>
      <c r="P117" s="6" t="str">
        <f t="shared" si="11"/>
        <v/>
      </c>
      <c r="R117" s="6" t="s">
        <v>143</v>
      </c>
      <c r="S117" s="2"/>
      <c r="T117" s="3" t="s">
        <v>16</v>
      </c>
      <c r="U117" s="6" t="s">
        <v>157</v>
      </c>
      <c r="W117" s="40" t="s">
        <v>16</v>
      </c>
      <c r="Y117" s="6" t="s">
        <v>196</v>
      </c>
      <c r="Z117" s="6" t="s">
        <v>202</v>
      </c>
    </row>
    <row r="118" spans="1:38" ht="15" customHeight="1" x14ac:dyDescent="0.35">
      <c r="A118" s="5" t="str">
        <f>"209"</f>
        <v>209</v>
      </c>
      <c r="B118" s="2" t="s">
        <v>0</v>
      </c>
      <c r="C118" s="2" t="s">
        <v>7</v>
      </c>
      <c r="E118" s="2" t="s">
        <v>70</v>
      </c>
      <c r="G118" s="2" t="s">
        <v>158</v>
      </c>
      <c r="H118" s="40" t="s">
        <v>70</v>
      </c>
      <c r="I118" s="40" t="s">
        <v>917</v>
      </c>
      <c r="J118" s="40" t="s">
        <v>140</v>
      </c>
      <c r="K118" s="6">
        <f t="shared" si="6"/>
        <v>8.1</v>
      </c>
      <c r="L118" s="6">
        <f t="shared" si="7"/>
        <v>5.0999999999999996</v>
      </c>
      <c r="M118" s="6">
        <f t="shared" si="8"/>
        <v>2.1</v>
      </c>
      <c r="N118" s="6" t="str">
        <f t="shared" si="9"/>
        <v>2,1/5,1/8,1</v>
      </c>
      <c r="O118" s="6" t="str">
        <f t="shared" si="10"/>
        <v/>
      </c>
      <c r="P118" s="6" t="str">
        <f t="shared" si="11"/>
        <v/>
      </c>
      <c r="T118" s="6" t="s">
        <v>25</v>
      </c>
      <c r="U118" s="6" t="s">
        <v>159</v>
      </c>
      <c r="W118" s="40" t="s">
        <v>25</v>
      </c>
      <c r="Y118" s="6" t="s">
        <v>196</v>
      </c>
      <c r="Z118" s="6" t="s">
        <v>225</v>
      </c>
    </row>
    <row r="119" spans="1:38" ht="15" customHeight="1" x14ac:dyDescent="0.35">
      <c r="A119" s="5" t="str">
        <f>"207"</f>
        <v>207</v>
      </c>
      <c r="B119" s="2" t="s">
        <v>0</v>
      </c>
      <c r="C119" s="2" t="s">
        <v>1</v>
      </c>
      <c r="G119" s="2" t="s">
        <v>158</v>
      </c>
      <c r="H119" s="40" t="s">
        <v>139</v>
      </c>
      <c r="I119" s="40" t="s">
        <v>142</v>
      </c>
      <c r="J119" s="40" t="s">
        <v>144</v>
      </c>
      <c r="K119" s="6">
        <f t="shared" si="6"/>
        <v>17.100000000000001</v>
      </c>
      <c r="L119" s="6">
        <f t="shared" si="7"/>
        <v>13.1</v>
      </c>
      <c r="M119" s="6">
        <f t="shared" si="8"/>
        <v>6.1</v>
      </c>
      <c r="N119" s="6" t="str">
        <f t="shared" si="9"/>
        <v>6,1/13,1/17,1</v>
      </c>
      <c r="O119" s="6" t="str">
        <f t="shared" si="10"/>
        <v/>
      </c>
      <c r="P119" s="6" t="str">
        <f t="shared" si="11"/>
        <v/>
      </c>
      <c r="R119" s="6" t="s">
        <v>140</v>
      </c>
      <c r="W119" s="40"/>
      <c r="Y119" s="6" t="s">
        <v>196</v>
      </c>
      <c r="Z119" s="6" t="s">
        <v>249</v>
      </c>
    </row>
    <row r="120" spans="1:38" ht="15" customHeight="1" x14ac:dyDescent="0.35">
      <c r="A120" s="5" t="str">
        <f>"201"</f>
        <v>201</v>
      </c>
      <c r="B120" s="2" t="s">
        <v>0</v>
      </c>
      <c r="C120" s="2" t="s">
        <v>10</v>
      </c>
      <c r="G120" s="2" t="s">
        <v>158</v>
      </c>
      <c r="H120" s="40" t="s">
        <v>146</v>
      </c>
      <c r="I120" s="40" t="s">
        <v>147</v>
      </c>
      <c r="J120" s="40" t="s">
        <v>144</v>
      </c>
      <c r="K120" s="6">
        <f t="shared" si="6"/>
        <v>12.1</v>
      </c>
      <c r="L120" s="6">
        <f t="shared" si="7"/>
        <v>18.100000000000001</v>
      </c>
      <c r="M120" s="6">
        <f t="shared" si="8"/>
        <v>6.1</v>
      </c>
      <c r="N120" s="6" t="str">
        <f t="shared" si="9"/>
        <v>6,1/12,1/18,1</v>
      </c>
      <c r="O120" s="6" t="str">
        <f t="shared" si="10"/>
        <v/>
      </c>
      <c r="P120" s="6" t="str">
        <f t="shared" si="11"/>
        <v/>
      </c>
      <c r="R120" s="6" t="s">
        <v>917</v>
      </c>
      <c r="W120" s="40"/>
      <c r="Y120" s="6" t="s">
        <v>196</v>
      </c>
    </row>
    <row r="121" spans="1:38" ht="15" customHeight="1" x14ac:dyDescent="0.35">
      <c r="A121" s="5" t="str">
        <f>"202"</f>
        <v>202</v>
      </c>
      <c r="B121" s="2" t="s">
        <v>0</v>
      </c>
      <c r="C121" s="2" t="s">
        <v>1</v>
      </c>
      <c r="G121" s="2" t="s">
        <v>158</v>
      </c>
      <c r="H121" s="40" t="s">
        <v>142</v>
      </c>
      <c r="I121" s="40" t="s">
        <v>2</v>
      </c>
      <c r="J121" s="40" t="s">
        <v>139</v>
      </c>
      <c r="K121" s="6">
        <f t="shared" si="6"/>
        <v>13.1</v>
      </c>
      <c r="L121" s="6">
        <f t="shared" si="7"/>
        <v>3.1</v>
      </c>
      <c r="M121" s="6">
        <f t="shared" si="8"/>
        <v>17.100000000000001</v>
      </c>
      <c r="N121" s="6" t="str">
        <f t="shared" si="9"/>
        <v>3,1/13,1/17,1</v>
      </c>
      <c r="O121" s="6" t="str">
        <f t="shared" si="10"/>
        <v/>
      </c>
      <c r="P121" s="6" t="str">
        <f t="shared" si="11"/>
        <v/>
      </c>
      <c r="W121" s="40"/>
      <c r="Y121" s="6" t="s">
        <v>196</v>
      </c>
    </row>
    <row r="122" spans="1:38" ht="15" customHeight="1" x14ac:dyDescent="0.35">
      <c r="A122" s="5" t="str">
        <f>"207"</f>
        <v>207</v>
      </c>
      <c r="B122" s="2" t="s">
        <v>0</v>
      </c>
      <c r="C122" s="2" t="s">
        <v>5</v>
      </c>
      <c r="D122" s="2" t="s">
        <v>64</v>
      </c>
      <c r="E122" s="2" t="s">
        <v>12</v>
      </c>
      <c r="G122" s="2" t="s">
        <v>158</v>
      </c>
      <c r="H122" s="40" t="s">
        <v>144</v>
      </c>
      <c r="I122" s="40" t="s">
        <v>147</v>
      </c>
      <c r="J122" s="40" t="s">
        <v>143</v>
      </c>
      <c r="K122" s="6">
        <f t="shared" si="6"/>
        <v>6.1</v>
      </c>
      <c r="L122" s="6">
        <f t="shared" si="7"/>
        <v>18.100000000000001</v>
      </c>
      <c r="M122" s="6">
        <f t="shared" si="8"/>
        <v>104.1</v>
      </c>
      <c r="N122" s="6" t="str">
        <f t="shared" si="9"/>
        <v>6,1/18,1/104,1</v>
      </c>
      <c r="O122" s="6" t="str">
        <f t="shared" si="10"/>
        <v/>
      </c>
      <c r="P122" s="6" t="str">
        <f t="shared" si="11"/>
        <v/>
      </c>
      <c r="R122" s="6" t="s">
        <v>146</v>
      </c>
      <c r="W122" s="40"/>
      <c r="Y122" s="6" t="s">
        <v>196</v>
      </c>
    </row>
    <row r="123" spans="1:38" ht="15" customHeight="1" x14ac:dyDescent="0.35">
      <c r="A123" s="5" t="str">
        <f>"202"</f>
        <v>202</v>
      </c>
      <c r="B123" s="2" t="s">
        <v>0</v>
      </c>
      <c r="C123" s="2" t="s">
        <v>1</v>
      </c>
      <c r="G123" s="2" t="s">
        <v>158</v>
      </c>
      <c r="H123" s="40" t="s">
        <v>916</v>
      </c>
      <c r="I123" s="40" t="s">
        <v>139</v>
      </c>
      <c r="J123" s="40" t="s">
        <v>144</v>
      </c>
      <c r="K123" s="6">
        <f t="shared" si="6"/>
        <v>56.1</v>
      </c>
      <c r="L123" s="6">
        <f t="shared" si="7"/>
        <v>17.100000000000001</v>
      </c>
      <c r="M123" s="6">
        <f t="shared" si="8"/>
        <v>6.1</v>
      </c>
      <c r="N123" s="6" t="str">
        <f t="shared" si="9"/>
        <v>6,1/17,1/56,1</v>
      </c>
      <c r="O123" s="6" t="str">
        <f t="shared" si="10"/>
        <v/>
      </c>
      <c r="P123" s="6" t="str">
        <f t="shared" si="11"/>
        <v/>
      </c>
      <c r="R123" s="6" t="s">
        <v>2</v>
      </c>
      <c r="W123" s="40"/>
      <c r="Y123" s="6" t="s">
        <v>196</v>
      </c>
      <c r="Z123" s="6" t="s">
        <v>206</v>
      </c>
    </row>
    <row r="124" spans="1:38" ht="15" customHeight="1" x14ac:dyDescent="0.35">
      <c r="A124" s="5" t="str">
        <f>"209"</f>
        <v>209</v>
      </c>
      <c r="B124" s="2" t="s">
        <v>0</v>
      </c>
      <c r="C124" s="2" t="s">
        <v>1</v>
      </c>
      <c r="E124" s="2" t="s">
        <v>27</v>
      </c>
      <c r="G124" s="2" t="s">
        <v>158</v>
      </c>
      <c r="H124" s="40" t="s">
        <v>144</v>
      </c>
      <c r="I124" s="40" t="s">
        <v>147</v>
      </c>
      <c r="J124" s="40" t="s">
        <v>2</v>
      </c>
      <c r="K124" s="6">
        <f t="shared" si="6"/>
        <v>6.1</v>
      </c>
      <c r="L124" s="6">
        <f t="shared" si="7"/>
        <v>18.100000000000001</v>
      </c>
      <c r="M124" s="6">
        <f t="shared" si="8"/>
        <v>3.1</v>
      </c>
      <c r="N124" s="6" t="str">
        <f t="shared" si="9"/>
        <v>3,1/6,1/18,1</v>
      </c>
      <c r="O124" s="6" t="str">
        <f t="shared" si="10"/>
        <v/>
      </c>
      <c r="P124" s="6" t="str">
        <f t="shared" si="11"/>
        <v/>
      </c>
      <c r="R124" s="6" t="s">
        <v>146</v>
      </c>
      <c r="W124" s="40"/>
      <c r="Y124" s="6" t="s">
        <v>196</v>
      </c>
    </row>
    <row r="125" spans="1:38" ht="15" customHeight="1" x14ac:dyDescent="0.35">
      <c r="A125" s="5" t="str">
        <f>"203"</f>
        <v>203</v>
      </c>
      <c r="B125" s="2" t="s">
        <v>0</v>
      </c>
      <c r="C125" s="2" t="s">
        <v>7</v>
      </c>
      <c r="D125" s="2" t="s">
        <v>8</v>
      </c>
      <c r="G125" s="2" t="s">
        <v>158</v>
      </c>
      <c r="H125" s="40" t="s">
        <v>144</v>
      </c>
      <c r="I125" s="40" t="s">
        <v>142</v>
      </c>
      <c r="J125" s="40" t="s">
        <v>139</v>
      </c>
      <c r="K125" s="6">
        <f t="shared" si="6"/>
        <v>6.1</v>
      </c>
      <c r="L125" s="6">
        <f t="shared" si="7"/>
        <v>13.1</v>
      </c>
      <c r="M125" s="6">
        <f t="shared" si="8"/>
        <v>17.100000000000001</v>
      </c>
      <c r="N125" s="6" t="str">
        <f t="shared" si="9"/>
        <v>6,1/13,1/17,1</v>
      </c>
      <c r="O125" s="6" t="str">
        <f t="shared" si="10"/>
        <v/>
      </c>
      <c r="P125" s="6" t="str">
        <f t="shared" si="11"/>
        <v/>
      </c>
      <c r="R125" s="6" t="s">
        <v>143</v>
      </c>
      <c r="W125" s="40"/>
      <c r="Y125" s="6" t="s">
        <v>196</v>
      </c>
    </row>
    <row r="126" spans="1:38" ht="15" customHeight="1" x14ac:dyDescent="0.35">
      <c r="A126" s="5" t="str">
        <f>"205"</f>
        <v>205</v>
      </c>
      <c r="B126" s="2" t="s">
        <v>0</v>
      </c>
      <c r="C126" s="2" t="s">
        <v>5</v>
      </c>
      <c r="G126" s="2" t="s">
        <v>158</v>
      </c>
      <c r="H126" s="40" t="s">
        <v>144</v>
      </c>
      <c r="I126" s="40" t="s">
        <v>142</v>
      </c>
      <c r="J126" s="40" t="s">
        <v>143</v>
      </c>
      <c r="K126" s="6">
        <f t="shared" si="6"/>
        <v>6.1</v>
      </c>
      <c r="L126" s="6">
        <f t="shared" si="7"/>
        <v>13.1</v>
      </c>
      <c r="M126" s="6">
        <f t="shared" si="8"/>
        <v>104.1</v>
      </c>
      <c r="N126" s="6" t="str">
        <f t="shared" si="9"/>
        <v>6,1/13,1/104,1</v>
      </c>
      <c r="O126" s="6" t="str">
        <f t="shared" si="10"/>
        <v/>
      </c>
      <c r="P126" s="6" t="str">
        <f t="shared" si="11"/>
        <v/>
      </c>
      <c r="R126" s="6" t="s">
        <v>916</v>
      </c>
      <c r="W126" s="40"/>
      <c r="Y126" s="6" t="s">
        <v>196</v>
      </c>
    </row>
    <row r="127" spans="1:38" ht="15" customHeight="1" x14ac:dyDescent="0.35">
      <c r="A127" s="5" t="str">
        <f>"207"</f>
        <v>207</v>
      </c>
      <c r="B127" s="2" t="s">
        <v>0</v>
      </c>
      <c r="C127" s="2" t="s">
        <v>5</v>
      </c>
      <c r="D127" s="2" t="s">
        <v>64</v>
      </c>
      <c r="E127" s="2" t="s">
        <v>25</v>
      </c>
      <c r="G127" s="2" t="s">
        <v>158</v>
      </c>
      <c r="H127" s="40" t="s">
        <v>70</v>
      </c>
      <c r="I127" s="40" t="s">
        <v>917</v>
      </c>
      <c r="J127" s="40" t="s">
        <v>139</v>
      </c>
      <c r="K127" s="6">
        <f t="shared" si="6"/>
        <v>8.1</v>
      </c>
      <c r="L127" s="6">
        <f t="shared" si="7"/>
        <v>5.0999999999999996</v>
      </c>
      <c r="M127" s="6">
        <f t="shared" si="8"/>
        <v>17.100000000000001</v>
      </c>
      <c r="N127" s="6" t="str">
        <f t="shared" si="9"/>
        <v>5,1/8,1/17,1</v>
      </c>
      <c r="O127" s="6">
        <f t="shared" si="10"/>
        <v>127</v>
      </c>
      <c r="P127" s="6" t="str">
        <f t="shared" si="11"/>
        <v/>
      </c>
      <c r="R127" s="6" t="s">
        <v>2</v>
      </c>
      <c r="W127" s="40"/>
      <c r="Y127" s="6" t="s">
        <v>196</v>
      </c>
    </row>
    <row r="128" spans="1:38" ht="15" customHeight="1" x14ac:dyDescent="0.35">
      <c r="A128" s="5" t="str">
        <f>"211"</f>
        <v>211</v>
      </c>
      <c r="B128" s="2" t="s">
        <v>0</v>
      </c>
      <c r="C128" s="2" t="s">
        <v>1</v>
      </c>
      <c r="D128" s="2" t="s">
        <v>3</v>
      </c>
      <c r="G128" s="2" t="s">
        <v>158</v>
      </c>
      <c r="H128" s="40" t="s">
        <v>139</v>
      </c>
      <c r="I128" s="40" t="s">
        <v>142</v>
      </c>
      <c r="J128" s="40" t="s">
        <v>916</v>
      </c>
      <c r="K128" s="6">
        <f t="shared" si="6"/>
        <v>17.100000000000001</v>
      </c>
      <c r="L128" s="6">
        <f t="shared" si="7"/>
        <v>13.1</v>
      </c>
      <c r="M128" s="6">
        <f t="shared" si="8"/>
        <v>56.1</v>
      </c>
      <c r="N128" s="6" t="str">
        <f t="shared" si="9"/>
        <v>13,1/17,1/56,1</v>
      </c>
      <c r="O128" s="6" t="str">
        <f t="shared" si="10"/>
        <v/>
      </c>
      <c r="P128" s="6" t="str">
        <f t="shared" si="11"/>
        <v/>
      </c>
      <c r="R128" s="6" t="s">
        <v>144</v>
      </c>
      <c r="S128" s="2"/>
      <c r="T128" s="3"/>
      <c r="W128" s="40"/>
      <c r="Y128" s="6" t="s">
        <v>196</v>
      </c>
    </row>
    <row r="129" spans="1:32" ht="15" customHeight="1" x14ac:dyDescent="0.35">
      <c r="A129" s="5" t="str">
        <f>"206"</f>
        <v>206</v>
      </c>
      <c r="B129" s="2" t="s">
        <v>0</v>
      </c>
      <c r="C129" s="2" t="s">
        <v>5</v>
      </c>
      <c r="E129" s="2" t="s">
        <v>70</v>
      </c>
      <c r="G129" s="2" t="s">
        <v>158</v>
      </c>
      <c r="H129" s="40" t="s">
        <v>139</v>
      </c>
      <c r="I129" s="40" t="s">
        <v>142</v>
      </c>
      <c r="J129" s="40" t="s">
        <v>916</v>
      </c>
      <c r="K129" s="6">
        <f t="shared" si="6"/>
        <v>17.100000000000001</v>
      </c>
      <c r="L129" s="6">
        <f t="shared" si="7"/>
        <v>13.1</v>
      </c>
      <c r="M129" s="6">
        <f t="shared" si="8"/>
        <v>56.1</v>
      </c>
      <c r="N129" s="6" t="str">
        <f t="shared" si="9"/>
        <v>13,1/17,1/56,1</v>
      </c>
      <c r="O129" s="6" t="str">
        <f t="shared" si="10"/>
        <v/>
      </c>
      <c r="P129" s="6" t="str">
        <f t="shared" si="11"/>
        <v/>
      </c>
      <c r="R129" s="6" t="s">
        <v>140</v>
      </c>
      <c r="W129" s="40"/>
      <c r="Y129" s="6" t="s">
        <v>196</v>
      </c>
      <c r="Z129" s="6" t="s">
        <v>264</v>
      </c>
    </row>
    <row r="130" spans="1:32" ht="15" customHeight="1" x14ac:dyDescent="0.35">
      <c r="A130" s="5" t="str">
        <f>"202"</f>
        <v>202</v>
      </c>
      <c r="B130" s="2" t="s">
        <v>0</v>
      </c>
      <c r="C130" s="2" t="s">
        <v>1</v>
      </c>
      <c r="E130" s="2" t="s">
        <v>27</v>
      </c>
      <c r="G130" s="2" t="s">
        <v>158</v>
      </c>
      <c r="H130" s="40" t="s">
        <v>144</v>
      </c>
      <c r="I130" s="40" t="s">
        <v>139</v>
      </c>
      <c r="J130" s="40" t="s">
        <v>142</v>
      </c>
      <c r="K130" s="6">
        <f t="shared" si="6"/>
        <v>6.1</v>
      </c>
      <c r="L130" s="6">
        <f t="shared" si="7"/>
        <v>17.100000000000001</v>
      </c>
      <c r="M130" s="6">
        <f t="shared" si="8"/>
        <v>13.1</v>
      </c>
      <c r="N130" s="6" t="str">
        <f t="shared" si="9"/>
        <v>6,1/13,1/17,1</v>
      </c>
      <c r="O130" s="6" t="str">
        <f t="shared" si="10"/>
        <v/>
      </c>
      <c r="P130" s="6" t="str">
        <f t="shared" si="11"/>
        <v/>
      </c>
      <c r="W130" s="40"/>
      <c r="Y130" s="6" t="s">
        <v>198</v>
      </c>
      <c r="Z130" s="6" t="s">
        <v>207</v>
      </c>
    </row>
    <row r="131" spans="1:32" ht="15" customHeight="1" x14ac:dyDescent="0.35">
      <c r="A131" s="5" t="str">
        <f>"210"</f>
        <v>210</v>
      </c>
      <c r="B131" s="2" t="s">
        <v>0</v>
      </c>
      <c r="C131" s="2" t="s">
        <v>1</v>
      </c>
      <c r="E131" s="2" t="s">
        <v>25</v>
      </c>
      <c r="G131" s="2" t="s">
        <v>158</v>
      </c>
      <c r="H131" s="40" t="s">
        <v>144</v>
      </c>
      <c r="I131" s="40" t="s">
        <v>147</v>
      </c>
      <c r="J131" s="40" t="s">
        <v>142</v>
      </c>
      <c r="K131" s="6">
        <f t="shared" ref="K131:K194" si="12">IFERROR(MATCH(H131,H:H,0)+0.1,-1)</f>
        <v>6.1</v>
      </c>
      <c r="L131" s="6">
        <f t="shared" ref="L131:L194" si="13">IFERROR(IFERROR(MATCH(I131,H:H,0)+0.1,MATCH(I131,I:I,0)+0.2),-1)</f>
        <v>18.100000000000001</v>
      </c>
      <c r="M131" s="6">
        <f t="shared" ref="M131:M194" si="14">IFERROR(IFERROR(MATCH(J131,H:H,0)+0.1,IFERROR(MATCH(J131,I:I,0)+0.2,MATCH(J131,J:J,0)+0.3)),-1)</f>
        <v>13.1</v>
      </c>
      <c r="N131" s="6" t="str">
        <f t="shared" ref="N131:N194" si="15">SMALL(K131:M131,1) &amp; "/" &amp; SMALL(K131:M131,2) &amp; "/" &amp; SMALL(K131:M131,3)</f>
        <v>6,1/13,1/18,1</v>
      </c>
      <c r="O131" s="6" t="str">
        <f t="shared" ref="O131:O194" si="16">IF(MATCH(N131,N:N,0)=ROW(),ROW(),"")</f>
        <v/>
      </c>
      <c r="P131" s="6" t="str">
        <f t="shared" ref="P131:P194" si="17">IFERROR(SMALL(O:O,ROW()-1),"")</f>
        <v/>
      </c>
      <c r="W131" s="40"/>
      <c r="Y131" s="6" t="s">
        <v>196</v>
      </c>
      <c r="AC131" s="6" t="s">
        <v>158</v>
      </c>
      <c r="AD131" s="6" t="s">
        <v>144</v>
      </c>
      <c r="AE131" s="6" t="s">
        <v>147</v>
      </c>
      <c r="AF131" s="6" t="s">
        <v>142</v>
      </c>
    </row>
    <row r="132" spans="1:32" ht="15" customHeight="1" x14ac:dyDescent="0.35">
      <c r="A132" s="5" t="str">
        <f>"202"</f>
        <v>202</v>
      </c>
      <c r="B132" s="2" t="s">
        <v>0</v>
      </c>
      <c r="C132" s="2" t="s">
        <v>1</v>
      </c>
      <c r="E132" s="2" t="s">
        <v>25</v>
      </c>
      <c r="G132" s="2" t="s">
        <v>158</v>
      </c>
      <c r="H132" s="40" t="s">
        <v>144</v>
      </c>
      <c r="I132" s="40" t="s">
        <v>147</v>
      </c>
      <c r="J132" s="40" t="s">
        <v>146</v>
      </c>
      <c r="K132" s="6">
        <f t="shared" si="12"/>
        <v>6.1</v>
      </c>
      <c r="L132" s="6">
        <f t="shared" si="13"/>
        <v>18.100000000000001</v>
      </c>
      <c r="M132" s="6">
        <f t="shared" si="14"/>
        <v>12.1</v>
      </c>
      <c r="N132" s="6" t="str">
        <f t="shared" si="15"/>
        <v>6,1/12,1/18,1</v>
      </c>
      <c r="O132" s="6" t="str">
        <f t="shared" si="16"/>
        <v/>
      </c>
      <c r="P132" s="6" t="str">
        <f t="shared" si="17"/>
        <v/>
      </c>
      <c r="R132" s="6" t="s">
        <v>142</v>
      </c>
      <c r="W132" s="40"/>
      <c r="Y132" s="6" t="s">
        <v>197</v>
      </c>
      <c r="Z132" s="6" t="s">
        <v>208</v>
      </c>
    </row>
    <row r="133" spans="1:32" ht="15" customHeight="1" x14ac:dyDescent="0.35">
      <c r="A133" s="5" t="str">
        <f>"206"</f>
        <v>206</v>
      </c>
      <c r="B133" s="2" t="s">
        <v>0</v>
      </c>
      <c r="C133" s="2" t="s">
        <v>1</v>
      </c>
      <c r="G133" s="2" t="s">
        <v>158</v>
      </c>
      <c r="H133" s="40" t="s">
        <v>146</v>
      </c>
      <c r="I133" s="40" t="s">
        <v>144</v>
      </c>
      <c r="J133" s="40" t="s">
        <v>147</v>
      </c>
      <c r="K133" s="6">
        <f t="shared" si="12"/>
        <v>12.1</v>
      </c>
      <c r="L133" s="6">
        <f t="shared" si="13"/>
        <v>6.1</v>
      </c>
      <c r="M133" s="6">
        <f t="shared" si="14"/>
        <v>18.100000000000001</v>
      </c>
      <c r="N133" s="6" t="str">
        <f t="shared" si="15"/>
        <v>6,1/12,1/18,1</v>
      </c>
      <c r="O133" s="6" t="str">
        <f t="shared" si="16"/>
        <v/>
      </c>
      <c r="P133" s="6" t="str">
        <f t="shared" si="17"/>
        <v/>
      </c>
      <c r="R133" s="6" t="s">
        <v>142</v>
      </c>
      <c r="T133" s="6" t="s">
        <v>235</v>
      </c>
      <c r="W133" s="40"/>
      <c r="Y133" s="6" t="s">
        <v>196</v>
      </c>
      <c r="Z133" s="6" t="s">
        <v>260</v>
      </c>
    </row>
    <row r="134" spans="1:32" ht="15" customHeight="1" x14ac:dyDescent="0.35">
      <c r="A134" s="5" t="str">
        <f>"207"</f>
        <v>207</v>
      </c>
      <c r="B134" s="2" t="s">
        <v>0</v>
      </c>
      <c r="C134" s="2" t="s">
        <v>7</v>
      </c>
      <c r="E134" s="2" t="s">
        <v>39</v>
      </c>
      <c r="F134" s="2" t="s">
        <v>80</v>
      </c>
      <c r="G134" s="2" t="s">
        <v>158</v>
      </c>
      <c r="H134" s="40" t="s">
        <v>144</v>
      </c>
      <c r="I134" s="40" t="s">
        <v>147</v>
      </c>
      <c r="J134" s="40" t="s">
        <v>146</v>
      </c>
      <c r="K134" s="6">
        <f t="shared" si="12"/>
        <v>6.1</v>
      </c>
      <c r="L134" s="6">
        <f t="shared" si="13"/>
        <v>18.100000000000001</v>
      </c>
      <c r="M134" s="6">
        <f t="shared" si="14"/>
        <v>12.1</v>
      </c>
      <c r="N134" s="6" t="str">
        <f t="shared" si="15"/>
        <v>6,1/12,1/18,1</v>
      </c>
      <c r="O134" s="6" t="str">
        <f t="shared" si="16"/>
        <v/>
      </c>
      <c r="P134" s="6" t="str">
        <f t="shared" si="17"/>
        <v/>
      </c>
      <c r="S134" s="2" t="s">
        <v>164</v>
      </c>
      <c r="W134" s="40"/>
      <c r="Y134" s="6" t="s">
        <v>196</v>
      </c>
    </row>
    <row r="135" spans="1:32" ht="15" customHeight="1" x14ac:dyDescent="0.35">
      <c r="A135" s="5" t="str">
        <f>"201"</f>
        <v>201</v>
      </c>
      <c r="B135" s="2" t="s">
        <v>0</v>
      </c>
      <c r="C135" s="2" t="s">
        <v>1</v>
      </c>
      <c r="D135" s="2" t="s">
        <v>3</v>
      </c>
      <c r="E135" s="2" t="s">
        <v>2</v>
      </c>
      <c r="G135" s="2" t="s">
        <v>158</v>
      </c>
      <c r="H135" s="40" t="s">
        <v>916</v>
      </c>
      <c r="I135" s="40" t="s">
        <v>147</v>
      </c>
      <c r="J135" s="40" t="s">
        <v>144</v>
      </c>
      <c r="K135" s="6">
        <f t="shared" si="12"/>
        <v>56.1</v>
      </c>
      <c r="L135" s="6">
        <f t="shared" si="13"/>
        <v>18.100000000000001</v>
      </c>
      <c r="M135" s="6">
        <f t="shared" si="14"/>
        <v>6.1</v>
      </c>
      <c r="N135" s="6" t="str">
        <f t="shared" si="15"/>
        <v>6,1/18,1/56,1</v>
      </c>
      <c r="O135" s="6" t="str">
        <f t="shared" si="16"/>
        <v/>
      </c>
      <c r="P135" s="6" t="str">
        <f t="shared" si="17"/>
        <v/>
      </c>
      <c r="R135" s="6" t="s">
        <v>142</v>
      </c>
      <c r="T135" s="6" t="s">
        <v>2</v>
      </c>
      <c r="U135" s="6" t="s">
        <v>157</v>
      </c>
      <c r="W135" s="40" t="s">
        <v>2</v>
      </c>
      <c r="Y135" s="6" t="s">
        <v>196</v>
      </c>
    </row>
    <row r="136" spans="1:32" ht="15" customHeight="1" x14ac:dyDescent="0.35">
      <c r="A136" s="5" t="str">
        <f>"201"</f>
        <v>201</v>
      </c>
      <c r="B136" s="2" t="s">
        <v>0</v>
      </c>
      <c r="C136" s="2" t="s">
        <v>7</v>
      </c>
      <c r="E136" s="2" t="s">
        <v>16</v>
      </c>
      <c r="G136" s="2" t="s">
        <v>158</v>
      </c>
      <c r="H136" s="40" t="s">
        <v>142</v>
      </c>
      <c r="I136" s="40" t="s">
        <v>144</v>
      </c>
      <c r="J136" s="40" t="s">
        <v>143</v>
      </c>
      <c r="K136" s="6">
        <f t="shared" si="12"/>
        <v>13.1</v>
      </c>
      <c r="L136" s="6">
        <f t="shared" si="13"/>
        <v>6.1</v>
      </c>
      <c r="M136" s="6">
        <f t="shared" si="14"/>
        <v>104.1</v>
      </c>
      <c r="N136" s="6" t="str">
        <f t="shared" si="15"/>
        <v>6,1/13,1/104,1</v>
      </c>
      <c r="O136" s="6" t="str">
        <f t="shared" si="16"/>
        <v/>
      </c>
      <c r="P136" s="6" t="str">
        <f t="shared" si="17"/>
        <v/>
      </c>
      <c r="R136" s="6" t="s">
        <v>916</v>
      </c>
      <c r="T136" s="6" t="s">
        <v>150</v>
      </c>
      <c r="U136" s="6" t="s">
        <v>159</v>
      </c>
      <c r="W136" s="40"/>
      <c r="Y136" s="6" t="s">
        <v>198</v>
      </c>
      <c r="Z136" s="7" t="s">
        <v>282</v>
      </c>
    </row>
    <row r="137" spans="1:32" ht="15" customHeight="1" x14ac:dyDescent="0.35">
      <c r="A137" s="5" t="str">
        <f>"207"</f>
        <v>207</v>
      </c>
      <c r="B137" s="2" t="s">
        <v>0</v>
      </c>
      <c r="C137" s="2" t="s">
        <v>5</v>
      </c>
      <c r="D137" s="2" t="s">
        <v>64</v>
      </c>
      <c r="E137" s="2" t="s">
        <v>12</v>
      </c>
      <c r="G137" s="2" t="s">
        <v>158</v>
      </c>
      <c r="H137" s="40" t="s">
        <v>144</v>
      </c>
      <c r="I137" s="40" t="s">
        <v>147</v>
      </c>
      <c r="J137" s="40" t="s">
        <v>146</v>
      </c>
      <c r="K137" s="6">
        <f t="shared" si="12"/>
        <v>6.1</v>
      </c>
      <c r="L137" s="6">
        <f t="shared" si="13"/>
        <v>18.100000000000001</v>
      </c>
      <c r="M137" s="6">
        <f t="shared" si="14"/>
        <v>12.1</v>
      </c>
      <c r="N137" s="6" t="str">
        <f t="shared" si="15"/>
        <v>6,1/12,1/18,1</v>
      </c>
      <c r="O137" s="6" t="str">
        <f t="shared" si="16"/>
        <v/>
      </c>
      <c r="P137" s="6" t="str">
        <f t="shared" si="17"/>
        <v/>
      </c>
      <c r="R137" s="6" t="s">
        <v>70</v>
      </c>
      <c r="T137" s="6" t="s">
        <v>165</v>
      </c>
      <c r="U137" s="6" t="s">
        <v>157</v>
      </c>
      <c r="W137" s="40" t="s">
        <v>64</v>
      </c>
      <c r="Y137" s="6" t="s">
        <v>196</v>
      </c>
    </row>
    <row r="138" spans="1:32" ht="15" customHeight="1" x14ac:dyDescent="0.35">
      <c r="A138" s="5" t="str">
        <f>"207"</f>
        <v>207</v>
      </c>
      <c r="B138" s="2" t="s">
        <v>0</v>
      </c>
      <c r="C138" s="2" t="s">
        <v>5</v>
      </c>
      <c r="D138" s="2" t="s">
        <v>64</v>
      </c>
      <c r="G138" s="2" t="s">
        <v>158</v>
      </c>
      <c r="H138" s="40" t="s">
        <v>144</v>
      </c>
      <c r="I138" s="40" t="s">
        <v>147</v>
      </c>
      <c r="J138" s="40" t="s">
        <v>142</v>
      </c>
      <c r="K138" s="6">
        <f t="shared" si="12"/>
        <v>6.1</v>
      </c>
      <c r="L138" s="6">
        <f t="shared" si="13"/>
        <v>18.100000000000001</v>
      </c>
      <c r="M138" s="6">
        <f t="shared" si="14"/>
        <v>13.1</v>
      </c>
      <c r="N138" s="6" t="str">
        <f t="shared" si="15"/>
        <v>6,1/13,1/18,1</v>
      </c>
      <c r="O138" s="6" t="str">
        <f t="shared" si="16"/>
        <v/>
      </c>
      <c r="P138" s="6" t="str">
        <f t="shared" si="17"/>
        <v/>
      </c>
      <c r="R138" s="6" t="s">
        <v>146</v>
      </c>
      <c r="T138" s="6" t="s">
        <v>149</v>
      </c>
      <c r="U138" s="6" t="s">
        <v>157</v>
      </c>
      <c r="W138" s="40" t="s">
        <v>64</v>
      </c>
      <c r="Y138" s="6" t="s">
        <v>196</v>
      </c>
    </row>
    <row r="139" spans="1:32" ht="15" customHeight="1" x14ac:dyDescent="0.35">
      <c r="A139" s="5" t="str">
        <f>"209"</f>
        <v>209</v>
      </c>
      <c r="B139" s="2" t="s">
        <v>0</v>
      </c>
      <c r="C139" s="2" t="s">
        <v>1</v>
      </c>
      <c r="E139" s="2" t="s">
        <v>70</v>
      </c>
      <c r="G139" s="2" t="s">
        <v>158</v>
      </c>
      <c r="H139" s="40" t="s">
        <v>139</v>
      </c>
      <c r="I139" s="40" t="s">
        <v>140</v>
      </c>
      <c r="J139" s="40" t="s">
        <v>142</v>
      </c>
      <c r="K139" s="6">
        <f t="shared" si="12"/>
        <v>17.100000000000001</v>
      </c>
      <c r="L139" s="6">
        <f t="shared" si="13"/>
        <v>2.1</v>
      </c>
      <c r="M139" s="6">
        <f t="shared" si="14"/>
        <v>13.1</v>
      </c>
      <c r="N139" s="6" t="str">
        <f t="shared" si="15"/>
        <v>2,1/13,1/17,1</v>
      </c>
      <c r="O139" s="6" t="str">
        <f t="shared" si="16"/>
        <v/>
      </c>
      <c r="P139" s="6" t="str">
        <f t="shared" si="17"/>
        <v/>
      </c>
      <c r="W139" s="40"/>
      <c r="Y139" s="6" t="s">
        <v>196</v>
      </c>
    </row>
    <row r="140" spans="1:32" ht="15" customHeight="1" x14ac:dyDescent="0.35">
      <c r="A140" s="5" t="str">
        <f>"204"</f>
        <v>204</v>
      </c>
      <c r="B140" s="2" t="s">
        <v>0</v>
      </c>
      <c r="C140" s="2" t="s">
        <v>1</v>
      </c>
      <c r="G140" s="2" t="s">
        <v>158</v>
      </c>
      <c r="H140" s="40" t="s">
        <v>142</v>
      </c>
      <c r="I140" s="40" t="s">
        <v>139</v>
      </c>
      <c r="J140" s="40" t="s">
        <v>144</v>
      </c>
      <c r="K140" s="6">
        <f t="shared" si="12"/>
        <v>13.1</v>
      </c>
      <c r="L140" s="6">
        <f t="shared" si="13"/>
        <v>17.100000000000001</v>
      </c>
      <c r="M140" s="6">
        <f t="shared" si="14"/>
        <v>6.1</v>
      </c>
      <c r="N140" s="6" t="str">
        <f t="shared" si="15"/>
        <v>6,1/13,1/17,1</v>
      </c>
      <c r="O140" s="6" t="str">
        <f t="shared" si="16"/>
        <v/>
      </c>
      <c r="P140" s="6" t="str">
        <f t="shared" si="17"/>
        <v/>
      </c>
      <c r="R140" s="6" t="s">
        <v>916</v>
      </c>
      <c r="W140" s="40"/>
      <c r="Y140" s="6" t="s">
        <v>196</v>
      </c>
      <c r="Z140" s="6" t="s">
        <v>202</v>
      </c>
    </row>
    <row r="141" spans="1:32" ht="15" customHeight="1" x14ac:dyDescent="0.35">
      <c r="A141" s="5" t="str">
        <f>"209"</f>
        <v>209</v>
      </c>
      <c r="B141" s="2" t="s">
        <v>0</v>
      </c>
      <c r="C141" s="2" t="s">
        <v>1</v>
      </c>
      <c r="E141" s="2" t="s">
        <v>70</v>
      </c>
      <c r="G141" s="2" t="s">
        <v>158</v>
      </c>
      <c r="H141" s="40" t="s">
        <v>70</v>
      </c>
      <c r="I141" s="40" t="s">
        <v>916</v>
      </c>
      <c r="J141" s="40" t="s">
        <v>143</v>
      </c>
      <c r="K141" s="6">
        <f t="shared" si="12"/>
        <v>8.1</v>
      </c>
      <c r="L141" s="6">
        <f t="shared" si="13"/>
        <v>56.1</v>
      </c>
      <c r="M141" s="6">
        <f t="shared" si="14"/>
        <v>104.1</v>
      </c>
      <c r="N141" s="6" t="str">
        <f t="shared" si="15"/>
        <v>8,1/56,1/104,1</v>
      </c>
      <c r="O141" s="6">
        <f t="shared" si="16"/>
        <v>141</v>
      </c>
      <c r="P141" s="6" t="str">
        <f t="shared" si="17"/>
        <v/>
      </c>
      <c r="R141" s="6" t="s">
        <v>146</v>
      </c>
      <c r="T141" s="11"/>
      <c r="U141" s="11" t="s">
        <v>156</v>
      </c>
      <c r="V141" s="11"/>
      <c r="W141" s="42"/>
      <c r="X141" s="6" t="s">
        <v>182</v>
      </c>
      <c r="Y141" s="6" t="s">
        <v>196</v>
      </c>
      <c r="Z141" s="6" t="s">
        <v>226</v>
      </c>
    </row>
    <row r="142" spans="1:32" ht="15" customHeight="1" x14ac:dyDescent="0.35">
      <c r="A142" s="5" t="str">
        <f>"206"</f>
        <v>206</v>
      </c>
      <c r="B142" s="2" t="s">
        <v>0</v>
      </c>
      <c r="C142" s="2" t="s">
        <v>7</v>
      </c>
      <c r="G142" s="2" t="s">
        <v>158</v>
      </c>
      <c r="H142" s="40" t="s">
        <v>143</v>
      </c>
      <c r="I142" s="40" t="s">
        <v>139</v>
      </c>
      <c r="J142" s="40" t="s">
        <v>142</v>
      </c>
      <c r="K142" s="6">
        <f t="shared" si="12"/>
        <v>104.1</v>
      </c>
      <c r="L142" s="6">
        <f t="shared" si="13"/>
        <v>17.100000000000001</v>
      </c>
      <c r="M142" s="6">
        <f t="shared" si="14"/>
        <v>13.1</v>
      </c>
      <c r="N142" s="6" t="str">
        <f t="shared" si="15"/>
        <v>13,1/17,1/104,1</v>
      </c>
      <c r="O142" s="6">
        <f t="shared" si="16"/>
        <v>142</v>
      </c>
      <c r="P142" s="6" t="str">
        <f t="shared" si="17"/>
        <v/>
      </c>
      <c r="R142" s="6" t="s">
        <v>140</v>
      </c>
      <c r="T142" s="6" t="s">
        <v>235</v>
      </c>
      <c r="W142" s="40"/>
      <c r="Y142" s="6" t="s">
        <v>198</v>
      </c>
      <c r="Z142" s="6" t="s">
        <v>226</v>
      </c>
    </row>
    <row r="143" spans="1:32" ht="15" customHeight="1" x14ac:dyDescent="0.35">
      <c r="A143" s="5" t="str">
        <f>"208"</f>
        <v>208</v>
      </c>
      <c r="B143" s="2" t="s">
        <v>0</v>
      </c>
      <c r="C143" s="2" t="s">
        <v>5</v>
      </c>
      <c r="E143" s="2" t="s">
        <v>39</v>
      </c>
      <c r="F143" s="2" t="s">
        <v>80</v>
      </c>
      <c r="G143" s="2" t="s">
        <v>158</v>
      </c>
      <c r="H143" s="40" t="s">
        <v>139</v>
      </c>
      <c r="I143" s="40" t="s">
        <v>142</v>
      </c>
      <c r="J143" s="40" t="s">
        <v>916</v>
      </c>
      <c r="K143" s="6">
        <f t="shared" si="12"/>
        <v>17.100000000000001</v>
      </c>
      <c r="L143" s="6">
        <f t="shared" si="13"/>
        <v>13.1</v>
      </c>
      <c r="M143" s="6">
        <f t="shared" si="14"/>
        <v>56.1</v>
      </c>
      <c r="N143" s="6" t="str">
        <f t="shared" si="15"/>
        <v>13,1/17,1/56,1</v>
      </c>
      <c r="O143" s="6" t="str">
        <f t="shared" si="16"/>
        <v/>
      </c>
      <c r="P143" s="6" t="str">
        <f t="shared" si="17"/>
        <v/>
      </c>
      <c r="R143" s="6" t="s">
        <v>140</v>
      </c>
      <c r="T143" s="3" t="s">
        <v>153</v>
      </c>
      <c r="U143" s="2" t="s">
        <v>157</v>
      </c>
      <c r="W143" s="40" t="s">
        <v>39</v>
      </c>
      <c r="Y143" s="6" t="s">
        <v>196</v>
      </c>
    </row>
    <row r="144" spans="1:32" ht="15" customHeight="1" x14ac:dyDescent="0.35">
      <c r="A144" s="5" t="str">
        <f>"205"</f>
        <v>205</v>
      </c>
      <c r="B144" s="2" t="s">
        <v>0</v>
      </c>
      <c r="C144" s="2" t="s">
        <v>5</v>
      </c>
      <c r="D144" s="2" t="s">
        <v>64</v>
      </c>
      <c r="E144" s="2" t="s">
        <v>60</v>
      </c>
      <c r="G144" s="2" t="s">
        <v>158</v>
      </c>
      <c r="H144" s="40" t="s">
        <v>139</v>
      </c>
      <c r="I144" s="40" t="s">
        <v>142</v>
      </c>
      <c r="J144" s="40" t="s">
        <v>916</v>
      </c>
      <c r="K144" s="6">
        <f t="shared" si="12"/>
        <v>17.100000000000001</v>
      </c>
      <c r="L144" s="6">
        <f t="shared" si="13"/>
        <v>13.1</v>
      </c>
      <c r="M144" s="6">
        <f t="shared" si="14"/>
        <v>56.1</v>
      </c>
      <c r="N144" s="6" t="str">
        <f t="shared" si="15"/>
        <v>13,1/17,1/56,1</v>
      </c>
      <c r="O144" s="6" t="str">
        <f t="shared" si="16"/>
        <v/>
      </c>
      <c r="P144" s="6" t="str">
        <f t="shared" si="17"/>
        <v/>
      </c>
      <c r="R144" s="6" t="s">
        <v>144</v>
      </c>
      <c r="T144" s="6" t="s">
        <v>149</v>
      </c>
      <c r="U144" s="6" t="s">
        <v>157</v>
      </c>
      <c r="W144" s="40" t="s">
        <v>64</v>
      </c>
      <c r="X144" s="6" t="s">
        <v>175</v>
      </c>
      <c r="Y144" s="6" t="s">
        <v>196</v>
      </c>
    </row>
    <row r="145" spans="1:36" ht="15" customHeight="1" x14ac:dyDescent="0.35">
      <c r="A145" s="5" t="str">
        <f>"212"</f>
        <v>212</v>
      </c>
      <c r="B145" s="2" t="s">
        <v>0</v>
      </c>
      <c r="C145" s="2" t="s">
        <v>7</v>
      </c>
      <c r="G145" s="2" t="s">
        <v>158</v>
      </c>
      <c r="H145" s="40" t="s">
        <v>139</v>
      </c>
      <c r="I145" s="40" t="s">
        <v>143</v>
      </c>
      <c r="J145" s="40" t="s">
        <v>916</v>
      </c>
      <c r="K145" s="6">
        <f t="shared" si="12"/>
        <v>17.100000000000001</v>
      </c>
      <c r="L145" s="6">
        <f t="shared" si="13"/>
        <v>104.1</v>
      </c>
      <c r="M145" s="6">
        <f t="shared" si="14"/>
        <v>56.1</v>
      </c>
      <c r="N145" s="6" t="str">
        <f t="shared" si="15"/>
        <v>17,1/56,1/104,1</v>
      </c>
      <c r="O145" s="6">
        <f t="shared" si="16"/>
        <v>145</v>
      </c>
      <c r="P145" s="6" t="str">
        <f t="shared" si="17"/>
        <v/>
      </c>
      <c r="T145" s="12"/>
      <c r="W145" s="40"/>
      <c r="Y145" s="6" t="s">
        <v>196</v>
      </c>
      <c r="Z145" s="6" t="s">
        <v>217</v>
      </c>
    </row>
    <row r="146" spans="1:36" ht="15" customHeight="1" x14ac:dyDescent="0.35">
      <c r="A146" s="5" t="str">
        <f>"202"</f>
        <v>202</v>
      </c>
      <c r="B146" s="2" t="s">
        <v>0</v>
      </c>
      <c r="C146" s="2" t="s">
        <v>10</v>
      </c>
      <c r="E146" s="2" t="s">
        <v>25</v>
      </c>
      <c r="G146" s="2" t="s">
        <v>158</v>
      </c>
      <c r="H146" s="40" t="s">
        <v>916</v>
      </c>
      <c r="I146" s="40" t="s">
        <v>139</v>
      </c>
      <c r="J146" s="40" t="s">
        <v>142</v>
      </c>
      <c r="K146" s="6">
        <f t="shared" si="12"/>
        <v>56.1</v>
      </c>
      <c r="L146" s="6">
        <f t="shared" si="13"/>
        <v>17.100000000000001</v>
      </c>
      <c r="M146" s="6">
        <f t="shared" si="14"/>
        <v>13.1</v>
      </c>
      <c r="N146" s="6" t="str">
        <f t="shared" si="15"/>
        <v>13,1/17,1/56,1</v>
      </c>
      <c r="O146" s="6" t="str">
        <f t="shared" si="16"/>
        <v/>
      </c>
      <c r="P146" s="6" t="str">
        <f t="shared" si="17"/>
        <v/>
      </c>
      <c r="R146" s="6" t="s">
        <v>140</v>
      </c>
      <c r="W146" s="40"/>
      <c r="Y146" s="6" t="s">
        <v>196</v>
      </c>
    </row>
    <row r="147" spans="1:36" ht="15" customHeight="1" x14ac:dyDescent="0.35">
      <c r="A147" s="5" t="str">
        <f>"207"</f>
        <v>207</v>
      </c>
      <c r="B147" s="2" t="s">
        <v>0</v>
      </c>
      <c r="C147" s="2" t="s">
        <v>5</v>
      </c>
      <c r="E147" s="2" t="s">
        <v>39</v>
      </c>
      <c r="F147" s="2" t="s">
        <v>80</v>
      </c>
      <c r="G147" s="2" t="s">
        <v>158</v>
      </c>
      <c r="H147" s="40" t="s">
        <v>144</v>
      </c>
      <c r="I147" s="40" t="s">
        <v>916</v>
      </c>
      <c r="J147" s="40" t="s">
        <v>147</v>
      </c>
      <c r="K147" s="6">
        <f t="shared" si="12"/>
        <v>6.1</v>
      </c>
      <c r="L147" s="6">
        <f t="shared" si="13"/>
        <v>56.1</v>
      </c>
      <c r="M147" s="6">
        <f t="shared" si="14"/>
        <v>18.100000000000001</v>
      </c>
      <c r="N147" s="6" t="str">
        <f t="shared" si="15"/>
        <v>6,1/18,1/56,1</v>
      </c>
      <c r="O147" s="6" t="str">
        <f t="shared" si="16"/>
        <v/>
      </c>
      <c r="P147" s="6" t="str">
        <f t="shared" si="17"/>
        <v/>
      </c>
      <c r="R147" s="6" t="s">
        <v>139</v>
      </c>
      <c r="W147" s="40"/>
      <c r="Y147" s="6" t="s">
        <v>196</v>
      </c>
    </row>
    <row r="148" spans="1:36" ht="15" customHeight="1" x14ac:dyDescent="0.35">
      <c r="A148" s="5" t="str">
        <f>"210"</f>
        <v>210</v>
      </c>
      <c r="B148" s="2" t="s">
        <v>0</v>
      </c>
      <c r="C148" s="2" t="s">
        <v>1</v>
      </c>
      <c r="G148" s="2" t="s">
        <v>158</v>
      </c>
      <c r="H148" s="40" t="s">
        <v>144</v>
      </c>
      <c r="I148" s="40" t="s">
        <v>139</v>
      </c>
      <c r="J148" s="40" t="s">
        <v>142</v>
      </c>
      <c r="K148" s="6">
        <f t="shared" si="12"/>
        <v>6.1</v>
      </c>
      <c r="L148" s="6">
        <f t="shared" si="13"/>
        <v>17.100000000000001</v>
      </c>
      <c r="M148" s="6">
        <f t="shared" si="14"/>
        <v>13.1</v>
      </c>
      <c r="N148" s="6" t="str">
        <f t="shared" si="15"/>
        <v>6,1/13,1/17,1</v>
      </c>
      <c r="O148" s="6" t="str">
        <f t="shared" si="16"/>
        <v/>
      </c>
      <c r="P148" s="6" t="str">
        <f t="shared" si="17"/>
        <v/>
      </c>
      <c r="R148" s="6" t="s">
        <v>147</v>
      </c>
      <c r="T148" s="6" t="s">
        <v>152</v>
      </c>
      <c r="U148" s="6" t="s">
        <v>159</v>
      </c>
      <c r="W148" s="40"/>
      <c r="Y148" s="6" t="s">
        <v>196</v>
      </c>
      <c r="AC148" s="6" t="s">
        <v>158</v>
      </c>
      <c r="AD148" s="6" t="s">
        <v>144</v>
      </c>
      <c r="AE148" s="6" t="s">
        <v>139</v>
      </c>
      <c r="AF148" s="6" t="s">
        <v>142</v>
      </c>
      <c r="AG148" s="6" t="s">
        <v>147</v>
      </c>
      <c r="AI148" s="6" t="s">
        <v>152</v>
      </c>
      <c r="AJ148" s="6" t="s">
        <v>159</v>
      </c>
    </row>
    <row r="149" spans="1:36" ht="15" customHeight="1" x14ac:dyDescent="0.35">
      <c r="A149" s="5" t="str">
        <f>"207"</f>
        <v>207</v>
      </c>
      <c r="B149" s="2" t="s">
        <v>0</v>
      </c>
      <c r="C149" s="2" t="s">
        <v>5</v>
      </c>
      <c r="D149" s="2" t="s">
        <v>64</v>
      </c>
      <c r="G149" s="2" t="s">
        <v>158</v>
      </c>
      <c r="H149" s="40" t="s">
        <v>144</v>
      </c>
      <c r="I149" s="40" t="s">
        <v>147</v>
      </c>
      <c r="J149" s="40" t="s">
        <v>146</v>
      </c>
      <c r="K149" s="6">
        <f t="shared" si="12"/>
        <v>6.1</v>
      </c>
      <c r="L149" s="6">
        <f t="shared" si="13"/>
        <v>18.100000000000001</v>
      </c>
      <c r="M149" s="6">
        <f t="shared" si="14"/>
        <v>12.1</v>
      </c>
      <c r="N149" s="6" t="str">
        <f t="shared" si="15"/>
        <v>6,1/12,1/18,1</v>
      </c>
      <c r="O149" s="6" t="str">
        <f t="shared" si="16"/>
        <v/>
      </c>
      <c r="P149" s="6" t="str">
        <f t="shared" si="17"/>
        <v/>
      </c>
      <c r="R149" s="6" t="s">
        <v>142</v>
      </c>
      <c r="T149" s="6" t="s">
        <v>165</v>
      </c>
      <c r="U149" s="6" t="s">
        <v>157</v>
      </c>
      <c r="W149" s="40" t="s">
        <v>64</v>
      </c>
      <c r="Y149" s="6" t="s">
        <v>196</v>
      </c>
    </row>
    <row r="150" spans="1:36" ht="15" customHeight="1" x14ac:dyDescent="0.35">
      <c r="A150" s="5" t="str">
        <f>"209"</f>
        <v>209</v>
      </c>
      <c r="B150" s="2" t="s">
        <v>0</v>
      </c>
      <c r="C150" s="2" t="s">
        <v>1</v>
      </c>
      <c r="E150" s="2" t="s">
        <v>70</v>
      </c>
      <c r="G150" s="2" t="s">
        <v>158</v>
      </c>
      <c r="H150" s="40" t="s">
        <v>70</v>
      </c>
      <c r="I150" s="40" t="s">
        <v>144</v>
      </c>
      <c r="J150" s="40" t="s">
        <v>916</v>
      </c>
      <c r="K150" s="6">
        <f t="shared" si="12"/>
        <v>8.1</v>
      </c>
      <c r="L150" s="6">
        <f t="shared" si="13"/>
        <v>6.1</v>
      </c>
      <c r="M150" s="6">
        <f t="shared" si="14"/>
        <v>56.1</v>
      </c>
      <c r="N150" s="6" t="str">
        <f t="shared" si="15"/>
        <v>6,1/8,1/56,1</v>
      </c>
      <c r="O150" s="6">
        <f t="shared" si="16"/>
        <v>150</v>
      </c>
      <c r="P150" s="6" t="str">
        <f t="shared" si="17"/>
        <v/>
      </c>
      <c r="R150" s="6" t="s">
        <v>142</v>
      </c>
      <c r="U150" s="6" t="s">
        <v>156</v>
      </c>
      <c r="W150" s="40"/>
      <c r="X150" s="6" t="s">
        <v>182</v>
      </c>
      <c r="Y150" s="6" t="s">
        <v>196</v>
      </c>
    </row>
    <row r="151" spans="1:36" ht="15" customHeight="1" x14ac:dyDescent="0.35">
      <c r="A151" s="5" t="str">
        <f>"210"</f>
        <v>210</v>
      </c>
      <c r="B151" s="2" t="s">
        <v>0</v>
      </c>
      <c r="C151" s="2" t="s">
        <v>1</v>
      </c>
      <c r="D151" s="2" t="s">
        <v>3</v>
      </c>
      <c r="G151" s="2" t="s">
        <v>158</v>
      </c>
      <c r="H151" s="40" t="s">
        <v>140</v>
      </c>
      <c r="I151" s="40" t="s">
        <v>144</v>
      </c>
      <c r="J151" s="40" t="s">
        <v>142</v>
      </c>
      <c r="K151" s="6">
        <f t="shared" si="12"/>
        <v>2.1</v>
      </c>
      <c r="L151" s="6">
        <f t="shared" si="13"/>
        <v>6.1</v>
      </c>
      <c r="M151" s="6">
        <f t="shared" si="14"/>
        <v>13.1</v>
      </c>
      <c r="N151" s="6" t="str">
        <f t="shared" si="15"/>
        <v>2,1/6,1/13,1</v>
      </c>
      <c r="O151" s="6" t="str">
        <f t="shared" si="16"/>
        <v/>
      </c>
      <c r="P151" s="6" t="str">
        <f t="shared" si="17"/>
        <v/>
      </c>
      <c r="R151" s="6" t="s">
        <v>2</v>
      </c>
      <c r="W151" s="40"/>
      <c r="Y151" s="6" t="s">
        <v>196</v>
      </c>
      <c r="AC151" s="6" t="s">
        <v>158</v>
      </c>
      <c r="AD151" s="6" t="s">
        <v>140</v>
      </c>
      <c r="AE151" s="6" t="s">
        <v>144</v>
      </c>
      <c r="AF151" s="6" t="s">
        <v>142</v>
      </c>
      <c r="AG151" s="6" t="s">
        <v>2</v>
      </c>
    </row>
    <row r="152" spans="1:36" ht="15" customHeight="1" x14ac:dyDescent="0.35">
      <c r="A152" s="5" t="str">
        <f>"211"</f>
        <v>211</v>
      </c>
      <c r="B152" s="2" t="s">
        <v>0</v>
      </c>
      <c r="C152" s="2" t="s">
        <v>5</v>
      </c>
      <c r="E152" s="2" t="s">
        <v>16</v>
      </c>
      <c r="G152" s="2" t="s">
        <v>158</v>
      </c>
      <c r="H152" s="40" t="s">
        <v>2</v>
      </c>
      <c r="I152" s="40" t="s">
        <v>140</v>
      </c>
      <c r="J152" s="40" t="s">
        <v>917</v>
      </c>
      <c r="K152" s="6">
        <f t="shared" si="12"/>
        <v>3.1</v>
      </c>
      <c r="L152" s="6">
        <f t="shared" si="13"/>
        <v>2.1</v>
      </c>
      <c r="M152" s="6">
        <f t="shared" si="14"/>
        <v>5.0999999999999996</v>
      </c>
      <c r="N152" s="6" t="str">
        <f t="shared" si="15"/>
        <v>2,1/3,1/5,1</v>
      </c>
      <c r="O152" s="6" t="str">
        <f t="shared" si="16"/>
        <v/>
      </c>
      <c r="P152" s="6" t="str">
        <f t="shared" si="17"/>
        <v/>
      </c>
      <c r="R152" s="6" t="s">
        <v>146</v>
      </c>
      <c r="S152" s="2"/>
      <c r="T152" s="3" t="s">
        <v>16</v>
      </c>
      <c r="U152" s="6" t="s">
        <v>157</v>
      </c>
      <c r="W152" s="40" t="s">
        <v>16</v>
      </c>
      <c r="Y152" s="6" t="s">
        <v>198</v>
      </c>
      <c r="Z152" s="6" t="s">
        <v>230</v>
      </c>
    </row>
    <row r="153" spans="1:36" ht="15" customHeight="1" x14ac:dyDescent="0.35">
      <c r="A153" s="5" t="str">
        <f>"204"</f>
        <v>204</v>
      </c>
      <c r="B153" s="2" t="s">
        <v>0</v>
      </c>
      <c r="C153" s="2" t="s">
        <v>10</v>
      </c>
      <c r="E153" s="2" t="s">
        <v>39</v>
      </c>
      <c r="G153" s="2" t="s">
        <v>158</v>
      </c>
      <c r="H153" s="40" t="s">
        <v>144</v>
      </c>
      <c r="I153" s="40" t="s">
        <v>146</v>
      </c>
      <c r="J153" s="40" t="s">
        <v>147</v>
      </c>
      <c r="K153" s="6">
        <f t="shared" si="12"/>
        <v>6.1</v>
      </c>
      <c r="L153" s="6">
        <f t="shared" si="13"/>
        <v>12.1</v>
      </c>
      <c r="M153" s="6">
        <f t="shared" si="14"/>
        <v>18.100000000000001</v>
      </c>
      <c r="N153" s="6" t="str">
        <f t="shared" si="15"/>
        <v>6,1/12,1/18,1</v>
      </c>
      <c r="O153" s="6" t="str">
        <f t="shared" si="16"/>
        <v/>
      </c>
      <c r="P153" s="6" t="str">
        <f t="shared" si="17"/>
        <v/>
      </c>
      <c r="T153" s="6" t="s">
        <v>153</v>
      </c>
      <c r="U153" s="6" t="s">
        <v>157</v>
      </c>
      <c r="W153" s="40" t="s">
        <v>39</v>
      </c>
      <c r="Y153" s="6" t="s">
        <v>196</v>
      </c>
    </row>
    <row r="154" spans="1:36" ht="15" customHeight="1" x14ac:dyDescent="0.35">
      <c r="A154" s="5" t="str">
        <f>"205"</f>
        <v>205</v>
      </c>
      <c r="B154" s="2" t="s">
        <v>0</v>
      </c>
      <c r="C154" s="2" t="s">
        <v>5</v>
      </c>
      <c r="G154" s="2" t="s">
        <v>158</v>
      </c>
      <c r="H154" s="40" t="s">
        <v>144</v>
      </c>
      <c r="I154" s="40" t="s">
        <v>143</v>
      </c>
      <c r="J154" s="40" t="s">
        <v>147</v>
      </c>
      <c r="K154" s="6">
        <f t="shared" si="12"/>
        <v>6.1</v>
      </c>
      <c r="L154" s="6">
        <f t="shared" si="13"/>
        <v>104.1</v>
      </c>
      <c r="M154" s="6">
        <f t="shared" si="14"/>
        <v>18.100000000000001</v>
      </c>
      <c r="N154" s="6" t="str">
        <f t="shared" si="15"/>
        <v>6,1/18,1/104,1</v>
      </c>
      <c r="O154" s="6" t="str">
        <f t="shared" si="16"/>
        <v/>
      </c>
      <c r="P154" s="6" t="str">
        <f t="shared" si="17"/>
        <v/>
      </c>
      <c r="R154" s="6" t="s">
        <v>142</v>
      </c>
      <c r="W154" s="40"/>
      <c r="Y154" s="6" t="s">
        <v>196</v>
      </c>
    </row>
    <row r="155" spans="1:36" ht="15" customHeight="1" x14ac:dyDescent="0.35">
      <c r="A155" s="5" t="str">
        <f>"205"</f>
        <v>205</v>
      </c>
      <c r="B155" s="2" t="s">
        <v>0</v>
      </c>
      <c r="C155" s="2" t="s">
        <v>5</v>
      </c>
      <c r="D155" s="2" t="s">
        <v>3</v>
      </c>
      <c r="E155" s="2" t="s">
        <v>60</v>
      </c>
      <c r="G155" s="2" t="s">
        <v>158</v>
      </c>
      <c r="H155" s="40" t="s">
        <v>144</v>
      </c>
      <c r="I155" s="40" t="s">
        <v>142</v>
      </c>
      <c r="J155" s="40" t="s">
        <v>146</v>
      </c>
      <c r="K155" s="6">
        <f t="shared" si="12"/>
        <v>6.1</v>
      </c>
      <c r="L155" s="6">
        <f t="shared" si="13"/>
        <v>13.1</v>
      </c>
      <c r="M155" s="6">
        <f t="shared" si="14"/>
        <v>12.1</v>
      </c>
      <c r="N155" s="6" t="str">
        <f t="shared" si="15"/>
        <v>6,1/12,1/13,1</v>
      </c>
      <c r="O155" s="6" t="str">
        <f t="shared" si="16"/>
        <v/>
      </c>
      <c r="P155" s="6" t="str">
        <f t="shared" si="17"/>
        <v/>
      </c>
      <c r="R155" s="6" t="s">
        <v>916</v>
      </c>
      <c r="W155" s="40"/>
      <c r="Y155" s="6" t="s">
        <v>196</v>
      </c>
    </row>
    <row r="156" spans="1:36" ht="15" customHeight="1" x14ac:dyDescent="0.35">
      <c r="A156" s="5" t="str">
        <f>"206"</f>
        <v>206</v>
      </c>
      <c r="B156" s="2" t="s">
        <v>0</v>
      </c>
      <c r="C156" s="2" t="s">
        <v>5</v>
      </c>
      <c r="E156" s="2" t="s">
        <v>70</v>
      </c>
      <c r="G156" s="2" t="s">
        <v>158</v>
      </c>
      <c r="H156" s="40" t="s">
        <v>144</v>
      </c>
      <c r="I156" s="40" t="s">
        <v>147</v>
      </c>
      <c r="J156" s="40" t="s">
        <v>917</v>
      </c>
      <c r="K156" s="6">
        <f t="shared" si="12"/>
        <v>6.1</v>
      </c>
      <c r="L156" s="6">
        <f t="shared" si="13"/>
        <v>18.100000000000001</v>
      </c>
      <c r="M156" s="6">
        <f t="shared" si="14"/>
        <v>5.0999999999999996</v>
      </c>
      <c r="N156" s="6" t="str">
        <f t="shared" si="15"/>
        <v>5,1/6,1/18,1</v>
      </c>
      <c r="O156" s="6">
        <f t="shared" si="16"/>
        <v>156</v>
      </c>
      <c r="P156" s="6" t="str">
        <f t="shared" si="17"/>
        <v/>
      </c>
      <c r="R156" s="6" t="s">
        <v>143</v>
      </c>
      <c r="S156" s="6" t="s">
        <v>237</v>
      </c>
      <c r="T156" s="6" t="s">
        <v>70</v>
      </c>
      <c r="U156" s="6" t="s">
        <v>157</v>
      </c>
      <c r="W156" s="40" t="s">
        <v>70</v>
      </c>
      <c r="Y156" s="6" t="s">
        <v>196</v>
      </c>
    </row>
    <row r="157" spans="1:36" ht="15" customHeight="1" x14ac:dyDescent="0.35">
      <c r="A157" s="5" t="str">
        <f>"210"</f>
        <v>210</v>
      </c>
      <c r="B157" s="2" t="s">
        <v>0</v>
      </c>
      <c r="C157" s="2" t="s">
        <v>5</v>
      </c>
      <c r="G157" s="2" t="s">
        <v>158</v>
      </c>
      <c r="H157" s="40" t="s">
        <v>144</v>
      </c>
      <c r="I157" s="40" t="s">
        <v>142</v>
      </c>
      <c r="J157" s="40" t="s">
        <v>146</v>
      </c>
      <c r="K157" s="6">
        <f t="shared" si="12"/>
        <v>6.1</v>
      </c>
      <c r="L157" s="6">
        <f t="shared" si="13"/>
        <v>13.1</v>
      </c>
      <c r="M157" s="6">
        <f t="shared" si="14"/>
        <v>12.1</v>
      </c>
      <c r="N157" s="6" t="str">
        <f t="shared" si="15"/>
        <v>6,1/12,1/13,1</v>
      </c>
      <c r="O157" s="6" t="str">
        <f t="shared" si="16"/>
        <v/>
      </c>
      <c r="P157" s="6" t="str">
        <f t="shared" si="17"/>
        <v/>
      </c>
      <c r="R157" s="6" t="s">
        <v>139</v>
      </c>
      <c r="W157" s="40"/>
      <c r="Y157" s="6" t="s">
        <v>198</v>
      </c>
      <c r="Z157" s="6" t="s">
        <v>219</v>
      </c>
      <c r="AC157" s="6" t="s">
        <v>158</v>
      </c>
      <c r="AD157" s="6" t="s">
        <v>144</v>
      </c>
      <c r="AE157" s="6" t="s">
        <v>142</v>
      </c>
      <c r="AF157" s="6" t="s">
        <v>146</v>
      </c>
      <c r="AG157" s="6" t="s">
        <v>139</v>
      </c>
    </row>
    <row r="158" spans="1:36" ht="15" customHeight="1" x14ac:dyDescent="0.35">
      <c r="A158" s="5" t="str">
        <f>"212"</f>
        <v>212</v>
      </c>
      <c r="B158" s="2" t="s">
        <v>0</v>
      </c>
      <c r="C158" s="2" t="s">
        <v>5</v>
      </c>
      <c r="D158" s="2" t="s">
        <v>3</v>
      </c>
      <c r="G158" s="2" t="s">
        <v>158</v>
      </c>
      <c r="H158" s="40" t="s">
        <v>144</v>
      </c>
      <c r="I158" s="40" t="s">
        <v>147</v>
      </c>
      <c r="J158" s="40" t="s">
        <v>146</v>
      </c>
      <c r="K158" s="6">
        <f t="shared" si="12"/>
        <v>6.1</v>
      </c>
      <c r="L158" s="6">
        <f t="shared" si="13"/>
        <v>18.100000000000001</v>
      </c>
      <c r="M158" s="6">
        <f t="shared" si="14"/>
        <v>12.1</v>
      </c>
      <c r="N158" s="6" t="str">
        <f t="shared" si="15"/>
        <v>6,1/12,1/18,1</v>
      </c>
      <c r="O158" s="6" t="str">
        <f t="shared" si="16"/>
        <v/>
      </c>
      <c r="P158" s="6" t="str">
        <f t="shared" si="17"/>
        <v/>
      </c>
      <c r="T158" s="12" t="s">
        <v>148</v>
      </c>
      <c r="U158" s="6" t="s">
        <v>157</v>
      </c>
      <c r="W158" s="40" t="s">
        <v>3</v>
      </c>
      <c r="Y158" s="6" t="s">
        <v>196</v>
      </c>
    </row>
    <row r="159" spans="1:36" ht="15" customHeight="1" x14ac:dyDescent="0.35">
      <c r="A159" s="14" t="str">
        <f>"212"</f>
        <v>212</v>
      </c>
      <c r="B159" s="4" t="s">
        <v>0</v>
      </c>
      <c r="C159" s="4" t="s">
        <v>7</v>
      </c>
      <c r="G159" s="2" t="s">
        <v>158</v>
      </c>
      <c r="H159" s="40" t="s">
        <v>2</v>
      </c>
      <c r="I159" s="40" t="s">
        <v>139</v>
      </c>
      <c r="J159" s="40" t="s">
        <v>140</v>
      </c>
      <c r="K159" s="6">
        <f t="shared" si="12"/>
        <v>3.1</v>
      </c>
      <c r="L159" s="6">
        <f t="shared" si="13"/>
        <v>17.100000000000001</v>
      </c>
      <c r="M159" s="6">
        <f t="shared" si="14"/>
        <v>2.1</v>
      </c>
      <c r="N159" s="6" t="str">
        <f t="shared" si="15"/>
        <v>2,1/3,1/17,1</v>
      </c>
      <c r="O159" s="6" t="str">
        <f t="shared" si="16"/>
        <v/>
      </c>
      <c r="P159" s="6" t="str">
        <f t="shared" si="17"/>
        <v/>
      </c>
      <c r="T159" s="12"/>
      <c r="W159" s="40"/>
      <c r="Y159" s="6" t="s">
        <v>196</v>
      </c>
    </row>
    <row r="160" spans="1:36" ht="15" customHeight="1" x14ac:dyDescent="0.35">
      <c r="A160" s="5" t="str">
        <f>"201"</f>
        <v>201</v>
      </c>
      <c r="B160" s="2" t="s">
        <v>0</v>
      </c>
      <c r="C160" s="2" t="s">
        <v>10</v>
      </c>
      <c r="E160" s="2" t="s">
        <v>2</v>
      </c>
      <c r="G160" s="2" t="s">
        <v>158</v>
      </c>
      <c r="H160" s="40" t="s">
        <v>2</v>
      </c>
      <c r="I160" s="40" t="s">
        <v>916</v>
      </c>
      <c r="J160" s="40" t="s">
        <v>143</v>
      </c>
      <c r="K160" s="6">
        <f t="shared" si="12"/>
        <v>3.1</v>
      </c>
      <c r="L160" s="6">
        <f t="shared" si="13"/>
        <v>56.1</v>
      </c>
      <c r="M160" s="6">
        <f t="shared" si="14"/>
        <v>104.1</v>
      </c>
      <c r="N160" s="6" t="str">
        <f t="shared" si="15"/>
        <v>3,1/56,1/104,1</v>
      </c>
      <c r="O160" s="6">
        <f t="shared" si="16"/>
        <v>160</v>
      </c>
      <c r="P160" s="6" t="str">
        <f t="shared" si="17"/>
        <v/>
      </c>
      <c r="R160" s="6" t="s">
        <v>917</v>
      </c>
      <c r="T160" s="6" t="s">
        <v>16</v>
      </c>
      <c r="U160" s="6" t="s">
        <v>159</v>
      </c>
      <c r="W160" s="40"/>
      <c r="Y160" s="6" t="s">
        <v>196</v>
      </c>
    </row>
    <row r="161" spans="1:36" ht="15" customHeight="1" x14ac:dyDescent="0.35">
      <c r="A161" s="5" t="str">
        <f>"206"</f>
        <v>206</v>
      </c>
      <c r="B161" s="2" t="s">
        <v>0</v>
      </c>
      <c r="C161" s="2" t="s">
        <v>7</v>
      </c>
      <c r="E161" s="2" t="s">
        <v>70</v>
      </c>
      <c r="G161" s="2" t="s">
        <v>158</v>
      </c>
      <c r="H161" s="40" t="s">
        <v>70</v>
      </c>
      <c r="I161" s="40" t="s">
        <v>139</v>
      </c>
      <c r="J161" s="40" t="s">
        <v>916</v>
      </c>
      <c r="K161" s="6">
        <f t="shared" si="12"/>
        <v>8.1</v>
      </c>
      <c r="L161" s="6">
        <f t="shared" si="13"/>
        <v>17.100000000000001</v>
      </c>
      <c r="M161" s="6">
        <f t="shared" si="14"/>
        <v>56.1</v>
      </c>
      <c r="N161" s="6" t="str">
        <f t="shared" si="15"/>
        <v>8,1/17,1/56,1</v>
      </c>
      <c r="O161" s="6">
        <f t="shared" si="16"/>
        <v>161</v>
      </c>
      <c r="P161" s="6" t="str">
        <f t="shared" si="17"/>
        <v/>
      </c>
      <c r="R161" s="6" t="s">
        <v>140</v>
      </c>
      <c r="T161" s="6" t="s">
        <v>25</v>
      </c>
      <c r="U161" s="6" t="s">
        <v>159</v>
      </c>
      <c r="W161" s="40"/>
      <c r="X161" s="6" t="s">
        <v>263</v>
      </c>
      <c r="Y161" s="6" t="s">
        <v>196</v>
      </c>
    </row>
    <row r="162" spans="1:36" ht="15" customHeight="1" x14ac:dyDescent="0.35">
      <c r="A162" s="5" t="str">
        <f>"211"</f>
        <v>211</v>
      </c>
      <c r="B162" s="2" t="s">
        <v>0</v>
      </c>
      <c r="C162" s="2" t="s">
        <v>1</v>
      </c>
      <c r="D162" s="2" t="s">
        <v>3</v>
      </c>
      <c r="G162" s="2" t="s">
        <v>158</v>
      </c>
      <c r="H162" s="40" t="s">
        <v>144</v>
      </c>
      <c r="I162" s="40" t="s">
        <v>147</v>
      </c>
      <c r="J162" s="40" t="s">
        <v>146</v>
      </c>
      <c r="K162" s="6">
        <f t="shared" si="12"/>
        <v>6.1</v>
      </c>
      <c r="L162" s="6">
        <f t="shared" si="13"/>
        <v>18.100000000000001</v>
      </c>
      <c r="M162" s="6">
        <f t="shared" si="14"/>
        <v>12.1</v>
      </c>
      <c r="N162" s="6" t="str">
        <f t="shared" si="15"/>
        <v>6,1/12,1/18,1</v>
      </c>
      <c r="O162" s="6" t="str">
        <f t="shared" si="16"/>
        <v/>
      </c>
      <c r="P162" s="6" t="str">
        <f t="shared" si="17"/>
        <v/>
      </c>
      <c r="R162" s="6" t="s">
        <v>139</v>
      </c>
      <c r="S162" s="2"/>
      <c r="T162" s="3"/>
      <c r="W162" s="40"/>
      <c r="Y162" s="6" t="s">
        <v>196</v>
      </c>
    </row>
    <row r="163" spans="1:36" ht="15" customHeight="1" x14ac:dyDescent="0.35">
      <c r="A163" s="5" t="str">
        <f>"211"</f>
        <v>211</v>
      </c>
      <c r="B163" s="2" t="s">
        <v>0</v>
      </c>
      <c r="C163" s="2" t="s">
        <v>5</v>
      </c>
      <c r="E163" s="2" t="s">
        <v>12</v>
      </c>
      <c r="G163" s="2" t="s">
        <v>158</v>
      </c>
      <c r="H163" s="40" t="s">
        <v>144</v>
      </c>
      <c r="I163" s="40" t="s">
        <v>147</v>
      </c>
      <c r="J163" s="40" t="s">
        <v>146</v>
      </c>
      <c r="K163" s="6">
        <f t="shared" si="12"/>
        <v>6.1</v>
      </c>
      <c r="L163" s="6">
        <f t="shared" si="13"/>
        <v>18.100000000000001</v>
      </c>
      <c r="M163" s="6">
        <f t="shared" si="14"/>
        <v>12.1</v>
      </c>
      <c r="N163" s="6" t="str">
        <f t="shared" si="15"/>
        <v>6,1/12,1/18,1</v>
      </c>
      <c r="O163" s="6" t="str">
        <f t="shared" si="16"/>
        <v/>
      </c>
      <c r="P163" s="6" t="str">
        <f t="shared" si="17"/>
        <v/>
      </c>
      <c r="R163" s="6" t="s">
        <v>143</v>
      </c>
      <c r="S163" s="2"/>
      <c r="T163" s="3" t="s">
        <v>151</v>
      </c>
      <c r="U163" s="6" t="s">
        <v>157</v>
      </c>
      <c r="W163" s="41" t="s">
        <v>151</v>
      </c>
      <c r="Y163" s="6" t="s">
        <v>196</v>
      </c>
    </row>
    <row r="164" spans="1:36" ht="15" customHeight="1" x14ac:dyDescent="0.35">
      <c r="A164" s="5" t="str">
        <f>"203"</f>
        <v>203</v>
      </c>
      <c r="B164" s="2" t="s">
        <v>0</v>
      </c>
      <c r="C164" s="2" t="s">
        <v>7</v>
      </c>
      <c r="D164" s="2" t="s">
        <v>3</v>
      </c>
      <c r="E164" s="2" t="s">
        <v>39</v>
      </c>
      <c r="G164" s="2" t="s">
        <v>158</v>
      </c>
      <c r="H164" s="40" t="s">
        <v>147</v>
      </c>
      <c r="I164" s="40" t="s">
        <v>144</v>
      </c>
      <c r="J164" s="40" t="s">
        <v>146</v>
      </c>
      <c r="K164" s="6">
        <f t="shared" si="12"/>
        <v>18.100000000000001</v>
      </c>
      <c r="L164" s="6">
        <f t="shared" si="13"/>
        <v>6.1</v>
      </c>
      <c r="M164" s="6">
        <f t="shared" si="14"/>
        <v>12.1</v>
      </c>
      <c r="N164" s="6" t="str">
        <f t="shared" si="15"/>
        <v>6,1/12,1/18,1</v>
      </c>
      <c r="O164" s="6" t="str">
        <f t="shared" si="16"/>
        <v/>
      </c>
      <c r="P164" s="6" t="str">
        <f t="shared" si="17"/>
        <v/>
      </c>
      <c r="R164" s="6" t="s">
        <v>142</v>
      </c>
      <c r="T164" s="6" t="s">
        <v>39</v>
      </c>
      <c r="U164" s="6" t="s">
        <v>193</v>
      </c>
      <c r="W164" s="40" t="s">
        <v>39</v>
      </c>
      <c r="Y164" s="6" t="s">
        <v>196</v>
      </c>
    </row>
    <row r="165" spans="1:36" ht="15" customHeight="1" x14ac:dyDescent="0.35">
      <c r="A165" s="5" t="str">
        <f>"205"</f>
        <v>205</v>
      </c>
      <c r="B165" s="2" t="s">
        <v>0</v>
      </c>
      <c r="C165" s="2" t="s">
        <v>5</v>
      </c>
      <c r="G165" s="2" t="s">
        <v>158</v>
      </c>
      <c r="H165" s="40" t="s">
        <v>139</v>
      </c>
      <c r="I165" s="40" t="s">
        <v>916</v>
      </c>
      <c r="J165" s="40" t="s">
        <v>142</v>
      </c>
      <c r="K165" s="6">
        <f t="shared" si="12"/>
        <v>17.100000000000001</v>
      </c>
      <c r="L165" s="6">
        <f t="shared" si="13"/>
        <v>56.1</v>
      </c>
      <c r="M165" s="6">
        <f t="shared" si="14"/>
        <v>13.1</v>
      </c>
      <c r="N165" s="6" t="str">
        <f t="shared" si="15"/>
        <v>13,1/17,1/56,1</v>
      </c>
      <c r="O165" s="6" t="str">
        <f t="shared" si="16"/>
        <v/>
      </c>
      <c r="P165" s="6" t="str">
        <f t="shared" si="17"/>
        <v/>
      </c>
      <c r="R165" s="6" t="s">
        <v>146</v>
      </c>
      <c r="T165" s="6" t="s">
        <v>148</v>
      </c>
      <c r="U165" s="6" t="s">
        <v>159</v>
      </c>
      <c r="W165" s="40"/>
      <c r="X165" s="6" t="s">
        <v>174</v>
      </c>
      <c r="Y165" s="6" t="s">
        <v>196</v>
      </c>
    </row>
    <row r="166" spans="1:36" ht="15" customHeight="1" x14ac:dyDescent="0.35">
      <c r="A166" s="5" t="str">
        <f>"212"</f>
        <v>212</v>
      </c>
      <c r="B166" s="2" t="s">
        <v>0</v>
      </c>
      <c r="C166" s="2" t="s">
        <v>1</v>
      </c>
      <c r="E166" s="2" t="s">
        <v>16</v>
      </c>
      <c r="G166" s="2" t="s">
        <v>158</v>
      </c>
      <c r="H166" s="40" t="s">
        <v>144</v>
      </c>
      <c r="I166" s="40" t="s">
        <v>146</v>
      </c>
      <c r="J166" s="40" t="s">
        <v>2</v>
      </c>
      <c r="K166" s="6">
        <f t="shared" si="12"/>
        <v>6.1</v>
      </c>
      <c r="L166" s="6">
        <f t="shared" si="13"/>
        <v>12.1</v>
      </c>
      <c r="M166" s="6">
        <f t="shared" si="14"/>
        <v>3.1</v>
      </c>
      <c r="N166" s="6" t="str">
        <f t="shared" si="15"/>
        <v>3,1/6,1/12,1</v>
      </c>
      <c r="O166" s="6" t="str">
        <f t="shared" si="16"/>
        <v/>
      </c>
      <c r="P166" s="6" t="str">
        <f t="shared" si="17"/>
        <v/>
      </c>
      <c r="R166" s="6" t="s">
        <v>140</v>
      </c>
      <c r="T166" s="12"/>
      <c r="W166" s="40"/>
      <c r="Y166" s="6" t="s">
        <v>196</v>
      </c>
    </row>
    <row r="167" spans="1:36" ht="15" customHeight="1" x14ac:dyDescent="0.35">
      <c r="A167" s="5" t="str">
        <f>"210"</f>
        <v>210</v>
      </c>
      <c r="B167" s="2" t="s">
        <v>0</v>
      </c>
      <c r="C167" s="2" t="s">
        <v>1</v>
      </c>
      <c r="E167" s="2" t="s">
        <v>16</v>
      </c>
      <c r="G167" s="2" t="s">
        <v>158</v>
      </c>
      <c r="H167" s="40" t="s">
        <v>144</v>
      </c>
      <c r="I167" s="40" t="s">
        <v>142</v>
      </c>
      <c r="J167" s="40" t="s">
        <v>147</v>
      </c>
      <c r="K167" s="6">
        <f t="shared" si="12"/>
        <v>6.1</v>
      </c>
      <c r="L167" s="6">
        <f t="shared" si="13"/>
        <v>13.1</v>
      </c>
      <c r="M167" s="6">
        <f t="shared" si="14"/>
        <v>18.100000000000001</v>
      </c>
      <c r="N167" s="6" t="str">
        <f t="shared" si="15"/>
        <v>6,1/13,1/18,1</v>
      </c>
      <c r="O167" s="6" t="str">
        <f t="shared" si="16"/>
        <v/>
      </c>
      <c r="P167" s="6" t="str">
        <f t="shared" si="17"/>
        <v/>
      </c>
      <c r="T167" s="6" t="s">
        <v>16</v>
      </c>
      <c r="U167" s="6" t="s">
        <v>157</v>
      </c>
      <c r="W167" s="40" t="s">
        <v>16</v>
      </c>
      <c r="Y167" s="6" t="s">
        <v>196</v>
      </c>
      <c r="AC167" s="6" t="s">
        <v>158</v>
      </c>
      <c r="AD167" s="6" t="s">
        <v>144</v>
      </c>
      <c r="AE167" s="6" t="s">
        <v>142</v>
      </c>
      <c r="AF167" s="6" t="s">
        <v>147</v>
      </c>
      <c r="AI167" s="6" t="s">
        <v>16</v>
      </c>
      <c r="AJ167" s="6" t="s">
        <v>157</v>
      </c>
    </row>
    <row r="168" spans="1:36" ht="15" customHeight="1" x14ac:dyDescent="0.35">
      <c r="A168" s="5" t="str">
        <f>"211"</f>
        <v>211</v>
      </c>
      <c r="B168" s="2" t="s">
        <v>0</v>
      </c>
      <c r="C168" s="2" t="s">
        <v>1</v>
      </c>
      <c r="G168" s="2" t="s">
        <v>158</v>
      </c>
      <c r="H168" s="40" t="s">
        <v>139</v>
      </c>
      <c r="I168" s="40" t="s">
        <v>140</v>
      </c>
      <c r="J168" s="40" t="s">
        <v>143</v>
      </c>
      <c r="K168" s="6">
        <f t="shared" si="12"/>
        <v>17.100000000000001</v>
      </c>
      <c r="L168" s="6">
        <f t="shared" si="13"/>
        <v>2.1</v>
      </c>
      <c r="M168" s="6">
        <f t="shared" si="14"/>
        <v>104.1</v>
      </c>
      <c r="N168" s="6" t="str">
        <f t="shared" si="15"/>
        <v>2,1/17,1/104,1</v>
      </c>
      <c r="O168" s="6">
        <f t="shared" si="16"/>
        <v>168</v>
      </c>
      <c r="P168" s="6" t="str">
        <f t="shared" si="17"/>
        <v/>
      </c>
      <c r="R168" s="6" t="s">
        <v>142</v>
      </c>
      <c r="S168" s="2"/>
      <c r="T168" s="3" t="s">
        <v>153</v>
      </c>
      <c r="U168" s="6" t="s">
        <v>159</v>
      </c>
      <c r="W168" s="40"/>
      <c r="Y168" s="6" t="s">
        <v>198</v>
      </c>
      <c r="Z168" s="6" t="s">
        <v>230</v>
      </c>
    </row>
    <row r="169" spans="1:36" ht="15" customHeight="1" x14ac:dyDescent="0.35">
      <c r="A169" s="5" t="str">
        <f>"208"</f>
        <v>208</v>
      </c>
      <c r="B169" s="2" t="s">
        <v>0</v>
      </c>
      <c r="C169" s="2" t="s">
        <v>1</v>
      </c>
      <c r="G169" s="2" t="s">
        <v>158</v>
      </c>
      <c r="H169" s="40" t="s">
        <v>144</v>
      </c>
      <c r="I169" s="40" t="s">
        <v>146</v>
      </c>
      <c r="J169" s="40" t="s">
        <v>147</v>
      </c>
      <c r="K169" s="6">
        <f t="shared" si="12"/>
        <v>6.1</v>
      </c>
      <c r="L169" s="6">
        <f t="shared" si="13"/>
        <v>12.1</v>
      </c>
      <c r="M169" s="6">
        <f t="shared" si="14"/>
        <v>18.100000000000001</v>
      </c>
      <c r="N169" s="6" t="str">
        <f t="shared" si="15"/>
        <v>6,1/12,1/18,1</v>
      </c>
      <c r="O169" s="6" t="str">
        <f t="shared" si="16"/>
        <v/>
      </c>
      <c r="P169" s="6" t="str">
        <f t="shared" si="17"/>
        <v/>
      </c>
      <c r="R169" s="6" t="s">
        <v>142</v>
      </c>
      <c r="T169" s="3"/>
      <c r="U169" s="2"/>
      <c r="W169" s="40"/>
      <c r="Y169" s="6" t="s">
        <v>196</v>
      </c>
      <c r="Z169" s="6" t="s">
        <v>232</v>
      </c>
    </row>
    <row r="170" spans="1:36" ht="15" customHeight="1" x14ac:dyDescent="0.35">
      <c r="A170" s="5" t="str">
        <f>"209"</f>
        <v>209</v>
      </c>
      <c r="B170" s="2" t="s">
        <v>0</v>
      </c>
      <c r="C170" s="2" t="s">
        <v>1</v>
      </c>
      <c r="E170" s="2" t="s">
        <v>27</v>
      </c>
      <c r="G170" s="2" t="s">
        <v>158</v>
      </c>
      <c r="H170" s="40" t="s">
        <v>144</v>
      </c>
      <c r="I170" s="40" t="s">
        <v>147</v>
      </c>
      <c r="J170" s="40" t="s">
        <v>146</v>
      </c>
      <c r="K170" s="6">
        <f t="shared" si="12"/>
        <v>6.1</v>
      </c>
      <c r="L170" s="6">
        <f t="shared" si="13"/>
        <v>18.100000000000001</v>
      </c>
      <c r="M170" s="6">
        <f t="shared" si="14"/>
        <v>12.1</v>
      </c>
      <c r="N170" s="6" t="str">
        <f t="shared" si="15"/>
        <v>6,1/12,1/18,1</v>
      </c>
      <c r="O170" s="6" t="str">
        <f t="shared" si="16"/>
        <v/>
      </c>
      <c r="P170" s="6" t="str">
        <f t="shared" si="17"/>
        <v/>
      </c>
      <c r="S170" s="6" t="s">
        <v>164</v>
      </c>
      <c r="W170" s="40"/>
      <c r="X170" s="6" t="s">
        <v>227</v>
      </c>
      <c r="Y170" s="6" t="s">
        <v>196</v>
      </c>
    </row>
    <row r="171" spans="1:36" ht="15" customHeight="1" x14ac:dyDescent="0.35">
      <c r="A171" s="5" t="str">
        <f>"208"</f>
        <v>208</v>
      </c>
      <c r="B171" s="2" t="s">
        <v>0</v>
      </c>
      <c r="C171" s="2" t="s">
        <v>7</v>
      </c>
      <c r="D171" s="2" t="s">
        <v>3</v>
      </c>
      <c r="G171" s="2" t="s">
        <v>158</v>
      </c>
      <c r="H171" s="40" t="s">
        <v>916</v>
      </c>
      <c r="I171" s="40" t="s">
        <v>142</v>
      </c>
      <c r="J171" s="40" t="s">
        <v>144</v>
      </c>
      <c r="K171" s="6">
        <f t="shared" si="12"/>
        <v>56.1</v>
      </c>
      <c r="L171" s="6">
        <f t="shared" si="13"/>
        <v>13.1</v>
      </c>
      <c r="M171" s="6">
        <f t="shared" si="14"/>
        <v>6.1</v>
      </c>
      <c r="N171" s="6" t="str">
        <f t="shared" si="15"/>
        <v>6,1/13,1/56,1</v>
      </c>
      <c r="O171" s="6">
        <f t="shared" si="16"/>
        <v>171</v>
      </c>
      <c r="P171" s="6" t="str">
        <f t="shared" si="17"/>
        <v/>
      </c>
      <c r="T171" s="3"/>
      <c r="U171" s="2"/>
      <c r="W171" s="40"/>
      <c r="Y171" s="6" t="s">
        <v>196</v>
      </c>
    </row>
    <row r="172" spans="1:36" ht="15" customHeight="1" x14ac:dyDescent="0.35">
      <c r="A172" s="5" t="str">
        <f>"207"</f>
        <v>207</v>
      </c>
      <c r="B172" s="2" t="s">
        <v>0</v>
      </c>
      <c r="C172" s="2" t="s">
        <v>5</v>
      </c>
      <c r="D172" s="2" t="s">
        <v>64</v>
      </c>
      <c r="G172" s="2" t="s">
        <v>158</v>
      </c>
      <c r="H172" s="40" t="s">
        <v>144</v>
      </c>
      <c r="I172" s="40" t="s">
        <v>147</v>
      </c>
      <c r="J172" s="40" t="s">
        <v>146</v>
      </c>
      <c r="K172" s="6">
        <f t="shared" si="12"/>
        <v>6.1</v>
      </c>
      <c r="L172" s="6">
        <f t="shared" si="13"/>
        <v>18.100000000000001</v>
      </c>
      <c r="M172" s="6">
        <f t="shared" si="14"/>
        <v>12.1</v>
      </c>
      <c r="N172" s="6" t="str">
        <f t="shared" si="15"/>
        <v>6,1/12,1/18,1</v>
      </c>
      <c r="O172" s="6" t="str">
        <f t="shared" si="16"/>
        <v/>
      </c>
      <c r="P172" s="6" t="str">
        <f t="shared" si="17"/>
        <v/>
      </c>
      <c r="R172" s="6" t="s">
        <v>142</v>
      </c>
      <c r="W172" s="40"/>
      <c r="Y172" s="6" t="s">
        <v>196</v>
      </c>
      <c r="Z172" s="6" t="s">
        <v>250</v>
      </c>
    </row>
    <row r="173" spans="1:36" ht="15" customHeight="1" x14ac:dyDescent="0.35">
      <c r="A173" s="5" t="str">
        <f>"211"</f>
        <v>211</v>
      </c>
      <c r="B173" s="2" t="s">
        <v>0</v>
      </c>
      <c r="C173" s="2" t="s">
        <v>1</v>
      </c>
      <c r="G173" s="2" t="s">
        <v>158</v>
      </c>
      <c r="H173" s="40" t="s">
        <v>916</v>
      </c>
      <c r="I173" s="40" t="s">
        <v>142</v>
      </c>
      <c r="J173" s="40" t="s">
        <v>140</v>
      </c>
      <c r="K173" s="6">
        <f t="shared" si="12"/>
        <v>56.1</v>
      </c>
      <c r="L173" s="6">
        <f t="shared" si="13"/>
        <v>13.1</v>
      </c>
      <c r="M173" s="6">
        <f t="shared" si="14"/>
        <v>2.1</v>
      </c>
      <c r="N173" s="6" t="str">
        <f t="shared" si="15"/>
        <v>2,1/13,1/56,1</v>
      </c>
      <c r="O173" s="6">
        <f t="shared" si="16"/>
        <v>173</v>
      </c>
      <c r="P173" s="6" t="str">
        <f t="shared" si="17"/>
        <v/>
      </c>
      <c r="S173" s="2"/>
      <c r="T173" s="3"/>
      <c r="W173" s="40"/>
      <c r="Y173" s="6" t="s">
        <v>198</v>
      </c>
      <c r="Z173" s="6" t="s">
        <v>230</v>
      </c>
    </row>
    <row r="174" spans="1:36" ht="15" customHeight="1" x14ac:dyDescent="0.35">
      <c r="A174" s="5" t="str">
        <f>"204"</f>
        <v>204</v>
      </c>
      <c r="B174" s="2" t="s">
        <v>0</v>
      </c>
      <c r="C174" s="2" t="s">
        <v>10</v>
      </c>
      <c r="G174" s="2" t="s">
        <v>158</v>
      </c>
      <c r="H174" s="40" t="s">
        <v>147</v>
      </c>
      <c r="I174" s="40" t="s">
        <v>144</v>
      </c>
      <c r="J174" s="40" t="s">
        <v>143</v>
      </c>
      <c r="K174" s="6">
        <f t="shared" si="12"/>
        <v>18.100000000000001</v>
      </c>
      <c r="L174" s="6">
        <f t="shared" si="13"/>
        <v>6.1</v>
      </c>
      <c r="M174" s="6">
        <f t="shared" si="14"/>
        <v>104.1</v>
      </c>
      <c r="N174" s="6" t="str">
        <f t="shared" si="15"/>
        <v>6,1/18,1/104,1</v>
      </c>
      <c r="O174" s="6" t="str">
        <f t="shared" si="16"/>
        <v/>
      </c>
      <c r="P174" s="6" t="str">
        <f t="shared" si="17"/>
        <v/>
      </c>
      <c r="R174" s="6" t="s">
        <v>142</v>
      </c>
      <c r="W174" s="40"/>
      <c r="Y174" s="6" t="s">
        <v>196</v>
      </c>
    </row>
    <row r="175" spans="1:36" ht="15" customHeight="1" x14ac:dyDescent="0.35">
      <c r="A175" s="5" t="str">
        <f>"206"</f>
        <v>206</v>
      </c>
      <c r="B175" s="2" t="s">
        <v>0</v>
      </c>
      <c r="C175" s="2" t="s">
        <v>10</v>
      </c>
      <c r="E175" s="2" t="s">
        <v>70</v>
      </c>
      <c r="G175" s="2" t="s">
        <v>158</v>
      </c>
      <c r="H175" s="40" t="s">
        <v>70</v>
      </c>
      <c r="I175" s="40" t="s">
        <v>147</v>
      </c>
      <c r="J175" s="40" t="s">
        <v>140</v>
      </c>
      <c r="K175" s="6">
        <f t="shared" si="12"/>
        <v>8.1</v>
      </c>
      <c r="L175" s="6">
        <f t="shared" si="13"/>
        <v>18.100000000000001</v>
      </c>
      <c r="M175" s="6">
        <f t="shared" si="14"/>
        <v>2.1</v>
      </c>
      <c r="N175" s="6" t="str">
        <f t="shared" si="15"/>
        <v>2,1/8,1/18,1</v>
      </c>
      <c r="O175" s="6">
        <f t="shared" si="16"/>
        <v>175</v>
      </c>
      <c r="P175" s="6" t="str">
        <f t="shared" si="17"/>
        <v/>
      </c>
      <c r="R175" s="6" t="s">
        <v>139</v>
      </c>
      <c r="T175" s="6" t="s">
        <v>70</v>
      </c>
      <c r="U175" s="6" t="s">
        <v>265</v>
      </c>
      <c r="W175" s="40"/>
      <c r="Y175" s="6" t="s">
        <v>196</v>
      </c>
    </row>
    <row r="176" spans="1:36" ht="15" customHeight="1" x14ac:dyDescent="0.35">
      <c r="A176" s="5" t="str">
        <f>"207"</f>
        <v>207</v>
      </c>
      <c r="B176" s="2" t="s">
        <v>0</v>
      </c>
      <c r="C176" s="2" t="s">
        <v>5</v>
      </c>
      <c r="D176" s="2" t="s">
        <v>64</v>
      </c>
      <c r="G176" s="2" t="s">
        <v>158</v>
      </c>
      <c r="H176" s="40" t="s">
        <v>916</v>
      </c>
      <c r="I176" s="40" t="s">
        <v>144</v>
      </c>
      <c r="J176" s="40" t="s">
        <v>139</v>
      </c>
      <c r="K176" s="6">
        <f t="shared" si="12"/>
        <v>56.1</v>
      </c>
      <c r="L176" s="6">
        <f t="shared" si="13"/>
        <v>6.1</v>
      </c>
      <c r="M176" s="6">
        <f t="shared" si="14"/>
        <v>17.100000000000001</v>
      </c>
      <c r="N176" s="6" t="str">
        <f t="shared" si="15"/>
        <v>6,1/17,1/56,1</v>
      </c>
      <c r="O176" s="6" t="str">
        <f t="shared" si="16"/>
        <v/>
      </c>
      <c r="P176" s="6" t="str">
        <f t="shared" si="17"/>
        <v/>
      </c>
      <c r="R176" s="6" t="s">
        <v>141</v>
      </c>
      <c r="T176" s="6" t="s">
        <v>149</v>
      </c>
      <c r="U176" s="6" t="s">
        <v>157</v>
      </c>
      <c r="W176" s="40" t="s">
        <v>64</v>
      </c>
      <c r="Y176" s="6" t="s">
        <v>196</v>
      </c>
      <c r="Z176" s="6" t="s">
        <v>250</v>
      </c>
    </row>
    <row r="177" spans="1:38" ht="15" customHeight="1" x14ac:dyDescent="0.35">
      <c r="A177" s="5" t="str">
        <f>"206"</f>
        <v>206</v>
      </c>
      <c r="B177" s="2" t="s">
        <v>0</v>
      </c>
      <c r="C177" s="2" t="s">
        <v>5</v>
      </c>
      <c r="E177" s="2" t="s">
        <v>70</v>
      </c>
      <c r="G177" s="2" t="s">
        <v>158</v>
      </c>
      <c r="H177" s="40" t="s">
        <v>70</v>
      </c>
      <c r="I177" s="40" t="s">
        <v>139</v>
      </c>
      <c r="J177" s="40" t="s">
        <v>140</v>
      </c>
      <c r="K177" s="6">
        <f t="shared" si="12"/>
        <v>8.1</v>
      </c>
      <c r="L177" s="6">
        <f t="shared" si="13"/>
        <v>17.100000000000001</v>
      </c>
      <c r="M177" s="6">
        <f t="shared" si="14"/>
        <v>2.1</v>
      </c>
      <c r="N177" s="6" t="str">
        <f t="shared" si="15"/>
        <v>2,1/8,1/17,1</v>
      </c>
      <c r="O177" s="6" t="str">
        <f t="shared" si="16"/>
        <v/>
      </c>
      <c r="P177" s="6" t="str">
        <f t="shared" si="17"/>
        <v/>
      </c>
      <c r="R177" s="6" t="s">
        <v>917</v>
      </c>
      <c r="T177" s="6" t="s">
        <v>70</v>
      </c>
      <c r="U177" s="6" t="s">
        <v>265</v>
      </c>
      <c r="W177" s="40"/>
      <c r="Y177" s="6" t="s">
        <v>196</v>
      </c>
    </row>
    <row r="178" spans="1:38" ht="15" customHeight="1" x14ac:dyDescent="0.35">
      <c r="A178" s="5" t="str">
        <f>"204"</f>
        <v>204</v>
      </c>
      <c r="B178" s="2" t="s">
        <v>0</v>
      </c>
      <c r="C178" s="2" t="s">
        <v>10</v>
      </c>
      <c r="D178" s="2" t="s">
        <v>3</v>
      </c>
      <c r="E178" s="2" t="s">
        <v>25</v>
      </c>
      <c r="G178" s="2" t="s">
        <v>158</v>
      </c>
      <c r="H178" s="40" t="s">
        <v>144</v>
      </c>
      <c r="I178" s="40" t="s">
        <v>147</v>
      </c>
      <c r="J178" s="40" t="s">
        <v>142</v>
      </c>
      <c r="K178" s="6">
        <f t="shared" si="12"/>
        <v>6.1</v>
      </c>
      <c r="L178" s="6">
        <f t="shared" si="13"/>
        <v>18.100000000000001</v>
      </c>
      <c r="M178" s="6">
        <f t="shared" si="14"/>
        <v>13.1</v>
      </c>
      <c r="N178" s="6" t="str">
        <f t="shared" si="15"/>
        <v>6,1/13,1/18,1</v>
      </c>
      <c r="O178" s="6" t="str">
        <f t="shared" si="16"/>
        <v/>
      </c>
      <c r="P178" s="6" t="str">
        <f t="shared" si="17"/>
        <v/>
      </c>
      <c r="W178" s="40"/>
      <c r="Y178" s="6" t="s">
        <v>196</v>
      </c>
    </row>
    <row r="179" spans="1:38" ht="15" customHeight="1" x14ac:dyDescent="0.35">
      <c r="A179" s="5" t="str">
        <f>"212"</f>
        <v>212</v>
      </c>
      <c r="B179" s="2" t="s">
        <v>0</v>
      </c>
      <c r="C179" s="2" t="s">
        <v>5</v>
      </c>
      <c r="D179" s="2" t="s">
        <v>3</v>
      </c>
      <c r="G179" s="2" t="s">
        <v>158</v>
      </c>
      <c r="H179" s="40" t="s">
        <v>139</v>
      </c>
      <c r="I179" s="40" t="s">
        <v>144</v>
      </c>
      <c r="J179" s="40" t="s">
        <v>916</v>
      </c>
      <c r="K179" s="6">
        <f t="shared" si="12"/>
        <v>17.100000000000001</v>
      </c>
      <c r="L179" s="6">
        <f t="shared" si="13"/>
        <v>6.1</v>
      </c>
      <c r="M179" s="6">
        <f t="shared" si="14"/>
        <v>56.1</v>
      </c>
      <c r="N179" s="6" t="str">
        <f t="shared" si="15"/>
        <v>6,1/17,1/56,1</v>
      </c>
      <c r="O179" s="6" t="str">
        <f t="shared" si="16"/>
        <v/>
      </c>
      <c r="P179" s="6" t="str">
        <f t="shared" si="17"/>
        <v/>
      </c>
      <c r="R179" s="6" t="s">
        <v>142</v>
      </c>
      <c r="T179" s="12" t="s">
        <v>148</v>
      </c>
      <c r="U179" s="6" t="s">
        <v>157</v>
      </c>
      <c r="W179" s="40" t="s">
        <v>3</v>
      </c>
      <c r="Y179" s="6" t="s">
        <v>196</v>
      </c>
    </row>
    <row r="180" spans="1:38" ht="15" customHeight="1" x14ac:dyDescent="0.35">
      <c r="A180" s="5" t="str">
        <f>"201"</f>
        <v>201</v>
      </c>
      <c r="B180" s="2" t="s">
        <v>0</v>
      </c>
      <c r="C180" s="2" t="s">
        <v>1</v>
      </c>
      <c r="E180" s="2" t="s">
        <v>2</v>
      </c>
      <c r="G180" s="2" t="s">
        <v>158</v>
      </c>
      <c r="H180" s="40" t="s">
        <v>139</v>
      </c>
      <c r="I180" s="40" t="s">
        <v>142</v>
      </c>
      <c r="J180" s="40" t="s">
        <v>916</v>
      </c>
      <c r="K180" s="6">
        <f t="shared" si="12"/>
        <v>17.100000000000001</v>
      </c>
      <c r="L180" s="6">
        <f t="shared" si="13"/>
        <v>13.1</v>
      </c>
      <c r="M180" s="6">
        <f t="shared" si="14"/>
        <v>56.1</v>
      </c>
      <c r="N180" s="6" t="str">
        <f t="shared" si="15"/>
        <v>13,1/17,1/56,1</v>
      </c>
      <c r="O180" s="6" t="str">
        <f t="shared" si="16"/>
        <v/>
      </c>
      <c r="P180" s="6" t="str">
        <f t="shared" si="17"/>
        <v/>
      </c>
      <c r="T180" s="6" t="s">
        <v>2</v>
      </c>
      <c r="U180" s="6" t="s">
        <v>157</v>
      </c>
      <c r="W180" s="40" t="s">
        <v>2</v>
      </c>
      <c r="Y180" s="6" t="s">
        <v>196</v>
      </c>
    </row>
    <row r="181" spans="1:38" ht="15" customHeight="1" x14ac:dyDescent="0.35">
      <c r="A181" s="5" t="str">
        <f>"202"</f>
        <v>202</v>
      </c>
      <c r="B181" s="2" t="s">
        <v>0</v>
      </c>
      <c r="C181" s="2" t="s">
        <v>5</v>
      </c>
      <c r="E181" s="2" t="s">
        <v>27</v>
      </c>
      <c r="G181" s="2" t="s">
        <v>158</v>
      </c>
      <c r="H181" s="40" t="s">
        <v>144</v>
      </c>
      <c r="I181" s="40" t="s">
        <v>147</v>
      </c>
      <c r="J181" s="40" t="s">
        <v>916</v>
      </c>
      <c r="K181" s="6">
        <f t="shared" si="12"/>
        <v>6.1</v>
      </c>
      <c r="L181" s="6">
        <f t="shared" si="13"/>
        <v>18.100000000000001</v>
      </c>
      <c r="M181" s="6">
        <f t="shared" si="14"/>
        <v>56.1</v>
      </c>
      <c r="N181" s="6" t="str">
        <f t="shared" si="15"/>
        <v>6,1/18,1/56,1</v>
      </c>
      <c r="O181" s="6" t="str">
        <f t="shared" si="16"/>
        <v/>
      </c>
      <c r="P181" s="6" t="str">
        <f t="shared" si="17"/>
        <v/>
      </c>
      <c r="R181" s="6" t="s">
        <v>2</v>
      </c>
      <c r="W181" s="40"/>
      <c r="Y181" s="6" t="s">
        <v>196</v>
      </c>
      <c r="Z181" s="6" t="s">
        <v>202</v>
      </c>
    </row>
    <row r="182" spans="1:38" ht="15" customHeight="1" x14ac:dyDescent="0.35">
      <c r="A182" s="5" t="str">
        <f>"211"</f>
        <v>211</v>
      </c>
      <c r="B182" s="2" t="s">
        <v>0</v>
      </c>
      <c r="C182" s="2" t="s">
        <v>5</v>
      </c>
      <c r="E182" s="2" t="s">
        <v>16</v>
      </c>
      <c r="G182" s="2" t="s">
        <v>158</v>
      </c>
      <c r="H182" s="40" t="s">
        <v>2</v>
      </c>
      <c r="I182" s="40" t="s">
        <v>140</v>
      </c>
      <c r="J182" s="40" t="s">
        <v>917</v>
      </c>
      <c r="K182" s="6">
        <f t="shared" si="12"/>
        <v>3.1</v>
      </c>
      <c r="L182" s="6">
        <f t="shared" si="13"/>
        <v>2.1</v>
      </c>
      <c r="M182" s="6">
        <f t="shared" si="14"/>
        <v>5.0999999999999996</v>
      </c>
      <c r="N182" s="6" t="str">
        <f t="shared" si="15"/>
        <v>2,1/3,1/5,1</v>
      </c>
      <c r="O182" s="6" t="str">
        <f t="shared" si="16"/>
        <v/>
      </c>
      <c r="P182" s="6" t="str">
        <f t="shared" si="17"/>
        <v/>
      </c>
      <c r="R182" s="6" t="s">
        <v>146</v>
      </c>
      <c r="S182" s="2"/>
      <c r="T182" s="3" t="s">
        <v>16</v>
      </c>
      <c r="U182" s="6" t="s">
        <v>157</v>
      </c>
      <c r="W182" s="40" t="s">
        <v>16</v>
      </c>
      <c r="Y182" s="6" t="s">
        <v>196</v>
      </c>
    </row>
    <row r="183" spans="1:38" ht="15" customHeight="1" x14ac:dyDescent="0.35">
      <c r="A183" s="5" t="str">
        <f>"207"</f>
        <v>207</v>
      </c>
      <c r="B183" s="2" t="s">
        <v>0</v>
      </c>
      <c r="C183" s="2" t="s">
        <v>5</v>
      </c>
      <c r="G183" s="2" t="s">
        <v>158</v>
      </c>
      <c r="H183" s="40" t="s">
        <v>917</v>
      </c>
      <c r="I183" s="40" t="s">
        <v>143</v>
      </c>
      <c r="J183" s="40" t="s">
        <v>139</v>
      </c>
      <c r="K183" s="6">
        <f t="shared" si="12"/>
        <v>5.0999999999999996</v>
      </c>
      <c r="L183" s="6">
        <f t="shared" si="13"/>
        <v>104.1</v>
      </c>
      <c r="M183" s="6">
        <f t="shared" si="14"/>
        <v>17.100000000000001</v>
      </c>
      <c r="N183" s="6" t="str">
        <f t="shared" si="15"/>
        <v>5,1/17,1/104,1</v>
      </c>
      <c r="O183" s="6">
        <f t="shared" si="16"/>
        <v>183</v>
      </c>
      <c r="P183" s="6" t="str">
        <f t="shared" si="17"/>
        <v/>
      </c>
      <c r="R183" s="6" t="s">
        <v>142</v>
      </c>
      <c r="W183" s="40"/>
      <c r="Y183" s="6" t="s">
        <v>196</v>
      </c>
      <c r="Z183" s="6" t="s">
        <v>245</v>
      </c>
    </row>
    <row r="184" spans="1:38" ht="15" customHeight="1" x14ac:dyDescent="0.35">
      <c r="A184" s="5" t="str">
        <f>"212"</f>
        <v>212</v>
      </c>
      <c r="B184" s="2" t="s">
        <v>0</v>
      </c>
      <c r="C184" s="2" t="s">
        <v>5</v>
      </c>
      <c r="D184" s="2" t="s">
        <v>3</v>
      </c>
      <c r="E184" s="2" t="s">
        <v>12</v>
      </c>
      <c r="G184" s="2" t="s">
        <v>158</v>
      </c>
      <c r="H184" s="40" t="s">
        <v>139</v>
      </c>
      <c r="I184" s="40" t="s">
        <v>144</v>
      </c>
      <c r="J184" s="40" t="s">
        <v>142</v>
      </c>
      <c r="K184" s="6">
        <f t="shared" si="12"/>
        <v>17.100000000000001</v>
      </c>
      <c r="L184" s="6">
        <f t="shared" si="13"/>
        <v>6.1</v>
      </c>
      <c r="M184" s="6">
        <f t="shared" si="14"/>
        <v>13.1</v>
      </c>
      <c r="N184" s="6" t="str">
        <f t="shared" si="15"/>
        <v>6,1/13,1/17,1</v>
      </c>
      <c r="O184" s="6" t="str">
        <f t="shared" si="16"/>
        <v/>
      </c>
      <c r="P184" s="6" t="str">
        <f t="shared" si="17"/>
        <v/>
      </c>
      <c r="R184" s="6" t="s">
        <v>140</v>
      </c>
      <c r="T184" s="12"/>
      <c r="W184" s="40"/>
      <c r="Y184" s="6" t="s">
        <v>196</v>
      </c>
    </row>
    <row r="185" spans="1:38" ht="15" customHeight="1" x14ac:dyDescent="0.35">
      <c r="A185" s="9" t="str">
        <f>"212"</f>
        <v>212</v>
      </c>
      <c r="B185" s="4" t="s">
        <v>0</v>
      </c>
      <c r="C185" s="4" t="s">
        <v>5</v>
      </c>
      <c r="D185" s="4" t="s">
        <v>3</v>
      </c>
      <c r="E185" s="4" t="s">
        <v>16</v>
      </c>
      <c r="F185" s="4"/>
      <c r="G185" s="2" t="s">
        <v>158</v>
      </c>
      <c r="H185" s="44" t="s">
        <v>143</v>
      </c>
      <c r="I185" s="44" t="s">
        <v>144</v>
      </c>
      <c r="J185" s="44" t="s">
        <v>147</v>
      </c>
      <c r="K185" s="6">
        <f t="shared" si="12"/>
        <v>104.1</v>
      </c>
      <c r="L185" s="6">
        <f t="shared" si="13"/>
        <v>6.1</v>
      </c>
      <c r="M185" s="6">
        <f t="shared" si="14"/>
        <v>18.100000000000001</v>
      </c>
      <c r="N185" s="6" t="str">
        <f t="shared" si="15"/>
        <v>6,1/18,1/104,1</v>
      </c>
      <c r="O185" s="6" t="str">
        <f t="shared" si="16"/>
        <v/>
      </c>
      <c r="P185" s="6" t="str">
        <f t="shared" si="17"/>
        <v/>
      </c>
      <c r="Q185" s="10"/>
      <c r="R185" s="10"/>
      <c r="S185" s="10" t="s">
        <v>164</v>
      </c>
      <c r="T185" s="13" t="s">
        <v>148</v>
      </c>
      <c r="U185" s="10" t="s">
        <v>157</v>
      </c>
      <c r="V185" s="10"/>
      <c r="W185" s="40" t="s">
        <v>3</v>
      </c>
      <c r="X185" s="10" t="s">
        <v>169</v>
      </c>
      <c r="Y185" s="6" t="s">
        <v>196</v>
      </c>
      <c r="AA185" s="10"/>
      <c r="AB185" s="10"/>
      <c r="AC185" s="10"/>
      <c r="AD185" s="10"/>
      <c r="AE185" s="10"/>
      <c r="AF185" s="10"/>
      <c r="AG185" s="10"/>
      <c r="AH185" s="10"/>
      <c r="AI185" s="10"/>
      <c r="AJ185" s="10"/>
      <c r="AK185" s="10"/>
      <c r="AL185" s="10"/>
    </row>
    <row r="186" spans="1:38" ht="15" customHeight="1" x14ac:dyDescent="0.35">
      <c r="A186" s="5" t="str">
        <f>"212"</f>
        <v>212</v>
      </c>
      <c r="B186" s="2" t="s">
        <v>0</v>
      </c>
      <c r="C186" s="2" t="s">
        <v>7</v>
      </c>
      <c r="E186" s="2" t="s">
        <v>25</v>
      </c>
      <c r="G186" s="2" t="s">
        <v>158</v>
      </c>
      <c r="H186" s="40" t="s">
        <v>917</v>
      </c>
      <c r="I186" s="40" t="s">
        <v>140</v>
      </c>
      <c r="J186" s="40" t="s">
        <v>2</v>
      </c>
      <c r="K186" s="6">
        <f t="shared" si="12"/>
        <v>5.0999999999999996</v>
      </c>
      <c r="L186" s="6">
        <f t="shared" si="13"/>
        <v>2.1</v>
      </c>
      <c r="M186" s="6">
        <f t="shared" si="14"/>
        <v>3.1</v>
      </c>
      <c r="N186" s="6" t="str">
        <f t="shared" si="15"/>
        <v>2,1/3,1/5,1</v>
      </c>
      <c r="O186" s="6" t="str">
        <f t="shared" si="16"/>
        <v/>
      </c>
      <c r="P186" s="6" t="str">
        <f t="shared" si="17"/>
        <v/>
      </c>
      <c r="T186" s="12"/>
      <c r="W186" s="40"/>
      <c r="Y186" s="6" t="s">
        <v>197</v>
      </c>
    </row>
    <row r="187" spans="1:38" ht="15" customHeight="1" x14ac:dyDescent="0.35">
      <c r="A187" s="5" t="str">
        <f>"206"</f>
        <v>206</v>
      </c>
      <c r="B187" s="2" t="s">
        <v>0</v>
      </c>
      <c r="C187" s="2" t="s">
        <v>1</v>
      </c>
      <c r="G187" s="2" t="s">
        <v>158</v>
      </c>
      <c r="H187" s="40" t="s">
        <v>139</v>
      </c>
      <c r="I187" s="40" t="s">
        <v>142</v>
      </c>
      <c r="J187" s="40" t="s">
        <v>140</v>
      </c>
      <c r="K187" s="6">
        <f t="shared" si="12"/>
        <v>17.100000000000001</v>
      </c>
      <c r="L187" s="6">
        <f t="shared" si="13"/>
        <v>13.1</v>
      </c>
      <c r="M187" s="6">
        <f t="shared" si="14"/>
        <v>2.1</v>
      </c>
      <c r="N187" s="6" t="str">
        <f t="shared" si="15"/>
        <v>2,1/13,1/17,1</v>
      </c>
      <c r="O187" s="6" t="str">
        <f t="shared" si="16"/>
        <v/>
      </c>
      <c r="P187" s="6" t="str">
        <f t="shared" si="17"/>
        <v/>
      </c>
      <c r="R187" s="6" t="s">
        <v>146</v>
      </c>
      <c r="T187" s="6" t="s">
        <v>235</v>
      </c>
      <c r="W187" s="40"/>
      <c r="Y187" s="6" t="s">
        <v>196</v>
      </c>
    </row>
    <row r="188" spans="1:38" ht="15" customHeight="1" x14ac:dyDescent="0.35">
      <c r="A188" s="5" t="str">
        <f>"201"</f>
        <v>201</v>
      </c>
      <c r="B188" s="2" t="s">
        <v>0</v>
      </c>
      <c r="C188" s="2" t="s">
        <v>1</v>
      </c>
      <c r="E188" s="2" t="s">
        <v>2</v>
      </c>
      <c r="G188" s="2" t="s">
        <v>158</v>
      </c>
      <c r="H188" s="40" t="s">
        <v>142</v>
      </c>
      <c r="I188" s="40" t="s">
        <v>140</v>
      </c>
      <c r="J188" s="40" t="s">
        <v>2</v>
      </c>
      <c r="K188" s="6">
        <f t="shared" si="12"/>
        <v>13.1</v>
      </c>
      <c r="L188" s="6">
        <f t="shared" si="13"/>
        <v>2.1</v>
      </c>
      <c r="M188" s="6">
        <f t="shared" si="14"/>
        <v>3.1</v>
      </c>
      <c r="N188" s="6" t="str">
        <f t="shared" si="15"/>
        <v>2,1/3,1/13,1</v>
      </c>
      <c r="O188" s="6" t="str">
        <f t="shared" si="16"/>
        <v/>
      </c>
      <c r="P188" s="6" t="str">
        <f t="shared" si="17"/>
        <v/>
      </c>
      <c r="R188" s="6" t="s">
        <v>144</v>
      </c>
      <c r="W188" s="40"/>
      <c r="Y188" s="6" t="s">
        <v>196</v>
      </c>
    </row>
    <row r="189" spans="1:38" ht="15" customHeight="1" x14ac:dyDescent="0.35">
      <c r="A189" s="5" t="str">
        <f>"210"</f>
        <v>210</v>
      </c>
      <c r="B189" s="2" t="s">
        <v>0</v>
      </c>
      <c r="C189" s="2" t="s">
        <v>5</v>
      </c>
      <c r="G189" s="2" t="s">
        <v>158</v>
      </c>
      <c r="H189" s="40" t="s">
        <v>144</v>
      </c>
      <c r="I189" s="40" t="s">
        <v>142</v>
      </c>
      <c r="J189" s="40" t="s">
        <v>143</v>
      </c>
      <c r="K189" s="6">
        <f t="shared" si="12"/>
        <v>6.1</v>
      </c>
      <c r="L189" s="6">
        <f t="shared" si="13"/>
        <v>13.1</v>
      </c>
      <c r="M189" s="6">
        <f t="shared" si="14"/>
        <v>104.1</v>
      </c>
      <c r="N189" s="6" t="str">
        <f t="shared" si="15"/>
        <v>6,1/13,1/104,1</v>
      </c>
      <c r="O189" s="6" t="str">
        <f t="shared" si="16"/>
        <v/>
      </c>
      <c r="P189" s="6" t="str">
        <f t="shared" si="17"/>
        <v/>
      </c>
      <c r="R189" s="6" t="s">
        <v>139</v>
      </c>
      <c r="W189" s="40"/>
      <c r="Y189" s="6" t="s">
        <v>196</v>
      </c>
      <c r="Z189" s="6" t="s">
        <v>220</v>
      </c>
      <c r="AC189" s="6" t="s">
        <v>158</v>
      </c>
      <c r="AD189" s="6" t="s">
        <v>144</v>
      </c>
      <c r="AE189" s="6" t="s">
        <v>142</v>
      </c>
      <c r="AF189" s="6" t="s">
        <v>143</v>
      </c>
      <c r="AG189" s="6" t="s">
        <v>139</v>
      </c>
    </row>
    <row r="190" spans="1:38" ht="15" customHeight="1" x14ac:dyDescent="0.35">
      <c r="A190" s="5" t="str">
        <f>"211"</f>
        <v>211</v>
      </c>
      <c r="B190" s="2" t="s">
        <v>0</v>
      </c>
      <c r="C190" s="2" t="s">
        <v>5</v>
      </c>
      <c r="E190" s="2" t="s">
        <v>12</v>
      </c>
      <c r="G190" s="2" t="s">
        <v>158</v>
      </c>
      <c r="H190" s="40" t="s">
        <v>144</v>
      </c>
      <c r="I190" s="40" t="s">
        <v>147</v>
      </c>
      <c r="J190" s="40" t="s">
        <v>140</v>
      </c>
      <c r="K190" s="6">
        <f t="shared" si="12"/>
        <v>6.1</v>
      </c>
      <c r="L190" s="6">
        <f t="shared" si="13"/>
        <v>18.100000000000001</v>
      </c>
      <c r="M190" s="6">
        <f t="shared" si="14"/>
        <v>2.1</v>
      </c>
      <c r="N190" s="6" t="str">
        <f t="shared" si="15"/>
        <v>2,1/6,1/18,1</v>
      </c>
      <c r="O190" s="6" t="str">
        <f t="shared" si="16"/>
        <v/>
      </c>
      <c r="P190" s="6" t="str">
        <f t="shared" si="17"/>
        <v/>
      </c>
      <c r="R190" s="6" t="s">
        <v>139</v>
      </c>
      <c r="S190" s="2"/>
      <c r="T190" s="3" t="s">
        <v>151</v>
      </c>
      <c r="U190" s="6" t="s">
        <v>157</v>
      </c>
      <c r="W190" s="41" t="s">
        <v>151</v>
      </c>
      <c r="Y190" s="6" t="s">
        <v>196</v>
      </c>
    </row>
    <row r="191" spans="1:38" ht="15" customHeight="1" x14ac:dyDescent="0.35">
      <c r="A191" s="5" t="str">
        <f>"203"</f>
        <v>203</v>
      </c>
      <c r="B191" s="2" t="s">
        <v>0</v>
      </c>
      <c r="C191" s="2" t="s">
        <v>1</v>
      </c>
      <c r="G191" s="2" t="s">
        <v>158</v>
      </c>
      <c r="H191" s="40" t="s">
        <v>142</v>
      </c>
      <c r="I191" s="40" t="s">
        <v>140</v>
      </c>
      <c r="J191" s="40" t="s">
        <v>2</v>
      </c>
      <c r="K191" s="6">
        <f t="shared" si="12"/>
        <v>13.1</v>
      </c>
      <c r="L191" s="6">
        <f t="shared" si="13"/>
        <v>2.1</v>
      </c>
      <c r="M191" s="6">
        <f t="shared" si="14"/>
        <v>3.1</v>
      </c>
      <c r="N191" s="6" t="str">
        <f t="shared" si="15"/>
        <v>2,1/3,1/13,1</v>
      </c>
      <c r="O191" s="6" t="str">
        <f t="shared" si="16"/>
        <v/>
      </c>
      <c r="P191" s="6" t="str">
        <f t="shared" si="17"/>
        <v/>
      </c>
      <c r="R191" s="6" t="s">
        <v>146</v>
      </c>
      <c r="W191" s="40"/>
      <c r="Y191" s="6" t="s">
        <v>196</v>
      </c>
    </row>
    <row r="192" spans="1:38" ht="15" customHeight="1" x14ac:dyDescent="0.35">
      <c r="A192" s="5" t="str">
        <f>"211"</f>
        <v>211</v>
      </c>
      <c r="B192" s="2" t="s">
        <v>0</v>
      </c>
      <c r="C192" s="2" t="s">
        <v>24</v>
      </c>
      <c r="E192" s="2" t="s">
        <v>12</v>
      </c>
      <c r="G192" s="2" t="s">
        <v>158</v>
      </c>
      <c r="H192" s="40" t="s">
        <v>144</v>
      </c>
      <c r="I192" s="40" t="s">
        <v>147</v>
      </c>
      <c r="J192" s="40" t="s">
        <v>143</v>
      </c>
      <c r="K192" s="6">
        <f t="shared" si="12"/>
        <v>6.1</v>
      </c>
      <c r="L192" s="6">
        <f t="shared" si="13"/>
        <v>18.100000000000001</v>
      </c>
      <c r="M192" s="6">
        <f t="shared" si="14"/>
        <v>104.1</v>
      </c>
      <c r="N192" s="6" t="str">
        <f t="shared" si="15"/>
        <v>6,1/18,1/104,1</v>
      </c>
      <c r="O192" s="6" t="str">
        <f t="shared" si="16"/>
        <v/>
      </c>
      <c r="P192" s="6" t="str">
        <f t="shared" si="17"/>
        <v/>
      </c>
      <c r="R192" s="6" t="s">
        <v>147</v>
      </c>
      <c r="S192" s="2"/>
      <c r="T192" s="3" t="s">
        <v>151</v>
      </c>
      <c r="U192" s="6" t="s">
        <v>157</v>
      </c>
      <c r="W192" s="41" t="s">
        <v>151</v>
      </c>
      <c r="X192" s="6" t="s">
        <v>177</v>
      </c>
      <c r="Y192" s="6" t="s">
        <v>196</v>
      </c>
    </row>
    <row r="193" spans="1:33" ht="15" customHeight="1" x14ac:dyDescent="0.35">
      <c r="A193" s="5" t="str">
        <f>"201"</f>
        <v>201</v>
      </c>
      <c r="B193" s="2" t="s">
        <v>0</v>
      </c>
      <c r="C193" s="2" t="s">
        <v>7</v>
      </c>
      <c r="E193" s="2" t="s">
        <v>2</v>
      </c>
      <c r="G193" s="2" t="s">
        <v>158</v>
      </c>
      <c r="H193" s="40" t="s">
        <v>2</v>
      </c>
      <c r="I193" s="40" t="s">
        <v>139</v>
      </c>
      <c r="J193" s="40" t="s">
        <v>916</v>
      </c>
      <c r="K193" s="6">
        <f t="shared" si="12"/>
        <v>3.1</v>
      </c>
      <c r="L193" s="6">
        <f t="shared" si="13"/>
        <v>17.100000000000001</v>
      </c>
      <c r="M193" s="6">
        <f t="shared" si="14"/>
        <v>56.1</v>
      </c>
      <c r="N193" s="6" t="str">
        <f t="shared" si="15"/>
        <v>3,1/17,1/56,1</v>
      </c>
      <c r="O193" s="6">
        <f t="shared" si="16"/>
        <v>193</v>
      </c>
      <c r="P193" s="6" t="str">
        <f t="shared" si="17"/>
        <v/>
      </c>
      <c r="R193" s="6" t="s">
        <v>917</v>
      </c>
      <c r="T193" s="6" t="s">
        <v>70</v>
      </c>
      <c r="U193" s="6" t="s">
        <v>159</v>
      </c>
      <c r="W193" s="40"/>
      <c r="Y193" s="6" t="s">
        <v>196</v>
      </c>
    </row>
    <row r="194" spans="1:33" ht="15" customHeight="1" x14ac:dyDescent="0.35">
      <c r="A194" s="5">
        <v>210</v>
      </c>
      <c r="G194" s="2" t="s">
        <v>158</v>
      </c>
      <c r="H194" s="40" t="s">
        <v>142</v>
      </c>
      <c r="I194" s="40" t="s">
        <v>143</v>
      </c>
      <c r="J194" s="40" t="s">
        <v>916</v>
      </c>
      <c r="K194" s="6">
        <f t="shared" si="12"/>
        <v>13.1</v>
      </c>
      <c r="L194" s="6">
        <f t="shared" si="13"/>
        <v>104.1</v>
      </c>
      <c r="M194" s="6">
        <f t="shared" si="14"/>
        <v>56.1</v>
      </c>
      <c r="N194" s="6" t="str">
        <f t="shared" si="15"/>
        <v>13,1/56,1/104,1</v>
      </c>
      <c r="O194" s="6" t="str">
        <f t="shared" si="16"/>
        <v/>
      </c>
      <c r="P194" s="6" t="str">
        <f t="shared" si="17"/>
        <v/>
      </c>
      <c r="W194" s="40"/>
    </row>
    <row r="195" spans="1:33" ht="15" customHeight="1" x14ac:dyDescent="0.35">
      <c r="A195" s="5" t="str">
        <f>"204"</f>
        <v>204</v>
      </c>
      <c r="B195" s="2" t="s">
        <v>0</v>
      </c>
      <c r="C195" s="2" t="s">
        <v>10</v>
      </c>
      <c r="G195" s="2" t="s">
        <v>158</v>
      </c>
      <c r="H195" s="40" t="s">
        <v>146</v>
      </c>
      <c r="I195" s="40" t="s">
        <v>147</v>
      </c>
      <c r="J195" s="40" t="s">
        <v>142</v>
      </c>
      <c r="K195" s="6">
        <f t="shared" ref="K195:K258" si="18">IFERROR(MATCH(H195,H:H,0)+0.1,-1)</f>
        <v>12.1</v>
      </c>
      <c r="L195" s="6">
        <f t="shared" ref="L195:L258" si="19">IFERROR(IFERROR(MATCH(I195,H:H,0)+0.1,MATCH(I195,I:I,0)+0.2),-1)</f>
        <v>18.100000000000001</v>
      </c>
      <c r="M195" s="6">
        <f t="shared" ref="M195:M258" si="20">IFERROR(IFERROR(MATCH(J195,H:H,0)+0.1,IFERROR(MATCH(J195,I:I,0)+0.2,MATCH(J195,J:J,0)+0.3)),-1)</f>
        <v>13.1</v>
      </c>
      <c r="N195" s="6" t="str">
        <f t="shared" ref="N195:N258" si="21">SMALL(K195:M195,1) &amp; "/" &amp; SMALL(K195:M195,2) &amp; "/" &amp; SMALL(K195:M195,3)</f>
        <v>12,1/13,1/18,1</v>
      </c>
      <c r="O195" s="6" t="str">
        <f t="shared" ref="O195:O258" si="22">IF(MATCH(N195,N:N,0)=ROW(),ROW(),"")</f>
        <v/>
      </c>
      <c r="P195" s="6" t="str">
        <f t="shared" ref="P195:P258" si="23">IFERROR(SMALL(O:O,ROW()-1),"")</f>
        <v/>
      </c>
      <c r="R195" s="6" t="s">
        <v>144</v>
      </c>
      <c r="W195" s="40"/>
      <c r="Y195" s="6" t="s">
        <v>196</v>
      </c>
      <c r="Z195" s="6" t="s">
        <v>214</v>
      </c>
    </row>
    <row r="196" spans="1:33" ht="15" customHeight="1" x14ac:dyDescent="0.35">
      <c r="A196" s="5" t="str">
        <f>"210"</f>
        <v>210</v>
      </c>
      <c r="B196" s="2" t="s">
        <v>0</v>
      </c>
      <c r="C196" s="2" t="s">
        <v>5</v>
      </c>
      <c r="G196" s="2" t="s">
        <v>158</v>
      </c>
      <c r="H196" s="40" t="s">
        <v>144</v>
      </c>
      <c r="I196" s="40" t="s">
        <v>139</v>
      </c>
      <c r="J196" s="40" t="s">
        <v>142</v>
      </c>
      <c r="K196" s="6">
        <f t="shared" si="18"/>
        <v>6.1</v>
      </c>
      <c r="L196" s="6">
        <f t="shared" si="19"/>
        <v>17.100000000000001</v>
      </c>
      <c r="M196" s="6">
        <f t="shared" si="20"/>
        <v>13.1</v>
      </c>
      <c r="N196" s="6" t="str">
        <f t="shared" si="21"/>
        <v>6,1/13,1/17,1</v>
      </c>
      <c r="O196" s="6" t="str">
        <f t="shared" si="22"/>
        <v/>
      </c>
      <c r="P196" s="6" t="str">
        <f t="shared" si="23"/>
        <v/>
      </c>
      <c r="R196" s="6" t="s">
        <v>916</v>
      </c>
      <c r="W196" s="40"/>
      <c r="Y196" s="6" t="s">
        <v>196</v>
      </c>
      <c r="Z196" s="6" t="s">
        <v>218</v>
      </c>
      <c r="AC196" s="6" t="s">
        <v>158</v>
      </c>
      <c r="AD196" s="6" t="s">
        <v>144</v>
      </c>
      <c r="AE196" s="6" t="s">
        <v>139</v>
      </c>
      <c r="AF196" s="6" t="s">
        <v>142</v>
      </c>
      <c r="AG196" s="6" t="s">
        <v>145</v>
      </c>
    </row>
    <row r="197" spans="1:33" ht="15" customHeight="1" x14ac:dyDescent="0.35">
      <c r="A197" s="5" t="str">
        <f>"207"</f>
        <v>207</v>
      </c>
      <c r="B197" s="2" t="s">
        <v>0</v>
      </c>
      <c r="C197" s="2" t="s">
        <v>5</v>
      </c>
      <c r="D197" s="2" t="s">
        <v>64</v>
      </c>
      <c r="E197" s="2" t="s">
        <v>12</v>
      </c>
      <c r="G197" s="2" t="s">
        <v>158</v>
      </c>
      <c r="H197" s="40" t="s">
        <v>144</v>
      </c>
      <c r="I197" s="40" t="s">
        <v>147</v>
      </c>
      <c r="J197" s="40" t="s">
        <v>142</v>
      </c>
      <c r="K197" s="6">
        <f t="shared" si="18"/>
        <v>6.1</v>
      </c>
      <c r="L197" s="6">
        <f t="shared" si="19"/>
        <v>18.100000000000001</v>
      </c>
      <c r="M197" s="6">
        <f t="shared" si="20"/>
        <v>13.1</v>
      </c>
      <c r="N197" s="6" t="str">
        <f t="shared" si="21"/>
        <v>6,1/13,1/18,1</v>
      </c>
      <c r="O197" s="6" t="str">
        <f t="shared" si="22"/>
        <v/>
      </c>
      <c r="P197" s="6" t="str">
        <f t="shared" si="23"/>
        <v/>
      </c>
      <c r="R197" s="6" t="s">
        <v>146</v>
      </c>
      <c r="W197" s="40"/>
      <c r="Y197" s="6" t="s">
        <v>196</v>
      </c>
    </row>
    <row r="198" spans="1:33" ht="15" customHeight="1" x14ac:dyDescent="0.35">
      <c r="A198" s="5" t="str">
        <f>"204"</f>
        <v>204</v>
      </c>
      <c r="B198" s="2" t="s">
        <v>0</v>
      </c>
      <c r="C198" s="2" t="s">
        <v>10</v>
      </c>
      <c r="D198" s="2" t="s">
        <v>3</v>
      </c>
      <c r="E198" s="2" t="s">
        <v>25</v>
      </c>
      <c r="G198" s="2" t="s">
        <v>158</v>
      </c>
      <c r="H198" s="40" t="s">
        <v>917</v>
      </c>
      <c r="I198" s="40" t="s">
        <v>139</v>
      </c>
      <c r="J198" s="40" t="s">
        <v>70</v>
      </c>
      <c r="K198" s="6">
        <f t="shared" si="18"/>
        <v>5.0999999999999996</v>
      </c>
      <c r="L198" s="6">
        <f t="shared" si="19"/>
        <v>17.100000000000001</v>
      </c>
      <c r="M198" s="6">
        <f t="shared" si="20"/>
        <v>8.1</v>
      </c>
      <c r="N198" s="6" t="str">
        <f t="shared" si="21"/>
        <v>5,1/8,1/17,1</v>
      </c>
      <c r="O198" s="6" t="str">
        <f t="shared" si="22"/>
        <v/>
      </c>
      <c r="P198" s="6" t="str">
        <f t="shared" si="23"/>
        <v/>
      </c>
      <c r="T198" s="6" t="s">
        <v>25</v>
      </c>
      <c r="U198" s="6" t="s">
        <v>157</v>
      </c>
      <c r="W198" s="40" t="s">
        <v>25</v>
      </c>
      <c r="X198" s="6" t="s">
        <v>184</v>
      </c>
      <c r="Y198" s="6" t="s">
        <v>196</v>
      </c>
      <c r="Z198" s="6" t="s">
        <v>213</v>
      </c>
    </row>
    <row r="199" spans="1:33" ht="15" customHeight="1" x14ac:dyDescent="0.35">
      <c r="A199" s="5" t="str">
        <f>"203"</f>
        <v>203</v>
      </c>
      <c r="B199" s="2" t="s">
        <v>0</v>
      </c>
      <c r="C199" s="2" t="s">
        <v>7</v>
      </c>
      <c r="D199" s="2" t="s">
        <v>3</v>
      </c>
      <c r="E199" s="2" t="s">
        <v>39</v>
      </c>
      <c r="G199" s="2" t="s">
        <v>158</v>
      </c>
      <c r="H199" s="40" t="s">
        <v>139</v>
      </c>
      <c r="I199" s="40" t="s">
        <v>142</v>
      </c>
      <c r="J199" s="40" t="s">
        <v>140</v>
      </c>
      <c r="K199" s="6">
        <f t="shared" si="18"/>
        <v>17.100000000000001</v>
      </c>
      <c r="L199" s="6">
        <f t="shared" si="19"/>
        <v>13.1</v>
      </c>
      <c r="M199" s="6">
        <f t="shared" si="20"/>
        <v>2.1</v>
      </c>
      <c r="N199" s="6" t="str">
        <f t="shared" si="21"/>
        <v>2,1/13,1/17,1</v>
      </c>
      <c r="O199" s="6" t="str">
        <f t="shared" si="22"/>
        <v/>
      </c>
      <c r="P199" s="6" t="str">
        <f t="shared" si="23"/>
        <v/>
      </c>
      <c r="R199" s="6" t="s">
        <v>2</v>
      </c>
      <c r="T199" s="6" t="s">
        <v>39</v>
      </c>
      <c r="U199" s="6" t="s">
        <v>193</v>
      </c>
      <c r="W199" s="40" t="s">
        <v>39</v>
      </c>
      <c r="Y199" s="6" t="s">
        <v>196</v>
      </c>
    </row>
    <row r="200" spans="1:33" ht="15" customHeight="1" x14ac:dyDescent="0.35">
      <c r="A200" s="5" t="str">
        <f>"201"</f>
        <v>201</v>
      </c>
      <c r="B200" s="2" t="s">
        <v>0</v>
      </c>
      <c r="C200" s="2" t="s">
        <v>5</v>
      </c>
      <c r="E200" s="2" t="s">
        <v>2</v>
      </c>
      <c r="G200" s="2" t="s">
        <v>158</v>
      </c>
      <c r="H200" s="40" t="s">
        <v>139</v>
      </c>
      <c r="I200" s="40" t="s">
        <v>147</v>
      </c>
      <c r="J200" s="40" t="s">
        <v>916</v>
      </c>
      <c r="K200" s="6">
        <f t="shared" si="18"/>
        <v>17.100000000000001</v>
      </c>
      <c r="L200" s="6">
        <f t="shared" si="19"/>
        <v>18.100000000000001</v>
      </c>
      <c r="M200" s="6">
        <f t="shared" si="20"/>
        <v>56.1</v>
      </c>
      <c r="N200" s="6" t="str">
        <f t="shared" si="21"/>
        <v>17,1/18,1/56,1</v>
      </c>
      <c r="O200" s="6">
        <f t="shared" si="22"/>
        <v>200</v>
      </c>
      <c r="P200" s="6" t="str">
        <f t="shared" si="23"/>
        <v/>
      </c>
      <c r="R200" s="6" t="s">
        <v>144</v>
      </c>
      <c r="T200" s="6" t="s">
        <v>2</v>
      </c>
      <c r="U200" s="6" t="s">
        <v>157</v>
      </c>
      <c r="W200" s="40" t="s">
        <v>2</v>
      </c>
      <c r="Y200" s="6" t="s">
        <v>196</v>
      </c>
    </row>
    <row r="201" spans="1:33" ht="15" customHeight="1" x14ac:dyDescent="0.35">
      <c r="A201" s="5" t="str">
        <f>"212"</f>
        <v>212</v>
      </c>
      <c r="B201" s="2" t="s">
        <v>0</v>
      </c>
      <c r="C201" s="2" t="s">
        <v>5</v>
      </c>
      <c r="D201" s="2" t="s">
        <v>3</v>
      </c>
      <c r="G201" s="2" t="s">
        <v>158</v>
      </c>
      <c r="H201" s="40" t="s">
        <v>144</v>
      </c>
      <c r="I201" s="40" t="s">
        <v>147</v>
      </c>
      <c r="J201" s="40" t="s">
        <v>146</v>
      </c>
      <c r="K201" s="6">
        <f t="shared" si="18"/>
        <v>6.1</v>
      </c>
      <c r="L201" s="6">
        <f t="shared" si="19"/>
        <v>18.100000000000001</v>
      </c>
      <c r="M201" s="6">
        <f t="shared" si="20"/>
        <v>12.1</v>
      </c>
      <c r="N201" s="6" t="str">
        <f t="shared" si="21"/>
        <v>6,1/12,1/18,1</v>
      </c>
      <c r="O201" s="6" t="str">
        <f t="shared" si="22"/>
        <v/>
      </c>
      <c r="P201" s="6" t="str">
        <f t="shared" si="23"/>
        <v/>
      </c>
      <c r="T201" s="12"/>
      <c r="W201" s="40"/>
      <c r="Y201" s="6" t="s">
        <v>196</v>
      </c>
    </row>
    <row r="202" spans="1:33" ht="15" customHeight="1" x14ac:dyDescent="0.35">
      <c r="A202" s="5" t="str">
        <f>"208"</f>
        <v>208</v>
      </c>
      <c r="B202" s="2" t="s">
        <v>0</v>
      </c>
      <c r="C202" s="2" t="s">
        <v>7</v>
      </c>
      <c r="D202" s="2" t="s">
        <v>3</v>
      </c>
      <c r="E202" s="2" t="s">
        <v>16</v>
      </c>
      <c r="G202" s="2" t="s">
        <v>158</v>
      </c>
      <c r="H202" s="40" t="s">
        <v>2</v>
      </c>
      <c r="I202" s="40" t="s">
        <v>142</v>
      </c>
      <c r="J202" s="40" t="s">
        <v>139</v>
      </c>
      <c r="K202" s="6">
        <f t="shared" si="18"/>
        <v>3.1</v>
      </c>
      <c r="L202" s="6">
        <f t="shared" si="19"/>
        <v>13.1</v>
      </c>
      <c r="M202" s="6">
        <f t="shared" si="20"/>
        <v>17.100000000000001</v>
      </c>
      <c r="N202" s="6" t="str">
        <f t="shared" si="21"/>
        <v>3,1/13,1/17,1</v>
      </c>
      <c r="O202" s="6" t="str">
        <f t="shared" si="22"/>
        <v/>
      </c>
      <c r="P202" s="6" t="str">
        <f t="shared" si="23"/>
        <v/>
      </c>
      <c r="R202" s="6" t="s">
        <v>140</v>
      </c>
      <c r="T202" s="3" t="s">
        <v>16</v>
      </c>
      <c r="U202" s="2" t="s">
        <v>159</v>
      </c>
      <c r="W202" s="40"/>
      <c r="X202" s="6" t="s">
        <v>267</v>
      </c>
      <c r="Y202" s="6" t="s">
        <v>196</v>
      </c>
    </row>
    <row r="203" spans="1:33" ht="15" customHeight="1" x14ac:dyDescent="0.35">
      <c r="A203" s="5" t="str">
        <f>"204"</f>
        <v>204</v>
      </c>
      <c r="B203" s="2" t="s">
        <v>0</v>
      </c>
      <c r="C203" s="2" t="s">
        <v>10</v>
      </c>
      <c r="G203" s="2" t="s">
        <v>158</v>
      </c>
      <c r="H203" s="40" t="s">
        <v>140</v>
      </c>
      <c r="I203" s="40" t="s">
        <v>917</v>
      </c>
      <c r="J203" s="40"/>
      <c r="K203" s="6">
        <f t="shared" si="18"/>
        <v>2.1</v>
      </c>
      <c r="L203" s="6">
        <f t="shared" si="19"/>
        <v>5.0999999999999996</v>
      </c>
      <c r="M203" s="6">
        <f t="shared" si="20"/>
        <v>-1</v>
      </c>
      <c r="N203" s="6" t="str">
        <f t="shared" si="21"/>
        <v>-1/2,1/5,1</v>
      </c>
      <c r="O203" s="6">
        <f t="shared" si="22"/>
        <v>203</v>
      </c>
      <c r="P203" s="6" t="str">
        <f t="shared" si="23"/>
        <v/>
      </c>
      <c r="S203" s="6" t="s">
        <v>185</v>
      </c>
      <c r="W203" s="40"/>
      <c r="X203" s="8"/>
      <c r="Y203" s="6" t="s">
        <v>197</v>
      </c>
    </row>
    <row r="204" spans="1:33" ht="15" customHeight="1" x14ac:dyDescent="0.35">
      <c r="A204" s="5" t="str">
        <f>"205"</f>
        <v>205</v>
      </c>
      <c r="B204" s="2" t="s">
        <v>0</v>
      </c>
      <c r="C204" s="2" t="s">
        <v>10</v>
      </c>
      <c r="E204" s="2" t="s">
        <v>60</v>
      </c>
      <c r="G204" s="2" t="s">
        <v>158</v>
      </c>
      <c r="H204" s="40" t="s">
        <v>144</v>
      </c>
      <c r="I204" s="40" t="s">
        <v>2</v>
      </c>
      <c r="J204" s="40" t="s">
        <v>147</v>
      </c>
      <c r="K204" s="6">
        <f t="shared" si="18"/>
        <v>6.1</v>
      </c>
      <c r="L204" s="6">
        <f t="shared" si="19"/>
        <v>3.1</v>
      </c>
      <c r="M204" s="6">
        <f t="shared" si="20"/>
        <v>18.100000000000001</v>
      </c>
      <c r="N204" s="6" t="str">
        <f t="shared" si="21"/>
        <v>3,1/6,1/18,1</v>
      </c>
      <c r="O204" s="6" t="str">
        <f t="shared" si="22"/>
        <v/>
      </c>
      <c r="P204" s="6" t="str">
        <f t="shared" si="23"/>
        <v/>
      </c>
      <c r="R204" s="6" t="s">
        <v>139</v>
      </c>
      <c r="W204" s="40"/>
      <c r="Y204" s="6" t="s">
        <v>196</v>
      </c>
    </row>
    <row r="205" spans="1:33" ht="15" customHeight="1" x14ac:dyDescent="0.35">
      <c r="A205" s="5" t="str">
        <f>"206"</f>
        <v>206</v>
      </c>
      <c r="B205" s="2" t="s">
        <v>0</v>
      </c>
      <c r="C205" s="2" t="s">
        <v>7</v>
      </c>
      <c r="G205" s="2" t="s">
        <v>158</v>
      </c>
      <c r="H205" s="40" t="s">
        <v>139</v>
      </c>
      <c r="I205" s="40" t="s">
        <v>142</v>
      </c>
      <c r="J205" s="40" t="s">
        <v>916</v>
      </c>
      <c r="K205" s="6">
        <f t="shared" si="18"/>
        <v>17.100000000000001</v>
      </c>
      <c r="L205" s="6">
        <f t="shared" si="19"/>
        <v>13.1</v>
      </c>
      <c r="M205" s="6">
        <f t="shared" si="20"/>
        <v>56.1</v>
      </c>
      <c r="N205" s="6" t="str">
        <f t="shared" si="21"/>
        <v>13,1/17,1/56,1</v>
      </c>
      <c r="O205" s="6" t="str">
        <f t="shared" si="22"/>
        <v/>
      </c>
      <c r="P205" s="6" t="str">
        <f t="shared" si="23"/>
        <v/>
      </c>
      <c r="R205" s="6" t="s">
        <v>146</v>
      </c>
      <c r="W205" s="40"/>
      <c r="Y205" s="6" t="s">
        <v>196</v>
      </c>
      <c r="Z205" s="6" t="s">
        <v>254</v>
      </c>
    </row>
    <row r="206" spans="1:33" ht="15" customHeight="1" x14ac:dyDescent="0.35">
      <c r="A206" s="5" t="str">
        <f>"202"</f>
        <v>202</v>
      </c>
      <c r="B206" s="2" t="s">
        <v>0</v>
      </c>
      <c r="C206" s="2" t="s">
        <v>1</v>
      </c>
      <c r="E206" s="2" t="s">
        <v>25</v>
      </c>
      <c r="G206" s="2" t="s">
        <v>158</v>
      </c>
      <c r="H206" s="40" t="s">
        <v>144</v>
      </c>
      <c r="I206" s="40" t="s">
        <v>147</v>
      </c>
      <c r="J206" s="40" t="s">
        <v>146</v>
      </c>
      <c r="K206" s="6">
        <f t="shared" si="18"/>
        <v>6.1</v>
      </c>
      <c r="L206" s="6">
        <f t="shared" si="19"/>
        <v>18.100000000000001</v>
      </c>
      <c r="M206" s="6">
        <f t="shared" si="20"/>
        <v>12.1</v>
      </c>
      <c r="N206" s="6" t="str">
        <f t="shared" si="21"/>
        <v>6,1/12,1/18,1</v>
      </c>
      <c r="O206" s="6" t="str">
        <f t="shared" si="22"/>
        <v/>
      </c>
      <c r="P206" s="6" t="str">
        <f t="shared" si="23"/>
        <v/>
      </c>
      <c r="W206" s="40"/>
      <c r="Y206" s="6" t="s">
        <v>196</v>
      </c>
    </row>
    <row r="207" spans="1:33" ht="15" customHeight="1" x14ac:dyDescent="0.35">
      <c r="A207" s="5" t="str">
        <f>"207"</f>
        <v>207</v>
      </c>
      <c r="B207" s="2" t="s">
        <v>0</v>
      </c>
      <c r="C207" s="2" t="s">
        <v>7</v>
      </c>
      <c r="E207" s="2" t="s">
        <v>39</v>
      </c>
      <c r="F207" s="2" t="s">
        <v>80</v>
      </c>
      <c r="G207" s="2" t="s">
        <v>158</v>
      </c>
      <c r="H207" s="40" t="s">
        <v>144</v>
      </c>
      <c r="I207" s="40" t="s">
        <v>147</v>
      </c>
      <c r="J207" s="40" t="s">
        <v>142</v>
      </c>
      <c r="K207" s="6">
        <f t="shared" si="18"/>
        <v>6.1</v>
      </c>
      <c r="L207" s="6">
        <f t="shared" si="19"/>
        <v>18.100000000000001</v>
      </c>
      <c r="M207" s="6">
        <f t="shared" si="20"/>
        <v>13.1</v>
      </c>
      <c r="N207" s="6" t="str">
        <f t="shared" si="21"/>
        <v>6,1/13,1/18,1</v>
      </c>
      <c r="O207" s="6" t="str">
        <f t="shared" si="22"/>
        <v/>
      </c>
      <c r="P207" s="6" t="str">
        <f t="shared" si="23"/>
        <v/>
      </c>
      <c r="R207" s="6" t="s">
        <v>141</v>
      </c>
      <c r="T207" s="6" t="s">
        <v>166</v>
      </c>
      <c r="U207" s="6" t="s">
        <v>157</v>
      </c>
      <c r="W207" s="40" t="s">
        <v>39</v>
      </c>
      <c r="Y207" s="6" t="s">
        <v>196</v>
      </c>
    </row>
    <row r="208" spans="1:33" ht="15" customHeight="1" x14ac:dyDescent="0.35">
      <c r="A208" s="5" t="str">
        <f>"203"</f>
        <v>203</v>
      </c>
      <c r="B208" s="2" t="s">
        <v>0</v>
      </c>
      <c r="C208" s="2" t="s">
        <v>1</v>
      </c>
      <c r="E208" s="2" t="s">
        <v>16</v>
      </c>
      <c r="G208" s="2" t="s">
        <v>158</v>
      </c>
      <c r="H208" s="40" t="s">
        <v>2</v>
      </c>
      <c r="I208" s="40" t="s">
        <v>139</v>
      </c>
      <c r="J208" s="40" t="s">
        <v>144</v>
      </c>
      <c r="K208" s="6">
        <f t="shared" si="18"/>
        <v>3.1</v>
      </c>
      <c r="L208" s="6">
        <f t="shared" si="19"/>
        <v>17.100000000000001</v>
      </c>
      <c r="M208" s="6">
        <f t="shared" si="20"/>
        <v>6.1</v>
      </c>
      <c r="N208" s="6" t="str">
        <f t="shared" si="21"/>
        <v>3,1/6,1/17,1</v>
      </c>
      <c r="O208" s="6" t="str">
        <f t="shared" si="22"/>
        <v/>
      </c>
      <c r="P208" s="6" t="str">
        <f t="shared" si="23"/>
        <v/>
      </c>
      <c r="R208" s="6" t="s">
        <v>141</v>
      </c>
      <c r="W208" s="40"/>
      <c r="Y208" s="6" t="s">
        <v>196</v>
      </c>
    </row>
    <row r="209" spans="1:38" ht="15" customHeight="1" x14ac:dyDescent="0.35">
      <c r="A209" s="5" t="str">
        <f>"210"</f>
        <v>210</v>
      </c>
      <c r="B209" s="2" t="s">
        <v>0</v>
      </c>
      <c r="C209" s="2" t="s">
        <v>1</v>
      </c>
      <c r="G209" s="2" t="s">
        <v>158</v>
      </c>
      <c r="H209" s="40" t="s">
        <v>144</v>
      </c>
      <c r="I209" s="40" t="s">
        <v>146</v>
      </c>
      <c r="J209" s="40" t="s">
        <v>147</v>
      </c>
      <c r="K209" s="6">
        <f t="shared" si="18"/>
        <v>6.1</v>
      </c>
      <c r="L209" s="6">
        <f t="shared" si="19"/>
        <v>12.1</v>
      </c>
      <c r="M209" s="6">
        <f t="shared" si="20"/>
        <v>18.100000000000001</v>
      </c>
      <c r="N209" s="6" t="str">
        <f t="shared" si="21"/>
        <v>6,1/12,1/18,1</v>
      </c>
      <c r="O209" s="6" t="str">
        <f t="shared" si="22"/>
        <v/>
      </c>
      <c r="P209" s="6" t="str">
        <f t="shared" si="23"/>
        <v/>
      </c>
      <c r="W209" s="40"/>
      <c r="Y209" s="6" t="s">
        <v>196</v>
      </c>
      <c r="AC209" s="6" t="s">
        <v>158</v>
      </c>
      <c r="AD209" s="6" t="s">
        <v>144</v>
      </c>
      <c r="AE209" s="6" t="s">
        <v>146</v>
      </c>
      <c r="AF209" s="6" t="s">
        <v>147</v>
      </c>
    </row>
    <row r="210" spans="1:38" ht="15" customHeight="1" x14ac:dyDescent="0.35">
      <c r="A210" s="5" t="str">
        <f>"206"</f>
        <v>206</v>
      </c>
      <c r="B210" s="2" t="s">
        <v>0</v>
      </c>
      <c r="C210" s="2" t="s">
        <v>1</v>
      </c>
      <c r="D210" s="2" t="s">
        <v>3</v>
      </c>
      <c r="E210" s="2" t="s">
        <v>70</v>
      </c>
      <c r="G210" s="2" t="s">
        <v>158</v>
      </c>
      <c r="H210" s="40" t="s">
        <v>916</v>
      </c>
      <c r="I210" s="40" t="s">
        <v>139</v>
      </c>
      <c r="J210" s="40" t="s">
        <v>144</v>
      </c>
      <c r="K210" s="6">
        <f t="shared" si="18"/>
        <v>56.1</v>
      </c>
      <c r="L210" s="6">
        <f t="shared" si="19"/>
        <v>17.100000000000001</v>
      </c>
      <c r="M210" s="6">
        <f t="shared" si="20"/>
        <v>6.1</v>
      </c>
      <c r="N210" s="6" t="str">
        <f t="shared" si="21"/>
        <v>6,1/17,1/56,1</v>
      </c>
      <c r="O210" s="6" t="str">
        <f t="shared" si="22"/>
        <v/>
      </c>
      <c r="P210" s="6" t="str">
        <f t="shared" si="23"/>
        <v/>
      </c>
      <c r="R210" s="6" t="s">
        <v>146</v>
      </c>
      <c r="T210" s="6" t="s">
        <v>70</v>
      </c>
      <c r="U210" s="6" t="s">
        <v>157</v>
      </c>
      <c r="W210" s="40" t="s">
        <v>70</v>
      </c>
      <c r="Y210" s="6" t="s">
        <v>196</v>
      </c>
    </row>
    <row r="211" spans="1:38" ht="15" customHeight="1" x14ac:dyDescent="0.35">
      <c r="A211" s="5" t="str">
        <f>"206"</f>
        <v>206</v>
      </c>
      <c r="B211" s="2" t="s">
        <v>0</v>
      </c>
      <c r="C211" s="2" t="s">
        <v>7</v>
      </c>
      <c r="D211" s="2" t="s">
        <v>3</v>
      </c>
      <c r="E211" s="2" t="s">
        <v>70</v>
      </c>
      <c r="G211" s="2" t="s">
        <v>158</v>
      </c>
      <c r="H211" s="40" t="s">
        <v>144</v>
      </c>
      <c r="I211" s="40" t="s">
        <v>146</v>
      </c>
      <c r="J211" s="40" t="s">
        <v>917</v>
      </c>
      <c r="K211" s="6">
        <f t="shared" si="18"/>
        <v>6.1</v>
      </c>
      <c r="L211" s="6">
        <f t="shared" si="19"/>
        <v>12.1</v>
      </c>
      <c r="M211" s="6">
        <f t="shared" si="20"/>
        <v>5.0999999999999996</v>
      </c>
      <c r="N211" s="6" t="str">
        <f t="shared" si="21"/>
        <v>5,1/6,1/12,1</v>
      </c>
      <c r="O211" s="6">
        <f t="shared" si="22"/>
        <v>211</v>
      </c>
      <c r="P211" s="6" t="str">
        <f t="shared" si="23"/>
        <v/>
      </c>
      <c r="R211" s="6" t="s">
        <v>139</v>
      </c>
      <c r="T211" s="6" t="s">
        <v>70</v>
      </c>
      <c r="U211" s="6" t="s">
        <v>157</v>
      </c>
      <c r="W211" s="40" t="s">
        <v>70</v>
      </c>
      <c r="Y211" s="6" t="s">
        <v>196</v>
      </c>
    </row>
    <row r="212" spans="1:38" ht="15" customHeight="1" x14ac:dyDescent="0.35">
      <c r="A212" s="5" t="str">
        <f>"208"</f>
        <v>208</v>
      </c>
      <c r="B212" s="2" t="s">
        <v>0</v>
      </c>
      <c r="C212" s="2" t="s">
        <v>5</v>
      </c>
      <c r="D212" s="2" t="s">
        <v>3</v>
      </c>
      <c r="E212" s="2" t="s">
        <v>39</v>
      </c>
      <c r="F212" s="2" t="s">
        <v>80</v>
      </c>
      <c r="G212" s="2" t="s">
        <v>158</v>
      </c>
      <c r="H212" s="40" t="s">
        <v>144</v>
      </c>
      <c r="I212" s="40" t="s">
        <v>142</v>
      </c>
      <c r="J212" s="40" t="s">
        <v>147</v>
      </c>
      <c r="K212" s="6">
        <f t="shared" si="18"/>
        <v>6.1</v>
      </c>
      <c r="L212" s="6">
        <f t="shared" si="19"/>
        <v>13.1</v>
      </c>
      <c r="M212" s="6">
        <f t="shared" si="20"/>
        <v>18.100000000000001</v>
      </c>
      <c r="N212" s="6" t="str">
        <f t="shared" si="21"/>
        <v>6,1/13,1/18,1</v>
      </c>
      <c r="O212" s="6" t="str">
        <f t="shared" si="22"/>
        <v/>
      </c>
      <c r="P212" s="6" t="str">
        <f t="shared" si="23"/>
        <v/>
      </c>
      <c r="R212" s="6" t="s">
        <v>139</v>
      </c>
      <c r="T212" s="3" t="s">
        <v>153</v>
      </c>
      <c r="U212" s="2"/>
      <c r="W212" s="40"/>
      <c r="Y212" s="6" t="s">
        <v>196</v>
      </c>
    </row>
    <row r="213" spans="1:38" ht="15" customHeight="1" x14ac:dyDescent="0.35">
      <c r="A213" s="5" t="str">
        <f>"205"</f>
        <v>205</v>
      </c>
      <c r="B213" s="2" t="s">
        <v>0</v>
      </c>
      <c r="C213" s="2" t="s">
        <v>1</v>
      </c>
      <c r="G213" s="2" t="s">
        <v>158</v>
      </c>
      <c r="H213" s="40" t="s">
        <v>146</v>
      </c>
      <c r="I213" s="40" t="s">
        <v>139</v>
      </c>
      <c r="J213" s="40" t="s">
        <v>142</v>
      </c>
      <c r="K213" s="6">
        <f t="shared" si="18"/>
        <v>12.1</v>
      </c>
      <c r="L213" s="6">
        <f t="shared" si="19"/>
        <v>17.100000000000001</v>
      </c>
      <c r="M213" s="6">
        <f t="shared" si="20"/>
        <v>13.1</v>
      </c>
      <c r="N213" s="6" t="str">
        <f t="shared" si="21"/>
        <v>12,1/13,1/17,1</v>
      </c>
      <c r="O213" s="6" t="str">
        <f t="shared" si="22"/>
        <v/>
      </c>
      <c r="P213" s="6" t="str">
        <f t="shared" si="23"/>
        <v/>
      </c>
      <c r="R213" s="6" t="s">
        <v>2</v>
      </c>
      <c r="W213" s="40"/>
      <c r="Y213" s="6" t="s">
        <v>198</v>
      </c>
      <c r="Z213" s="6" t="s">
        <v>213</v>
      </c>
    </row>
    <row r="214" spans="1:38" ht="15" customHeight="1" x14ac:dyDescent="0.35">
      <c r="A214" s="5" t="str">
        <f>"208"</f>
        <v>208</v>
      </c>
      <c r="B214" s="2" t="s">
        <v>0</v>
      </c>
      <c r="C214" s="2" t="s">
        <v>5</v>
      </c>
      <c r="E214" s="2" t="s">
        <v>39</v>
      </c>
      <c r="F214" s="2" t="s">
        <v>80</v>
      </c>
      <c r="G214" s="2" t="s">
        <v>158</v>
      </c>
      <c r="H214" s="40" t="s">
        <v>144</v>
      </c>
      <c r="I214" s="40" t="s">
        <v>147</v>
      </c>
      <c r="J214" s="40" t="s">
        <v>139</v>
      </c>
      <c r="K214" s="6">
        <f t="shared" si="18"/>
        <v>6.1</v>
      </c>
      <c r="L214" s="6">
        <f t="shared" si="19"/>
        <v>18.100000000000001</v>
      </c>
      <c r="M214" s="6">
        <f t="shared" si="20"/>
        <v>17.100000000000001</v>
      </c>
      <c r="N214" s="6" t="str">
        <f t="shared" si="21"/>
        <v>6,1/17,1/18,1</v>
      </c>
      <c r="O214" s="6" t="str">
        <f t="shared" si="22"/>
        <v/>
      </c>
      <c r="P214" s="6" t="str">
        <f t="shared" si="23"/>
        <v/>
      </c>
      <c r="R214" s="6" t="s">
        <v>146</v>
      </c>
      <c r="T214" s="3" t="s">
        <v>153</v>
      </c>
      <c r="U214" s="2" t="s">
        <v>157</v>
      </c>
      <c r="W214" s="40" t="s">
        <v>39</v>
      </c>
      <c r="Y214" s="6" t="s">
        <v>196</v>
      </c>
    </row>
    <row r="215" spans="1:38" ht="15" customHeight="1" x14ac:dyDescent="0.35">
      <c r="A215" s="5" t="str">
        <f>"206"</f>
        <v>206</v>
      </c>
      <c r="B215" s="2" t="s">
        <v>0</v>
      </c>
      <c r="C215" s="2" t="s">
        <v>24</v>
      </c>
      <c r="E215" s="2" t="s">
        <v>70</v>
      </c>
      <c r="G215" s="2" t="s">
        <v>158</v>
      </c>
      <c r="H215" s="40" t="s">
        <v>144</v>
      </c>
      <c r="I215" s="40" t="s">
        <v>146</v>
      </c>
      <c r="J215" s="40" t="s">
        <v>147</v>
      </c>
      <c r="K215" s="6">
        <f t="shared" si="18"/>
        <v>6.1</v>
      </c>
      <c r="L215" s="6">
        <f t="shared" si="19"/>
        <v>12.1</v>
      </c>
      <c r="M215" s="6">
        <f t="shared" si="20"/>
        <v>18.100000000000001</v>
      </c>
      <c r="N215" s="6" t="str">
        <f t="shared" si="21"/>
        <v>6,1/12,1/18,1</v>
      </c>
      <c r="O215" s="6" t="str">
        <f t="shared" si="22"/>
        <v/>
      </c>
      <c r="P215" s="6" t="str">
        <f t="shared" si="23"/>
        <v/>
      </c>
      <c r="R215" s="6" t="s">
        <v>917</v>
      </c>
      <c r="T215" s="6" t="s">
        <v>70</v>
      </c>
      <c r="U215" s="6" t="s">
        <v>157</v>
      </c>
      <c r="W215" s="40" t="s">
        <v>70</v>
      </c>
      <c r="Y215" s="6" t="s">
        <v>196</v>
      </c>
    </row>
    <row r="216" spans="1:38" ht="15" customHeight="1" x14ac:dyDescent="0.35">
      <c r="A216" s="5" t="str">
        <f>"203"</f>
        <v>203</v>
      </c>
      <c r="B216" s="2" t="s">
        <v>0</v>
      </c>
      <c r="C216" s="2" t="s">
        <v>1</v>
      </c>
      <c r="D216" s="2" t="s">
        <v>3</v>
      </c>
      <c r="E216" s="2" t="s">
        <v>39</v>
      </c>
      <c r="G216" s="2" t="s">
        <v>158</v>
      </c>
      <c r="H216" s="40" t="s">
        <v>144</v>
      </c>
      <c r="I216" s="40" t="s">
        <v>142</v>
      </c>
      <c r="J216" s="40" t="s">
        <v>139</v>
      </c>
      <c r="K216" s="6">
        <f t="shared" si="18"/>
        <v>6.1</v>
      </c>
      <c r="L216" s="6">
        <f t="shared" si="19"/>
        <v>13.1</v>
      </c>
      <c r="M216" s="6">
        <f t="shared" si="20"/>
        <v>17.100000000000001</v>
      </c>
      <c r="N216" s="6" t="str">
        <f t="shared" si="21"/>
        <v>6,1/13,1/17,1</v>
      </c>
      <c r="O216" s="6" t="str">
        <f t="shared" si="22"/>
        <v/>
      </c>
      <c r="P216" s="6" t="str">
        <f t="shared" si="23"/>
        <v/>
      </c>
      <c r="R216" s="6" t="s">
        <v>916</v>
      </c>
      <c r="T216" s="6" t="s">
        <v>39</v>
      </c>
      <c r="U216" s="6" t="s">
        <v>193</v>
      </c>
      <c r="W216" s="40" t="s">
        <v>39</v>
      </c>
      <c r="Y216" s="6" t="s">
        <v>196</v>
      </c>
    </row>
    <row r="217" spans="1:38" ht="15" customHeight="1" x14ac:dyDescent="0.35">
      <c r="A217" s="5" t="str">
        <f>"203"</f>
        <v>203</v>
      </c>
      <c r="B217" s="2" t="s">
        <v>0</v>
      </c>
      <c r="C217" s="2" t="s">
        <v>7</v>
      </c>
      <c r="G217" s="2" t="s">
        <v>158</v>
      </c>
      <c r="H217" s="40" t="s">
        <v>144</v>
      </c>
      <c r="I217" s="40" t="s">
        <v>142</v>
      </c>
      <c r="J217" s="40" t="s">
        <v>146</v>
      </c>
      <c r="K217" s="6">
        <f t="shared" si="18"/>
        <v>6.1</v>
      </c>
      <c r="L217" s="6">
        <f t="shared" si="19"/>
        <v>13.1</v>
      </c>
      <c r="M217" s="6">
        <f t="shared" si="20"/>
        <v>12.1</v>
      </c>
      <c r="N217" s="6" t="str">
        <f t="shared" si="21"/>
        <v>6,1/12,1/13,1</v>
      </c>
      <c r="O217" s="6" t="str">
        <f t="shared" si="22"/>
        <v/>
      </c>
      <c r="P217" s="6" t="str">
        <f t="shared" si="23"/>
        <v/>
      </c>
      <c r="R217" s="6" t="s">
        <v>147</v>
      </c>
      <c r="T217" s="6" t="s">
        <v>150</v>
      </c>
      <c r="U217" s="6" t="s">
        <v>194</v>
      </c>
      <c r="W217" s="40"/>
      <c r="Y217" s="6" t="s">
        <v>198</v>
      </c>
      <c r="Z217" s="6" t="s">
        <v>277</v>
      </c>
    </row>
    <row r="218" spans="1:38" ht="15" customHeight="1" x14ac:dyDescent="0.35">
      <c r="A218" s="5" t="str">
        <f>"202"</f>
        <v>202</v>
      </c>
      <c r="B218" s="2" t="s">
        <v>0</v>
      </c>
      <c r="C218" s="2" t="s">
        <v>1</v>
      </c>
      <c r="G218" s="2" t="s">
        <v>158</v>
      </c>
      <c r="H218" s="40" t="s">
        <v>144</v>
      </c>
      <c r="I218" s="40" t="s">
        <v>147</v>
      </c>
      <c r="J218" s="40" t="s">
        <v>142</v>
      </c>
      <c r="K218" s="6">
        <f t="shared" si="18"/>
        <v>6.1</v>
      </c>
      <c r="L218" s="6">
        <f t="shared" si="19"/>
        <v>18.100000000000001</v>
      </c>
      <c r="M218" s="6">
        <f t="shared" si="20"/>
        <v>13.1</v>
      </c>
      <c r="N218" s="6" t="str">
        <f t="shared" si="21"/>
        <v>6,1/13,1/18,1</v>
      </c>
      <c r="O218" s="6" t="str">
        <f t="shared" si="22"/>
        <v/>
      </c>
      <c r="P218" s="6" t="str">
        <f t="shared" si="23"/>
        <v/>
      </c>
      <c r="W218" s="40"/>
      <c r="Y218" s="6" t="s">
        <v>197</v>
      </c>
      <c r="Z218" s="6" t="s">
        <v>200</v>
      </c>
    </row>
    <row r="219" spans="1:38" ht="15" customHeight="1" x14ac:dyDescent="0.35">
      <c r="A219" s="5" t="str">
        <f>"209"</f>
        <v>209</v>
      </c>
      <c r="B219" s="2" t="s">
        <v>0</v>
      </c>
      <c r="C219" s="2" t="s">
        <v>1</v>
      </c>
      <c r="G219" s="2" t="s">
        <v>158</v>
      </c>
      <c r="H219" s="40" t="s">
        <v>144</v>
      </c>
      <c r="I219" s="40" t="s">
        <v>146</v>
      </c>
      <c r="J219" s="40" t="s">
        <v>147</v>
      </c>
      <c r="K219" s="6">
        <f t="shared" si="18"/>
        <v>6.1</v>
      </c>
      <c r="L219" s="6">
        <f t="shared" si="19"/>
        <v>12.1</v>
      </c>
      <c r="M219" s="6">
        <f t="shared" si="20"/>
        <v>18.100000000000001</v>
      </c>
      <c r="N219" s="6" t="str">
        <f t="shared" si="21"/>
        <v>6,1/12,1/18,1</v>
      </c>
      <c r="O219" s="6" t="str">
        <f t="shared" si="22"/>
        <v/>
      </c>
      <c r="P219" s="6" t="str">
        <f t="shared" si="23"/>
        <v/>
      </c>
      <c r="R219" s="6" t="s">
        <v>142</v>
      </c>
      <c r="W219" s="40"/>
      <c r="Y219" s="6" t="s">
        <v>196</v>
      </c>
      <c r="Z219" s="6" t="s">
        <v>226</v>
      </c>
    </row>
    <row r="220" spans="1:38" ht="15" customHeight="1" x14ac:dyDescent="0.35">
      <c r="A220" s="5" t="str">
        <f>"210"</f>
        <v>210</v>
      </c>
      <c r="B220" s="2" t="s">
        <v>0</v>
      </c>
      <c r="C220" s="2" t="s">
        <v>1</v>
      </c>
      <c r="D220" s="2" t="s">
        <v>3</v>
      </c>
      <c r="E220" s="2" t="s">
        <v>16</v>
      </c>
      <c r="G220" s="2" t="s">
        <v>158</v>
      </c>
      <c r="H220" s="40" t="s">
        <v>916</v>
      </c>
      <c r="I220" s="40" t="s">
        <v>142</v>
      </c>
      <c r="J220" s="40" t="s">
        <v>2</v>
      </c>
      <c r="K220" s="6">
        <f t="shared" si="18"/>
        <v>56.1</v>
      </c>
      <c r="L220" s="6">
        <f t="shared" si="19"/>
        <v>13.1</v>
      </c>
      <c r="M220" s="6">
        <f t="shared" si="20"/>
        <v>3.1</v>
      </c>
      <c r="N220" s="6" t="str">
        <f t="shared" si="21"/>
        <v>3,1/13,1/56,1</v>
      </c>
      <c r="O220" s="6">
        <f t="shared" si="22"/>
        <v>220</v>
      </c>
      <c r="P220" s="6" t="str">
        <f t="shared" si="23"/>
        <v/>
      </c>
      <c r="R220" s="6" t="s">
        <v>140</v>
      </c>
      <c r="T220" s="6" t="s">
        <v>16</v>
      </c>
      <c r="U220" s="6" t="s">
        <v>157</v>
      </c>
      <c r="W220" s="40" t="s">
        <v>16</v>
      </c>
      <c r="X220" s="6" t="s">
        <v>179</v>
      </c>
      <c r="Y220" s="6" t="s">
        <v>196</v>
      </c>
      <c r="AC220" s="6" t="s">
        <v>158</v>
      </c>
      <c r="AD220" s="6" t="s">
        <v>145</v>
      </c>
      <c r="AE220" s="6" t="s">
        <v>142</v>
      </c>
      <c r="AF220" s="6" t="s">
        <v>2</v>
      </c>
      <c r="AG220" s="6" t="s">
        <v>140</v>
      </c>
      <c r="AI220" s="6" t="s">
        <v>16</v>
      </c>
      <c r="AJ220" s="6" t="s">
        <v>157</v>
      </c>
      <c r="AL220" s="6" t="s">
        <v>179</v>
      </c>
    </row>
    <row r="221" spans="1:38" ht="15" customHeight="1" x14ac:dyDescent="0.35">
      <c r="A221" s="5" t="str">
        <f>"210"</f>
        <v>210</v>
      </c>
      <c r="B221" s="2" t="s">
        <v>0</v>
      </c>
      <c r="C221" s="2" t="s">
        <v>5</v>
      </c>
      <c r="E221" s="2" t="s">
        <v>16</v>
      </c>
      <c r="G221" s="2" t="s">
        <v>158</v>
      </c>
      <c r="H221" s="40" t="s">
        <v>2</v>
      </c>
      <c r="I221" s="40" t="s">
        <v>140</v>
      </c>
      <c r="J221" s="40" t="s">
        <v>142</v>
      </c>
      <c r="K221" s="6">
        <f t="shared" si="18"/>
        <v>3.1</v>
      </c>
      <c r="L221" s="6">
        <f t="shared" si="19"/>
        <v>2.1</v>
      </c>
      <c r="M221" s="6">
        <f t="shared" si="20"/>
        <v>13.1</v>
      </c>
      <c r="N221" s="6" t="str">
        <f t="shared" si="21"/>
        <v>2,1/3,1/13,1</v>
      </c>
      <c r="O221" s="6" t="str">
        <f t="shared" si="22"/>
        <v/>
      </c>
      <c r="P221" s="6" t="str">
        <f t="shared" si="23"/>
        <v/>
      </c>
      <c r="R221" s="6" t="s">
        <v>139</v>
      </c>
      <c r="T221" s="6" t="s">
        <v>16</v>
      </c>
      <c r="U221" s="6" t="s">
        <v>157</v>
      </c>
      <c r="W221" s="40" t="s">
        <v>16</v>
      </c>
      <c r="Y221" s="6" t="s">
        <v>196</v>
      </c>
      <c r="AC221" s="6" t="s">
        <v>158</v>
      </c>
      <c r="AD221" s="6" t="s">
        <v>2</v>
      </c>
      <c r="AE221" s="6" t="s">
        <v>140</v>
      </c>
      <c r="AF221" s="6" t="s">
        <v>142</v>
      </c>
      <c r="AG221" s="6" t="s">
        <v>139</v>
      </c>
      <c r="AI221" s="6" t="s">
        <v>16</v>
      </c>
      <c r="AJ221" s="6" t="s">
        <v>157</v>
      </c>
    </row>
    <row r="222" spans="1:38" ht="15" customHeight="1" x14ac:dyDescent="0.35">
      <c r="A222" s="5" t="str">
        <f>"208"</f>
        <v>208</v>
      </c>
      <c r="B222" s="2" t="s">
        <v>0</v>
      </c>
      <c r="C222" s="2" t="s">
        <v>7</v>
      </c>
      <c r="D222" s="2" t="s">
        <v>3</v>
      </c>
      <c r="E222" s="2" t="s">
        <v>16</v>
      </c>
      <c r="G222" s="2" t="s">
        <v>158</v>
      </c>
      <c r="H222" s="40" t="s">
        <v>2</v>
      </c>
      <c r="I222" s="40" t="s">
        <v>144</v>
      </c>
      <c r="J222" s="40" t="s">
        <v>142</v>
      </c>
      <c r="K222" s="6">
        <f t="shared" si="18"/>
        <v>3.1</v>
      </c>
      <c r="L222" s="6">
        <f t="shared" si="19"/>
        <v>6.1</v>
      </c>
      <c r="M222" s="6">
        <f t="shared" si="20"/>
        <v>13.1</v>
      </c>
      <c r="N222" s="6" t="str">
        <f t="shared" si="21"/>
        <v>3,1/6,1/13,1</v>
      </c>
      <c r="O222" s="6" t="str">
        <f t="shared" si="22"/>
        <v/>
      </c>
      <c r="P222" s="6" t="str">
        <f t="shared" si="23"/>
        <v/>
      </c>
      <c r="T222" s="3"/>
      <c r="U222" s="2"/>
      <c r="W222" s="40"/>
      <c r="X222" s="6" t="s">
        <v>268</v>
      </c>
      <c r="Y222" s="6" t="s">
        <v>196</v>
      </c>
    </row>
    <row r="223" spans="1:38" ht="15" customHeight="1" x14ac:dyDescent="0.35">
      <c r="A223" s="5" t="str">
        <f>"211"</f>
        <v>211</v>
      </c>
      <c r="B223" s="2" t="s">
        <v>0</v>
      </c>
      <c r="C223" s="2" t="s">
        <v>5</v>
      </c>
      <c r="G223" s="2" t="s">
        <v>158</v>
      </c>
      <c r="H223" s="40" t="s">
        <v>916</v>
      </c>
      <c r="I223" s="40" t="s">
        <v>143</v>
      </c>
      <c r="J223" s="40" t="s">
        <v>140</v>
      </c>
      <c r="K223" s="6">
        <f t="shared" si="18"/>
        <v>56.1</v>
      </c>
      <c r="L223" s="6">
        <f t="shared" si="19"/>
        <v>104.1</v>
      </c>
      <c r="M223" s="6">
        <f t="shared" si="20"/>
        <v>2.1</v>
      </c>
      <c r="N223" s="6" t="str">
        <f t="shared" si="21"/>
        <v>2,1/56,1/104,1</v>
      </c>
      <c r="O223" s="6">
        <f t="shared" si="22"/>
        <v>223</v>
      </c>
      <c r="P223" s="6" t="str">
        <f t="shared" si="23"/>
        <v/>
      </c>
      <c r="R223" s="6" t="s">
        <v>2</v>
      </c>
      <c r="S223" s="2"/>
      <c r="T223" s="3"/>
      <c r="W223" s="40"/>
      <c r="Y223" s="6" t="s">
        <v>196</v>
      </c>
    </row>
    <row r="224" spans="1:38" ht="15" customHeight="1" x14ac:dyDescent="0.35">
      <c r="A224" s="5" t="str">
        <f>"211"</f>
        <v>211</v>
      </c>
      <c r="B224" s="2" t="s">
        <v>0</v>
      </c>
      <c r="C224" s="2" t="s">
        <v>5</v>
      </c>
      <c r="G224" s="2" t="s">
        <v>158</v>
      </c>
      <c r="H224" s="40" t="s">
        <v>139</v>
      </c>
      <c r="I224" s="40" t="s">
        <v>144</v>
      </c>
      <c r="J224" s="40" t="s">
        <v>142</v>
      </c>
      <c r="K224" s="6">
        <f t="shared" si="18"/>
        <v>17.100000000000001</v>
      </c>
      <c r="L224" s="6">
        <f t="shared" si="19"/>
        <v>6.1</v>
      </c>
      <c r="M224" s="6">
        <f t="shared" si="20"/>
        <v>13.1</v>
      </c>
      <c r="N224" s="6" t="str">
        <f t="shared" si="21"/>
        <v>6,1/13,1/17,1</v>
      </c>
      <c r="O224" s="6" t="str">
        <f t="shared" si="22"/>
        <v/>
      </c>
      <c r="P224" s="6" t="str">
        <f t="shared" si="23"/>
        <v/>
      </c>
      <c r="R224" s="6" t="s">
        <v>916</v>
      </c>
      <c r="S224" s="2"/>
      <c r="T224" s="3" t="s">
        <v>148</v>
      </c>
      <c r="U224" s="6" t="s">
        <v>159</v>
      </c>
      <c r="W224" s="40"/>
      <c r="Y224" s="6" t="s">
        <v>196</v>
      </c>
    </row>
    <row r="225" spans="1:32" ht="15" customHeight="1" x14ac:dyDescent="0.35">
      <c r="A225" s="5" t="str">
        <f>"203"</f>
        <v>203</v>
      </c>
      <c r="B225" s="2" t="s">
        <v>0</v>
      </c>
      <c r="C225" s="2" t="s">
        <v>1</v>
      </c>
      <c r="G225" s="2" t="s">
        <v>158</v>
      </c>
      <c r="H225" s="40" t="s">
        <v>142</v>
      </c>
      <c r="I225" s="40" t="s">
        <v>139</v>
      </c>
      <c r="J225" s="40" t="s">
        <v>140</v>
      </c>
      <c r="K225" s="6">
        <f t="shared" si="18"/>
        <v>13.1</v>
      </c>
      <c r="L225" s="6">
        <f t="shared" si="19"/>
        <v>17.100000000000001</v>
      </c>
      <c r="M225" s="6">
        <f t="shared" si="20"/>
        <v>2.1</v>
      </c>
      <c r="N225" s="6" t="str">
        <f t="shared" si="21"/>
        <v>2,1/13,1/17,1</v>
      </c>
      <c r="O225" s="6" t="str">
        <f t="shared" si="22"/>
        <v/>
      </c>
      <c r="P225" s="6" t="str">
        <f t="shared" si="23"/>
        <v/>
      </c>
      <c r="R225" s="6" t="s">
        <v>141</v>
      </c>
      <c r="W225" s="40"/>
      <c r="Y225" s="6" t="s">
        <v>198</v>
      </c>
      <c r="Z225" s="6" t="s">
        <v>277</v>
      </c>
    </row>
    <row r="226" spans="1:32" ht="15" customHeight="1" x14ac:dyDescent="0.35">
      <c r="A226" s="5" t="str">
        <f>"209"</f>
        <v>209</v>
      </c>
      <c r="B226" s="2" t="s">
        <v>0</v>
      </c>
      <c r="C226" s="2" t="s">
        <v>7</v>
      </c>
      <c r="D226" s="2" t="s">
        <v>8</v>
      </c>
      <c r="E226" s="2" t="s">
        <v>16</v>
      </c>
      <c r="G226" s="2" t="s">
        <v>158</v>
      </c>
      <c r="H226" s="40" t="s">
        <v>144</v>
      </c>
      <c r="I226" s="40" t="s">
        <v>142</v>
      </c>
      <c r="J226" s="40" t="s">
        <v>146</v>
      </c>
      <c r="K226" s="6">
        <f t="shared" si="18"/>
        <v>6.1</v>
      </c>
      <c r="L226" s="6">
        <f t="shared" si="19"/>
        <v>13.1</v>
      </c>
      <c r="M226" s="6">
        <f t="shared" si="20"/>
        <v>12.1</v>
      </c>
      <c r="N226" s="6" t="str">
        <f t="shared" si="21"/>
        <v>6,1/12,1/13,1</v>
      </c>
      <c r="O226" s="6" t="str">
        <f t="shared" si="22"/>
        <v/>
      </c>
      <c r="P226" s="6" t="str">
        <f t="shared" si="23"/>
        <v/>
      </c>
      <c r="R226" s="6" t="s">
        <v>147</v>
      </c>
      <c r="W226" s="40"/>
      <c r="Y226" s="6" t="s">
        <v>196</v>
      </c>
    </row>
    <row r="227" spans="1:32" ht="15" customHeight="1" x14ac:dyDescent="0.35">
      <c r="A227" s="9" t="str">
        <f>"212"</f>
        <v>212</v>
      </c>
      <c r="B227" s="4" t="s">
        <v>0</v>
      </c>
      <c r="C227" s="4" t="s">
        <v>7</v>
      </c>
      <c r="G227" s="2" t="s">
        <v>158</v>
      </c>
      <c r="H227" s="40" t="s">
        <v>144</v>
      </c>
      <c r="I227" s="40" t="s">
        <v>139</v>
      </c>
      <c r="J227" s="40"/>
      <c r="K227" s="6">
        <f t="shared" si="18"/>
        <v>6.1</v>
      </c>
      <c r="L227" s="6">
        <f t="shared" si="19"/>
        <v>17.100000000000001</v>
      </c>
      <c r="M227" s="6">
        <f t="shared" si="20"/>
        <v>-1</v>
      </c>
      <c r="N227" s="6" t="str">
        <f t="shared" si="21"/>
        <v>-1/6,1/17,1</v>
      </c>
      <c r="O227" s="6">
        <f t="shared" si="22"/>
        <v>227</v>
      </c>
      <c r="P227" s="6" t="str">
        <f t="shared" si="23"/>
        <v/>
      </c>
      <c r="T227" s="12"/>
      <c r="W227" s="40"/>
      <c r="Y227" s="6" t="s">
        <v>196</v>
      </c>
    </row>
    <row r="228" spans="1:32" ht="15" customHeight="1" x14ac:dyDescent="0.35">
      <c r="A228" s="5" t="str">
        <f>"202"</f>
        <v>202</v>
      </c>
      <c r="B228" s="2" t="s">
        <v>0</v>
      </c>
      <c r="C228" s="2" t="s">
        <v>1</v>
      </c>
      <c r="E228" s="2" t="s">
        <v>27</v>
      </c>
      <c r="G228" s="2" t="s">
        <v>158</v>
      </c>
      <c r="H228" s="40" t="s">
        <v>144</v>
      </c>
      <c r="I228" s="40" t="s">
        <v>146</v>
      </c>
      <c r="J228" s="40" t="s">
        <v>142</v>
      </c>
      <c r="K228" s="6">
        <f t="shared" si="18"/>
        <v>6.1</v>
      </c>
      <c r="L228" s="6">
        <f t="shared" si="19"/>
        <v>12.1</v>
      </c>
      <c r="M228" s="6">
        <f t="shared" si="20"/>
        <v>13.1</v>
      </c>
      <c r="N228" s="6" t="str">
        <f t="shared" si="21"/>
        <v>6,1/12,1/13,1</v>
      </c>
      <c r="O228" s="6" t="str">
        <f t="shared" si="22"/>
        <v/>
      </c>
      <c r="P228" s="6" t="str">
        <f t="shared" si="23"/>
        <v/>
      </c>
      <c r="R228" s="6" t="s">
        <v>140</v>
      </c>
      <c r="W228" s="40"/>
      <c r="Y228" s="6" t="s">
        <v>197</v>
      </c>
      <c r="Z228" s="6" t="s">
        <v>210</v>
      </c>
    </row>
    <row r="229" spans="1:32" ht="15" customHeight="1" x14ac:dyDescent="0.35">
      <c r="A229" s="5" t="str">
        <f>"210"</f>
        <v>210</v>
      </c>
      <c r="B229" s="2" t="s">
        <v>0</v>
      </c>
      <c r="C229" s="2" t="s">
        <v>1</v>
      </c>
      <c r="G229" s="2" t="s">
        <v>158</v>
      </c>
      <c r="H229" s="40" t="s">
        <v>147</v>
      </c>
      <c r="I229" s="40" t="s">
        <v>144</v>
      </c>
      <c r="J229" s="40" t="s">
        <v>142</v>
      </c>
      <c r="K229" s="6">
        <f t="shared" si="18"/>
        <v>18.100000000000001</v>
      </c>
      <c r="L229" s="6">
        <f t="shared" si="19"/>
        <v>6.1</v>
      </c>
      <c r="M229" s="6">
        <f t="shared" si="20"/>
        <v>13.1</v>
      </c>
      <c r="N229" s="6" t="str">
        <f t="shared" si="21"/>
        <v>6,1/13,1/18,1</v>
      </c>
      <c r="O229" s="6" t="str">
        <f t="shared" si="22"/>
        <v/>
      </c>
      <c r="P229" s="6" t="str">
        <f t="shared" si="23"/>
        <v/>
      </c>
      <c r="W229" s="40"/>
      <c r="Y229" s="6" t="s">
        <v>196</v>
      </c>
      <c r="AC229" s="6" t="s">
        <v>158</v>
      </c>
      <c r="AD229" s="6" t="s">
        <v>147</v>
      </c>
      <c r="AE229" s="6" t="s">
        <v>144</v>
      </c>
      <c r="AF229" s="6" t="s">
        <v>142</v>
      </c>
    </row>
    <row r="230" spans="1:32" ht="15" customHeight="1" x14ac:dyDescent="0.35">
      <c r="A230" s="5" t="str">
        <f>"205"</f>
        <v>205</v>
      </c>
      <c r="B230" s="2" t="s">
        <v>0</v>
      </c>
      <c r="C230" s="2" t="s">
        <v>5</v>
      </c>
      <c r="G230" s="2" t="s">
        <v>158</v>
      </c>
      <c r="H230" s="40" t="s">
        <v>2</v>
      </c>
      <c r="I230" s="40" t="s">
        <v>140</v>
      </c>
      <c r="J230" s="40" t="s">
        <v>139</v>
      </c>
      <c r="K230" s="6">
        <f t="shared" si="18"/>
        <v>3.1</v>
      </c>
      <c r="L230" s="6">
        <f t="shared" si="19"/>
        <v>2.1</v>
      </c>
      <c r="M230" s="6">
        <f t="shared" si="20"/>
        <v>17.100000000000001</v>
      </c>
      <c r="N230" s="6" t="str">
        <f t="shared" si="21"/>
        <v>2,1/3,1/17,1</v>
      </c>
      <c r="O230" s="6" t="str">
        <f t="shared" si="22"/>
        <v/>
      </c>
      <c r="P230" s="6" t="str">
        <f t="shared" si="23"/>
        <v/>
      </c>
      <c r="R230" s="6" t="s">
        <v>146</v>
      </c>
      <c r="W230" s="40"/>
      <c r="Y230" s="6" t="s">
        <v>196</v>
      </c>
    </row>
    <row r="231" spans="1:32" ht="15" customHeight="1" x14ac:dyDescent="0.35">
      <c r="A231" s="5" t="str">
        <f>"206"</f>
        <v>206</v>
      </c>
      <c r="B231" s="2" t="s">
        <v>0</v>
      </c>
      <c r="C231" s="2" t="s">
        <v>5</v>
      </c>
      <c r="E231" s="2" t="s">
        <v>70</v>
      </c>
      <c r="G231" s="2" t="s">
        <v>158</v>
      </c>
      <c r="H231" s="40" t="s">
        <v>70</v>
      </c>
      <c r="I231" s="40" t="s">
        <v>146</v>
      </c>
      <c r="J231" s="40" t="s">
        <v>917</v>
      </c>
      <c r="K231" s="6">
        <f t="shared" si="18"/>
        <v>8.1</v>
      </c>
      <c r="L231" s="6">
        <f t="shared" si="19"/>
        <v>12.1</v>
      </c>
      <c r="M231" s="6">
        <f t="shared" si="20"/>
        <v>5.0999999999999996</v>
      </c>
      <c r="N231" s="6" t="str">
        <f t="shared" si="21"/>
        <v>5,1/8,1/12,1</v>
      </c>
      <c r="O231" s="6">
        <f t="shared" si="22"/>
        <v>231</v>
      </c>
      <c r="P231" s="6" t="str">
        <f t="shared" si="23"/>
        <v/>
      </c>
      <c r="R231" s="6" t="s">
        <v>140</v>
      </c>
      <c r="T231" s="6" t="s">
        <v>25</v>
      </c>
      <c r="W231" s="40" t="s">
        <v>25</v>
      </c>
      <c r="Y231" s="6" t="s">
        <v>196</v>
      </c>
    </row>
    <row r="232" spans="1:32" ht="15" customHeight="1" x14ac:dyDescent="0.35">
      <c r="A232" s="5" t="str">
        <f>"204"</f>
        <v>204</v>
      </c>
      <c r="B232" s="2" t="s">
        <v>0</v>
      </c>
      <c r="C232" s="2" t="s">
        <v>1</v>
      </c>
      <c r="G232" s="2" t="s">
        <v>158</v>
      </c>
      <c r="H232" s="40" t="s">
        <v>917</v>
      </c>
      <c r="I232" s="40" t="s">
        <v>70</v>
      </c>
      <c r="J232" s="40" t="s">
        <v>142</v>
      </c>
      <c r="K232" s="6">
        <f t="shared" si="18"/>
        <v>5.0999999999999996</v>
      </c>
      <c r="L232" s="6">
        <f t="shared" si="19"/>
        <v>8.1</v>
      </c>
      <c r="M232" s="6">
        <f t="shared" si="20"/>
        <v>13.1</v>
      </c>
      <c r="N232" s="6" t="str">
        <f t="shared" si="21"/>
        <v>5,1/8,1/13,1</v>
      </c>
      <c r="O232" s="6">
        <f t="shared" si="22"/>
        <v>232</v>
      </c>
      <c r="P232" s="6" t="str">
        <f t="shared" si="23"/>
        <v/>
      </c>
      <c r="R232" s="6" t="s">
        <v>142</v>
      </c>
      <c r="W232" s="40"/>
      <c r="Y232" s="6" t="s">
        <v>196</v>
      </c>
    </row>
    <row r="233" spans="1:32" ht="15" customHeight="1" x14ac:dyDescent="0.35">
      <c r="A233" s="5" t="str">
        <f>"207"</f>
        <v>207</v>
      </c>
      <c r="B233" s="2" t="s">
        <v>0</v>
      </c>
      <c r="C233" s="2" t="s">
        <v>7</v>
      </c>
      <c r="E233" s="2" t="s">
        <v>39</v>
      </c>
      <c r="F233" s="2" t="s">
        <v>80</v>
      </c>
      <c r="G233" s="2" t="s">
        <v>158</v>
      </c>
      <c r="H233" s="40" t="s">
        <v>144</v>
      </c>
      <c r="I233" s="40" t="s">
        <v>147</v>
      </c>
      <c r="J233" s="40" t="s">
        <v>70</v>
      </c>
      <c r="K233" s="6">
        <f t="shared" si="18"/>
        <v>6.1</v>
      </c>
      <c r="L233" s="6">
        <f t="shared" si="19"/>
        <v>18.100000000000001</v>
      </c>
      <c r="M233" s="6">
        <f t="shared" si="20"/>
        <v>8.1</v>
      </c>
      <c r="N233" s="6" t="str">
        <f t="shared" si="21"/>
        <v>6,1/8,1/18,1</v>
      </c>
      <c r="O233" s="6" t="str">
        <f t="shared" si="22"/>
        <v/>
      </c>
      <c r="P233" s="6" t="str">
        <f t="shared" si="23"/>
        <v/>
      </c>
      <c r="R233" s="6" t="s">
        <v>139</v>
      </c>
      <c r="T233" s="6" t="s">
        <v>166</v>
      </c>
      <c r="U233" s="6" t="s">
        <v>157</v>
      </c>
      <c r="W233" s="40" t="s">
        <v>39</v>
      </c>
      <c r="Y233" s="6" t="s">
        <v>196</v>
      </c>
    </row>
    <row r="234" spans="1:32" ht="15" customHeight="1" x14ac:dyDescent="0.35">
      <c r="A234" s="5" t="str">
        <f>"207"</f>
        <v>207</v>
      </c>
      <c r="B234" s="2" t="s">
        <v>0</v>
      </c>
      <c r="C234" s="2" t="s">
        <v>1</v>
      </c>
      <c r="G234" s="2" t="s">
        <v>158</v>
      </c>
      <c r="H234" s="40" t="s">
        <v>917</v>
      </c>
      <c r="I234" s="40" t="s">
        <v>142</v>
      </c>
      <c r="J234" s="40" t="s">
        <v>147</v>
      </c>
      <c r="K234" s="6">
        <f t="shared" si="18"/>
        <v>5.0999999999999996</v>
      </c>
      <c r="L234" s="6">
        <f t="shared" si="19"/>
        <v>13.1</v>
      </c>
      <c r="M234" s="6">
        <f t="shared" si="20"/>
        <v>18.100000000000001</v>
      </c>
      <c r="N234" s="6" t="str">
        <f t="shared" si="21"/>
        <v>5,1/13,1/18,1</v>
      </c>
      <c r="O234" s="6">
        <f t="shared" si="22"/>
        <v>234</v>
      </c>
      <c r="P234" s="6" t="str">
        <f t="shared" si="23"/>
        <v/>
      </c>
      <c r="R234" s="6" t="s">
        <v>144</v>
      </c>
      <c r="W234" s="40"/>
      <c r="Y234" s="6" t="s">
        <v>197</v>
      </c>
      <c r="Z234" s="6" t="s">
        <v>251</v>
      </c>
    </row>
    <row r="235" spans="1:32" ht="15" customHeight="1" x14ac:dyDescent="0.35">
      <c r="A235" s="5" t="str">
        <f>"212"</f>
        <v>212</v>
      </c>
      <c r="B235" s="2" t="s">
        <v>0</v>
      </c>
      <c r="C235" s="2" t="s">
        <v>7</v>
      </c>
      <c r="E235" s="2" t="s">
        <v>16</v>
      </c>
      <c r="G235" s="2" t="s">
        <v>158</v>
      </c>
      <c r="H235" s="40" t="s">
        <v>2</v>
      </c>
      <c r="I235" s="40" t="s">
        <v>142</v>
      </c>
      <c r="J235" s="40" t="s">
        <v>140</v>
      </c>
      <c r="K235" s="6">
        <f t="shared" si="18"/>
        <v>3.1</v>
      </c>
      <c r="L235" s="6">
        <f t="shared" si="19"/>
        <v>13.1</v>
      </c>
      <c r="M235" s="6">
        <f t="shared" si="20"/>
        <v>2.1</v>
      </c>
      <c r="N235" s="6" t="str">
        <f t="shared" si="21"/>
        <v>2,1/3,1/13,1</v>
      </c>
      <c r="O235" s="6" t="str">
        <f t="shared" si="22"/>
        <v/>
      </c>
      <c r="P235" s="6" t="str">
        <f t="shared" si="23"/>
        <v/>
      </c>
      <c r="R235" s="6" t="s">
        <v>144</v>
      </c>
      <c r="T235" s="12"/>
      <c r="W235" s="40"/>
      <c r="Y235" s="6" t="s">
        <v>198</v>
      </c>
      <c r="Z235" s="6" t="s">
        <v>244</v>
      </c>
    </row>
    <row r="236" spans="1:32" ht="15" customHeight="1" x14ac:dyDescent="0.35">
      <c r="A236" s="5" t="str">
        <f>"203"</f>
        <v>203</v>
      </c>
      <c r="B236" s="2" t="s">
        <v>0</v>
      </c>
      <c r="C236" s="2" t="s">
        <v>1</v>
      </c>
      <c r="G236" s="2" t="s">
        <v>158</v>
      </c>
      <c r="H236" s="40" t="s">
        <v>146</v>
      </c>
      <c r="I236" s="40" t="s">
        <v>142</v>
      </c>
      <c r="J236" s="40" t="s">
        <v>917</v>
      </c>
      <c r="K236" s="6">
        <f t="shared" si="18"/>
        <v>12.1</v>
      </c>
      <c r="L236" s="6">
        <f t="shared" si="19"/>
        <v>13.1</v>
      </c>
      <c r="M236" s="6">
        <f t="shared" si="20"/>
        <v>5.0999999999999996</v>
      </c>
      <c r="N236" s="6" t="str">
        <f t="shared" si="21"/>
        <v>5,1/12,1/13,1</v>
      </c>
      <c r="O236" s="6" t="str">
        <f t="shared" si="22"/>
        <v/>
      </c>
      <c r="P236" s="6" t="str">
        <f t="shared" si="23"/>
        <v/>
      </c>
      <c r="R236" s="6" t="s">
        <v>140</v>
      </c>
      <c r="W236" s="40"/>
      <c r="Y236" s="6" t="s">
        <v>198</v>
      </c>
      <c r="Z236" s="6" t="s">
        <v>226</v>
      </c>
    </row>
    <row r="237" spans="1:32" ht="15" customHeight="1" x14ac:dyDescent="0.35">
      <c r="A237" s="5" t="str">
        <f>"204"</f>
        <v>204</v>
      </c>
      <c r="B237" s="2" t="s">
        <v>0</v>
      </c>
      <c r="C237" s="2" t="s">
        <v>1</v>
      </c>
      <c r="E237" s="2" t="s">
        <v>25</v>
      </c>
      <c r="G237" s="2" t="s">
        <v>158</v>
      </c>
      <c r="H237" s="40" t="s">
        <v>2</v>
      </c>
      <c r="I237" s="40" t="s">
        <v>916</v>
      </c>
      <c r="J237" s="40" t="s">
        <v>140</v>
      </c>
      <c r="K237" s="6">
        <f t="shared" si="18"/>
        <v>3.1</v>
      </c>
      <c r="L237" s="6">
        <f t="shared" si="19"/>
        <v>56.1</v>
      </c>
      <c r="M237" s="6">
        <f t="shared" si="20"/>
        <v>2.1</v>
      </c>
      <c r="N237" s="6" t="str">
        <f t="shared" si="21"/>
        <v>2,1/3,1/56,1</v>
      </c>
      <c r="O237" s="6" t="str">
        <f t="shared" si="22"/>
        <v/>
      </c>
      <c r="P237" s="6" t="str">
        <f t="shared" si="23"/>
        <v/>
      </c>
      <c r="W237" s="40"/>
      <c r="Y237" s="6" t="s">
        <v>196</v>
      </c>
    </row>
    <row r="238" spans="1:32" ht="15" customHeight="1" x14ac:dyDescent="0.35">
      <c r="A238" s="5" t="str">
        <f>"201"</f>
        <v>201</v>
      </c>
      <c r="B238" s="2" t="s">
        <v>0</v>
      </c>
      <c r="C238" s="2" t="s">
        <v>5</v>
      </c>
      <c r="E238" s="2" t="s">
        <v>2</v>
      </c>
      <c r="G238" s="2" t="s">
        <v>158</v>
      </c>
      <c r="H238" s="40" t="s">
        <v>916</v>
      </c>
      <c r="I238" s="40" t="s">
        <v>2</v>
      </c>
      <c r="J238" s="40" t="s">
        <v>139</v>
      </c>
      <c r="K238" s="6">
        <f t="shared" si="18"/>
        <v>56.1</v>
      </c>
      <c r="L238" s="6">
        <f t="shared" si="19"/>
        <v>3.1</v>
      </c>
      <c r="M238" s="6">
        <f t="shared" si="20"/>
        <v>17.100000000000001</v>
      </c>
      <c r="N238" s="6" t="str">
        <f t="shared" si="21"/>
        <v>3,1/17,1/56,1</v>
      </c>
      <c r="O238" s="6" t="str">
        <f t="shared" si="22"/>
        <v/>
      </c>
      <c r="P238" s="6" t="str">
        <f t="shared" si="23"/>
        <v/>
      </c>
      <c r="W238" s="40"/>
      <c r="Y238" s="6" t="s">
        <v>196</v>
      </c>
      <c r="Z238" s="6" t="s">
        <v>283</v>
      </c>
    </row>
    <row r="239" spans="1:32" ht="15" customHeight="1" x14ac:dyDescent="0.35">
      <c r="A239" s="5" t="str">
        <f>"201"</f>
        <v>201</v>
      </c>
      <c r="B239" s="2" t="s">
        <v>0</v>
      </c>
      <c r="C239" s="2" t="s">
        <v>5</v>
      </c>
      <c r="E239" s="2" t="s">
        <v>2</v>
      </c>
      <c r="G239" s="2" t="s">
        <v>158</v>
      </c>
      <c r="H239" s="40" t="s">
        <v>144</v>
      </c>
      <c r="I239" s="40" t="s">
        <v>916</v>
      </c>
      <c r="J239" s="40" t="s">
        <v>146</v>
      </c>
      <c r="K239" s="6">
        <f t="shared" si="18"/>
        <v>6.1</v>
      </c>
      <c r="L239" s="6">
        <f t="shared" si="19"/>
        <v>56.1</v>
      </c>
      <c r="M239" s="6">
        <f t="shared" si="20"/>
        <v>12.1</v>
      </c>
      <c r="N239" s="6" t="str">
        <f t="shared" si="21"/>
        <v>6,1/12,1/56,1</v>
      </c>
      <c r="O239" s="6">
        <f t="shared" si="22"/>
        <v>239</v>
      </c>
      <c r="P239" s="6" t="str">
        <f t="shared" si="23"/>
        <v/>
      </c>
      <c r="R239" s="6" t="s">
        <v>147</v>
      </c>
      <c r="T239" s="6" t="s">
        <v>2</v>
      </c>
      <c r="U239" s="6" t="s">
        <v>157</v>
      </c>
      <c r="W239" s="40" t="s">
        <v>2</v>
      </c>
      <c r="Y239" s="6" t="s">
        <v>196</v>
      </c>
      <c r="Z239" s="6" t="s">
        <v>284</v>
      </c>
    </row>
    <row r="240" spans="1:32" ht="15" customHeight="1" x14ac:dyDescent="0.35">
      <c r="A240" s="5" t="str">
        <f>"206"</f>
        <v>206</v>
      </c>
      <c r="B240" s="2" t="s">
        <v>0</v>
      </c>
      <c r="C240" s="2" t="s">
        <v>10</v>
      </c>
      <c r="D240" s="2" t="s">
        <v>3</v>
      </c>
      <c r="E240" s="2" t="s">
        <v>70</v>
      </c>
      <c r="G240" s="2" t="s">
        <v>158</v>
      </c>
      <c r="H240" s="40" t="s">
        <v>140</v>
      </c>
      <c r="I240" s="40" t="s">
        <v>146</v>
      </c>
      <c r="J240" s="40" t="s">
        <v>70</v>
      </c>
      <c r="K240" s="6">
        <f t="shared" si="18"/>
        <v>2.1</v>
      </c>
      <c r="L240" s="6">
        <f t="shared" si="19"/>
        <v>12.1</v>
      </c>
      <c r="M240" s="6">
        <f t="shared" si="20"/>
        <v>8.1</v>
      </c>
      <c r="N240" s="6" t="str">
        <f t="shared" si="21"/>
        <v>2,1/8,1/12,1</v>
      </c>
      <c r="O240" s="6">
        <f t="shared" si="22"/>
        <v>240</v>
      </c>
      <c r="P240" s="6" t="str">
        <f t="shared" si="23"/>
        <v/>
      </c>
      <c r="R240" s="6" t="s">
        <v>142</v>
      </c>
      <c r="T240" s="6" t="s">
        <v>148</v>
      </c>
      <c r="U240" s="6" t="s">
        <v>157</v>
      </c>
      <c r="W240" s="40"/>
      <c r="Y240" s="6" t="s">
        <v>198</v>
      </c>
      <c r="Z240" s="6" t="s">
        <v>213</v>
      </c>
    </row>
    <row r="241" spans="1:34" ht="15" customHeight="1" x14ac:dyDescent="0.35">
      <c r="A241" s="5" t="str">
        <f>"201"</f>
        <v>201</v>
      </c>
      <c r="B241" s="2" t="s">
        <v>0</v>
      </c>
      <c r="C241" s="2" t="s">
        <v>5</v>
      </c>
      <c r="E241" s="2" t="s">
        <v>2</v>
      </c>
      <c r="G241" s="2" t="s">
        <v>158</v>
      </c>
      <c r="H241" s="40" t="s">
        <v>144</v>
      </c>
      <c r="I241" s="40" t="s">
        <v>143</v>
      </c>
      <c r="J241" s="40" t="s">
        <v>147</v>
      </c>
      <c r="K241" s="6">
        <f t="shared" si="18"/>
        <v>6.1</v>
      </c>
      <c r="L241" s="6">
        <f t="shared" si="19"/>
        <v>104.1</v>
      </c>
      <c r="M241" s="6">
        <f t="shared" si="20"/>
        <v>18.100000000000001</v>
      </c>
      <c r="N241" s="6" t="str">
        <f t="shared" si="21"/>
        <v>6,1/18,1/104,1</v>
      </c>
      <c r="O241" s="6" t="str">
        <f t="shared" si="22"/>
        <v/>
      </c>
      <c r="P241" s="6" t="str">
        <f t="shared" si="23"/>
        <v/>
      </c>
      <c r="T241" s="6" t="s">
        <v>2</v>
      </c>
      <c r="U241" s="6" t="s">
        <v>157</v>
      </c>
      <c r="W241" s="40" t="s">
        <v>2</v>
      </c>
      <c r="Y241" s="6" t="s">
        <v>196</v>
      </c>
    </row>
    <row r="242" spans="1:34" ht="15" customHeight="1" x14ac:dyDescent="0.35">
      <c r="A242" s="5" t="str">
        <f>"212"</f>
        <v>212</v>
      </c>
      <c r="B242" s="2" t="s">
        <v>0</v>
      </c>
      <c r="C242" s="2" t="s">
        <v>7</v>
      </c>
      <c r="G242" s="2" t="s">
        <v>158</v>
      </c>
      <c r="H242" s="40" t="s">
        <v>144</v>
      </c>
      <c r="I242" s="40" t="s">
        <v>146</v>
      </c>
      <c r="J242" s="40" t="s">
        <v>147</v>
      </c>
      <c r="K242" s="6">
        <f t="shared" si="18"/>
        <v>6.1</v>
      </c>
      <c r="L242" s="6">
        <f t="shared" si="19"/>
        <v>12.1</v>
      </c>
      <c r="M242" s="6">
        <f t="shared" si="20"/>
        <v>18.100000000000001</v>
      </c>
      <c r="N242" s="6" t="str">
        <f t="shared" si="21"/>
        <v>6,1/12,1/18,1</v>
      </c>
      <c r="O242" s="6" t="str">
        <f t="shared" si="22"/>
        <v/>
      </c>
      <c r="P242" s="6" t="str">
        <f t="shared" si="23"/>
        <v/>
      </c>
      <c r="T242" s="12"/>
      <c r="W242" s="40"/>
      <c r="Y242" s="6" t="s">
        <v>196</v>
      </c>
    </row>
    <row r="243" spans="1:34" ht="15" customHeight="1" x14ac:dyDescent="0.35">
      <c r="A243" s="5" t="str">
        <f>"208"</f>
        <v>208</v>
      </c>
      <c r="B243" s="2" t="s">
        <v>0</v>
      </c>
      <c r="C243" s="2" t="s">
        <v>7</v>
      </c>
      <c r="D243" s="2" t="s">
        <v>3</v>
      </c>
      <c r="E243" s="2" t="s">
        <v>39</v>
      </c>
      <c r="F243" s="2" t="s">
        <v>80</v>
      </c>
      <c r="G243" s="2" t="s">
        <v>158</v>
      </c>
      <c r="H243" s="40" t="s">
        <v>144</v>
      </c>
      <c r="I243" s="40" t="s">
        <v>143</v>
      </c>
      <c r="J243" s="40" t="s">
        <v>147</v>
      </c>
      <c r="K243" s="6">
        <f t="shared" si="18"/>
        <v>6.1</v>
      </c>
      <c r="L243" s="6">
        <f t="shared" si="19"/>
        <v>104.1</v>
      </c>
      <c r="M243" s="6">
        <f t="shared" si="20"/>
        <v>18.100000000000001</v>
      </c>
      <c r="N243" s="6" t="str">
        <f t="shared" si="21"/>
        <v>6,1/18,1/104,1</v>
      </c>
      <c r="O243" s="6" t="str">
        <f t="shared" si="22"/>
        <v/>
      </c>
      <c r="P243" s="6" t="str">
        <f t="shared" si="23"/>
        <v/>
      </c>
      <c r="R243" s="6" t="s">
        <v>146</v>
      </c>
      <c r="T243" s="3" t="s">
        <v>269</v>
      </c>
      <c r="U243" s="2" t="s">
        <v>193</v>
      </c>
      <c r="W243" s="40" t="s">
        <v>39</v>
      </c>
      <c r="Y243" s="6" t="s">
        <v>196</v>
      </c>
    </row>
    <row r="244" spans="1:34" ht="15" customHeight="1" x14ac:dyDescent="0.35">
      <c r="A244" s="5" t="str">
        <f>"205"</f>
        <v>205</v>
      </c>
      <c r="B244" s="2" t="s">
        <v>0</v>
      </c>
      <c r="C244" s="2" t="s">
        <v>5</v>
      </c>
      <c r="E244" s="2" t="s">
        <v>60</v>
      </c>
      <c r="G244" s="2" t="s">
        <v>158</v>
      </c>
      <c r="H244" s="40" t="s">
        <v>146</v>
      </c>
      <c r="I244" s="40" t="s">
        <v>142</v>
      </c>
      <c r="J244" s="40" t="s">
        <v>139</v>
      </c>
      <c r="K244" s="6">
        <f t="shared" si="18"/>
        <v>12.1</v>
      </c>
      <c r="L244" s="6">
        <f t="shared" si="19"/>
        <v>13.1</v>
      </c>
      <c r="M244" s="6">
        <f t="shared" si="20"/>
        <v>17.100000000000001</v>
      </c>
      <c r="N244" s="6" t="str">
        <f t="shared" si="21"/>
        <v>12,1/13,1/17,1</v>
      </c>
      <c r="O244" s="6" t="str">
        <f t="shared" si="22"/>
        <v/>
      </c>
      <c r="P244" s="6" t="str">
        <f t="shared" si="23"/>
        <v/>
      </c>
      <c r="R244" s="6" t="s">
        <v>916</v>
      </c>
      <c r="W244" s="40"/>
      <c r="Y244" s="6" t="s">
        <v>198</v>
      </c>
      <c r="Z244" s="6" t="s">
        <v>258</v>
      </c>
    </row>
    <row r="245" spans="1:34" ht="15" customHeight="1" x14ac:dyDescent="0.35">
      <c r="A245" s="5" t="str">
        <f>"203"</f>
        <v>203</v>
      </c>
      <c r="B245" s="2" t="s">
        <v>0</v>
      </c>
      <c r="C245" s="2" t="s">
        <v>7</v>
      </c>
      <c r="E245" s="2" t="s">
        <v>39</v>
      </c>
      <c r="G245" s="2" t="s">
        <v>158</v>
      </c>
      <c r="H245" s="40" t="s">
        <v>140</v>
      </c>
      <c r="I245" s="40" t="s">
        <v>2</v>
      </c>
      <c r="J245" s="40" t="s">
        <v>147</v>
      </c>
      <c r="K245" s="6">
        <f t="shared" si="18"/>
        <v>2.1</v>
      </c>
      <c r="L245" s="6">
        <f t="shared" si="19"/>
        <v>3.1</v>
      </c>
      <c r="M245" s="6">
        <f t="shared" si="20"/>
        <v>18.100000000000001</v>
      </c>
      <c r="N245" s="6" t="str">
        <f t="shared" si="21"/>
        <v>2,1/3,1/18,1</v>
      </c>
      <c r="O245" s="6">
        <f t="shared" si="22"/>
        <v>245</v>
      </c>
      <c r="P245" s="6" t="str">
        <f t="shared" si="23"/>
        <v/>
      </c>
      <c r="R245" s="6" t="s">
        <v>139</v>
      </c>
      <c r="T245" s="6" t="s">
        <v>39</v>
      </c>
      <c r="U245" s="6" t="s">
        <v>193</v>
      </c>
      <c r="W245" s="40" t="s">
        <v>39</v>
      </c>
      <c r="Y245" s="6" t="s">
        <v>196</v>
      </c>
    </row>
    <row r="246" spans="1:34" ht="15" customHeight="1" x14ac:dyDescent="0.35">
      <c r="A246" s="5" t="str">
        <f>"210"</f>
        <v>210</v>
      </c>
      <c r="B246" s="2" t="s">
        <v>0</v>
      </c>
      <c r="C246" s="2" t="s">
        <v>1</v>
      </c>
      <c r="G246" s="2" t="s">
        <v>158</v>
      </c>
      <c r="H246" s="40" t="s">
        <v>139</v>
      </c>
      <c r="I246" s="40" t="s">
        <v>147</v>
      </c>
      <c r="J246" s="40" t="s">
        <v>143</v>
      </c>
      <c r="K246" s="6">
        <f t="shared" si="18"/>
        <v>17.100000000000001</v>
      </c>
      <c r="L246" s="6">
        <f t="shared" si="19"/>
        <v>18.100000000000001</v>
      </c>
      <c r="M246" s="6">
        <f t="shared" si="20"/>
        <v>104.1</v>
      </c>
      <c r="N246" s="6" t="str">
        <f t="shared" si="21"/>
        <v>17,1/18,1/104,1</v>
      </c>
      <c r="O246" s="6">
        <f t="shared" si="22"/>
        <v>246</v>
      </c>
      <c r="P246" s="6" t="str">
        <f t="shared" si="23"/>
        <v/>
      </c>
      <c r="R246" s="6" t="s">
        <v>144</v>
      </c>
      <c r="W246" s="40"/>
      <c r="Y246" s="6" t="s">
        <v>197</v>
      </c>
      <c r="Z246" s="6" t="s">
        <v>221</v>
      </c>
      <c r="AC246" s="6" t="s">
        <v>158</v>
      </c>
      <c r="AD246" s="6" t="s">
        <v>139</v>
      </c>
      <c r="AE246" s="6" t="s">
        <v>147</v>
      </c>
      <c r="AF246" s="6" t="s">
        <v>143</v>
      </c>
      <c r="AG246" s="6" t="s">
        <v>144</v>
      </c>
    </row>
    <row r="247" spans="1:34" ht="15" customHeight="1" x14ac:dyDescent="0.35">
      <c r="A247" s="5" t="str">
        <f>"205"</f>
        <v>205</v>
      </c>
      <c r="B247" s="2" t="s">
        <v>0</v>
      </c>
      <c r="C247" s="2" t="s">
        <v>10</v>
      </c>
      <c r="D247" s="2" t="s">
        <v>3</v>
      </c>
      <c r="E247" s="2" t="s">
        <v>25</v>
      </c>
      <c r="G247" s="2" t="s">
        <v>158</v>
      </c>
      <c r="H247" s="40" t="s">
        <v>144</v>
      </c>
      <c r="I247" s="40" t="s">
        <v>139</v>
      </c>
      <c r="J247" s="40" t="s">
        <v>147</v>
      </c>
      <c r="K247" s="6">
        <f t="shared" si="18"/>
        <v>6.1</v>
      </c>
      <c r="L247" s="6">
        <f t="shared" si="19"/>
        <v>17.100000000000001</v>
      </c>
      <c r="M247" s="6">
        <f t="shared" si="20"/>
        <v>18.100000000000001</v>
      </c>
      <c r="N247" s="6" t="str">
        <f t="shared" si="21"/>
        <v>6,1/17,1/18,1</v>
      </c>
      <c r="O247" s="6" t="str">
        <f t="shared" si="22"/>
        <v/>
      </c>
      <c r="P247" s="6" t="str">
        <f t="shared" si="23"/>
        <v/>
      </c>
      <c r="R247" s="6" t="s">
        <v>916</v>
      </c>
      <c r="T247" s="6" t="s">
        <v>148</v>
      </c>
      <c r="U247" s="6" t="s">
        <v>157</v>
      </c>
      <c r="W247" s="40"/>
      <c r="Y247" s="6" t="s">
        <v>196</v>
      </c>
    </row>
    <row r="248" spans="1:34" ht="15" customHeight="1" x14ac:dyDescent="0.35">
      <c r="A248" s="5" t="str">
        <f>"205"</f>
        <v>205</v>
      </c>
      <c r="B248" s="2" t="s">
        <v>0</v>
      </c>
      <c r="C248" s="2" t="s">
        <v>1</v>
      </c>
      <c r="D248" s="2" t="s">
        <v>3</v>
      </c>
      <c r="G248" s="2" t="s">
        <v>158</v>
      </c>
      <c r="H248" s="40" t="s">
        <v>144</v>
      </c>
      <c r="I248" s="40" t="s">
        <v>147</v>
      </c>
      <c r="J248" s="40" t="s">
        <v>146</v>
      </c>
      <c r="K248" s="6">
        <f t="shared" si="18"/>
        <v>6.1</v>
      </c>
      <c r="L248" s="6">
        <f t="shared" si="19"/>
        <v>18.100000000000001</v>
      </c>
      <c r="M248" s="6">
        <f t="shared" si="20"/>
        <v>12.1</v>
      </c>
      <c r="N248" s="6" t="str">
        <f t="shared" si="21"/>
        <v>6,1/12,1/18,1</v>
      </c>
      <c r="O248" s="6" t="str">
        <f t="shared" si="22"/>
        <v/>
      </c>
      <c r="P248" s="6" t="str">
        <f t="shared" si="23"/>
        <v/>
      </c>
      <c r="R248" s="6" t="s">
        <v>916</v>
      </c>
      <c r="T248" s="6" t="s">
        <v>148</v>
      </c>
      <c r="U248" s="6" t="s">
        <v>157</v>
      </c>
      <c r="W248" s="40"/>
      <c r="Y248" s="6" t="s">
        <v>196</v>
      </c>
    </row>
    <row r="249" spans="1:34" ht="15" customHeight="1" x14ac:dyDescent="0.35">
      <c r="A249" s="5" t="str">
        <f>"204"</f>
        <v>204</v>
      </c>
      <c r="B249" s="2" t="s">
        <v>0</v>
      </c>
      <c r="C249" s="2" t="s">
        <v>10</v>
      </c>
      <c r="E249" s="2" t="s">
        <v>25</v>
      </c>
      <c r="G249" s="2" t="s">
        <v>158</v>
      </c>
      <c r="H249" s="40" t="s">
        <v>144</v>
      </c>
      <c r="I249" s="40" t="s">
        <v>146</v>
      </c>
      <c r="J249" s="40" t="s">
        <v>147</v>
      </c>
      <c r="K249" s="6">
        <f t="shared" si="18"/>
        <v>6.1</v>
      </c>
      <c r="L249" s="6">
        <f t="shared" si="19"/>
        <v>12.1</v>
      </c>
      <c r="M249" s="6">
        <f t="shared" si="20"/>
        <v>18.100000000000001</v>
      </c>
      <c r="N249" s="6" t="str">
        <f t="shared" si="21"/>
        <v>6,1/12,1/18,1</v>
      </c>
      <c r="O249" s="6" t="str">
        <f t="shared" si="22"/>
        <v/>
      </c>
      <c r="P249" s="6" t="str">
        <f t="shared" si="23"/>
        <v/>
      </c>
      <c r="R249" s="6" t="s">
        <v>142</v>
      </c>
      <c r="W249" s="40"/>
      <c r="Y249" s="6" t="s">
        <v>196</v>
      </c>
    </row>
    <row r="250" spans="1:34" ht="15" customHeight="1" x14ac:dyDescent="0.35">
      <c r="A250" s="5" t="str">
        <f>"210"</f>
        <v>210</v>
      </c>
      <c r="B250" s="2" t="s">
        <v>0</v>
      </c>
      <c r="C250" s="2" t="s">
        <v>5</v>
      </c>
      <c r="G250" s="2" t="s">
        <v>158</v>
      </c>
      <c r="H250" s="40" t="s">
        <v>139</v>
      </c>
      <c r="I250" s="40" t="s">
        <v>917</v>
      </c>
      <c r="J250" s="40" t="s">
        <v>70</v>
      </c>
      <c r="K250" s="6">
        <f t="shared" si="18"/>
        <v>17.100000000000001</v>
      </c>
      <c r="L250" s="6">
        <f t="shared" si="19"/>
        <v>5.0999999999999996</v>
      </c>
      <c r="M250" s="6">
        <f t="shared" si="20"/>
        <v>8.1</v>
      </c>
      <c r="N250" s="6" t="str">
        <f t="shared" si="21"/>
        <v>5,1/8,1/17,1</v>
      </c>
      <c r="O250" s="6" t="str">
        <f t="shared" si="22"/>
        <v/>
      </c>
      <c r="P250" s="6" t="str">
        <f t="shared" si="23"/>
        <v/>
      </c>
      <c r="R250" s="6" t="s">
        <v>2</v>
      </c>
      <c r="S250" s="6" t="s">
        <v>25</v>
      </c>
      <c r="W250" s="40"/>
      <c r="Y250" s="6" t="s">
        <v>197</v>
      </c>
      <c r="AC250" s="6" t="s">
        <v>158</v>
      </c>
      <c r="AD250" s="6" t="s">
        <v>139</v>
      </c>
      <c r="AE250" s="6" t="s">
        <v>168</v>
      </c>
      <c r="AF250" s="6" t="s">
        <v>70</v>
      </c>
      <c r="AG250" s="6" t="s">
        <v>2</v>
      </c>
      <c r="AH250" s="6" t="s">
        <v>25</v>
      </c>
    </row>
    <row r="251" spans="1:34" ht="15" customHeight="1" x14ac:dyDescent="0.35">
      <c r="A251" s="5" t="str">
        <f>"210"</f>
        <v>210</v>
      </c>
      <c r="B251" s="2" t="s">
        <v>0</v>
      </c>
      <c r="C251" s="2" t="s">
        <v>1</v>
      </c>
      <c r="D251" s="2" t="s">
        <v>3</v>
      </c>
      <c r="G251" s="2" t="s">
        <v>158</v>
      </c>
      <c r="H251" s="40" t="s">
        <v>142</v>
      </c>
      <c r="I251" s="40" t="s">
        <v>916</v>
      </c>
      <c r="J251" s="40" t="s">
        <v>139</v>
      </c>
      <c r="K251" s="6">
        <f t="shared" si="18"/>
        <v>13.1</v>
      </c>
      <c r="L251" s="6">
        <f t="shared" si="19"/>
        <v>56.1</v>
      </c>
      <c r="M251" s="6">
        <f t="shared" si="20"/>
        <v>17.100000000000001</v>
      </c>
      <c r="N251" s="6" t="str">
        <f t="shared" si="21"/>
        <v>13,1/17,1/56,1</v>
      </c>
      <c r="O251" s="6" t="str">
        <f t="shared" si="22"/>
        <v/>
      </c>
      <c r="P251" s="6" t="str">
        <f t="shared" si="23"/>
        <v/>
      </c>
      <c r="R251" s="6" t="s">
        <v>144</v>
      </c>
      <c r="W251" s="40"/>
      <c r="Y251" s="6" t="s">
        <v>196</v>
      </c>
      <c r="AC251" s="6" t="s">
        <v>158</v>
      </c>
      <c r="AD251" s="6" t="s">
        <v>142</v>
      </c>
      <c r="AE251" s="6" t="s">
        <v>145</v>
      </c>
      <c r="AF251" s="6" t="s">
        <v>139</v>
      </c>
      <c r="AG251" s="6" t="s">
        <v>144</v>
      </c>
    </row>
    <row r="252" spans="1:34" ht="15" customHeight="1" x14ac:dyDescent="0.35">
      <c r="A252" s="5" t="str">
        <f>"211"</f>
        <v>211</v>
      </c>
      <c r="B252" s="2" t="s">
        <v>0</v>
      </c>
      <c r="C252" s="2" t="s">
        <v>5</v>
      </c>
      <c r="G252" s="2" t="s">
        <v>158</v>
      </c>
      <c r="H252" s="40" t="s">
        <v>147</v>
      </c>
      <c r="I252" s="40" t="s">
        <v>144</v>
      </c>
      <c r="J252" s="40" t="s">
        <v>146</v>
      </c>
      <c r="K252" s="6">
        <f t="shared" si="18"/>
        <v>18.100000000000001</v>
      </c>
      <c r="L252" s="6">
        <f t="shared" si="19"/>
        <v>6.1</v>
      </c>
      <c r="M252" s="6">
        <f t="shared" si="20"/>
        <v>12.1</v>
      </c>
      <c r="N252" s="6" t="str">
        <f t="shared" si="21"/>
        <v>6,1/12,1/18,1</v>
      </c>
      <c r="O252" s="6" t="str">
        <f t="shared" si="22"/>
        <v/>
      </c>
      <c r="P252" s="6" t="str">
        <f t="shared" si="23"/>
        <v/>
      </c>
      <c r="R252" s="6" t="s">
        <v>142</v>
      </c>
      <c r="S252" s="2"/>
      <c r="T252" s="3"/>
      <c r="W252" s="40"/>
      <c r="Y252" s="6" t="s">
        <v>196</v>
      </c>
      <c r="Z252" s="6" t="s">
        <v>231</v>
      </c>
    </row>
    <row r="253" spans="1:34" ht="15" customHeight="1" x14ac:dyDescent="0.35">
      <c r="A253" s="5" t="str">
        <f>"205"</f>
        <v>205</v>
      </c>
      <c r="B253" s="2" t="s">
        <v>0</v>
      </c>
      <c r="C253" s="2" t="s">
        <v>5</v>
      </c>
      <c r="D253" s="2" t="s">
        <v>3</v>
      </c>
      <c r="E253" s="2" t="s">
        <v>60</v>
      </c>
      <c r="G253" s="2" t="s">
        <v>158</v>
      </c>
      <c r="H253" s="40" t="s">
        <v>142</v>
      </c>
      <c r="I253" s="40" t="s">
        <v>139</v>
      </c>
      <c r="J253" s="40" t="s">
        <v>917</v>
      </c>
      <c r="K253" s="6">
        <f t="shared" si="18"/>
        <v>13.1</v>
      </c>
      <c r="L253" s="6">
        <f t="shared" si="19"/>
        <v>17.100000000000001</v>
      </c>
      <c r="M253" s="6">
        <f t="shared" si="20"/>
        <v>5.0999999999999996</v>
      </c>
      <c r="N253" s="6" t="str">
        <f t="shared" si="21"/>
        <v>5,1/13,1/17,1</v>
      </c>
      <c r="O253" s="6" t="str">
        <f t="shared" si="22"/>
        <v/>
      </c>
      <c r="P253" s="6" t="str">
        <f t="shared" si="23"/>
        <v/>
      </c>
      <c r="R253" s="6" t="s">
        <v>2</v>
      </c>
      <c r="T253" s="6" t="s">
        <v>148</v>
      </c>
      <c r="U253" s="6" t="s">
        <v>157</v>
      </c>
      <c r="W253" s="40"/>
      <c r="X253" s="6" t="s">
        <v>187</v>
      </c>
      <c r="Y253" s="6" t="s">
        <v>197</v>
      </c>
      <c r="Z253" s="6" t="s">
        <v>255</v>
      </c>
    </row>
    <row r="254" spans="1:34" ht="15" customHeight="1" x14ac:dyDescent="0.35">
      <c r="A254" s="5" t="str">
        <f>"210"</f>
        <v>210</v>
      </c>
      <c r="B254" s="2" t="s">
        <v>0</v>
      </c>
      <c r="C254" s="2" t="s">
        <v>5</v>
      </c>
      <c r="G254" s="2" t="s">
        <v>158</v>
      </c>
      <c r="H254" s="40" t="s">
        <v>144</v>
      </c>
      <c r="I254" s="40" t="s">
        <v>142</v>
      </c>
      <c r="J254" s="40" t="s">
        <v>146</v>
      </c>
      <c r="K254" s="6">
        <f t="shared" si="18"/>
        <v>6.1</v>
      </c>
      <c r="L254" s="6">
        <f t="shared" si="19"/>
        <v>13.1</v>
      </c>
      <c r="M254" s="6">
        <f t="shared" si="20"/>
        <v>12.1</v>
      </c>
      <c r="N254" s="6" t="str">
        <f t="shared" si="21"/>
        <v>6,1/12,1/13,1</v>
      </c>
      <c r="O254" s="6" t="str">
        <f t="shared" si="22"/>
        <v/>
      </c>
      <c r="P254" s="6" t="str">
        <f t="shared" si="23"/>
        <v/>
      </c>
      <c r="W254" s="40"/>
      <c r="Y254" s="6" t="s">
        <v>196</v>
      </c>
      <c r="Z254" s="6" t="s">
        <v>222</v>
      </c>
      <c r="AC254" s="6" t="s">
        <v>158</v>
      </c>
      <c r="AD254" s="6" t="s">
        <v>144</v>
      </c>
      <c r="AE254" s="6" t="s">
        <v>142</v>
      </c>
      <c r="AF254" s="6" t="s">
        <v>146</v>
      </c>
    </row>
    <row r="255" spans="1:34" ht="15" customHeight="1" x14ac:dyDescent="0.35">
      <c r="A255" s="5" t="str">
        <f>"205"</f>
        <v>205</v>
      </c>
      <c r="B255" s="2" t="s">
        <v>0</v>
      </c>
      <c r="C255" s="2" t="s">
        <v>10</v>
      </c>
      <c r="D255" s="2" t="s">
        <v>3</v>
      </c>
      <c r="E255" s="2" t="s">
        <v>60</v>
      </c>
      <c r="G255" s="2" t="s">
        <v>158</v>
      </c>
      <c r="H255" s="40" t="s">
        <v>144</v>
      </c>
      <c r="I255" s="40" t="s">
        <v>147</v>
      </c>
      <c r="J255" s="40" t="s">
        <v>142</v>
      </c>
      <c r="K255" s="6">
        <f t="shared" si="18"/>
        <v>6.1</v>
      </c>
      <c r="L255" s="6">
        <f t="shared" si="19"/>
        <v>18.100000000000001</v>
      </c>
      <c r="M255" s="6">
        <f t="shared" si="20"/>
        <v>13.1</v>
      </c>
      <c r="N255" s="6" t="str">
        <f t="shared" si="21"/>
        <v>6,1/13,1/18,1</v>
      </c>
      <c r="O255" s="6" t="str">
        <f t="shared" si="22"/>
        <v/>
      </c>
      <c r="P255" s="6" t="str">
        <f t="shared" si="23"/>
        <v/>
      </c>
      <c r="R255" s="6" t="s">
        <v>139</v>
      </c>
      <c r="W255" s="40"/>
      <c r="Y255" s="6" t="s">
        <v>196</v>
      </c>
    </row>
    <row r="256" spans="1:34" ht="15" customHeight="1" x14ac:dyDescent="0.35">
      <c r="A256" s="5" t="str">
        <f>"206"</f>
        <v>206</v>
      </c>
      <c r="B256" s="2" t="s">
        <v>0</v>
      </c>
      <c r="C256" s="2" t="s">
        <v>7</v>
      </c>
      <c r="G256" s="2" t="s">
        <v>158</v>
      </c>
      <c r="H256" s="40" t="s">
        <v>917</v>
      </c>
      <c r="I256" s="40" t="s">
        <v>146</v>
      </c>
      <c r="J256" s="40" t="s">
        <v>139</v>
      </c>
      <c r="K256" s="6">
        <f t="shared" si="18"/>
        <v>5.0999999999999996</v>
      </c>
      <c r="L256" s="6">
        <f t="shared" si="19"/>
        <v>12.1</v>
      </c>
      <c r="M256" s="6">
        <f t="shared" si="20"/>
        <v>17.100000000000001</v>
      </c>
      <c r="N256" s="6" t="str">
        <f t="shared" si="21"/>
        <v>5,1/12,1/17,1</v>
      </c>
      <c r="O256" s="6">
        <f t="shared" si="22"/>
        <v>256</v>
      </c>
      <c r="P256" s="6" t="str">
        <f t="shared" si="23"/>
        <v/>
      </c>
      <c r="R256" s="6" t="s">
        <v>140</v>
      </c>
      <c r="T256" s="6" t="s">
        <v>148</v>
      </c>
      <c r="U256" s="6" t="s">
        <v>159</v>
      </c>
      <c r="W256" s="40"/>
      <c r="Y256" s="6" t="s">
        <v>196</v>
      </c>
      <c r="Z256" s="6" t="s">
        <v>266</v>
      </c>
    </row>
    <row r="257" spans="1:38" ht="15" customHeight="1" x14ac:dyDescent="0.35">
      <c r="A257" s="5" t="str">
        <f>"210"</f>
        <v>210</v>
      </c>
      <c r="B257" s="2" t="s">
        <v>0</v>
      </c>
      <c r="C257" s="2" t="s">
        <v>1</v>
      </c>
      <c r="G257" s="2" t="s">
        <v>158</v>
      </c>
      <c r="H257" s="40" t="s">
        <v>144</v>
      </c>
      <c r="I257" s="40" t="s">
        <v>147</v>
      </c>
      <c r="J257" s="40" t="s">
        <v>143</v>
      </c>
      <c r="K257" s="6">
        <f t="shared" si="18"/>
        <v>6.1</v>
      </c>
      <c r="L257" s="6">
        <f t="shared" si="19"/>
        <v>18.100000000000001</v>
      </c>
      <c r="M257" s="6">
        <f t="shared" si="20"/>
        <v>104.1</v>
      </c>
      <c r="N257" s="6" t="str">
        <f t="shared" si="21"/>
        <v>6,1/18,1/104,1</v>
      </c>
      <c r="O257" s="6" t="str">
        <f t="shared" si="22"/>
        <v/>
      </c>
      <c r="P257" s="6" t="str">
        <f t="shared" si="23"/>
        <v/>
      </c>
      <c r="R257" s="6" t="s">
        <v>146</v>
      </c>
      <c r="S257" s="2" t="s">
        <v>164</v>
      </c>
      <c r="W257" s="40"/>
      <c r="Y257" s="6" t="s">
        <v>196</v>
      </c>
      <c r="AC257" s="6" t="s">
        <v>158</v>
      </c>
      <c r="AD257" s="6" t="s">
        <v>144</v>
      </c>
      <c r="AE257" s="6" t="s">
        <v>147</v>
      </c>
      <c r="AF257" s="6" t="s">
        <v>143</v>
      </c>
      <c r="AG257" s="6" t="s">
        <v>146</v>
      </c>
      <c r="AH257" s="6" t="s">
        <v>164</v>
      </c>
    </row>
    <row r="258" spans="1:38" ht="15" customHeight="1" x14ac:dyDescent="0.35">
      <c r="A258" s="5" t="str">
        <f>"210"</f>
        <v>210</v>
      </c>
      <c r="B258" s="2" t="s">
        <v>0</v>
      </c>
      <c r="C258" s="2" t="s">
        <v>1</v>
      </c>
      <c r="D258" s="2" t="s">
        <v>3</v>
      </c>
      <c r="E258" s="2" t="s">
        <v>16</v>
      </c>
      <c r="G258" s="2" t="s">
        <v>158</v>
      </c>
      <c r="H258" s="40" t="s">
        <v>916</v>
      </c>
      <c r="I258" s="40" t="s">
        <v>139</v>
      </c>
      <c r="J258" s="40" t="s">
        <v>140</v>
      </c>
      <c r="K258" s="6">
        <f t="shared" si="18"/>
        <v>56.1</v>
      </c>
      <c r="L258" s="6">
        <f t="shared" si="19"/>
        <v>17.100000000000001</v>
      </c>
      <c r="M258" s="6">
        <f t="shared" si="20"/>
        <v>2.1</v>
      </c>
      <c r="N258" s="6" t="str">
        <f t="shared" si="21"/>
        <v>2,1/17,1/56,1</v>
      </c>
      <c r="O258" s="6" t="str">
        <f t="shared" si="22"/>
        <v/>
      </c>
      <c r="P258" s="6" t="str">
        <f t="shared" si="23"/>
        <v/>
      </c>
      <c r="R258" s="6" t="s">
        <v>144</v>
      </c>
      <c r="W258" s="40"/>
      <c r="Y258" s="6" t="s">
        <v>196</v>
      </c>
      <c r="AC258" s="6" t="s">
        <v>158</v>
      </c>
      <c r="AD258" s="6" t="s">
        <v>145</v>
      </c>
      <c r="AE258" s="6" t="s">
        <v>139</v>
      </c>
      <c r="AF258" s="6" t="s">
        <v>140</v>
      </c>
      <c r="AG258" s="6" t="s">
        <v>144</v>
      </c>
    </row>
    <row r="259" spans="1:38" ht="15" customHeight="1" x14ac:dyDescent="0.35">
      <c r="A259" s="5" t="str">
        <f>"209"</f>
        <v>209</v>
      </c>
      <c r="B259" s="2" t="s">
        <v>0</v>
      </c>
      <c r="C259" s="2" t="s">
        <v>1</v>
      </c>
      <c r="E259" s="2" t="s">
        <v>70</v>
      </c>
      <c r="G259" s="2" t="s">
        <v>158</v>
      </c>
      <c r="H259" s="40" t="s">
        <v>70</v>
      </c>
      <c r="I259" s="40" t="s">
        <v>140</v>
      </c>
      <c r="J259" s="40" t="s">
        <v>916</v>
      </c>
      <c r="K259" s="6">
        <f t="shared" ref="K259:K322" si="24">IFERROR(MATCH(H259,H:H,0)+0.1,-1)</f>
        <v>8.1</v>
      </c>
      <c r="L259" s="6">
        <f t="shared" ref="L259:L322" si="25">IFERROR(IFERROR(MATCH(I259,H:H,0)+0.1,MATCH(I259,I:I,0)+0.2),-1)</f>
        <v>2.1</v>
      </c>
      <c r="M259" s="6">
        <f t="shared" ref="M259:M322" si="26">IFERROR(IFERROR(MATCH(J259,H:H,0)+0.1,IFERROR(MATCH(J259,I:I,0)+0.2,MATCH(J259,J:J,0)+0.3)),-1)</f>
        <v>56.1</v>
      </c>
      <c r="N259" s="6" t="str">
        <f t="shared" ref="N259:N322" si="27">SMALL(K259:M259,1) &amp; "/" &amp; SMALL(K259:M259,2) &amp; "/" &amp; SMALL(K259:M259,3)</f>
        <v>2,1/8,1/56,1</v>
      </c>
      <c r="O259" s="6">
        <f t="shared" ref="O259:O322" si="28">IF(MATCH(N259,N:N,0)=ROW(),ROW(),"")</f>
        <v>259</v>
      </c>
      <c r="P259" s="6" t="str">
        <f t="shared" ref="P259:P322" si="29">IFERROR(SMALL(O:O,ROW()-1),"")</f>
        <v/>
      </c>
      <c r="R259" s="6" t="s">
        <v>146</v>
      </c>
      <c r="T259" s="11"/>
      <c r="U259" s="11" t="s">
        <v>156</v>
      </c>
      <c r="V259" s="11"/>
      <c r="W259" s="42"/>
      <c r="X259" s="6" t="s">
        <v>182</v>
      </c>
      <c r="Y259" s="6" t="s">
        <v>198</v>
      </c>
      <c r="Z259" s="6" t="s">
        <v>224</v>
      </c>
    </row>
    <row r="260" spans="1:38" ht="15" customHeight="1" x14ac:dyDescent="0.35">
      <c r="A260" s="5" t="str">
        <f>"208"</f>
        <v>208</v>
      </c>
      <c r="B260" s="2" t="s">
        <v>0</v>
      </c>
      <c r="C260" s="2" t="s">
        <v>7</v>
      </c>
      <c r="D260" s="2" t="s">
        <v>3</v>
      </c>
      <c r="G260" s="2" t="s">
        <v>158</v>
      </c>
      <c r="H260" s="40" t="s">
        <v>917</v>
      </c>
      <c r="I260" s="40" t="s">
        <v>144</v>
      </c>
      <c r="J260" s="40" t="s">
        <v>146</v>
      </c>
      <c r="K260" s="6">
        <f t="shared" si="24"/>
        <v>5.0999999999999996</v>
      </c>
      <c r="L260" s="6">
        <f t="shared" si="25"/>
        <v>6.1</v>
      </c>
      <c r="M260" s="6">
        <f t="shared" si="26"/>
        <v>12.1</v>
      </c>
      <c r="N260" s="6" t="str">
        <f t="shared" si="27"/>
        <v>5,1/6,1/12,1</v>
      </c>
      <c r="O260" s="6" t="str">
        <f t="shared" si="28"/>
        <v/>
      </c>
      <c r="P260" s="6" t="str">
        <f t="shared" si="29"/>
        <v/>
      </c>
      <c r="R260" s="6" t="s">
        <v>2</v>
      </c>
      <c r="T260" s="3" t="s">
        <v>148</v>
      </c>
      <c r="U260" s="2" t="s">
        <v>157</v>
      </c>
      <c r="W260" s="40" t="s">
        <v>3</v>
      </c>
      <c r="Y260" s="6" t="s">
        <v>196</v>
      </c>
      <c r="Z260" s="6" t="s">
        <v>270</v>
      </c>
    </row>
    <row r="261" spans="1:38" ht="15" customHeight="1" x14ac:dyDescent="0.35">
      <c r="A261" s="5" t="str">
        <f>"207"</f>
        <v>207</v>
      </c>
      <c r="B261" s="2" t="s">
        <v>0</v>
      </c>
      <c r="C261" s="2" t="s">
        <v>5</v>
      </c>
      <c r="E261" s="2" t="s">
        <v>39</v>
      </c>
      <c r="F261" s="2" t="s">
        <v>80</v>
      </c>
      <c r="G261" s="2" t="s">
        <v>158</v>
      </c>
      <c r="H261" s="40" t="s">
        <v>144</v>
      </c>
      <c r="I261" s="40" t="s">
        <v>147</v>
      </c>
      <c r="J261" s="40" t="s">
        <v>139</v>
      </c>
      <c r="K261" s="6">
        <f t="shared" si="24"/>
        <v>6.1</v>
      </c>
      <c r="L261" s="6">
        <f t="shared" si="25"/>
        <v>18.100000000000001</v>
      </c>
      <c r="M261" s="6">
        <f t="shared" si="26"/>
        <v>17.100000000000001</v>
      </c>
      <c r="N261" s="6" t="str">
        <f t="shared" si="27"/>
        <v>6,1/17,1/18,1</v>
      </c>
      <c r="O261" s="6" t="str">
        <f t="shared" si="28"/>
        <v/>
      </c>
      <c r="P261" s="6" t="str">
        <f t="shared" si="29"/>
        <v/>
      </c>
      <c r="R261" s="6" t="s">
        <v>142</v>
      </c>
      <c r="T261" s="6" t="s">
        <v>252</v>
      </c>
      <c r="U261" s="6" t="s">
        <v>157</v>
      </c>
      <c r="W261" s="40" t="s">
        <v>39</v>
      </c>
      <c r="Y261" s="6" t="s">
        <v>196</v>
      </c>
    </row>
    <row r="262" spans="1:38" ht="15" customHeight="1" x14ac:dyDescent="0.35">
      <c r="A262" s="5" t="str">
        <f>"208"</f>
        <v>208</v>
      </c>
      <c r="B262" s="2" t="s">
        <v>0</v>
      </c>
      <c r="C262" s="2" t="s">
        <v>5</v>
      </c>
      <c r="E262" s="2" t="s">
        <v>39</v>
      </c>
      <c r="F262" s="2" t="s">
        <v>80</v>
      </c>
      <c r="G262" s="2" t="s">
        <v>158</v>
      </c>
      <c r="H262" s="40" t="s">
        <v>144</v>
      </c>
      <c r="I262" s="40" t="s">
        <v>142</v>
      </c>
      <c r="J262" s="40" t="s">
        <v>147</v>
      </c>
      <c r="K262" s="6">
        <f t="shared" si="24"/>
        <v>6.1</v>
      </c>
      <c r="L262" s="6">
        <f t="shared" si="25"/>
        <v>13.1</v>
      </c>
      <c r="M262" s="6">
        <f t="shared" si="26"/>
        <v>18.100000000000001</v>
      </c>
      <c r="N262" s="6" t="str">
        <f t="shared" si="27"/>
        <v>6,1/13,1/18,1</v>
      </c>
      <c r="O262" s="6" t="str">
        <f t="shared" si="28"/>
        <v/>
      </c>
      <c r="P262" s="6" t="str">
        <f t="shared" si="29"/>
        <v/>
      </c>
      <c r="R262" s="6" t="s">
        <v>139</v>
      </c>
      <c r="T262" s="3" t="s">
        <v>271</v>
      </c>
      <c r="U262" s="2" t="s">
        <v>157</v>
      </c>
      <c r="W262" s="40" t="s">
        <v>39</v>
      </c>
      <c r="Y262" s="6" t="s">
        <v>196</v>
      </c>
    </row>
    <row r="263" spans="1:38" ht="15" customHeight="1" x14ac:dyDescent="0.35">
      <c r="A263" s="5" t="str">
        <f>"201"</f>
        <v>201</v>
      </c>
      <c r="B263" s="2" t="s">
        <v>0</v>
      </c>
      <c r="C263" s="2" t="s">
        <v>1</v>
      </c>
      <c r="E263" s="2" t="s">
        <v>2</v>
      </c>
      <c r="G263" s="2" t="s">
        <v>158</v>
      </c>
      <c r="H263" s="40" t="s">
        <v>140</v>
      </c>
      <c r="I263" s="40" t="s">
        <v>917</v>
      </c>
      <c r="J263" s="40" t="s">
        <v>139</v>
      </c>
      <c r="K263" s="6">
        <f t="shared" si="24"/>
        <v>2.1</v>
      </c>
      <c r="L263" s="6">
        <f t="shared" si="25"/>
        <v>5.0999999999999996</v>
      </c>
      <c r="M263" s="6">
        <f t="shared" si="26"/>
        <v>17.100000000000001</v>
      </c>
      <c r="N263" s="6" t="str">
        <f t="shared" si="27"/>
        <v>2,1/5,1/17,1</v>
      </c>
      <c r="O263" s="6">
        <f t="shared" si="28"/>
        <v>263</v>
      </c>
      <c r="P263" s="6" t="str">
        <f t="shared" si="29"/>
        <v/>
      </c>
      <c r="R263" s="6" t="s">
        <v>142</v>
      </c>
      <c r="W263" s="40"/>
      <c r="Y263" s="6" t="s">
        <v>196</v>
      </c>
      <c r="Z263" s="6" t="s">
        <v>285</v>
      </c>
    </row>
    <row r="264" spans="1:38" ht="15" customHeight="1" x14ac:dyDescent="0.35">
      <c r="A264" s="5" t="str">
        <f>"202"</f>
        <v>202</v>
      </c>
      <c r="B264" s="2" t="s">
        <v>0</v>
      </c>
      <c r="C264" s="2" t="s">
        <v>1</v>
      </c>
      <c r="G264" s="2" t="s">
        <v>158</v>
      </c>
      <c r="H264" s="40" t="s">
        <v>146</v>
      </c>
      <c r="I264" s="40" t="s">
        <v>916</v>
      </c>
      <c r="J264" s="40" t="s">
        <v>142</v>
      </c>
      <c r="K264" s="6">
        <f t="shared" si="24"/>
        <v>12.1</v>
      </c>
      <c r="L264" s="6">
        <f t="shared" si="25"/>
        <v>56.1</v>
      </c>
      <c r="M264" s="6">
        <f t="shared" si="26"/>
        <v>13.1</v>
      </c>
      <c r="N264" s="6" t="str">
        <f t="shared" si="27"/>
        <v>12,1/13,1/56,1</v>
      </c>
      <c r="O264" s="6" t="str">
        <f t="shared" si="28"/>
        <v/>
      </c>
      <c r="P264" s="6" t="str">
        <f t="shared" si="29"/>
        <v/>
      </c>
      <c r="R264" s="6" t="s">
        <v>140</v>
      </c>
      <c r="W264" s="40"/>
      <c r="Y264" s="6" t="s">
        <v>197</v>
      </c>
      <c r="Z264" s="6" t="s">
        <v>211</v>
      </c>
    </row>
    <row r="265" spans="1:38" ht="15" customHeight="1" x14ac:dyDescent="0.35">
      <c r="A265" s="5" t="str">
        <f>"210"</f>
        <v>210</v>
      </c>
      <c r="B265" s="2" t="s">
        <v>0</v>
      </c>
      <c r="C265" s="2" t="s">
        <v>1</v>
      </c>
      <c r="E265" s="2" t="s">
        <v>12</v>
      </c>
      <c r="G265" s="2" t="s">
        <v>158</v>
      </c>
      <c r="H265" s="40" t="s">
        <v>140</v>
      </c>
      <c r="I265" s="40" t="s">
        <v>916</v>
      </c>
      <c r="J265" s="40" t="s">
        <v>144</v>
      </c>
      <c r="K265" s="6">
        <f t="shared" si="24"/>
        <v>2.1</v>
      </c>
      <c r="L265" s="6">
        <f t="shared" si="25"/>
        <v>56.1</v>
      </c>
      <c r="M265" s="6">
        <f t="shared" si="26"/>
        <v>6.1</v>
      </c>
      <c r="N265" s="6" t="str">
        <f t="shared" si="27"/>
        <v>2,1/6,1/56,1</v>
      </c>
      <c r="O265" s="6">
        <f t="shared" si="28"/>
        <v>265</v>
      </c>
      <c r="P265" s="6" t="str">
        <f t="shared" si="29"/>
        <v/>
      </c>
      <c r="R265" s="6" t="s">
        <v>70</v>
      </c>
      <c r="T265" s="6" t="s">
        <v>70</v>
      </c>
      <c r="U265" s="6" t="s">
        <v>159</v>
      </c>
      <c r="W265" s="40" t="s">
        <v>70</v>
      </c>
      <c r="X265" s="6" t="s">
        <v>180</v>
      </c>
      <c r="Y265" s="6" t="s">
        <v>196</v>
      </c>
      <c r="AC265" s="6" t="s">
        <v>158</v>
      </c>
      <c r="AD265" s="6" t="s">
        <v>140</v>
      </c>
      <c r="AE265" s="6" t="s">
        <v>145</v>
      </c>
      <c r="AF265" s="6" t="s">
        <v>144</v>
      </c>
      <c r="AG265" s="6" t="s">
        <v>70</v>
      </c>
      <c r="AI265" s="6" t="s">
        <v>70</v>
      </c>
      <c r="AJ265" s="6" t="s">
        <v>159</v>
      </c>
      <c r="AL265" s="6" t="s">
        <v>180</v>
      </c>
    </row>
    <row r="266" spans="1:38" ht="15" customHeight="1" x14ac:dyDescent="0.35">
      <c r="A266" s="5" t="str">
        <f>"210"</f>
        <v>210</v>
      </c>
      <c r="B266" s="2" t="s">
        <v>0</v>
      </c>
      <c r="C266" s="2" t="s">
        <v>5</v>
      </c>
      <c r="G266" s="2" t="s">
        <v>158</v>
      </c>
      <c r="H266" s="40" t="s">
        <v>144</v>
      </c>
      <c r="I266" s="40" t="s">
        <v>146</v>
      </c>
      <c r="J266" s="40" t="s">
        <v>147</v>
      </c>
      <c r="K266" s="6">
        <f t="shared" si="24"/>
        <v>6.1</v>
      </c>
      <c r="L266" s="6">
        <f t="shared" si="25"/>
        <v>12.1</v>
      </c>
      <c r="M266" s="6">
        <f t="shared" si="26"/>
        <v>18.100000000000001</v>
      </c>
      <c r="N266" s="6" t="str">
        <f t="shared" si="27"/>
        <v>6,1/12,1/18,1</v>
      </c>
      <c r="O266" s="6" t="str">
        <f t="shared" si="28"/>
        <v/>
      </c>
      <c r="P266" s="6" t="str">
        <f t="shared" si="29"/>
        <v/>
      </c>
      <c r="R266" s="6" t="s">
        <v>140</v>
      </c>
      <c r="W266" s="40"/>
      <c r="X266" s="6" t="s">
        <v>181</v>
      </c>
      <c r="Y266" s="6" t="s">
        <v>196</v>
      </c>
      <c r="AC266" s="6" t="s">
        <v>158</v>
      </c>
      <c r="AD266" s="6" t="s">
        <v>144</v>
      </c>
      <c r="AE266" s="6" t="s">
        <v>146</v>
      </c>
      <c r="AF266" s="6" t="s">
        <v>147</v>
      </c>
      <c r="AG266" s="6" t="s">
        <v>140</v>
      </c>
      <c r="AL266" s="6" t="s">
        <v>181</v>
      </c>
    </row>
    <row r="267" spans="1:38" ht="15" customHeight="1" x14ac:dyDescent="0.35">
      <c r="A267" s="5" t="str">
        <f>"203"</f>
        <v>203</v>
      </c>
      <c r="B267" s="2" t="s">
        <v>0</v>
      </c>
      <c r="C267" s="2" t="s">
        <v>1</v>
      </c>
      <c r="G267" s="2" t="s">
        <v>158</v>
      </c>
      <c r="H267" s="40" t="s">
        <v>144</v>
      </c>
      <c r="I267" s="40" t="s">
        <v>142</v>
      </c>
      <c r="J267" s="40" t="s">
        <v>139</v>
      </c>
      <c r="K267" s="6">
        <f t="shared" si="24"/>
        <v>6.1</v>
      </c>
      <c r="L267" s="6">
        <f t="shared" si="25"/>
        <v>13.1</v>
      </c>
      <c r="M267" s="6">
        <f t="shared" si="26"/>
        <v>17.100000000000001</v>
      </c>
      <c r="N267" s="6" t="str">
        <f t="shared" si="27"/>
        <v>6,1/13,1/17,1</v>
      </c>
      <c r="O267" s="6" t="str">
        <f t="shared" si="28"/>
        <v/>
      </c>
      <c r="P267" s="6" t="str">
        <f t="shared" si="29"/>
        <v/>
      </c>
      <c r="R267" s="6" t="s">
        <v>916</v>
      </c>
      <c r="W267" s="40"/>
      <c r="Y267" s="6" t="s">
        <v>196</v>
      </c>
    </row>
    <row r="268" spans="1:38" ht="15" customHeight="1" x14ac:dyDescent="0.35">
      <c r="A268" s="5" t="str">
        <f>"209"</f>
        <v>209</v>
      </c>
      <c r="B268" s="2" t="s">
        <v>0</v>
      </c>
      <c r="C268" s="2" t="s">
        <v>1</v>
      </c>
      <c r="E268" s="2" t="s">
        <v>27</v>
      </c>
      <c r="G268" s="2" t="s">
        <v>158</v>
      </c>
      <c r="H268" s="40" t="s">
        <v>917</v>
      </c>
      <c r="I268" s="40" t="s">
        <v>140</v>
      </c>
      <c r="J268" s="40" t="s">
        <v>139</v>
      </c>
      <c r="K268" s="6">
        <f t="shared" si="24"/>
        <v>5.0999999999999996</v>
      </c>
      <c r="L268" s="6">
        <f t="shared" si="25"/>
        <v>2.1</v>
      </c>
      <c r="M268" s="6">
        <f t="shared" si="26"/>
        <v>17.100000000000001</v>
      </c>
      <c r="N268" s="6" t="str">
        <f t="shared" si="27"/>
        <v>2,1/5,1/17,1</v>
      </c>
      <c r="O268" s="6" t="str">
        <f t="shared" si="28"/>
        <v/>
      </c>
      <c r="P268" s="6" t="str">
        <f t="shared" si="29"/>
        <v/>
      </c>
      <c r="R268" s="6" t="s">
        <v>142</v>
      </c>
      <c r="W268" s="40"/>
      <c r="Y268" s="6" t="s">
        <v>196</v>
      </c>
      <c r="Z268" s="6" t="s">
        <v>226</v>
      </c>
    </row>
    <row r="269" spans="1:38" ht="15" customHeight="1" x14ac:dyDescent="0.35">
      <c r="A269" s="5" t="str">
        <f>"209"</f>
        <v>209</v>
      </c>
      <c r="B269" s="2" t="s">
        <v>0</v>
      </c>
      <c r="C269" s="2" t="s">
        <v>7</v>
      </c>
      <c r="E269" s="2" t="s">
        <v>70</v>
      </c>
      <c r="G269" s="2" t="s">
        <v>158</v>
      </c>
      <c r="H269" s="40" t="s">
        <v>139</v>
      </c>
      <c r="I269" s="40" t="s">
        <v>70</v>
      </c>
      <c r="J269" s="40" t="s">
        <v>140</v>
      </c>
      <c r="K269" s="6">
        <f t="shared" si="24"/>
        <v>17.100000000000001</v>
      </c>
      <c r="L269" s="6">
        <f t="shared" si="25"/>
        <v>8.1</v>
      </c>
      <c r="M269" s="6">
        <f t="shared" si="26"/>
        <v>2.1</v>
      </c>
      <c r="N269" s="6" t="str">
        <f t="shared" si="27"/>
        <v>2,1/8,1/17,1</v>
      </c>
      <c r="O269" s="6" t="str">
        <f t="shared" si="28"/>
        <v/>
      </c>
      <c r="P269" s="6" t="str">
        <f t="shared" si="29"/>
        <v/>
      </c>
      <c r="R269" s="6" t="s">
        <v>142</v>
      </c>
      <c r="U269" s="6" t="s">
        <v>156</v>
      </c>
      <c r="W269" s="40"/>
      <c r="X269" s="6" t="s">
        <v>182</v>
      </c>
      <c r="Y269" s="6" t="s">
        <v>196</v>
      </c>
    </row>
    <row r="270" spans="1:38" ht="15" customHeight="1" x14ac:dyDescent="0.35">
      <c r="A270" s="5" t="str">
        <f>"204"</f>
        <v>204</v>
      </c>
      <c r="B270" s="2" t="s">
        <v>0</v>
      </c>
      <c r="C270" s="2" t="s">
        <v>10</v>
      </c>
      <c r="D270" s="2" t="s">
        <v>3</v>
      </c>
      <c r="E270" s="2" t="s">
        <v>39</v>
      </c>
      <c r="G270" s="2" t="s">
        <v>158</v>
      </c>
      <c r="H270" s="40" t="s">
        <v>917</v>
      </c>
      <c r="I270" s="40" t="s">
        <v>70</v>
      </c>
      <c r="J270" s="40" t="s">
        <v>139</v>
      </c>
      <c r="K270" s="6">
        <f t="shared" si="24"/>
        <v>5.0999999999999996</v>
      </c>
      <c r="L270" s="6">
        <f t="shared" si="25"/>
        <v>8.1</v>
      </c>
      <c r="M270" s="6">
        <f t="shared" si="26"/>
        <v>17.100000000000001</v>
      </c>
      <c r="N270" s="6" t="str">
        <f t="shared" si="27"/>
        <v>5,1/8,1/17,1</v>
      </c>
      <c r="O270" s="6" t="str">
        <f t="shared" si="28"/>
        <v/>
      </c>
      <c r="P270" s="6" t="str">
        <f t="shared" si="29"/>
        <v/>
      </c>
      <c r="R270" s="6" t="s">
        <v>142</v>
      </c>
      <c r="T270" s="6" t="s">
        <v>148</v>
      </c>
      <c r="U270" s="6" t="s">
        <v>157</v>
      </c>
      <c r="W270" s="40"/>
      <c r="Y270" s="6" t="s">
        <v>196</v>
      </c>
    </row>
    <row r="271" spans="1:38" ht="15" customHeight="1" x14ac:dyDescent="0.35">
      <c r="A271" s="5" t="str">
        <f>"204"</f>
        <v>204</v>
      </c>
      <c r="B271" s="2" t="s">
        <v>0</v>
      </c>
      <c r="C271" s="2" t="s">
        <v>10</v>
      </c>
      <c r="D271" s="2" t="s">
        <v>3</v>
      </c>
      <c r="G271" s="2" t="s">
        <v>158</v>
      </c>
      <c r="H271" s="40" t="s">
        <v>142</v>
      </c>
      <c r="I271" s="40" t="s">
        <v>139</v>
      </c>
      <c r="J271" s="40" t="s">
        <v>916</v>
      </c>
      <c r="K271" s="6">
        <f t="shared" si="24"/>
        <v>13.1</v>
      </c>
      <c r="L271" s="6">
        <f t="shared" si="25"/>
        <v>17.100000000000001</v>
      </c>
      <c r="M271" s="6">
        <f t="shared" si="26"/>
        <v>56.1</v>
      </c>
      <c r="N271" s="6" t="str">
        <f t="shared" si="27"/>
        <v>13,1/17,1/56,1</v>
      </c>
      <c r="O271" s="6" t="str">
        <f t="shared" si="28"/>
        <v/>
      </c>
      <c r="P271" s="6" t="str">
        <f t="shared" si="29"/>
        <v/>
      </c>
      <c r="R271" s="6" t="s">
        <v>917</v>
      </c>
      <c r="T271" s="6" t="s">
        <v>148</v>
      </c>
      <c r="U271" s="6" t="s">
        <v>157</v>
      </c>
      <c r="W271" s="40"/>
      <c r="X271" s="6" t="s">
        <v>186</v>
      </c>
      <c r="Y271" s="6" t="s">
        <v>196</v>
      </c>
    </row>
    <row r="272" spans="1:38" ht="15" customHeight="1" x14ac:dyDescent="0.35">
      <c r="A272" s="5" t="str">
        <f>"203"</f>
        <v>203</v>
      </c>
      <c r="B272" s="2" t="s">
        <v>0</v>
      </c>
      <c r="C272" s="2" t="s">
        <v>7</v>
      </c>
      <c r="E272" s="2" t="s">
        <v>39</v>
      </c>
      <c r="G272" s="2" t="s">
        <v>158</v>
      </c>
      <c r="H272" s="40" t="s">
        <v>139</v>
      </c>
      <c r="I272" s="40" t="s">
        <v>142</v>
      </c>
      <c r="J272" s="40" t="s">
        <v>2</v>
      </c>
      <c r="K272" s="6">
        <f t="shared" si="24"/>
        <v>17.100000000000001</v>
      </c>
      <c r="L272" s="6">
        <f t="shared" si="25"/>
        <v>13.1</v>
      </c>
      <c r="M272" s="6">
        <f t="shared" si="26"/>
        <v>3.1</v>
      </c>
      <c r="N272" s="6" t="str">
        <f t="shared" si="27"/>
        <v>3,1/13,1/17,1</v>
      </c>
      <c r="O272" s="6" t="str">
        <f t="shared" si="28"/>
        <v/>
      </c>
      <c r="P272" s="6" t="str">
        <f t="shared" si="29"/>
        <v/>
      </c>
      <c r="R272" s="6" t="s">
        <v>916</v>
      </c>
      <c r="W272" s="40"/>
      <c r="Y272" s="6" t="s">
        <v>196</v>
      </c>
    </row>
    <row r="273" spans="1:36" ht="15" customHeight="1" x14ac:dyDescent="0.35">
      <c r="A273" s="5" t="str">
        <f>"201"</f>
        <v>201</v>
      </c>
      <c r="B273" s="2" t="s">
        <v>0</v>
      </c>
      <c r="C273" s="2" t="s">
        <v>10</v>
      </c>
      <c r="D273" s="2" t="s">
        <v>3</v>
      </c>
      <c r="G273" s="2" t="s">
        <v>158</v>
      </c>
      <c r="H273" s="40" t="s">
        <v>916</v>
      </c>
      <c r="I273" s="40" t="s">
        <v>142</v>
      </c>
      <c r="J273" s="40" t="s">
        <v>139</v>
      </c>
      <c r="K273" s="6">
        <f t="shared" si="24"/>
        <v>56.1</v>
      </c>
      <c r="L273" s="6">
        <f t="shared" si="25"/>
        <v>13.1</v>
      </c>
      <c r="M273" s="6">
        <f t="shared" si="26"/>
        <v>17.100000000000001</v>
      </c>
      <c r="N273" s="6" t="str">
        <f t="shared" si="27"/>
        <v>13,1/17,1/56,1</v>
      </c>
      <c r="O273" s="6" t="str">
        <f t="shared" si="28"/>
        <v/>
      </c>
      <c r="P273" s="6" t="str">
        <f t="shared" si="29"/>
        <v/>
      </c>
      <c r="W273" s="40"/>
      <c r="X273" s="6" t="s">
        <v>190</v>
      </c>
      <c r="Y273" s="6" t="s">
        <v>196</v>
      </c>
    </row>
    <row r="274" spans="1:36" ht="15" customHeight="1" x14ac:dyDescent="0.35">
      <c r="A274" s="5" t="str">
        <f>"207"</f>
        <v>207</v>
      </c>
      <c r="B274" s="2" t="s">
        <v>0</v>
      </c>
      <c r="C274" s="2" t="s">
        <v>5</v>
      </c>
      <c r="D274" s="2" t="s">
        <v>64</v>
      </c>
      <c r="G274" s="2" t="s">
        <v>158</v>
      </c>
      <c r="H274" s="40" t="s">
        <v>144</v>
      </c>
      <c r="I274" s="40" t="s">
        <v>147</v>
      </c>
      <c r="J274" s="40" t="s">
        <v>146</v>
      </c>
      <c r="K274" s="6">
        <f t="shared" si="24"/>
        <v>6.1</v>
      </c>
      <c r="L274" s="6">
        <f t="shared" si="25"/>
        <v>18.100000000000001</v>
      </c>
      <c r="M274" s="6">
        <f t="shared" si="26"/>
        <v>12.1</v>
      </c>
      <c r="N274" s="6" t="str">
        <f t="shared" si="27"/>
        <v>6,1/12,1/18,1</v>
      </c>
      <c r="O274" s="6" t="str">
        <f t="shared" si="28"/>
        <v/>
      </c>
      <c r="P274" s="6" t="str">
        <f t="shared" si="29"/>
        <v/>
      </c>
      <c r="R274" s="6" t="s">
        <v>916</v>
      </c>
      <c r="W274" s="40"/>
      <c r="Y274" s="6" t="s">
        <v>196</v>
      </c>
    </row>
    <row r="275" spans="1:36" ht="15" customHeight="1" x14ac:dyDescent="0.35">
      <c r="A275" s="5" t="str">
        <f>"212"</f>
        <v>212</v>
      </c>
      <c r="B275" s="2" t="s">
        <v>0</v>
      </c>
      <c r="C275" s="2" t="s">
        <v>1</v>
      </c>
      <c r="D275" s="2" t="s">
        <v>3</v>
      </c>
      <c r="E275" s="2" t="s">
        <v>12</v>
      </c>
      <c r="G275" s="2" t="s">
        <v>158</v>
      </c>
      <c r="H275" s="40" t="s">
        <v>140</v>
      </c>
      <c r="I275" s="40" t="s">
        <v>139</v>
      </c>
      <c r="J275" s="40" t="s">
        <v>916</v>
      </c>
      <c r="K275" s="6">
        <f t="shared" si="24"/>
        <v>2.1</v>
      </c>
      <c r="L275" s="6">
        <f t="shared" si="25"/>
        <v>17.100000000000001</v>
      </c>
      <c r="M275" s="6">
        <f t="shared" si="26"/>
        <v>56.1</v>
      </c>
      <c r="N275" s="6" t="str">
        <f t="shared" si="27"/>
        <v>2,1/17,1/56,1</v>
      </c>
      <c r="O275" s="6" t="str">
        <f t="shared" si="28"/>
        <v/>
      </c>
      <c r="P275" s="6" t="str">
        <f t="shared" si="29"/>
        <v/>
      </c>
      <c r="T275" s="12" t="s">
        <v>148</v>
      </c>
      <c r="U275" s="6" t="s">
        <v>157</v>
      </c>
      <c r="W275" s="40" t="s">
        <v>3</v>
      </c>
      <c r="Y275" s="6" t="s">
        <v>196</v>
      </c>
    </row>
    <row r="276" spans="1:36" ht="15" customHeight="1" x14ac:dyDescent="0.35">
      <c r="A276" s="5" t="str">
        <f>"207"</f>
        <v>207</v>
      </c>
      <c r="B276" s="2" t="s">
        <v>0</v>
      </c>
      <c r="C276" s="2" t="s">
        <v>1</v>
      </c>
      <c r="G276" s="2" t="s">
        <v>158</v>
      </c>
      <c r="H276" s="40" t="s">
        <v>142</v>
      </c>
      <c r="I276" s="40" t="s">
        <v>144</v>
      </c>
      <c r="J276" s="40" t="s">
        <v>139</v>
      </c>
      <c r="K276" s="6">
        <f t="shared" si="24"/>
        <v>13.1</v>
      </c>
      <c r="L276" s="6">
        <f t="shared" si="25"/>
        <v>6.1</v>
      </c>
      <c r="M276" s="6">
        <f t="shared" si="26"/>
        <v>17.100000000000001</v>
      </c>
      <c r="N276" s="6" t="str">
        <f t="shared" si="27"/>
        <v>6,1/13,1/17,1</v>
      </c>
      <c r="O276" s="6" t="str">
        <f t="shared" si="28"/>
        <v/>
      </c>
      <c r="P276" s="6" t="str">
        <f t="shared" si="29"/>
        <v/>
      </c>
      <c r="R276" s="6" t="s">
        <v>140</v>
      </c>
      <c r="W276" s="40"/>
      <c r="Y276" s="6" t="s">
        <v>198</v>
      </c>
      <c r="Z276" s="6" t="s">
        <v>245</v>
      </c>
    </row>
    <row r="277" spans="1:36" ht="15" customHeight="1" x14ac:dyDescent="0.35">
      <c r="A277" s="5" t="str">
        <f>"202"</f>
        <v>202</v>
      </c>
      <c r="B277" s="2" t="s">
        <v>0</v>
      </c>
      <c r="C277" s="2" t="s">
        <v>1</v>
      </c>
      <c r="G277" s="2" t="s">
        <v>158</v>
      </c>
      <c r="H277" s="40" t="s">
        <v>146</v>
      </c>
      <c r="I277" s="40" t="s">
        <v>142</v>
      </c>
      <c r="J277" s="40" t="s">
        <v>917</v>
      </c>
      <c r="K277" s="6">
        <f t="shared" si="24"/>
        <v>12.1</v>
      </c>
      <c r="L277" s="6">
        <f t="shared" si="25"/>
        <v>13.1</v>
      </c>
      <c r="M277" s="6">
        <f t="shared" si="26"/>
        <v>5.0999999999999996</v>
      </c>
      <c r="N277" s="6" t="str">
        <f t="shared" si="27"/>
        <v>5,1/12,1/13,1</v>
      </c>
      <c r="O277" s="6" t="str">
        <f t="shared" si="28"/>
        <v/>
      </c>
      <c r="P277" s="6" t="str">
        <f t="shared" si="29"/>
        <v/>
      </c>
      <c r="R277" s="6" t="s">
        <v>140</v>
      </c>
      <c r="W277" s="40"/>
      <c r="Y277" s="6" t="s">
        <v>197</v>
      </c>
      <c r="Z277" s="6" t="s">
        <v>200</v>
      </c>
    </row>
    <row r="278" spans="1:36" ht="15" customHeight="1" x14ac:dyDescent="0.35">
      <c r="A278" s="5" t="str">
        <f>"211"</f>
        <v>211</v>
      </c>
      <c r="B278" s="2" t="s">
        <v>0</v>
      </c>
      <c r="C278" s="2" t="s">
        <v>1</v>
      </c>
      <c r="E278" s="2" t="s">
        <v>16</v>
      </c>
      <c r="G278" s="2" t="s">
        <v>158</v>
      </c>
      <c r="H278" s="40" t="s">
        <v>2</v>
      </c>
      <c r="I278" s="40" t="s">
        <v>916</v>
      </c>
      <c r="J278" s="40" t="s">
        <v>140</v>
      </c>
      <c r="K278" s="6">
        <f t="shared" si="24"/>
        <v>3.1</v>
      </c>
      <c r="L278" s="6">
        <f t="shared" si="25"/>
        <v>56.1</v>
      </c>
      <c r="M278" s="6">
        <f t="shared" si="26"/>
        <v>2.1</v>
      </c>
      <c r="N278" s="6" t="str">
        <f t="shared" si="27"/>
        <v>2,1/3,1/56,1</v>
      </c>
      <c r="O278" s="6" t="str">
        <f t="shared" si="28"/>
        <v/>
      </c>
      <c r="P278" s="6" t="str">
        <f t="shared" si="29"/>
        <v/>
      </c>
      <c r="R278" s="6" t="s">
        <v>139</v>
      </c>
      <c r="S278" s="2"/>
      <c r="T278" s="3" t="s">
        <v>16</v>
      </c>
      <c r="U278" s="6" t="s">
        <v>157</v>
      </c>
      <c r="W278" s="40" t="s">
        <v>16</v>
      </c>
      <c r="Y278" s="6" t="s">
        <v>197</v>
      </c>
      <c r="Z278" s="6" t="s">
        <v>221</v>
      </c>
    </row>
    <row r="279" spans="1:36" ht="15" customHeight="1" x14ac:dyDescent="0.35">
      <c r="A279" s="5" t="str">
        <f>"212"</f>
        <v>212</v>
      </c>
      <c r="B279" s="2" t="s">
        <v>0</v>
      </c>
      <c r="C279" s="2" t="s">
        <v>7</v>
      </c>
      <c r="G279" s="2" t="s">
        <v>158</v>
      </c>
      <c r="H279" s="40" t="s">
        <v>144</v>
      </c>
      <c r="I279" s="40" t="s">
        <v>146</v>
      </c>
      <c r="J279" s="40" t="s">
        <v>147</v>
      </c>
      <c r="K279" s="6">
        <f t="shared" si="24"/>
        <v>6.1</v>
      </c>
      <c r="L279" s="6">
        <f t="shared" si="25"/>
        <v>12.1</v>
      </c>
      <c r="M279" s="6">
        <f t="shared" si="26"/>
        <v>18.100000000000001</v>
      </c>
      <c r="N279" s="6" t="str">
        <f t="shared" si="27"/>
        <v>6,1/12,1/18,1</v>
      </c>
      <c r="O279" s="6" t="str">
        <f t="shared" si="28"/>
        <v/>
      </c>
      <c r="P279" s="6" t="str">
        <f t="shared" si="29"/>
        <v/>
      </c>
      <c r="R279" s="6" t="s">
        <v>143</v>
      </c>
      <c r="T279" s="12"/>
      <c r="W279" s="40"/>
      <c r="X279" s="6" t="s">
        <v>241</v>
      </c>
      <c r="Y279" s="6" t="s">
        <v>196</v>
      </c>
    </row>
    <row r="280" spans="1:36" ht="15" customHeight="1" x14ac:dyDescent="0.35">
      <c r="A280" s="5" t="str">
        <f>"206"</f>
        <v>206</v>
      </c>
      <c r="B280" s="2" t="s">
        <v>0</v>
      </c>
      <c r="C280" s="2" t="s">
        <v>7</v>
      </c>
      <c r="D280" s="2" t="s">
        <v>3</v>
      </c>
      <c r="E280" s="2" t="s">
        <v>70</v>
      </c>
      <c r="G280" s="2" t="s">
        <v>158</v>
      </c>
      <c r="H280" s="40" t="s">
        <v>142</v>
      </c>
      <c r="I280" s="40" t="s">
        <v>139</v>
      </c>
      <c r="J280" s="40" t="s">
        <v>70</v>
      </c>
      <c r="K280" s="6">
        <f t="shared" si="24"/>
        <v>13.1</v>
      </c>
      <c r="L280" s="6">
        <f t="shared" si="25"/>
        <v>17.100000000000001</v>
      </c>
      <c r="M280" s="6">
        <f t="shared" si="26"/>
        <v>8.1</v>
      </c>
      <c r="N280" s="6" t="str">
        <f t="shared" si="27"/>
        <v>8,1/13,1/17,1</v>
      </c>
      <c r="O280" s="6" t="str">
        <f t="shared" si="28"/>
        <v/>
      </c>
      <c r="P280" s="6" t="str">
        <f t="shared" si="29"/>
        <v/>
      </c>
      <c r="R280" s="6" t="s">
        <v>917</v>
      </c>
      <c r="T280" s="6" t="s">
        <v>148</v>
      </c>
      <c r="U280" s="6" t="s">
        <v>157</v>
      </c>
      <c r="W280" s="40"/>
      <c r="Y280" s="6" t="s">
        <v>196</v>
      </c>
    </row>
    <row r="281" spans="1:36" ht="15" customHeight="1" x14ac:dyDescent="0.35">
      <c r="A281" s="5" t="str">
        <f>"208"</f>
        <v>208</v>
      </c>
      <c r="B281" s="2" t="s">
        <v>0</v>
      </c>
      <c r="C281" s="2" t="s">
        <v>1</v>
      </c>
      <c r="E281" s="2" t="s">
        <v>39</v>
      </c>
      <c r="F281" s="2" t="s">
        <v>80</v>
      </c>
      <c r="G281" s="2" t="s">
        <v>158</v>
      </c>
      <c r="H281" s="40" t="s">
        <v>70</v>
      </c>
      <c r="I281" s="40" t="s">
        <v>144</v>
      </c>
      <c r="J281" s="40" t="s">
        <v>147</v>
      </c>
      <c r="K281" s="6">
        <f t="shared" si="24"/>
        <v>8.1</v>
      </c>
      <c r="L281" s="6">
        <f t="shared" si="25"/>
        <v>6.1</v>
      </c>
      <c r="M281" s="6">
        <f t="shared" si="26"/>
        <v>18.100000000000001</v>
      </c>
      <c r="N281" s="6" t="str">
        <f t="shared" si="27"/>
        <v>6,1/8,1/18,1</v>
      </c>
      <c r="O281" s="6" t="str">
        <f t="shared" si="28"/>
        <v/>
      </c>
      <c r="P281" s="6" t="str">
        <f t="shared" si="29"/>
        <v/>
      </c>
      <c r="R281" s="6" t="s">
        <v>916</v>
      </c>
      <c r="T281" s="3" t="s">
        <v>271</v>
      </c>
      <c r="U281" s="2" t="s">
        <v>157</v>
      </c>
      <c r="W281" s="40" t="s">
        <v>39</v>
      </c>
      <c r="Y281" s="6" t="s">
        <v>196</v>
      </c>
    </row>
    <row r="282" spans="1:36" ht="15" customHeight="1" x14ac:dyDescent="0.35">
      <c r="A282" s="5" t="str">
        <f>"204"</f>
        <v>204</v>
      </c>
      <c r="B282" s="2" t="s">
        <v>0</v>
      </c>
      <c r="C282" s="2" t="s">
        <v>1</v>
      </c>
      <c r="E282" s="2" t="s">
        <v>39</v>
      </c>
      <c r="G282" s="2" t="s">
        <v>158</v>
      </c>
      <c r="H282" s="40" t="s">
        <v>144</v>
      </c>
      <c r="I282" s="40" t="s">
        <v>147</v>
      </c>
      <c r="J282" s="40" t="s">
        <v>146</v>
      </c>
      <c r="K282" s="6">
        <f t="shared" si="24"/>
        <v>6.1</v>
      </c>
      <c r="L282" s="6">
        <f t="shared" si="25"/>
        <v>18.100000000000001</v>
      </c>
      <c r="M282" s="6">
        <f t="shared" si="26"/>
        <v>12.1</v>
      </c>
      <c r="N282" s="6" t="str">
        <f t="shared" si="27"/>
        <v>6,1/12,1/18,1</v>
      </c>
      <c r="O282" s="6" t="str">
        <f t="shared" si="28"/>
        <v/>
      </c>
      <c r="P282" s="6" t="str">
        <f t="shared" si="29"/>
        <v/>
      </c>
      <c r="R282" s="6" t="s">
        <v>917</v>
      </c>
      <c r="W282" s="40"/>
      <c r="Y282" s="6" t="s">
        <v>196</v>
      </c>
    </row>
    <row r="283" spans="1:36" ht="15" customHeight="1" x14ac:dyDescent="0.35">
      <c r="A283" s="5" t="str">
        <f>"209"</f>
        <v>209</v>
      </c>
      <c r="B283" s="2" t="s">
        <v>0</v>
      </c>
      <c r="C283" s="2" t="s">
        <v>1</v>
      </c>
      <c r="E283" s="2" t="s">
        <v>27</v>
      </c>
      <c r="G283" s="2" t="s">
        <v>158</v>
      </c>
      <c r="H283" s="40" t="s">
        <v>142</v>
      </c>
      <c r="I283" s="40" t="s">
        <v>144</v>
      </c>
      <c r="J283" s="40" t="s">
        <v>140</v>
      </c>
      <c r="K283" s="6">
        <f t="shared" si="24"/>
        <v>13.1</v>
      </c>
      <c r="L283" s="6">
        <f t="shared" si="25"/>
        <v>6.1</v>
      </c>
      <c r="M283" s="6">
        <f t="shared" si="26"/>
        <v>2.1</v>
      </c>
      <c r="N283" s="6" t="str">
        <f t="shared" si="27"/>
        <v>2,1/6,1/13,1</v>
      </c>
      <c r="O283" s="6" t="str">
        <f t="shared" si="28"/>
        <v/>
      </c>
      <c r="P283" s="6" t="str">
        <f t="shared" si="29"/>
        <v/>
      </c>
      <c r="W283" s="40"/>
      <c r="Y283" s="6" t="s">
        <v>198</v>
      </c>
      <c r="Z283" s="6" t="s">
        <v>228</v>
      </c>
    </row>
    <row r="284" spans="1:36" ht="15" customHeight="1" x14ac:dyDescent="0.35">
      <c r="A284" s="5" t="str">
        <f>"202"</f>
        <v>202</v>
      </c>
      <c r="B284" s="2" t="s">
        <v>0</v>
      </c>
      <c r="C284" s="2" t="s">
        <v>10</v>
      </c>
      <c r="E284" s="2" t="s">
        <v>27</v>
      </c>
      <c r="G284" s="2" t="s">
        <v>158</v>
      </c>
      <c r="H284" s="40" t="s">
        <v>142</v>
      </c>
      <c r="I284" s="40" t="s">
        <v>139</v>
      </c>
      <c r="J284" s="40" t="s">
        <v>916</v>
      </c>
      <c r="K284" s="6">
        <f t="shared" si="24"/>
        <v>13.1</v>
      </c>
      <c r="L284" s="6">
        <f t="shared" si="25"/>
        <v>17.100000000000001</v>
      </c>
      <c r="M284" s="6">
        <f t="shared" si="26"/>
        <v>56.1</v>
      </c>
      <c r="N284" s="6" t="str">
        <f t="shared" si="27"/>
        <v>13,1/17,1/56,1</v>
      </c>
      <c r="O284" s="6" t="str">
        <f t="shared" si="28"/>
        <v/>
      </c>
      <c r="P284" s="6" t="str">
        <f t="shared" si="29"/>
        <v/>
      </c>
      <c r="W284" s="40"/>
      <c r="Y284" s="6" t="s">
        <v>196</v>
      </c>
      <c r="Z284" s="6" t="s">
        <v>209</v>
      </c>
    </row>
    <row r="285" spans="1:36" ht="15" customHeight="1" x14ac:dyDescent="0.35">
      <c r="A285" s="5" t="str">
        <f>"206"</f>
        <v>206</v>
      </c>
      <c r="B285" s="2" t="s">
        <v>0</v>
      </c>
      <c r="C285" s="2" t="s">
        <v>1</v>
      </c>
      <c r="G285" s="2" t="s">
        <v>158</v>
      </c>
      <c r="H285" s="40" t="s">
        <v>146</v>
      </c>
      <c r="I285" s="40" t="s">
        <v>142</v>
      </c>
      <c r="J285" s="40" t="s">
        <v>140</v>
      </c>
      <c r="K285" s="6">
        <f t="shared" si="24"/>
        <v>12.1</v>
      </c>
      <c r="L285" s="6">
        <f t="shared" si="25"/>
        <v>13.1</v>
      </c>
      <c r="M285" s="6">
        <f t="shared" si="26"/>
        <v>2.1</v>
      </c>
      <c r="N285" s="6" t="str">
        <f t="shared" si="27"/>
        <v>2,1/12,1/13,1</v>
      </c>
      <c r="O285" s="6" t="str">
        <f t="shared" si="28"/>
        <v/>
      </c>
      <c r="P285" s="6" t="str">
        <f t="shared" si="29"/>
        <v/>
      </c>
      <c r="R285" s="6" t="s">
        <v>2</v>
      </c>
      <c r="W285" s="40"/>
      <c r="Y285" s="6" t="s">
        <v>196</v>
      </c>
    </row>
    <row r="286" spans="1:36" ht="15" customHeight="1" x14ac:dyDescent="0.35">
      <c r="A286" s="5" t="str">
        <f>"210"</f>
        <v>210</v>
      </c>
      <c r="B286" s="2" t="s">
        <v>0</v>
      </c>
      <c r="C286" s="2" t="s">
        <v>1</v>
      </c>
      <c r="D286" s="2" t="s">
        <v>3</v>
      </c>
      <c r="G286" s="2" t="s">
        <v>158</v>
      </c>
      <c r="H286" s="40" t="s">
        <v>144</v>
      </c>
      <c r="I286" s="40" t="s">
        <v>142</v>
      </c>
      <c r="J286" s="40" t="s">
        <v>139</v>
      </c>
      <c r="K286" s="6">
        <f t="shared" si="24"/>
        <v>6.1</v>
      </c>
      <c r="L286" s="6">
        <f t="shared" si="25"/>
        <v>13.1</v>
      </c>
      <c r="M286" s="6">
        <f t="shared" si="26"/>
        <v>17.100000000000001</v>
      </c>
      <c r="N286" s="6" t="str">
        <f t="shared" si="27"/>
        <v>6,1/13,1/17,1</v>
      </c>
      <c r="O286" s="6" t="str">
        <f t="shared" si="28"/>
        <v/>
      </c>
      <c r="P286" s="6" t="str">
        <f t="shared" si="29"/>
        <v/>
      </c>
      <c r="R286" s="6" t="s">
        <v>916</v>
      </c>
      <c r="T286" s="6" t="s">
        <v>148</v>
      </c>
      <c r="U286" s="6" t="s">
        <v>157</v>
      </c>
      <c r="W286" s="40" t="s">
        <v>3</v>
      </c>
      <c r="Y286" s="6" t="s">
        <v>196</v>
      </c>
      <c r="AC286" s="6" t="s">
        <v>158</v>
      </c>
      <c r="AD286" s="6" t="s">
        <v>144</v>
      </c>
      <c r="AE286" s="6" t="s">
        <v>142</v>
      </c>
      <c r="AF286" s="6" t="s">
        <v>139</v>
      </c>
      <c r="AG286" s="6" t="s">
        <v>145</v>
      </c>
      <c r="AI286" s="6" t="s">
        <v>148</v>
      </c>
      <c r="AJ286" s="6" t="s">
        <v>157</v>
      </c>
    </row>
    <row r="287" spans="1:36" ht="15" customHeight="1" x14ac:dyDescent="0.35">
      <c r="A287" s="5" t="str">
        <f>"211"</f>
        <v>211</v>
      </c>
      <c r="B287" s="2" t="s">
        <v>0</v>
      </c>
      <c r="C287" s="2" t="s">
        <v>5</v>
      </c>
      <c r="E287" s="2" t="s">
        <v>16</v>
      </c>
      <c r="G287" s="2" t="s">
        <v>158</v>
      </c>
      <c r="H287" s="40" t="s">
        <v>2</v>
      </c>
      <c r="I287" s="40" t="s">
        <v>140</v>
      </c>
      <c r="J287" s="40" t="s">
        <v>917</v>
      </c>
      <c r="K287" s="6">
        <f t="shared" si="24"/>
        <v>3.1</v>
      </c>
      <c r="L287" s="6">
        <f t="shared" si="25"/>
        <v>2.1</v>
      </c>
      <c r="M287" s="6">
        <f t="shared" si="26"/>
        <v>5.0999999999999996</v>
      </c>
      <c r="N287" s="6" t="str">
        <f t="shared" si="27"/>
        <v>2,1/3,1/5,1</v>
      </c>
      <c r="O287" s="6" t="str">
        <f t="shared" si="28"/>
        <v/>
      </c>
      <c r="P287" s="6" t="str">
        <f t="shared" si="29"/>
        <v/>
      </c>
      <c r="R287" s="6" t="s">
        <v>139</v>
      </c>
      <c r="S287" s="2"/>
      <c r="T287" s="3" t="s">
        <v>16</v>
      </c>
      <c r="U287" s="6" t="s">
        <v>157</v>
      </c>
      <c r="W287" s="40" t="s">
        <v>16</v>
      </c>
      <c r="Y287" s="6" t="s">
        <v>196</v>
      </c>
    </row>
    <row r="288" spans="1:36" ht="15" customHeight="1" x14ac:dyDescent="0.35">
      <c r="A288" s="5" t="str">
        <f>"210"</f>
        <v>210</v>
      </c>
      <c r="B288" s="2" t="s">
        <v>0</v>
      </c>
      <c r="C288" s="2" t="s">
        <v>5</v>
      </c>
      <c r="G288" s="2" t="s">
        <v>158</v>
      </c>
      <c r="H288" s="40" t="s">
        <v>144</v>
      </c>
      <c r="I288" s="40" t="s">
        <v>147</v>
      </c>
      <c r="J288" s="40" t="s">
        <v>916</v>
      </c>
      <c r="K288" s="6">
        <f t="shared" si="24"/>
        <v>6.1</v>
      </c>
      <c r="L288" s="6">
        <f t="shared" si="25"/>
        <v>18.100000000000001</v>
      </c>
      <c r="M288" s="6">
        <f t="shared" si="26"/>
        <v>56.1</v>
      </c>
      <c r="N288" s="6" t="str">
        <f t="shared" si="27"/>
        <v>6,1/18,1/56,1</v>
      </c>
      <c r="O288" s="6" t="str">
        <f t="shared" si="28"/>
        <v/>
      </c>
      <c r="P288" s="6" t="str">
        <f t="shared" si="29"/>
        <v/>
      </c>
      <c r="R288" s="6" t="s">
        <v>142</v>
      </c>
      <c r="W288" s="40"/>
      <c r="Y288" s="6" t="s">
        <v>196</v>
      </c>
      <c r="AC288" s="6" t="s">
        <v>158</v>
      </c>
      <c r="AD288" s="6" t="s">
        <v>144</v>
      </c>
      <c r="AE288" s="6" t="s">
        <v>147</v>
      </c>
      <c r="AF288" s="6" t="s">
        <v>145</v>
      </c>
      <c r="AG288" s="6" t="s">
        <v>142</v>
      </c>
    </row>
    <row r="289" spans="1:26" ht="15" customHeight="1" x14ac:dyDescent="0.35">
      <c r="A289" s="5" t="str">
        <f>"203"</f>
        <v>203</v>
      </c>
      <c r="B289" s="2" t="s">
        <v>0</v>
      </c>
      <c r="C289" s="2" t="s">
        <v>1</v>
      </c>
      <c r="D289" s="2" t="s">
        <v>3</v>
      </c>
      <c r="E289" s="2" t="s">
        <v>39</v>
      </c>
      <c r="G289" s="2" t="s">
        <v>158</v>
      </c>
      <c r="H289" s="40" t="s">
        <v>144</v>
      </c>
      <c r="I289" s="40" t="s">
        <v>147</v>
      </c>
      <c r="J289" s="40" t="s">
        <v>146</v>
      </c>
      <c r="K289" s="6">
        <f t="shared" si="24"/>
        <v>6.1</v>
      </c>
      <c r="L289" s="6">
        <f t="shared" si="25"/>
        <v>18.100000000000001</v>
      </c>
      <c r="M289" s="6">
        <f t="shared" si="26"/>
        <v>12.1</v>
      </c>
      <c r="N289" s="6" t="str">
        <f t="shared" si="27"/>
        <v>6,1/12,1/18,1</v>
      </c>
      <c r="O289" s="6" t="str">
        <f t="shared" si="28"/>
        <v/>
      </c>
      <c r="P289" s="6" t="str">
        <f t="shared" si="29"/>
        <v/>
      </c>
      <c r="R289" s="6" t="s">
        <v>142</v>
      </c>
      <c r="T289" s="6" t="s">
        <v>39</v>
      </c>
      <c r="U289" s="6" t="s">
        <v>193</v>
      </c>
      <c r="W289" s="40" t="s">
        <v>39</v>
      </c>
      <c r="Y289" s="6" t="s">
        <v>196</v>
      </c>
    </row>
    <row r="290" spans="1:26" ht="15" customHeight="1" x14ac:dyDescent="0.35">
      <c r="A290" s="5" t="str">
        <f>"209"</f>
        <v>209</v>
      </c>
      <c r="B290" s="2" t="s">
        <v>0</v>
      </c>
      <c r="C290" s="2" t="s">
        <v>1</v>
      </c>
      <c r="E290" s="2" t="s">
        <v>70</v>
      </c>
      <c r="G290" s="2" t="s">
        <v>158</v>
      </c>
      <c r="H290" s="40" t="s">
        <v>70</v>
      </c>
      <c r="I290" s="40" t="s">
        <v>916</v>
      </c>
      <c r="J290" s="40" t="s">
        <v>144</v>
      </c>
      <c r="K290" s="6">
        <f t="shared" si="24"/>
        <v>8.1</v>
      </c>
      <c r="L290" s="6">
        <f t="shared" si="25"/>
        <v>56.1</v>
      </c>
      <c r="M290" s="6">
        <f t="shared" si="26"/>
        <v>6.1</v>
      </c>
      <c r="N290" s="6" t="str">
        <f t="shared" si="27"/>
        <v>6,1/8,1/56,1</v>
      </c>
      <c r="O290" s="6" t="str">
        <f t="shared" si="28"/>
        <v/>
      </c>
      <c r="P290" s="6" t="str">
        <f t="shared" si="29"/>
        <v/>
      </c>
      <c r="R290" s="6" t="s">
        <v>143</v>
      </c>
      <c r="U290" s="6" t="s">
        <v>156</v>
      </c>
      <c r="W290" s="40"/>
      <c r="X290" s="6" t="s">
        <v>182</v>
      </c>
      <c r="Y290" s="6" t="s">
        <v>196</v>
      </c>
    </row>
    <row r="291" spans="1:26" ht="15" customHeight="1" x14ac:dyDescent="0.35">
      <c r="A291" s="5" t="str">
        <f>"207"</f>
        <v>207</v>
      </c>
      <c r="B291" s="2" t="s">
        <v>0</v>
      </c>
      <c r="C291" s="2" t="s">
        <v>5</v>
      </c>
      <c r="D291" s="2" t="s">
        <v>64</v>
      </c>
      <c r="E291" s="2" t="s">
        <v>16</v>
      </c>
      <c r="G291" s="2" t="s">
        <v>158</v>
      </c>
      <c r="H291" s="40" t="s">
        <v>144</v>
      </c>
      <c r="I291" s="40" t="s">
        <v>146</v>
      </c>
      <c r="J291" s="40" t="s">
        <v>147</v>
      </c>
      <c r="K291" s="6">
        <f t="shared" si="24"/>
        <v>6.1</v>
      </c>
      <c r="L291" s="6">
        <f t="shared" si="25"/>
        <v>12.1</v>
      </c>
      <c r="M291" s="6">
        <f t="shared" si="26"/>
        <v>18.100000000000001</v>
      </c>
      <c r="N291" s="6" t="str">
        <f t="shared" si="27"/>
        <v>6,1/12,1/18,1</v>
      </c>
      <c r="O291" s="6" t="str">
        <f t="shared" si="28"/>
        <v/>
      </c>
      <c r="P291" s="6" t="str">
        <f t="shared" si="29"/>
        <v/>
      </c>
      <c r="S291" s="6" t="s">
        <v>164</v>
      </c>
      <c r="T291" s="6" t="s">
        <v>149</v>
      </c>
      <c r="U291" s="6" t="s">
        <v>157</v>
      </c>
      <c r="W291" s="40" t="s">
        <v>64</v>
      </c>
      <c r="Y291" s="6" t="s">
        <v>196</v>
      </c>
    </row>
    <row r="292" spans="1:26" ht="15" customHeight="1" x14ac:dyDescent="0.35">
      <c r="A292" s="5" t="str">
        <f>"206"</f>
        <v>206</v>
      </c>
      <c r="B292" s="2" t="s">
        <v>0</v>
      </c>
      <c r="C292" s="2" t="s">
        <v>10</v>
      </c>
      <c r="E292" s="2" t="s">
        <v>70</v>
      </c>
      <c r="G292" s="2" t="s">
        <v>158</v>
      </c>
      <c r="H292" s="40" t="s">
        <v>70</v>
      </c>
      <c r="I292" s="40" t="s">
        <v>140</v>
      </c>
      <c r="J292" s="40" t="s">
        <v>142</v>
      </c>
      <c r="K292" s="6">
        <f t="shared" si="24"/>
        <v>8.1</v>
      </c>
      <c r="L292" s="6">
        <f t="shared" si="25"/>
        <v>2.1</v>
      </c>
      <c r="M292" s="6">
        <f t="shared" si="26"/>
        <v>13.1</v>
      </c>
      <c r="N292" s="6" t="str">
        <f t="shared" si="27"/>
        <v>2,1/8,1/13,1</v>
      </c>
      <c r="O292" s="6">
        <f t="shared" si="28"/>
        <v>292</v>
      </c>
      <c r="P292" s="6" t="str">
        <f t="shared" si="29"/>
        <v/>
      </c>
      <c r="R292" s="6" t="s">
        <v>139</v>
      </c>
      <c r="T292" s="6" t="s">
        <v>39</v>
      </c>
      <c r="U292" s="6" t="s">
        <v>159</v>
      </c>
      <c r="W292" s="40" t="s">
        <v>39</v>
      </c>
      <c r="Y292" s="6" t="s">
        <v>196</v>
      </c>
    </row>
    <row r="293" spans="1:26" ht="15" customHeight="1" x14ac:dyDescent="0.35">
      <c r="A293" s="5" t="str">
        <f>"202"</f>
        <v>202</v>
      </c>
      <c r="B293" s="2" t="s">
        <v>0</v>
      </c>
      <c r="C293" s="2" t="s">
        <v>5</v>
      </c>
      <c r="E293" s="2" t="s">
        <v>27</v>
      </c>
      <c r="G293" s="2" t="s">
        <v>158</v>
      </c>
      <c r="H293" s="40" t="s">
        <v>144</v>
      </c>
      <c r="I293" s="40" t="s">
        <v>146</v>
      </c>
      <c r="J293" s="40" t="s">
        <v>142</v>
      </c>
      <c r="K293" s="6">
        <f t="shared" si="24"/>
        <v>6.1</v>
      </c>
      <c r="L293" s="6">
        <f t="shared" si="25"/>
        <v>12.1</v>
      </c>
      <c r="M293" s="6">
        <f t="shared" si="26"/>
        <v>13.1</v>
      </c>
      <c r="N293" s="6" t="str">
        <f t="shared" si="27"/>
        <v>6,1/12,1/13,1</v>
      </c>
      <c r="O293" s="6" t="str">
        <f t="shared" si="28"/>
        <v/>
      </c>
      <c r="P293" s="6" t="str">
        <f t="shared" si="29"/>
        <v/>
      </c>
      <c r="W293" s="40"/>
      <c r="Y293" s="6" t="s">
        <v>196</v>
      </c>
    </row>
    <row r="294" spans="1:26" ht="15" customHeight="1" x14ac:dyDescent="0.35">
      <c r="A294" s="5" t="str">
        <f>"205"</f>
        <v>205</v>
      </c>
      <c r="B294" s="2" t="s">
        <v>0</v>
      </c>
      <c r="C294" s="2" t="s">
        <v>5</v>
      </c>
      <c r="D294" s="2" t="s">
        <v>64</v>
      </c>
      <c r="E294" s="2" t="s">
        <v>60</v>
      </c>
      <c r="G294" s="2" t="s">
        <v>158</v>
      </c>
      <c r="H294" s="40" t="s">
        <v>142</v>
      </c>
      <c r="I294" s="40" t="s">
        <v>144</v>
      </c>
      <c r="J294" s="40" t="s">
        <v>139</v>
      </c>
      <c r="K294" s="6">
        <f t="shared" si="24"/>
        <v>13.1</v>
      </c>
      <c r="L294" s="6">
        <f t="shared" si="25"/>
        <v>6.1</v>
      </c>
      <c r="M294" s="6">
        <f t="shared" si="26"/>
        <v>17.100000000000001</v>
      </c>
      <c r="N294" s="6" t="str">
        <f t="shared" si="27"/>
        <v>6,1/13,1/17,1</v>
      </c>
      <c r="O294" s="6" t="str">
        <f t="shared" si="28"/>
        <v/>
      </c>
      <c r="P294" s="6" t="str">
        <f t="shared" si="29"/>
        <v/>
      </c>
      <c r="R294" s="6" t="s">
        <v>140</v>
      </c>
      <c r="T294" s="6" t="s">
        <v>152</v>
      </c>
      <c r="U294" s="6" t="s">
        <v>157</v>
      </c>
      <c r="W294" s="40" t="s">
        <v>288</v>
      </c>
      <c r="X294" s="6" t="s">
        <v>176</v>
      </c>
      <c r="Y294" s="6" t="s">
        <v>196</v>
      </c>
    </row>
    <row r="295" spans="1:26" ht="15" customHeight="1" x14ac:dyDescent="0.35">
      <c r="A295" s="5" t="str">
        <f>"202"</f>
        <v>202</v>
      </c>
      <c r="B295" s="2" t="s">
        <v>0</v>
      </c>
      <c r="C295" s="2" t="s">
        <v>1</v>
      </c>
      <c r="E295" s="2" t="s">
        <v>27</v>
      </c>
      <c r="G295" s="2" t="s">
        <v>158</v>
      </c>
      <c r="H295" s="40" t="s">
        <v>142</v>
      </c>
      <c r="I295" s="40" t="s">
        <v>140</v>
      </c>
      <c r="J295" s="40" t="s">
        <v>144</v>
      </c>
      <c r="K295" s="6">
        <f t="shared" si="24"/>
        <v>13.1</v>
      </c>
      <c r="L295" s="6">
        <f t="shared" si="25"/>
        <v>2.1</v>
      </c>
      <c r="M295" s="6">
        <f t="shared" si="26"/>
        <v>6.1</v>
      </c>
      <c r="N295" s="6" t="str">
        <f t="shared" si="27"/>
        <v>2,1/6,1/13,1</v>
      </c>
      <c r="O295" s="6" t="str">
        <f t="shared" si="28"/>
        <v/>
      </c>
      <c r="P295" s="6" t="str">
        <f t="shared" si="29"/>
        <v/>
      </c>
      <c r="R295" s="6" t="s">
        <v>147</v>
      </c>
      <c r="W295" s="40"/>
      <c r="Y295" s="6" t="s">
        <v>197</v>
      </c>
      <c r="Z295" s="6" t="s">
        <v>212</v>
      </c>
    </row>
    <row r="296" spans="1:26" ht="15" customHeight="1" x14ac:dyDescent="0.35">
      <c r="A296" s="5" t="str">
        <f>"208"</f>
        <v>208</v>
      </c>
      <c r="B296" s="2" t="s">
        <v>0</v>
      </c>
      <c r="C296" s="2" t="s">
        <v>1</v>
      </c>
      <c r="G296" s="2" t="s">
        <v>158</v>
      </c>
      <c r="H296" s="40" t="s">
        <v>142</v>
      </c>
      <c r="I296" s="40" t="s">
        <v>146</v>
      </c>
      <c r="J296" s="40" t="s">
        <v>916</v>
      </c>
      <c r="K296" s="6">
        <f t="shared" si="24"/>
        <v>13.1</v>
      </c>
      <c r="L296" s="6">
        <f t="shared" si="25"/>
        <v>12.1</v>
      </c>
      <c r="M296" s="6">
        <f t="shared" si="26"/>
        <v>56.1</v>
      </c>
      <c r="N296" s="6" t="str">
        <f t="shared" si="27"/>
        <v>12,1/13,1/56,1</v>
      </c>
      <c r="O296" s="6" t="str">
        <f t="shared" si="28"/>
        <v/>
      </c>
      <c r="P296" s="6" t="str">
        <f t="shared" si="29"/>
        <v/>
      </c>
      <c r="T296" s="3"/>
      <c r="U296" s="2"/>
      <c r="W296" s="40"/>
      <c r="Y296" s="6" t="s">
        <v>196</v>
      </c>
      <c r="Z296" s="6" t="s">
        <v>272</v>
      </c>
    </row>
    <row r="297" spans="1:26" ht="15" customHeight="1" x14ac:dyDescent="0.35">
      <c r="A297" s="5" t="str">
        <f>"211"</f>
        <v>211</v>
      </c>
      <c r="B297" s="2" t="s">
        <v>0</v>
      </c>
      <c r="C297" s="2" t="s">
        <v>1</v>
      </c>
      <c r="E297" s="2" t="s">
        <v>16</v>
      </c>
      <c r="G297" s="2" t="s">
        <v>158</v>
      </c>
      <c r="H297" s="40" t="s">
        <v>144</v>
      </c>
      <c r="I297" s="40" t="s">
        <v>147</v>
      </c>
      <c r="J297" s="40" t="s">
        <v>2</v>
      </c>
      <c r="K297" s="6">
        <f t="shared" si="24"/>
        <v>6.1</v>
      </c>
      <c r="L297" s="6">
        <f t="shared" si="25"/>
        <v>18.100000000000001</v>
      </c>
      <c r="M297" s="6">
        <f t="shared" si="26"/>
        <v>3.1</v>
      </c>
      <c r="N297" s="6" t="str">
        <f t="shared" si="27"/>
        <v>3,1/6,1/18,1</v>
      </c>
      <c r="O297" s="6" t="str">
        <f t="shared" si="28"/>
        <v/>
      </c>
      <c r="P297" s="6" t="str">
        <f t="shared" si="29"/>
        <v/>
      </c>
      <c r="R297" s="6" t="s">
        <v>139</v>
      </c>
      <c r="S297" s="2"/>
      <c r="T297" s="3" t="s">
        <v>16</v>
      </c>
      <c r="U297" s="6" t="s">
        <v>157</v>
      </c>
      <c r="W297" s="40" t="s">
        <v>16</v>
      </c>
      <c r="Y297" s="6" t="s">
        <v>196</v>
      </c>
    </row>
    <row r="298" spans="1:26" ht="15" customHeight="1" x14ac:dyDescent="0.35">
      <c r="A298" s="5" t="str">
        <f>"207"</f>
        <v>207</v>
      </c>
      <c r="B298" s="2" t="s">
        <v>0</v>
      </c>
      <c r="C298" s="2" t="s">
        <v>7</v>
      </c>
      <c r="E298" s="2" t="s">
        <v>39</v>
      </c>
      <c r="F298" s="2" t="s">
        <v>80</v>
      </c>
      <c r="G298" s="2" t="s">
        <v>158</v>
      </c>
      <c r="H298" s="40" t="s">
        <v>142</v>
      </c>
      <c r="I298" s="40" t="s">
        <v>139</v>
      </c>
      <c r="J298" s="40" t="s">
        <v>144</v>
      </c>
      <c r="K298" s="6">
        <f t="shared" si="24"/>
        <v>13.1</v>
      </c>
      <c r="L298" s="6">
        <f t="shared" si="25"/>
        <v>17.100000000000001</v>
      </c>
      <c r="M298" s="6">
        <f t="shared" si="26"/>
        <v>6.1</v>
      </c>
      <c r="N298" s="6" t="str">
        <f t="shared" si="27"/>
        <v>6,1/13,1/17,1</v>
      </c>
      <c r="O298" s="6" t="str">
        <f t="shared" si="28"/>
        <v/>
      </c>
      <c r="P298" s="6" t="str">
        <f t="shared" si="29"/>
        <v/>
      </c>
      <c r="R298" s="6" t="s">
        <v>141</v>
      </c>
      <c r="T298" s="6" t="s">
        <v>247</v>
      </c>
      <c r="U298" s="6" t="s">
        <v>157</v>
      </c>
      <c r="W298" s="40" t="s">
        <v>39</v>
      </c>
      <c r="Y298" s="6" t="s">
        <v>196</v>
      </c>
    </row>
    <row r="299" spans="1:26" ht="15" customHeight="1" x14ac:dyDescent="0.35">
      <c r="A299" s="5" t="str">
        <f>"211"</f>
        <v>211</v>
      </c>
      <c r="B299" s="2" t="s">
        <v>0</v>
      </c>
      <c r="C299" s="2" t="s">
        <v>1</v>
      </c>
      <c r="D299" s="2" t="s">
        <v>3</v>
      </c>
      <c r="G299" s="2" t="s">
        <v>158</v>
      </c>
      <c r="H299" s="40" t="s">
        <v>144</v>
      </c>
      <c r="I299" s="40" t="s">
        <v>147</v>
      </c>
      <c r="J299" s="40" t="s">
        <v>143</v>
      </c>
      <c r="K299" s="6">
        <f t="shared" si="24"/>
        <v>6.1</v>
      </c>
      <c r="L299" s="6">
        <f t="shared" si="25"/>
        <v>18.100000000000001</v>
      </c>
      <c r="M299" s="6">
        <f t="shared" si="26"/>
        <v>104.1</v>
      </c>
      <c r="N299" s="6" t="str">
        <f t="shared" si="27"/>
        <v>6,1/18,1/104,1</v>
      </c>
      <c r="O299" s="6" t="str">
        <f t="shared" si="28"/>
        <v/>
      </c>
      <c r="P299" s="6" t="str">
        <f t="shared" si="29"/>
        <v/>
      </c>
      <c r="R299" s="6" t="s">
        <v>139</v>
      </c>
      <c r="S299" s="2"/>
      <c r="T299" s="3" t="s">
        <v>148</v>
      </c>
      <c r="U299" s="6" t="s">
        <v>157</v>
      </c>
      <c r="W299" s="40" t="s">
        <v>3</v>
      </c>
      <c r="Y299" s="6" t="s">
        <v>196</v>
      </c>
    </row>
    <row r="300" spans="1:26" ht="15" customHeight="1" x14ac:dyDescent="0.35">
      <c r="A300" s="5" t="str">
        <f>"206"</f>
        <v>206</v>
      </c>
      <c r="B300" s="2" t="s">
        <v>0</v>
      </c>
      <c r="C300" s="2" t="s">
        <v>1</v>
      </c>
      <c r="D300" s="2" t="s">
        <v>3</v>
      </c>
      <c r="E300" s="2" t="s">
        <v>70</v>
      </c>
      <c r="G300" s="2" t="s">
        <v>158</v>
      </c>
      <c r="H300" s="40" t="s">
        <v>147</v>
      </c>
      <c r="I300" s="40" t="s">
        <v>144</v>
      </c>
      <c r="J300" s="40" t="s">
        <v>146</v>
      </c>
      <c r="K300" s="6">
        <f t="shared" si="24"/>
        <v>18.100000000000001</v>
      </c>
      <c r="L300" s="6">
        <f t="shared" si="25"/>
        <v>6.1</v>
      </c>
      <c r="M300" s="6">
        <f t="shared" si="26"/>
        <v>12.1</v>
      </c>
      <c r="N300" s="6" t="str">
        <f t="shared" si="27"/>
        <v>6,1/12,1/18,1</v>
      </c>
      <c r="O300" s="6" t="str">
        <f t="shared" si="28"/>
        <v/>
      </c>
      <c r="P300" s="6" t="str">
        <f t="shared" si="29"/>
        <v/>
      </c>
      <c r="R300" s="6" t="s">
        <v>143</v>
      </c>
      <c r="T300" s="6" t="s">
        <v>70</v>
      </c>
      <c r="U300" s="6" t="s">
        <v>157</v>
      </c>
      <c r="W300" s="40" t="s">
        <v>70</v>
      </c>
      <c r="Y300" s="6" t="s">
        <v>196</v>
      </c>
    </row>
    <row r="301" spans="1:26" ht="15" customHeight="1" x14ac:dyDescent="0.35">
      <c r="A301" s="5" t="str">
        <f>"211"</f>
        <v>211</v>
      </c>
      <c r="B301" s="2" t="s">
        <v>0</v>
      </c>
      <c r="C301" s="2" t="s">
        <v>5</v>
      </c>
      <c r="G301" s="2" t="s">
        <v>158</v>
      </c>
      <c r="H301" s="40" t="s">
        <v>144</v>
      </c>
      <c r="I301" s="40" t="s">
        <v>147</v>
      </c>
      <c r="J301" s="40" t="s">
        <v>146</v>
      </c>
      <c r="K301" s="6">
        <f t="shared" si="24"/>
        <v>6.1</v>
      </c>
      <c r="L301" s="6">
        <f t="shared" si="25"/>
        <v>18.100000000000001</v>
      </c>
      <c r="M301" s="6">
        <f t="shared" si="26"/>
        <v>12.1</v>
      </c>
      <c r="N301" s="6" t="str">
        <f t="shared" si="27"/>
        <v>6,1/12,1/18,1</v>
      </c>
      <c r="O301" s="6" t="str">
        <f t="shared" si="28"/>
        <v/>
      </c>
      <c r="P301" s="6" t="str">
        <f t="shared" si="29"/>
        <v/>
      </c>
      <c r="R301" s="6" t="s">
        <v>917</v>
      </c>
      <c r="S301" s="2"/>
      <c r="T301" s="3" t="s">
        <v>148</v>
      </c>
      <c r="U301" s="6" t="s">
        <v>159</v>
      </c>
      <c r="W301" s="40" t="s">
        <v>3</v>
      </c>
      <c r="Y301" s="6" t="s">
        <v>196</v>
      </c>
    </row>
    <row r="302" spans="1:26" ht="15" customHeight="1" x14ac:dyDescent="0.35">
      <c r="A302" s="5" t="str">
        <f>"208"</f>
        <v>208</v>
      </c>
      <c r="B302" s="2" t="s">
        <v>0</v>
      </c>
      <c r="C302" s="2" t="s">
        <v>7</v>
      </c>
      <c r="D302" s="2" t="s">
        <v>3</v>
      </c>
      <c r="E302" s="2" t="s">
        <v>16</v>
      </c>
      <c r="G302" s="2" t="s">
        <v>158</v>
      </c>
      <c r="H302" s="40" t="s">
        <v>916</v>
      </c>
      <c r="I302" s="40" t="s">
        <v>144</v>
      </c>
      <c r="J302" s="40" t="s">
        <v>147</v>
      </c>
      <c r="K302" s="6">
        <f t="shared" si="24"/>
        <v>56.1</v>
      </c>
      <c r="L302" s="6">
        <f t="shared" si="25"/>
        <v>6.1</v>
      </c>
      <c r="M302" s="6">
        <f t="shared" si="26"/>
        <v>18.100000000000001</v>
      </c>
      <c r="N302" s="6" t="str">
        <f t="shared" si="27"/>
        <v>6,1/18,1/56,1</v>
      </c>
      <c r="O302" s="6" t="str">
        <f t="shared" si="28"/>
        <v/>
      </c>
      <c r="P302" s="6" t="str">
        <f t="shared" si="29"/>
        <v/>
      </c>
      <c r="R302" s="6" t="s">
        <v>2</v>
      </c>
      <c r="T302" s="3" t="s">
        <v>16</v>
      </c>
      <c r="U302" s="2" t="s">
        <v>157</v>
      </c>
      <c r="W302" s="40" t="s">
        <v>16</v>
      </c>
      <c r="Y302" s="6" t="s">
        <v>196</v>
      </c>
    </row>
    <row r="303" spans="1:26" ht="15" customHeight="1" x14ac:dyDescent="0.35">
      <c r="A303" s="5" t="str">
        <f>"207"</f>
        <v>207</v>
      </c>
      <c r="B303" s="2" t="s">
        <v>0</v>
      </c>
      <c r="C303" s="2" t="s">
        <v>7</v>
      </c>
      <c r="G303" s="2" t="s">
        <v>158</v>
      </c>
      <c r="H303" s="40" t="s">
        <v>140</v>
      </c>
      <c r="I303" s="40" t="s">
        <v>2</v>
      </c>
      <c r="J303" s="40" t="s">
        <v>70</v>
      </c>
      <c r="K303" s="6">
        <f t="shared" si="24"/>
        <v>2.1</v>
      </c>
      <c r="L303" s="6">
        <f t="shared" si="25"/>
        <v>3.1</v>
      </c>
      <c r="M303" s="6">
        <f t="shared" si="26"/>
        <v>8.1</v>
      </c>
      <c r="N303" s="6" t="str">
        <f t="shared" si="27"/>
        <v>2,1/3,1/8,1</v>
      </c>
      <c r="O303" s="6">
        <f t="shared" si="28"/>
        <v>303</v>
      </c>
      <c r="P303" s="6" t="str">
        <f t="shared" si="29"/>
        <v/>
      </c>
      <c r="R303" s="6" t="s">
        <v>146</v>
      </c>
      <c r="T303" s="6" t="s">
        <v>16</v>
      </c>
      <c r="W303" s="40" t="s">
        <v>16</v>
      </c>
      <c r="Y303" s="6" t="s">
        <v>197</v>
      </c>
    </row>
    <row r="304" spans="1:26" ht="15" customHeight="1" x14ac:dyDescent="0.35">
      <c r="A304" s="5" t="str">
        <f>"209"</f>
        <v>209</v>
      </c>
      <c r="B304" s="2" t="s">
        <v>0</v>
      </c>
      <c r="C304" s="2" t="s">
        <v>1</v>
      </c>
      <c r="G304" s="2" t="s">
        <v>158</v>
      </c>
      <c r="H304" s="40" t="s">
        <v>916</v>
      </c>
      <c r="I304" s="40" t="s">
        <v>142</v>
      </c>
      <c r="J304" s="40" t="s">
        <v>140</v>
      </c>
      <c r="K304" s="6">
        <f t="shared" si="24"/>
        <v>56.1</v>
      </c>
      <c r="L304" s="6">
        <f t="shared" si="25"/>
        <v>13.1</v>
      </c>
      <c r="M304" s="6">
        <f t="shared" si="26"/>
        <v>2.1</v>
      </c>
      <c r="N304" s="6" t="str">
        <f t="shared" si="27"/>
        <v>2,1/13,1/56,1</v>
      </c>
      <c r="O304" s="6" t="str">
        <f t="shared" si="28"/>
        <v/>
      </c>
      <c r="P304" s="6" t="str">
        <f t="shared" si="29"/>
        <v/>
      </c>
      <c r="R304" s="6" t="s">
        <v>139</v>
      </c>
      <c r="T304" s="11"/>
      <c r="U304" s="11"/>
      <c r="V304" s="11"/>
      <c r="W304" s="42"/>
      <c r="X304" s="11"/>
      <c r="Y304" s="6" t="s">
        <v>196</v>
      </c>
    </row>
    <row r="305" spans="1:26" ht="15" customHeight="1" x14ac:dyDescent="0.35">
      <c r="A305" s="5" t="str">
        <f>"211"</f>
        <v>211</v>
      </c>
      <c r="B305" s="2" t="s">
        <v>0</v>
      </c>
      <c r="C305" s="2" t="s">
        <v>1</v>
      </c>
      <c r="E305" s="2" t="s">
        <v>16</v>
      </c>
      <c r="G305" s="2" t="s">
        <v>158</v>
      </c>
      <c r="H305" s="40" t="s">
        <v>2</v>
      </c>
      <c r="I305" s="40" t="s">
        <v>139</v>
      </c>
      <c r="J305" s="40" t="s">
        <v>140</v>
      </c>
      <c r="K305" s="6">
        <f t="shared" si="24"/>
        <v>3.1</v>
      </c>
      <c r="L305" s="6">
        <f t="shared" si="25"/>
        <v>17.100000000000001</v>
      </c>
      <c r="M305" s="6">
        <f t="shared" si="26"/>
        <v>2.1</v>
      </c>
      <c r="N305" s="6" t="str">
        <f t="shared" si="27"/>
        <v>2,1/3,1/17,1</v>
      </c>
      <c r="O305" s="6" t="str">
        <f t="shared" si="28"/>
        <v/>
      </c>
      <c r="P305" s="6" t="str">
        <f t="shared" si="29"/>
        <v/>
      </c>
      <c r="R305" s="6" t="s">
        <v>916</v>
      </c>
      <c r="S305" s="2"/>
      <c r="T305" s="3" t="s">
        <v>16</v>
      </c>
      <c r="U305" s="6" t="s">
        <v>157</v>
      </c>
      <c r="W305" s="40" t="s">
        <v>16</v>
      </c>
      <c r="Y305" s="6" t="s">
        <v>196</v>
      </c>
    </row>
    <row r="306" spans="1:26" ht="15" customHeight="1" x14ac:dyDescent="0.35">
      <c r="A306" s="5" t="str">
        <f>"209"</f>
        <v>209</v>
      </c>
      <c r="B306" s="2" t="s">
        <v>0</v>
      </c>
      <c r="C306" s="2" t="s">
        <v>1</v>
      </c>
      <c r="E306" s="2" t="s">
        <v>70</v>
      </c>
      <c r="G306" s="2" t="s">
        <v>158</v>
      </c>
      <c r="H306" s="40" t="s">
        <v>140</v>
      </c>
      <c r="I306" s="40" t="s">
        <v>70</v>
      </c>
      <c r="J306" s="40" t="s">
        <v>916</v>
      </c>
      <c r="K306" s="6">
        <f t="shared" si="24"/>
        <v>2.1</v>
      </c>
      <c r="L306" s="6">
        <f t="shared" si="25"/>
        <v>8.1</v>
      </c>
      <c r="M306" s="6">
        <f t="shared" si="26"/>
        <v>56.1</v>
      </c>
      <c r="N306" s="6" t="str">
        <f t="shared" si="27"/>
        <v>2,1/8,1/56,1</v>
      </c>
      <c r="O306" s="6" t="str">
        <f t="shared" si="28"/>
        <v/>
      </c>
      <c r="P306" s="6" t="str">
        <f t="shared" si="29"/>
        <v/>
      </c>
      <c r="R306" s="6" t="s">
        <v>142</v>
      </c>
      <c r="T306" s="11"/>
      <c r="U306" s="11" t="s">
        <v>156</v>
      </c>
      <c r="V306" s="11"/>
      <c r="W306" s="42"/>
      <c r="X306" s="6" t="s">
        <v>182</v>
      </c>
      <c r="Y306" s="6" t="s">
        <v>198</v>
      </c>
      <c r="Z306" s="6" t="s">
        <v>229</v>
      </c>
    </row>
    <row r="307" spans="1:26" ht="15" customHeight="1" x14ac:dyDescent="0.35">
      <c r="A307" s="5" t="str">
        <f>"212"</f>
        <v>212</v>
      </c>
      <c r="B307" s="2" t="s">
        <v>0</v>
      </c>
      <c r="C307" s="2" t="s">
        <v>5</v>
      </c>
      <c r="D307" s="2" t="s">
        <v>3</v>
      </c>
      <c r="G307" s="2" t="s">
        <v>158</v>
      </c>
      <c r="H307" s="40" t="s">
        <v>144</v>
      </c>
      <c r="I307" s="40" t="s">
        <v>2</v>
      </c>
      <c r="J307" s="40" t="s">
        <v>146</v>
      </c>
      <c r="K307" s="6">
        <f t="shared" si="24"/>
        <v>6.1</v>
      </c>
      <c r="L307" s="6">
        <f t="shared" si="25"/>
        <v>3.1</v>
      </c>
      <c r="M307" s="6">
        <f t="shared" si="26"/>
        <v>12.1</v>
      </c>
      <c r="N307" s="6" t="str">
        <f t="shared" si="27"/>
        <v>3,1/6,1/12,1</v>
      </c>
      <c r="O307" s="6" t="str">
        <f t="shared" si="28"/>
        <v/>
      </c>
      <c r="P307" s="6" t="str">
        <f t="shared" si="29"/>
        <v/>
      </c>
      <c r="R307" s="6" t="s">
        <v>140</v>
      </c>
      <c r="S307" s="6" t="s">
        <v>16</v>
      </c>
      <c r="T307" s="12"/>
      <c r="W307" s="40"/>
      <c r="X307" s="6" t="s">
        <v>242</v>
      </c>
      <c r="Y307" s="6" t="s">
        <v>196</v>
      </c>
    </row>
    <row r="308" spans="1:26" ht="15" customHeight="1" x14ac:dyDescent="0.35">
      <c r="A308" s="5" t="str">
        <f>"209"</f>
        <v>209</v>
      </c>
      <c r="B308" s="2" t="s">
        <v>0</v>
      </c>
      <c r="C308" s="2" t="s">
        <v>1</v>
      </c>
      <c r="E308" s="2" t="s">
        <v>70</v>
      </c>
      <c r="G308" s="2" t="s">
        <v>158</v>
      </c>
      <c r="H308" s="40" t="s">
        <v>70</v>
      </c>
      <c r="I308" s="40" t="s">
        <v>917</v>
      </c>
      <c r="J308" s="40" t="s">
        <v>140</v>
      </c>
      <c r="K308" s="6">
        <f t="shared" si="24"/>
        <v>8.1</v>
      </c>
      <c r="L308" s="6">
        <f t="shared" si="25"/>
        <v>5.0999999999999996</v>
      </c>
      <c r="M308" s="6">
        <f t="shared" si="26"/>
        <v>2.1</v>
      </c>
      <c r="N308" s="6" t="str">
        <f t="shared" si="27"/>
        <v>2,1/5,1/8,1</v>
      </c>
      <c r="O308" s="6" t="str">
        <f t="shared" si="28"/>
        <v/>
      </c>
      <c r="P308" s="6" t="str">
        <f t="shared" si="29"/>
        <v/>
      </c>
      <c r="R308" s="6" t="s">
        <v>139</v>
      </c>
      <c r="U308" s="6" t="s">
        <v>156</v>
      </c>
      <c r="W308" s="40"/>
      <c r="X308" s="6" t="s">
        <v>182</v>
      </c>
      <c r="Y308" s="6" t="s">
        <v>196</v>
      </c>
    </row>
    <row r="309" spans="1:26" ht="15" customHeight="1" x14ac:dyDescent="0.35">
      <c r="A309" s="5" t="str">
        <f>"201"</f>
        <v>201</v>
      </c>
      <c r="B309" s="2" t="s">
        <v>0</v>
      </c>
      <c r="C309" s="2" t="s">
        <v>1</v>
      </c>
      <c r="E309" s="2" t="s">
        <v>2</v>
      </c>
      <c r="G309" s="2" t="s">
        <v>158</v>
      </c>
      <c r="H309" s="40" t="s">
        <v>2</v>
      </c>
      <c r="I309" s="40" t="s">
        <v>147</v>
      </c>
      <c r="J309" s="40" t="s">
        <v>146</v>
      </c>
      <c r="K309" s="6">
        <f t="shared" si="24"/>
        <v>3.1</v>
      </c>
      <c r="L309" s="6">
        <f t="shared" si="25"/>
        <v>18.100000000000001</v>
      </c>
      <c r="M309" s="6">
        <f t="shared" si="26"/>
        <v>12.1</v>
      </c>
      <c r="N309" s="6" t="str">
        <f t="shared" si="27"/>
        <v>3,1/12,1/18,1</v>
      </c>
      <c r="O309" s="6">
        <f t="shared" si="28"/>
        <v>309</v>
      </c>
      <c r="P309" s="6" t="str">
        <f t="shared" si="29"/>
        <v/>
      </c>
      <c r="W309" s="40"/>
      <c r="Y309" s="6" t="s">
        <v>196</v>
      </c>
    </row>
    <row r="310" spans="1:26" ht="15" customHeight="1" x14ac:dyDescent="0.35">
      <c r="A310" s="5" t="str">
        <f>"208"</f>
        <v>208</v>
      </c>
      <c r="B310" s="2" t="s">
        <v>0</v>
      </c>
      <c r="C310" s="2" t="s">
        <v>5</v>
      </c>
      <c r="G310" s="2" t="s">
        <v>158</v>
      </c>
      <c r="H310" s="40" t="s">
        <v>139</v>
      </c>
      <c r="I310" s="40" t="s">
        <v>140</v>
      </c>
      <c r="J310" s="40" t="s">
        <v>142</v>
      </c>
      <c r="K310" s="6">
        <f t="shared" si="24"/>
        <v>17.100000000000001</v>
      </c>
      <c r="L310" s="6">
        <f t="shared" si="25"/>
        <v>2.1</v>
      </c>
      <c r="M310" s="6">
        <f t="shared" si="26"/>
        <v>13.1</v>
      </c>
      <c r="N310" s="6" t="str">
        <f t="shared" si="27"/>
        <v>2,1/13,1/17,1</v>
      </c>
      <c r="O310" s="6" t="str">
        <f t="shared" si="28"/>
        <v/>
      </c>
      <c r="P310" s="6" t="str">
        <f t="shared" si="29"/>
        <v/>
      </c>
      <c r="T310" s="3"/>
      <c r="U310" s="2"/>
      <c r="W310" s="40"/>
      <c r="Y310" s="6" t="s">
        <v>196</v>
      </c>
      <c r="Z310" s="6" t="s">
        <v>273</v>
      </c>
    </row>
    <row r="311" spans="1:26" ht="15" customHeight="1" x14ac:dyDescent="0.35">
      <c r="A311" s="5" t="str">
        <f>"202"</f>
        <v>202</v>
      </c>
      <c r="B311" s="2" t="s">
        <v>0</v>
      </c>
      <c r="C311" s="2" t="s">
        <v>10</v>
      </c>
      <c r="G311" s="2" t="s">
        <v>158</v>
      </c>
      <c r="H311" s="40" t="s">
        <v>139</v>
      </c>
      <c r="I311" s="40" t="s">
        <v>142</v>
      </c>
      <c r="J311" s="40" t="s">
        <v>143</v>
      </c>
      <c r="K311" s="6">
        <f t="shared" si="24"/>
        <v>17.100000000000001</v>
      </c>
      <c r="L311" s="6">
        <f t="shared" si="25"/>
        <v>13.1</v>
      </c>
      <c r="M311" s="6">
        <f t="shared" si="26"/>
        <v>104.1</v>
      </c>
      <c r="N311" s="6" t="str">
        <f t="shared" si="27"/>
        <v>13,1/17,1/104,1</v>
      </c>
      <c r="O311" s="6" t="str">
        <f t="shared" si="28"/>
        <v/>
      </c>
      <c r="P311" s="6" t="str">
        <f t="shared" si="29"/>
        <v/>
      </c>
      <c r="W311" s="40"/>
      <c r="Y311" s="6" t="s">
        <v>197</v>
      </c>
      <c r="Z311" s="6" t="s">
        <v>210</v>
      </c>
    </row>
    <row r="312" spans="1:26" ht="15" customHeight="1" x14ac:dyDescent="0.35">
      <c r="A312" s="5" t="str">
        <f>"204"</f>
        <v>204</v>
      </c>
      <c r="B312" s="2" t="s">
        <v>0</v>
      </c>
      <c r="C312" s="2" t="s">
        <v>10</v>
      </c>
      <c r="E312" s="2" t="s">
        <v>39</v>
      </c>
      <c r="G312" s="2" t="s">
        <v>158</v>
      </c>
      <c r="H312" s="40" t="s">
        <v>70</v>
      </c>
      <c r="I312" s="40" t="s">
        <v>146</v>
      </c>
      <c r="J312" s="40" t="s">
        <v>140</v>
      </c>
      <c r="K312" s="6">
        <f t="shared" si="24"/>
        <v>8.1</v>
      </c>
      <c r="L312" s="6">
        <f t="shared" si="25"/>
        <v>12.1</v>
      </c>
      <c r="M312" s="6">
        <f t="shared" si="26"/>
        <v>2.1</v>
      </c>
      <c r="N312" s="6" t="str">
        <f t="shared" si="27"/>
        <v>2,1/8,1/12,1</v>
      </c>
      <c r="O312" s="6" t="str">
        <f t="shared" si="28"/>
        <v/>
      </c>
      <c r="P312" s="6" t="str">
        <f t="shared" si="29"/>
        <v/>
      </c>
      <c r="R312" s="6" t="s">
        <v>139</v>
      </c>
      <c r="W312" s="40"/>
      <c r="Y312" s="6" t="s">
        <v>196</v>
      </c>
    </row>
    <row r="313" spans="1:26" ht="15" customHeight="1" x14ac:dyDescent="0.35">
      <c r="A313" s="5" t="str">
        <f>"206"</f>
        <v>206</v>
      </c>
      <c r="B313" s="2" t="s">
        <v>0</v>
      </c>
      <c r="C313" s="2" t="s">
        <v>5</v>
      </c>
      <c r="D313" s="2" t="s">
        <v>3</v>
      </c>
      <c r="E313" s="2" t="s">
        <v>70</v>
      </c>
      <c r="G313" s="2" t="s">
        <v>158</v>
      </c>
      <c r="H313" s="40" t="s">
        <v>70</v>
      </c>
      <c r="I313" s="40" t="s">
        <v>144</v>
      </c>
      <c r="J313" s="40" t="s">
        <v>147</v>
      </c>
      <c r="K313" s="6">
        <f t="shared" si="24"/>
        <v>8.1</v>
      </c>
      <c r="L313" s="6">
        <f t="shared" si="25"/>
        <v>6.1</v>
      </c>
      <c r="M313" s="6">
        <f t="shared" si="26"/>
        <v>18.100000000000001</v>
      </c>
      <c r="N313" s="6" t="str">
        <f t="shared" si="27"/>
        <v>6,1/8,1/18,1</v>
      </c>
      <c r="O313" s="6" t="str">
        <f t="shared" si="28"/>
        <v/>
      </c>
      <c r="P313" s="6" t="str">
        <f t="shared" si="29"/>
        <v/>
      </c>
      <c r="R313" s="6" t="s">
        <v>139</v>
      </c>
      <c r="T313" s="6" t="s">
        <v>3</v>
      </c>
      <c r="U313" s="6" t="s">
        <v>156</v>
      </c>
      <c r="W313" s="40" t="s">
        <v>70</v>
      </c>
      <c r="Y313" s="6" t="s">
        <v>196</v>
      </c>
    </row>
    <row r="314" spans="1:26" ht="15" customHeight="1" x14ac:dyDescent="0.35">
      <c r="A314" s="5" t="str">
        <f>"203"</f>
        <v>203</v>
      </c>
      <c r="B314" s="2" t="s">
        <v>0</v>
      </c>
      <c r="C314" s="2" t="s">
        <v>7</v>
      </c>
      <c r="G314" s="2" t="s">
        <v>158</v>
      </c>
      <c r="H314" s="40" t="s">
        <v>142</v>
      </c>
      <c r="I314" s="40" t="s">
        <v>144</v>
      </c>
      <c r="J314" s="40" t="s">
        <v>139</v>
      </c>
      <c r="K314" s="6">
        <f t="shared" si="24"/>
        <v>13.1</v>
      </c>
      <c r="L314" s="6">
        <f t="shared" si="25"/>
        <v>6.1</v>
      </c>
      <c r="M314" s="6">
        <f t="shared" si="26"/>
        <v>17.100000000000001</v>
      </c>
      <c r="N314" s="6" t="str">
        <f t="shared" si="27"/>
        <v>6,1/13,1/17,1</v>
      </c>
      <c r="O314" s="6" t="str">
        <f t="shared" si="28"/>
        <v/>
      </c>
      <c r="P314" s="6" t="str">
        <f t="shared" si="29"/>
        <v/>
      </c>
      <c r="R314" s="6" t="s">
        <v>147</v>
      </c>
      <c r="W314" s="40"/>
      <c r="Y314" s="6" t="s">
        <v>196</v>
      </c>
      <c r="Z314" s="6" t="s">
        <v>226</v>
      </c>
    </row>
    <row r="315" spans="1:26" ht="15" customHeight="1" x14ac:dyDescent="0.35">
      <c r="A315" s="5" t="str">
        <f>"204"</f>
        <v>204</v>
      </c>
      <c r="B315" s="2" t="s">
        <v>0</v>
      </c>
      <c r="C315" s="2" t="s">
        <v>10</v>
      </c>
      <c r="E315" s="2" t="s">
        <v>39</v>
      </c>
      <c r="G315" s="2" t="s">
        <v>158</v>
      </c>
      <c r="H315" s="40" t="s">
        <v>139</v>
      </c>
      <c r="I315" s="40" t="s">
        <v>140</v>
      </c>
      <c r="J315" s="40" t="s">
        <v>916</v>
      </c>
      <c r="K315" s="6">
        <f t="shared" si="24"/>
        <v>17.100000000000001</v>
      </c>
      <c r="L315" s="6">
        <f t="shared" si="25"/>
        <v>2.1</v>
      </c>
      <c r="M315" s="6">
        <f t="shared" si="26"/>
        <v>56.1</v>
      </c>
      <c r="N315" s="6" t="str">
        <f t="shared" si="27"/>
        <v>2,1/17,1/56,1</v>
      </c>
      <c r="O315" s="6" t="str">
        <f t="shared" si="28"/>
        <v/>
      </c>
      <c r="P315" s="6" t="str">
        <f t="shared" si="29"/>
        <v/>
      </c>
      <c r="R315" s="6" t="s">
        <v>142</v>
      </c>
      <c r="T315" s="6" t="s">
        <v>153</v>
      </c>
      <c r="W315" s="40" t="s">
        <v>39</v>
      </c>
      <c r="Y315" s="6" t="s">
        <v>196</v>
      </c>
    </row>
    <row r="316" spans="1:26" ht="15" customHeight="1" x14ac:dyDescent="0.35">
      <c r="A316" s="5" t="str">
        <f>"207"</f>
        <v>207</v>
      </c>
      <c r="B316" s="2" t="s">
        <v>0</v>
      </c>
      <c r="C316" s="2" t="s">
        <v>5</v>
      </c>
      <c r="D316" s="2" t="s">
        <v>64</v>
      </c>
      <c r="E316" s="2" t="s">
        <v>12</v>
      </c>
      <c r="G316" s="2" t="s">
        <v>158</v>
      </c>
      <c r="H316" s="40" t="s">
        <v>144</v>
      </c>
      <c r="I316" s="40" t="s">
        <v>147</v>
      </c>
      <c r="J316" s="40" t="s">
        <v>146</v>
      </c>
      <c r="K316" s="6">
        <f t="shared" si="24"/>
        <v>6.1</v>
      </c>
      <c r="L316" s="6">
        <f t="shared" si="25"/>
        <v>18.100000000000001</v>
      </c>
      <c r="M316" s="6">
        <f t="shared" si="26"/>
        <v>12.1</v>
      </c>
      <c r="N316" s="6" t="str">
        <f t="shared" si="27"/>
        <v>6,1/12,1/18,1</v>
      </c>
      <c r="O316" s="6" t="str">
        <f t="shared" si="28"/>
        <v/>
      </c>
      <c r="P316" s="6" t="str">
        <f t="shared" si="29"/>
        <v/>
      </c>
      <c r="R316" s="6" t="s">
        <v>142</v>
      </c>
      <c r="T316" s="6" t="s">
        <v>253</v>
      </c>
      <c r="U316" s="6" t="s">
        <v>157</v>
      </c>
      <c r="W316" s="40" t="s">
        <v>64</v>
      </c>
      <c r="Y316" s="6" t="s">
        <v>196</v>
      </c>
    </row>
    <row r="317" spans="1:26" ht="15" customHeight="1" x14ac:dyDescent="0.35">
      <c r="A317" s="5" t="str">
        <f>"212"</f>
        <v>212</v>
      </c>
      <c r="B317" s="2" t="s">
        <v>0</v>
      </c>
      <c r="C317" s="2" t="s">
        <v>1</v>
      </c>
      <c r="G317" s="2" t="s">
        <v>158</v>
      </c>
      <c r="H317" s="40" t="s">
        <v>144</v>
      </c>
      <c r="I317" s="40" t="s">
        <v>142</v>
      </c>
      <c r="J317" s="40" t="s">
        <v>916</v>
      </c>
      <c r="K317" s="6">
        <f t="shared" si="24"/>
        <v>6.1</v>
      </c>
      <c r="L317" s="6">
        <f t="shared" si="25"/>
        <v>13.1</v>
      </c>
      <c r="M317" s="6">
        <f t="shared" si="26"/>
        <v>56.1</v>
      </c>
      <c r="N317" s="6" t="str">
        <f t="shared" si="27"/>
        <v>6,1/13,1/56,1</v>
      </c>
      <c r="O317" s="6" t="str">
        <f t="shared" si="28"/>
        <v/>
      </c>
      <c r="P317" s="6" t="str">
        <f t="shared" si="29"/>
        <v/>
      </c>
      <c r="R317" s="6" t="s">
        <v>146</v>
      </c>
      <c r="T317" s="12"/>
      <c r="W317" s="40"/>
      <c r="X317" s="6" t="s">
        <v>170</v>
      </c>
      <c r="Y317" s="6" t="s">
        <v>196</v>
      </c>
    </row>
    <row r="318" spans="1:26" ht="15" customHeight="1" x14ac:dyDescent="0.35">
      <c r="A318" s="5" t="str">
        <f>"205"</f>
        <v>205</v>
      </c>
      <c r="B318" s="2" t="s">
        <v>0</v>
      </c>
      <c r="C318" s="2" t="s">
        <v>10</v>
      </c>
      <c r="D318" s="2" t="s">
        <v>3</v>
      </c>
      <c r="E318" s="2" t="s">
        <v>25</v>
      </c>
      <c r="G318" s="2" t="s">
        <v>158</v>
      </c>
      <c r="H318" s="40" t="s">
        <v>144</v>
      </c>
      <c r="I318" s="40" t="s">
        <v>147</v>
      </c>
      <c r="J318" s="40" t="s">
        <v>143</v>
      </c>
      <c r="K318" s="6">
        <f t="shared" si="24"/>
        <v>6.1</v>
      </c>
      <c r="L318" s="6">
        <f t="shared" si="25"/>
        <v>18.100000000000001</v>
      </c>
      <c r="M318" s="6">
        <f t="shared" si="26"/>
        <v>104.1</v>
      </c>
      <c r="N318" s="6" t="str">
        <f t="shared" si="27"/>
        <v>6,1/18,1/104,1</v>
      </c>
      <c r="O318" s="6" t="str">
        <f t="shared" si="28"/>
        <v/>
      </c>
      <c r="P318" s="6" t="str">
        <f t="shared" si="29"/>
        <v/>
      </c>
      <c r="R318" s="6" t="s">
        <v>142</v>
      </c>
      <c r="W318" s="40"/>
      <c r="Y318" s="6" t="s">
        <v>196</v>
      </c>
    </row>
    <row r="319" spans="1:26" ht="15" customHeight="1" x14ac:dyDescent="0.35">
      <c r="A319" s="5" t="str">
        <f>"202"</f>
        <v>202</v>
      </c>
      <c r="B319" s="2" t="s">
        <v>0</v>
      </c>
      <c r="C319" s="2" t="s">
        <v>5</v>
      </c>
      <c r="E319" s="2" t="s">
        <v>27</v>
      </c>
      <c r="G319" s="2" t="s">
        <v>158</v>
      </c>
      <c r="H319" s="40" t="s">
        <v>140</v>
      </c>
      <c r="I319" s="40" t="s">
        <v>139</v>
      </c>
      <c r="J319" s="40" t="s">
        <v>142</v>
      </c>
      <c r="K319" s="6">
        <f t="shared" si="24"/>
        <v>2.1</v>
      </c>
      <c r="L319" s="6">
        <f t="shared" si="25"/>
        <v>17.100000000000001</v>
      </c>
      <c r="M319" s="6">
        <f t="shared" si="26"/>
        <v>13.1</v>
      </c>
      <c r="N319" s="6" t="str">
        <f t="shared" si="27"/>
        <v>2,1/13,1/17,1</v>
      </c>
      <c r="O319" s="6" t="str">
        <f t="shared" si="28"/>
        <v/>
      </c>
      <c r="P319" s="6" t="str">
        <f t="shared" si="29"/>
        <v/>
      </c>
      <c r="W319" s="40"/>
      <c r="Y319" s="6" t="s">
        <v>197</v>
      </c>
      <c r="Z319" s="6" t="s">
        <v>200</v>
      </c>
    </row>
    <row r="320" spans="1:26" ht="15" customHeight="1" x14ac:dyDescent="0.35">
      <c r="A320" s="5" t="str">
        <f>"204"</f>
        <v>204</v>
      </c>
      <c r="B320" s="2" t="s">
        <v>0</v>
      </c>
      <c r="C320" s="2" t="s">
        <v>1</v>
      </c>
      <c r="E320" s="2" t="s">
        <v>25</v>
      </c>
      <c r="G320" s="2" t="s">
        <v>158</v>
      </c>
      <c r="H320" s="40" t="s">
        <v>142</v>
      </c>
      <c r="I320" s="40" t="s">
        <v>139</v>
      </c>
      <c r="J320" s="40" t="s">
        <v>144</v>
      </c>
      <c r="K320" s="6">
        <f t="shared" si="24"/>
        <v>13.1</v>
      </c>
      <c r="L320" s="6">
        <f t="shared" si="25"/>
        <v>17.100000000000001</v>
      </c>
      <c r="M320" s="6">
        <f t="shared" si="26"/>
        <v>6.1</v>
      </c>
      <c r="N320" s="6" t="str">
        <f t="shared" si="27"/>
        <v>6,1/13,1/17,1</v>
      </c>
      <c r="O320" s="6" t="str">
        <f t="shared" si="28"/>
        <v/>
      </c>
      <c r="P320" s="6" t="str">
        <f t="shared" si="29"/>
        <v/>
      </c>
      <c r="R320" s="6" t="s">
        <v>140</v>
      </c>
      <c r="W320" s="40"/>
      <c r="Y320" s="6" t="s">
        <v>196</v>
      </c>
    </row>
    <row r="321" spans="1:38" ht="15" customHeight="1" x14ac:dyDescent="0.35">
      <c r="A321" s="5" t="str">
        <f>"204"</f>
        <v>204</v>
      </c>
      <c r="B321" s="2" t="s">
        <v>0</v>
      </c>
      <c r="C321" s="2" t="s">
        <v>10</v>
      </c>
      <c r="D321" s="2" t="s">
        <v>3</v>
      </c>
      <c r="E321" s="2" t="s">
        <v>16</v>
      </c>
      <c r="G321" s="2" t="s">
        <v>158</v>
      </c>
      <c r="H321" s="40" t="s">
        <v>139</v>
      </c>
      <c r="I321" s="40" t="s">
        <v>917</v>
      </c>
      <c r="J321" s="40" t="s">
        <v>142</v>
      </c>
      <c r="K321" s="6">
        <f t="shared" si="24"/>
        <v>17.100000000000001</v>
      </c>
      <c r="L321" s="6">
        <f t="shared" si="25"/>
        <v>5.0999999999999996</v>
      </c>
      <c r="M321" s="6">
        <f t="shared" si="26"/>
        <v>13.1</v>
      </c>
      <c r="N321" s="6" t="str">
        <f t="shared" si="27"/>
        <v>5,1/13,1/17,1</v>
      </c>
      <c r="O321" s="6" t="str">
        <f t="shared" si="28"/>
        <v/>
      </c>
      <c r="P321" s="6" t="str">
        <f t="shared" si="29"/>
        <v/>
      </c>
      <c r="R321" s="6" t="s">
        <v>140</v>
      </c>
      <c r="T321" s="6" t="s">
        <v>16</v>
      </c>
      <c r="U321" s="6" t="s">
        <v>157</v>
      </c>
      <c r="W321" s="40" t="s">
        <v>16</v>
      </c>
      <c r="Y321" s="6" t="s">
        <v>196</v>
      </c>
    </row>
    <row r="322" spans="1:38" ht="15" customHeight="1" x14ac:dyDescent="0.35">
      <c r="A322" s="5" t="str">
        <f>"210"</f>
        <v>210</v>
      </c>
      <c r="B322" s="2" t="s">
        <v>0</v>
      </c>
      <c r="C322" s="2" t="s">
        <v>1</v>
      </c>
      <c r="D322" s="2" t="s">
        <v>3</v>
      </c>
      <c r="E322" s="2" t="s">
        <v>25</v>
      </c>
      <c r="G322" s="2" t="s">
        <v>158</v>
      </c>
      <c r="H322" s="40" t="s">
        <v>140</v>
      </c>
      <c r="I322" s="40" t="s">
        <v>139</v>
      </c>
      <c r="J322" s="40" t="s">
        <v>2</v>
      </c>
      <c r="K322" s="6">
        <f t="shared" si="24"/>
        <v>2.1</v>
      </c>
      <c r="L322" s="6">
        <f t="shared" si="25"/>
        <v>17.100000000000001</v>
      </c>
      <c r="M322" s="6">
        <f t="shared" si="26"/>
        <v>3.1</v>
      </c>
      <c r="N322" s="6" t="str">
        <f t="shared" si="27"/>
        <v>2,1/3,1/17,1</v>
      </c>
      <c r="O322" s="6" t="str">
        <f t="shared" si="28"/>
        <v/>
      </c>
      <c r="P322" s="6" t="str">
        <f t="shared" si="29"/>
        <v/>
      </c>
      <c r="R322" s="6" t="s">
        <v>147</v>
      </c>
      <c r="W322" s="40"/>
      <c r="Y322" s="6" t="s">
        <v>196</v>
      </c>
    </row>
    <row r="323" spans="1:38" ht="15" customHeight="1" x14ac:dyDescent="0.35">
      <c r="A323" s="5" t="str">
        <f>"205"</f>
        <v>205</v>
      </c>
      <c r="B323" s="2" t="s">
        <v>0</v>
      </c>
      <c r="C323" s="2" t="s">
        <v>5</v>
      </c>
      <c r="G323" s="2" t="s">
        <v>158</v>
      </c>
      <c r="H323" s="40" t="s">
        <v>139</v>
      </c>
      <c r="I323" s="40" t="s">
        <v>142</v>
      </c>
      <c r="J323" s="40" t="s">
        <v>143</v>
      </c>
      <c r="K323" s="6">
        <f t="shared" ref="K323:K358" si="30">IFERROR(MATCH(H323,H:H,0)+0.1,-1)</f>
        <v>17.100000000000001</v>
      </c>
      <c r="L323" s="6">
        <f t="shared" ref="L323:L358" si="31">IFERROR(IFERROR(MATCH(I323,H:H,0)+0.1,MATCH(I323,I:I,0)+0.2),-1)</f>
        <v>13.1</v>
      </c>
      <c r="M323" s="6">
        <f t="shared" ref="M323:M358" si="32">IFERROR(IFERROR(MATCH(J323,H:H,0)+0.1,IFERROR(MATCH(J323,I:I,0)+0.2,MATCH(J323,J:J,0)+0.3)),-1)</f>
        <v>104.1</v>
      </c>
      <c r="N323" s="6" t="str">
        <f t="shared" ref="N323:N358" si="33">SMALL(K323:M323,1) &amp; "/" &amp; SMALL(K323:M323,2) &amp; "/" &amp; SMALL(K323:M323,3)</f>
        <v>13,1/17,1/104,1</v>
      </c>
      <c r="O323" s="6" t="str">
        <f t="shared" ref="O323:O358" si="34">IF(MATCH(N323,N:N,0)=ROW(),ROW(),"")</f>
        <v/>
      </c>
      <c r="P323" s="6" t="str">
        <f t="shared" ref="P323:P358" si="35">IFERROR(SMALL(O:O,ROW()-1),"")</f>
        <v/>
      </c>
      <c r="W323" s="40"/>
      <c r="Y323" s="6" t="s">
        <v>198</v>
      </c>
      <c r="Z323" s="6" t="s">
        <v>259</v>
      </c>
    </row>
    <row r="324" spans="1:38" ht="15" customHeight="1" x14ac:dyDescent="0.35">
      <c r="A324" s="5" t="str">
        <f>"210"</f>
        <v>210</v>
      </c>
      <c r="B324" s="2" t="s">
        <v>0</v>
      </c>
      <c r="C324" s="2" t="s">
        <v>1</v>
      </c>
      <c r="D324" s="2" t="s">
        <v>3</v>
      </c>
      <c r="G324" s="2" t="s">
        <v>158</v>
      </c>
      <c r="H324" s="40" t="s">
        <v>144</v>
      </c>
      <c r="I324" s="40" t="s">
        <v>147</v>
      </c>
      <c r="J324" s="40" t="s">
        <v>146</v>
      </c>
      <c r="K324" s="6">
        <f t="shared" si="30"/>
        <v>6.1</v>
      </c>
      <c r="L324" s="6">
        <f t="shared" si="31"/>
        <v>18.100000000000001</v>
      </c>
      <c r="M324" s="6">
        <f t="shared" si="32"/>
        <v>12.1</v>
      </c>
      <c r="N324" s="6" t="str">
        <f t="shared" si="33"/>
        <v>6,1/12,1/18,1</v>
      </c>
      <c r="O324" s="6" t="str">
        <f t="shared" si="34"/>
        <v/>
      </c>
      <c r="P324" s="6" t="str">
        <f t="shared" si="35"/>
        <v/>
      </c>
      <c r="W324" s="40"/>
      <c r="Y324" s="6" t="s">
        <v>196</v>
      </c>
    </row>
    <row r="325" spans="1:38" ht="15" customHeight="1" x14ac:dyDescent="0.35">
      <c r="A325" s="5" t="str">
        <f>"206"</f>
        <v>206</v>
      </c>
      <c r="B325" s="2" t="s">
        <v>0</v>
      </c>
      <c r="C325" s="2" t="s">
        <v>10</v>
      </c>
      <c r="D325" s="2" t="s">
        <v>3</v>
      </c>
      <c r="E325" s="2" t="s">
        <v>70</v>
      </c>
      <c r="G325" s="2" t="s">
        <v>158</v>
      </c>
      <c r="H325" s="40" t="s">
        <v>144</v>
      </c>
      <c r="I325" s="40" t="s">
        <v>70</v>
      </c>
      <c r="J325" s="40" t="s">
        <v>146</v>
      </c>
      <c r="K325" s="6">
        <f t="shared" si="30"/>
        <v>6.1</v>
      </c>
      <c r="L325" s="6">
        <f t="shared" si="31"/>
        <v>8.1</v>
      </c>
      <c r="M325" s="6">
        <f t="shared" si="32"/>
        <v>12.1</v>
      </c>
      <c r="N325" s="6" t="str">
        <f t="shared" si="33"/>
        <v>6,1/8,1/12,1</v>
      </c>
      <c r="O325" s="6" t="str">
        <f t="shared" si="34"/>
        <v/>
      </c>
      <c r="P325" s="6" t="str">
        <f t="shared" si="35"/>
        <v/>
      </c>
      <c r="R325" s="6" t="s">
        <v>147</v>
      </c>
      <c r="T325" s="6" t="s">
        <v>148</v>
      </c>
      <c r="U325" s="6" t="s">
        <v>157</v>
      </c>
      <c r="W325" s="40"/>
      <c r="Y325" s="6" t="s">
        <v>196</v>
      </c>
    </row>
    <row r="326" spans="1:38" ht="15" customHeight="1" x14ac:dyDescent="0.35">
      <c r="A326" s="5" t="str">
        <f>"211"</f>
        <v>211</v>
      </c>
      <c r="B326" s="2" t="s">
        <v>0</v>
      </c>
      <c r="C326" s="2" t="s">
        <v>1</v>
      </c>
      <c r="G326" s="2" t="s">
        <v>158</v>
      </c>
      <c r="H326" s="40" t="s">
        <v>139</v>
      </c>
      <c r="I326" s="40" t="s">
        <v>146</v>
      </c>
      <c r="J326" s="40" t="s">
        <v>143</v>
      </c>
      <c r="K326" s="6">
        <f t="shared" si="30"/>
        <v>17.100000000000001</v>
      </c>
      <c r="L326" s="6">
        <f t="shared" si="31"/>
        <v>12.1</v>
      </c>
      <c r="M326" s="6">
        <f t="shared" si="32"/>
        <v>104.1</v>
      </c>
      <c r="N326" s="6" t="str">
        <f t="shared" si="33"/>
        <v>12,1/17,1/104,1</v>
      </c>
      <c r="O326" s="6">
        <f t="shared" si="34"/>
        <v>326</v>
      </c>
      <c r="P326" s="6" t="str">
        <f t="shared" si="35"/>
        <v/>
      </c>
      <c r="S326" s="2"/>
      <c r="T326" s="3"/>
      <c r="W326" s="40"/>
      <c r="Y326" s="6" t="s">
        <v>198</v>
      </c>
      <c r="Z326" s="6" t="s">
        <v>232</v>
      </c>
    </row>
    <row r="327" spans="1:38" ht="15" customHeight="1" x14ac:dyDescent="0.35">
      <c r="A327" s="5" t="str">
        <f>"202"</f>
        <v>202</v>
      </c>
      <c r="B327" s="2" t="s">
        <v>0</v>
      </c>
      <c r="C327" s="2" t="s">
        <v>5</v>
      </c>
      <c r="E327" s="2" t="s">
        <v>27</v>
      </c>
      <c r="G327" s="2" t="s">
        <v>158</v>
      </c>
      <c r="H327" s="40" t="s">
        <v>144</v>
      </c>
      <c r="I327" s="40" t="s">
        <v>147</v>
      </c>
      <c r="J327" s="40" t="s">
        <v>146</v>
      </c>
      <c r="K327" s="6">
        <f t="shared" si="30"/>
        <v>6.1</v>
      </c>
      <c r="L327" s="6">
        <f t="shared" si="31"/>
        <v>18.100000000000001</v>
      </c>
      <c r="M327" s="6">
        <f t="shared" si="32"/>
        <v>12.1</v>
      </c>
      <c r="N327" s="6" t="str">
        <f t="shared" si="33"/>
        <v>6,1/12,1/18,1</v>
      </c>
      <c r="O327" s="6" t="str">
        <f t="shared" si="34"/>
        <v/>
      </c>
      <c r="P327" s="6" t="str">
        <f t="shared" si="35"/>
        <v/>
      </c>
      <c r="R327" s="6" t="s">
        <v>143</v>
      </c>
      <c r="W327" s="40"/>
      <c r="Y327" s="6" t="s">
        <v>196</v>
      </c>
    </row>
    <row r="328" spans="1:38" ht="15" customHeight="1" x14ac:dyDescent="0.35">
      <c r="A328" s="5" t="str">
        <f>"208"</f>
        <v>208</v>
      </c>
      <c r="B328" s="2" t="s">
        <v>0</v>
      </c>
      <c r="C328" s="2" t="s">
        <v>1</v>
      </c>
      <c r="E328" s="2" t="s">
        <v>39</v>
      </c>
      <c r="F328" s="2" t="s">
        <v>80</v>
      </c>
      <c r="G328" s="2" t="s">
        <v>158</v>
      </c>
      <c r="H328" s="40" t="s">
        <v>140</v>
      </c>
      <c r="I328" s="40" t="s">
        <v>70</v>
      </c>
      <c r="J328" s="40" t="s">
        <v>917</v>
      </c>
      <c r="K328" s="6">
        <f t="shared" si="30"/>
        <v>2.1</v>
      </c>
      <c r="L328" s="6">
        <f t="shared" si="31"/>
        <v>8.1</v>
      </c>
      <c r="M328" s="6">
        <f t="shared" si="32"/>
        <v>5.0999999999999996</v>
      </c>
      <c r="N328" s="6" t="str">
        <f t="shared" si="33"/>
        <v>2,1/5,1/8,1</v>
      </c>
      <c r="O328" s="6" t="str">
        <f t="shared" si="34"/>
        <v/>
      </c>
      <c r="P328" s="6" t="str">
        <f t="shared" si="35"/>
        <v/>
      </c>
      <c r="R328" s="6" t="s">
        <v>2</v>
      </c>
      <c r="T328" s="3" t="s">
        <v>271</v>
      </c>
      <c r="U328" s="2" t="s">
        <v>157</v>
      </c>
      <c r="W328" s="40" t="s">
        <v>39</v>
      </c>
      <c r="Y328" s="6" t="s">
        <v>196</v>
      </c>
    </row>
    <row r="329" spans="1:38" ht="15" customHeight="1" x14ac:dyDescent="0.35">
      <c r="A329" s="5" t="str">
        <f>"203"</f>
        <v>203</v>
      </c>
      <c r="B329" s="2" t="s">
        <v>0</v>
      </c>
      <c r="C329" s="2" t="s">
        <v>7</v>
      </c>
      <c r="D329" s="2" t="s">
        <v>8</v>
      </c>
      <c r="E329" s="2" t="s">
        <v>25</v>
      </c>
      <c r="G329" s="2" t="s">
        <v>158</v>
      </c>
      <c r="H329" s="40" t="s">
        <v>70</v>
      </c>
      <c r="I329" s="40" t="s">
        <v>144</v>
      </c>
      <c r="J329" s="40" t="s">
        <v>140</v>
      </c>
      <c r="K329" s="6">
        <f t="shared" si="30"/>
        <v>8.1</v>
      </c>
      <c r="L329" s="6">
        <f t="shared" si="31"/>
        <v>6.1</v>
      </c>
      <c r="M329" s="6">
        <f t="shared" si="32"/>
        <v>2.1</v>
      </c>
      <c r="N329" s="6" t="str">
        <f t="shared" si="33"/>
        <v>2,1/6,1/8,1</v>
      </c>
      <c r="O329" s="6">
        <f t="shared" si="34"/>
        <v>329</v>
      </c>
      <c r="P329" s="6" t="str">
        <f t="shared" si="35"/>
        <v/>
      </c>
      <c r="R329" s="6" t="s">
        <v>142</v>
      </c>
      <c r="T329" s="6" t="s">
        <v>25</v>
      </c>
      <c r="U329" s="6" t="s">
        <v>193</v>
      </c>
      <c r="W329" s="40" t="s">
        <v>25</v>
      </c>
      <c r="Y329" s="6" t="s">
        <v>196</v>
      </c>
    </row>
    <row r="330" spans="1:38" ht="15" customHeight="1" x14ac:dyDescent="0.35">
      <c r="A330" s="5" t="str">
        <f>"207"</f>
        <v>207</v>
      </c>
      <c r="B330" s="2" t="s">
        <v>0</v>
      </c>
      <c r="C330" s="2" t="s">
        <v>5</v>
      </c>
      <c r="D330" s="2" t="s">
        <v>64</v>
      </c>
      <c r="E330" s="2" t="s">
        <v>39</v>
      </c>
      <c r="F330" s="2" t="s">
        <v>80</v>
      </c>
      <c r="G330" s="2" t="s">
        <v>158</v>
      </c>
      <c r="H330" s="40" t="s">
        <v>144</v>
      </c>
      <c r="I330" s="40" t="s">
        <v>147</v>
      </c>
      <c r="J330" s="40" t="s">
        <v>142</v>
      </c>
      <c r="K330" s="6">
        <f t="shared" si="30"/>
        <v>6.1</v>
      </c>
      <c r="L330" s="6">
        <f t="shared" si="31"/>
        <v>18.100000000000001</v>
      </c>
      <c r="M330" s="6">
        <f t="shared" si="32"/>
        <v>13.1</v>
      </c>
      <c r="N330" s="6" t="str">
        <f t="shared" si="33"/>
        <v>6,1/13,1/18,1</v>
      </c>
      <c r="O330" s="6" t="str">
        <f t="shared" si="34"/>
        <v/>
      </c>
      <c r="P330" s="6" t="str">
        <f t="shared" si="35"/>
        <v/>
      </c>
      <c r="R330" s="6" t="s">
        <v>146</v>
      </c>
      <c r="T330" s="6" t="s">
        <v>247</v>
      </c>
      <c r="U330" s="6" t="s">
        <v>157</v>
      </c>
      <c r="W330" s="40" t="s">
        <v>39</v>
      </c>
      <c r="Y330" s="6" t="s">
        <v>196</v>
      </c>
    </row>
    <row r="331" spans="1:38" ht="15" customHeight="1" x14ac:dyDescent="0.35">
      <c r="A331" s="5" t="str">
        <f>"211"</f>
        <v>211</v>
      </c>
      <c r="B331" s="2" t="s">
        <v>0</v>
      </c>
      <c r="C331" s="2" t="s">
        <v>1</v>
      </c>
      <c r="D331" s="2" t="s">
        <v>3</v>
      </c>
      <c r="G331" s="2" t="s">
        <v>158</v>
      </c>
      <c r="H331" s="40" t="s">
        <v>140</v>
      </c>
      <c r="I331" s="40" t="s">
        <v>139</v>
      </c>
      <c r="J331" s="40" t="s">
        <v>916</v>
      </c>
      <c r="K331" s="6">
        <f t="shared" si="30"/>
        <v>2.1</v>
      </c>
      <c r="L331" s="6">
        <f t="shared" si="31"/>
        <v>17.100000000000001</v>
      </c>
      <c r="M331" s="6">
        <f t="shared" si="32"/>
        <v>56.1</v>
      </c>
      <c r="N331" s="6" t="str">
        <f t="shared" si="33"/>
        <v>2,1/17,1/56,1</v>
      </c>
      <c r="O331" s="6" t="str">
        <f t="shared" si="34"/>
        <v/>
      </c>
      <c r="P331" s="6" t="str">
        <f t="shared" si="35"/>
        <v/>
      </c>
      <c r="R331" s="6" t="s">
        <v>917</v>
      </c>
      <c r="S331" s="2"/>
      <c r="T331" s="3"/>
      <c r="W331" s="40"/>
      <c r="Y331" s="6" t="s">
        <v>196</v>
      </c>
    </row>
    <row r="332" spans="1:38" ht="15" customHeight="1" x14ac:dyDescent="0.35">
      <c r="A332" s="5" t="str">
        <f>"202"</f>
        <v>202</v>
      </c>
      <c r="B332" s="2" t="s">
        <v>0</v>
      </c>
      <c r="C332" s="2" t="s">
        <v>1</v>
      </c>
      <c r="E332" s="2" t="s">
        <v>27</v>
      </c>
      <c r="G332" s="2" t="s">
        <v>158</v>
      </c>
      <c r="H332" s="40" t="s">
        <v>139</v>
      </c>
      <c r="I332" s="40" t="s">
        <v>916</v>
      </c>
      <c r="J332" s="40" t="s">
        <v>142</v>
      </c>
      <c r="K332" s="6">
        <f t="shared" si="30"/>
        <v>17.100000000000001</v>
      </c>
      <c r="L332" s="6">
        <f t="shared" si="31"/>
        <v>56.1</v>
      </c>
      <c r="M332" s="6">
        <f t="shared" si="32"/>
        <v>13.1</v>
      </c>
      <c r="N332" s="6" t="str">
        <f t="shared" si="33"/>
        <v>13,1/17,1/56,1</v>
      </c>
      <c r="O332" s="6" t="str">
        <f t="shared" si="34"/>
        <v/>
      </c>
      <c r="P332" s="6" t="str">
        <f t="shared" si="35"/>
        <v/>
      </c>
      <c r="W332" s="40"/>
      <c r="Y332" s="6" t="s">
        <v>196</v>
      </c>
      <c r="Z332" s="6" t="s">
        <v>209</v>
      </c>
    </row>
    <row r="333" spans="1:38" ht="15" customHeight="1" x14ac:dyDescent="0.35">
      <c r="A333" s="5" t="str">
        <f>"206"</f>
        <v>206</v>
      </c>
      <c r="B333" s="2" t="s">
        <v>0</v>
      </c>
      <c r="C333" s="2" t="s">
        <v>5</v>
      </c>
      <c r="E333" s="2" t="s">
        <v>70</v>
      </c>
      <c r="G333" s="2" t="s">
        <v>158</v>
      </c>
      <c r="H333" s="40" t="s">
        <v>70</v>
      </c>
      <c r="I333" s="40" t="s">
        <v>140</v>
      </c>
      <c r="J333" s="40" t="s">
        <v>139</v>
      </c>
      <c r="K333" s="6">
        <f t="shared" si="30"/>
        <v>8.1</v>
      </c>
      <c r="L333" s="6">
        <f t="shared" si="31"/>
        <v>2.1</v>
      </c>
      <c r="M333" s="6">
        <f t="shared" si="32"/>
        <v>17.100000000000001</v>
      </c>
      <c r="N333" s="6" t="str">
        <f t="shared" si="33"/>
        <v>2,1/8,1/17,1</v>
      </c>
      <c r="O333" s="6" t="str">
        <f t="shared" si="34"/>
        <v/>
      </c>
      <c r="P333" s="6" t="str">
        <f t="shared" si="35"/>
        <v/>
      </c>
      <c r="R333" s="6" t="s">
        <v>142</v>
      </c>
      <c r="W333" s="40"/>
      <c r="Y333" s="6" t="s">
        <v>196</v>
      </c>
    </row>
    <row r="334" spans="1:38" ht="15" customHeight="1" x14ac:dyDescent="0.35">
      <c r="A334" s="5" t="str">
        <f>"208"</f>
        <v>208</v>
      </c>
      <c r="B334" s="2" t="s">
        <v>0</v>
      </c>
      <c r="C334" s="2" t="s">
        <v>5</v>
      </c>
      <c r="E334" s="2" t="s">
        <v>39</v>
      </c>
      <c r="F334" s="2" t="s">
        <v>80</v>
      </c>
      <c r="G334" s="2" t="s">
        <v>158</v>
      </c>
      <c r="H334" s="40" t="s">
        <v>144</v>
      </c>
      <c r="I334" s="40" t="s">
        <v>147</v>
      </c>
      <c r="J334" s="40" t="s">
        <v>146</v>
      </c>
      <c r="K334" s="6">
        <f t="shared" si="30"/>
        <v>6.1</v>
      </c>
      <c r="L334" s="6">
        <f t="shared" si="31"/>
        <v>18.100000000000001</v>
      </c>
      <c r="M334" s="6">
        <f t="shared" si="32"/>
        <v>12.1</v>
      </c>
      <c r="N334" s="6" t="str">
        <f t="shared" si="33"/>
        <v>6,1/12,1/18,1</v>
      </c>
      <c r="O334" s="6" t="str">
        <f t="shared" si="34"/>
        <v/>
      </c>
      <c r="P334" s="6" t="str">
        <f t="shared" si="35"/>
        <v/>
      </c>
      <c r="T334" s="3" t="s">
        <v>271</v>
      </c>
      <c r="U334" s="2" t="s">
        <v>157</v>
      </c>
      <c r="W334" s="40"/>
      <c r="Y334" s="6" t="s">
        <v>196</v>
      </c>
    </row>
    <row r="335" spans="1:38" s="10" customFormat="1" ht="15" customHeight="1" x14ac:dyDescent="0.35">
      <c r="A335" s="5" t="str">
        <f>"212"</f>
        <v>212</v>
      </c>
      <c r="B335" s="2" t="s">
        <v>0</v>
      </c>
      <c r="C335" s="2" t="s">
        <v>5</v>
      </c>
      <c r="D335" s="2" t="s">
        <v>3</v>
      </c>
      <c r="E335" s="2"/>
      <c r="F335" s="2"/>
      <c r="G335" s="2" t="s">
        <v>158</v>
      </c>
      <c r="H335" s="40" t="s">
        <v>143</v>
      </c>
      <c r="I335" s="40" t="s">
        <v>147</v>
      </c>
      <c r="J335" s="40" t="s">
        <v>139</v>
      </c>
      <c r="K335" s="6">
        <f t="shared" si="30"/>
        <v>104.1</v>
      </c>
      <c r="L335" s="6">
        <f t="shared" si="31"/>
        <v>18.100000000000001</v>
      </c>
      <c r="M335" s="6">
        <f t="shared" si="32"/>
        <v>17.100000000000001</v>
      </c>
      <c r="N335" s="6" t="str">
        <f t="shared" si="33"/>
        <v>17,1/18,1/104,1</v>
      </c>
      <c r="O335" s="6" t="str">
        <f t="shared" si="34"/>
        <v/>
      </c>
      <c r="P335" s="6" t="str">
        <f t="shared" si="35"/>
        <v/>
      </c>
      <c r="Q335" s="6"/>
      <c r="R335" s="6" t="s">
        <v>146</v>
      </c>
      <c r="S335" s="6"/>
      <c r="T335" s="12" t="s">
        <v>148</v>
      </c>
      <c r="U335" s="6" t="s">
        <v>157</v>
      </c>
      <c r="V335" s="6"/>
      <c r="W335" s="40" t="s">
        <v>3</v>
      </c>
      <c r="X335" s="6" t="s">
        <v>243</v>
      </c>
      <c r="Y335" s="6" t="s">
        <v>196</v>
      </c>
      <c r="Z335" s="6"/>
      <c r="AA335" s="6"/>
      <c r="AB335" s="6"/>
      <c r="AC335" s="6"/>
      <c r="AD335" s="6"/>
      <c r="AE335" s="6"/>
      <c r="AF335" s="6"/>
      <c r="AG335" s="6"/>
      <c r="AH335" s="6"/>
      <c r="AI335" s="6"/>
      <c r="AJ335" s="6"/>
      <c r="AK335" s="6"/>
      <c r="AL335" s="6"/>
    </row>
    <row r="336" spans="1:38" ht="15" customHeight="1" x14ac:dyDescent="0.35">
      <c r="A336" s="5" t="str">
        <f>"210"</f>
        <v>210</v>
      </c>
      <c r="B336" s="2" t="s">
        <v>0</v>
      </c>
      <c r="C336" s="2" t="s">
        <v>1</v>
      </c>
      <c r="D336" s="2" t="s">
        <v>3</v>
      </c>
      <c r="G336" s="2" t="s">
        <v>158</v>
      </c>
      <c r="H336" s="40" t="s">
        <v>2</v>
      </c>
      <c r="I336" s="40" t="s">
        <v>917</v>
      </c>
      <c r="J336" s="40" t="s">
        <v>140</v>
      </c>
      <c r="K336" s="6">
        <f t="shared" si="30"/>
        <v>3.1</v>
      </c>
      <c r="L336" s="6">
        <f t="shared" si="31"/>
        <v>5.0999999999999996</v>
      </c>
      <c r="M336" s="6">
        <f t="shared" si="32"/>
        <v>2.1</v>
      </c>
      <c r="N336" s="6" t="str">
        <f t="shared" si="33"/>
        <v>2,1/3,1/5,1</v>
      </c>
      <c r="O336" s="6" t="str">
        <f t="shared" si="34"/>
        <v/>
      </c>
      <c r="P336" s="6" t="str">
        <f t="shared" si="35"/>
        <v/>
      </c>
      <c r="R336" s="6" t="s">
        <v>916</v>
      </c>
      <c r="W336" s="40"/>
      <c r="Y336" s="6" t="s">
        <v>196</v>
      </c>
    </row>
    <row r="337" spans="1:38" ht="15" customHeight="1" x14ac:dyDescent="0.35">
      <c r="A337" s="5" t="str">
        <f>"204"</f>
        <v>204</v>
      </c>
      <c r="B337" s="2" t="s">
        <v>0</v>
      </c>
      <c r="C337" s="2" t="s">
        <v>10</v>
      </c>
      <c r="D337" s="2" t="s">
        <v>3</v>
      </c>
      <c r="E337" s="2" t="s">
        <v>25</v>
      </c>
      <c r="G337" s="2" t="s">
        <v>158</v>
      </c>
      <c r="H337" s="40" t="s">
        <v>144</v>
      </c>
      <c r="I337" s="40" t="s">
        <v>147</v>
      </c>
      <c r="J337" s="40" t="s">
        <v>142</v>
      </c>
      <c r="K337" s="6">
        <f t="shared" si="30"/>
        <v>6.1</v>
      </c>
      <c r="L337" s="6">
        <f t="shared" si="31"/>
        <v>18.100000000000001</v>
      </c>
      <c r="M337" s="6">
        <f t="shared" si="32"/>
        <v>13.1</v>
      </c>
      <c r="N337" s="6" t="str">
        <f t="shared" si="33"/>
        <v>6,1/13,1/18,1</v>
      </c>
      <c r="O337" s="6" t="str">
        <f t="shared" si="34"/>
        <v/>
      </c>
      <c r="P337" s="6" t="str">
        <f t="shared" si="35"/>
        <v/>
      </c>
      <c r="R337" s="6" t="s">
        <v>143</v>
      </c>
      <c r="W337" s="40"/>
      <c r="Y337" s="6" t="s">
        <v>196</v>
      </c>
    </row>
    <row r="338" spans="1:38" ht="15" customHeight="1" x14ac:dyDescent="0.35">
      <c r="A338" s="5" t="str">
        <f>"212"</f>
        <v>212</v>
      </c>
      <c r="B338" s="2" t="s">
        <v>0</v>
      </c>
      <c r="C338" s="2" t="s">
        <v>5</v>
      </c>
      <c r="D338" s="2" t="s">
        <v>3</v>
      </c>
      <c r="G338" s="2" t="s">
        <v>158</v>
      </c>
      <c r="H338" s="40" t="s">
        <v>144</v>
      </c>
      <c r="I338" s="40" t="s">
        <v>147</v>
      </c>
      <c r="J338" s="40" t="s">
        <v>146</v>
      </c>
      <c r="K338" s="6">
        <f t="shared" si="30"/>
        <v>6.1</v>
      </c>
      <c r="L338" s="6">
        <f t="shared" si="31"/>
        <v>18.100000000000001</v>
      </c>
      <c r="M338" s="6">
        <f t="shared" si="32"/>
        <v>12.1</v>
      </c>
      <c r="N338" s="6" t="str">
        <f t="shared" si="33"/>
        <v>6,1/12,1/18,1</v>
      </c>
      <c r="O338" s="6" t="str">
        <f t="shared" si="34"/>
        <v/>
      </c>
      <c r="P338" s="6" t="str">
        <f t="shared" si="35"/>
        <v/>
      </c>
      <c r="T338" s="12" t="s">
        <v>148</v>
      </c>
      <c r="U338" s="6" t="s">
        <v>157</v>
      </c>
      <c r="W338" s="40" t="s">
        <v>3</v>
      </c>
      <c r="Y338" s="6" t="s">
        <v>196</v>
      </c>
    </row>
    <row r="339" spans="1:38" ht="15" customHeight="1" x14ac:dyDescent="0.35">
      <c r="A339" s="5" t="str">
        <f>"212"</f>
        <v>212</v>
      </c>
      <c r="B339" s="2" t="s">
        <v>0</v>
      </c>
      <c r="C339" s="2" t="s">
        <v>5</v>
      </c>
      <c r="D339" s="2" t="s">
        <v>3</v>
      </c>
      <c r="G339" s="2" t="s">
        <v>158</v>
      </c>
      <c r="H339" s="40" t="s">
        <v>144</v>
      </c>
      <c r="I339" s="40" t="s">
        <v>917</v>
      </c>
      <c r="J339" s="40" t="s">
        <v>147</v>
      </c>
      <c r="K339" s="6">
        <f t="shared" si="30"/>
        <v>6.1</v>
      </c>
      <c r="L339" s="6">
        <f t="shared" si="31"/>
        <v>5.0999999999999996</v>
      </c>
      <c r="M339" s="6">
        <f t="shared" si="32"/>
        <v>18.100000000000001</v>
      </c>
      <c r="N339" s="6" t="str">
        <f t="shared" si="33"/>
        <v>5,1/6,1/18,1</v>
      </c>
      <c r="O339" s="6" t="str">
        <f t="shared" si="34"/>
        <v/>
      </c>
      <c r="P339" s="6" t="str">
        <f t="shared" si="35"/>
        <v/>
      </c>
      <c r="T339" s="12"/>
      <c r="W339" s="40"/>
      <c r="Y339" s="6" t="s">
        <v>196</v>
      </c>
    </row>
    <row r="340" spans="1:38" ht="15" customHeight="1" x14ac:dyDescent="0.35">
      <c r="A340" s="5" t="str">
        <f>"201"</f>
        <v>201</v>
      </c>
      <c r="B340" s="2" t="s">
        <v>0</v>
      </c>
      <c r="C340" s="2" t="s">
        <v>10</v>
      </c>
      <c r="D340" s="2" t="s">
        <v>3</v>
      </c>
      <c r="E340" s="2" t="s">
        <v>12</v>
      </c>
      <c r="G340" s="2" t="s">
        <v>158</v>
      </c>
      <c r="H340" s="40" t="s">
        <v>144</v>
      </c>
      <c r="I340" s="40" t="s">
        <v>916</v>
      </c>
      <c r="J340" s="40" t="s">
        <v>147</v>
      </c>
      <c r="K340" s="6">
        <f t="shared" si="30"/>
        <v>6.1</v>
      </c>
      <c r="L340" s="6">
        <f t="shared" si="31"/>
        <v>56.1</v>
      </c>
      <c r="M340" s="6">
        <f t="shared" si="32"/>
        <v>18.100000000000001</v>
      </c>
      <c r="N340" s="6" t="str">
        <f t="shared" si="33"/>
        <v>6,1/18,1/56,1</v>
      </c>
      <c r="O340" s="6" t="str">
        <f t="shared" si="34"/>
        <v/>
      </c>
      <c r="P340" s="6" t="str">
        <f t="shared" si="35"/>
        <v/>
      </c>
      <c r="T340" s="6" t="s">
        <v>148</v>
      </c>
      <c r="U340" s="6" t="s">
        <v>157</v>
      </c>
      <c r="W340" s="40" t="s">
        <v>3</v>
      </c>
      <c r="X340" s="6" t="s">
        <v>191</v>
      </c>
      <c r="Y340" s="6" t="s">
        <v>196</v>
      </c>
    </row>
    <row r="341" spans="1:38" ht="15" customHeight="1" x14ac:dyDescent="0.35">
      <c r="A341" s="5" t="str">
        <f>"204"</f>
        <v>204</v>
      </c>
      <c r="B341" s="2" t="s">
        <v>0</v>
      </c>
      <c r="C341" s="2" t="s">
        <v>1</v>
      </c>
      <c r="E341" s="2" t="s">
        <v>39</v>
      </c>
      <c r="G341" s="2" t="s">
        <v>158</v>
      </c>
      <c r="H341" s="40" t="s">
        <v>139</v>
      </c>
      <c r="I341" s="40" t="s">
        <v>146</v>
      </c>
      <c r="J341" s="40" t="s">
        <v>142</v>
      </c>
      <c r="K341" s="6">
        <f t="shared" si="30"/>
        <v>17.100000000000001</v>
      </c>
      <c r="L341" s="6">
        <f t="shared" si="31"/>
        <v>12.1</v>
      </c>
      <c r="M341" s="6">
        <f t="shared" si="32"/>
        <v>13.1</v>
      </c>
      <c r="N341" s="6" t="str">
        <f t="shared" si="33"/>
        <v>12,1/13,1/17,1</v>
      </c>
      <c r="O341" s="6" t="str">
        <f t="shared" si="34"/>
        <v/>
      </c>
      <c r="P341" s="6" t="str">
        <f t="shared" si="35"/>
        <v/>
      </c>
      <c r="R341" s="6" t="s">
        <v>916</v>
      </c>
      <c r="W341" s="40"/>
      <c r="Y341" s="6" t="s">
        <v>196</v>
      </c>
    </row>
    <row r="342" spans="1:38" ht="15" customHeight="1" x14ac:dyDescent="0.35">
      <c r="A342" s="5" t="str">
        <f>"204"</f>
        <v>204</v>
      </c>
      <c r="B342" s="2" t="s">
        <v>0</v>
      </c>
      <c r="C342" s="2" t="s">
        <v>1</v>
      </c>
      <c r="G342" s="2" t="s">
        <v>158</v>
      </c>
      <c r="H342" s="40" t="s">
        <v>139</v>
      </c>
      <c r="I342" s="40" t="s">
        <v>917</v>
      </c>
      <c r="J342" s="40" t="s">
        <v>140</v>
      </c>
      <c r="K342" s="6">
        <f t="shared" si="30"/>
        <v>17.100000000000001</v>
      </c>
      <c r="L342" s="6">
        <f t="shared" si="31"/>
        <v>5.0999999999999996</v>
      </c>
      <c r="M342" s="6">
        <f t="shared" si="32"/>
        <v>2.1</v>
      </c>
      <c r="N342" s="6" t="str">
        <f t="shared" si="33"/>
        <v>2,1/5,1/17,1</v>
      </c>
      <c r="O342" s="6" t="str">
        <f t="shared" si="34"/>
        <v/>
      </c>
      <c r="P342" s="6" t="str">
        <f t="shared" si="35"/>
        <v/>
      </c>
      <c r="R342" s="6" t="s">
        <v>916</v>
      </c>
      <c r="W342" s="40"/>
      <c r="Y342" s="6" t="s">
        <v>197</v>
      </c>
      <c r="Z342" s="6" t="s">
        <v>215</v>
      </c>
    </row>
    <row r="343" spans="1:38" ht="15" customHeight="1" x14ac:dyDescent="0.35">
      <c r="A343" s="5" t="str">
        <f>"203"</f>
        <v>203</v>
      </c>
      <c r="B343" s="2" t="s">
        <v>0</v>
      </c>
      <c r="C343" s="2" t="s">
        <v>7</v>
      </c>
      <c r="E343" s="2" t="s">
        <v>39</v>
      </c>
      <c r="G343" s="2" t="s">
        <v>158</v>
      </c>
      <c r="H343" s="40" t="s">
        <v>70</v>
      </c>
      <c r="I343" s="40" t="s">
        <v>142</v>
      </c>
      <c r="J343" s="40" t="s">
        <v>139</v>
      </c>
      <c r="K343" s="6">
        <f t="shared" si="30"/>
        <v>8.1</v>
      </c>
      <c r="L343" s="6">
        <f t="shared" si="31"/>
        <v>13.1</v>
      </c>
      <c r="M343" s="6">
        <f t="shared" si="32"/>
        <v>17.100000000000001</v>
      </c>
      <c r="N343" s="6" t="str">
        <f t="shared" si="33"/>
        <v>8,1/13,1/17,1</v>
      </c>
      <c r="O343" s="6" t="str">
        <f t="shared" si="34"/>
        <v/>
      </c>
      <c r="P343" s="6" t="str">
        <f t="shared" si="35"/>
        <v/>
      </c>
      <c r="R343" s="6" t="s">
        <v>140</v>
      </c>
      <c r="T343" s="6" t="s">
        <v>39</v>
      </c>
      <c r="U343" s="6" t="s">
        <v>193</v>
      </c>
      <c r="W343" s="40" t="s">
        <v>39</v>
      </c>
      <c r="Y343" s="6" t="s">
        <v>196</v>
      </c>
    </row>
    <row r="344" spans="1:38" ht="15" customHeight="1" x14ac:dyDescent="0.35">
      <c r="A344" s="5" t="str">
        <f>"212"</f>
        <v>212</v>
      </c>
      <c r="B344" s="2" t="s">
        <v>0</v>
      </c>
      <c r="C344" s="2" t="s">
        <v>5</v>
      </c>
      <c r="D344" s="2" t="s">
        <v>3</v>
      </c>
      <c r="G344" s="2" t="s">
        <v>158</v>
      </c>
      <c r="H344" s="40" t="s">
        <v>144</v>
      </c>
      <c r="I344" s="40" t="s">
        <v>70</v>
      </c>
      <c r="J344" s="40" t="s">
        <v>147</v>
      </c>
      <c r="K344" s="6">
        <f t="shared" si="30"/>
        <v>6.1</v>
      </c>
      <c r="L344" s="6">
        <f t="shared" si="31"/>
        <v>8.1</v>
      </c>
      <c r="M344" s="6">
        <f t="shared" si="32"/>
        <v>18.100000000000001</v>
      </c>
      <c r="N344" s="6" t="str">
        <f t="shared" si="33"/>
        <v>6,1/8,1/18,1</v>
      </c>
      <c r="O344" s="6" t="str">
        <f t="shared" si="34"/>
        <v/>
      </c>
      <c r="P344" s="6" t="str">
        <f t="shared" si="35"/>
        <v/>
      </c>
      <c r="T344" s="12"/>
      <c r="W344" s="40"/>
      <c r="Y344" s="6" t="s">
        <v>196</v>
      </c>
    </row>
    <row r="345" spans="1:38" s="10" customFormat="1" ht="15" customHeight="1" x14ac:dyDescent="0.35">
      <c r="A345" s="5" t="str">
        <f>"209"</f>
        <v>209</v>
      </c>
      <c r="B345" s="2" t="s">
        <v>0</v>
      </c>
      <c r="C345" s="2" t="s">
        <v>1</v>
      </c>
      <c r="D345" s="2"/>
      <c r="E345" s="2" t="s">
        <v>70</v>
      </c>
      <c r="F345" s="2"/>
      <c r="G345" s="2" t="s">
        <v>158</v>
      </c>
      <c r="H345" s="40" t="s">
        <v>70</v>
      </c>
      <c r="I345" s="40" t="s">
        <v>917</v>
      </c>
      <c r="J345" s="40" t="s">
        <v>140</v>
      </c>
      <c r="K345" s="6">
        <f t="shared" si="30"/>
        <v>8.1</v>
      </c>
      <c r="L345" s="6">
        <f t="shared" si="31"/>
        <v>5.0999999999999996</v>
      </c>
      <c r="M345" s="6">
        <f t="shared" si="32"/>
        <v>2.1</v>
      </c>
      <c r="N345" s="6" t="str">
        <f t="shared" si="33"/>
        <v>2,1/5,1/8,1</v>
      </c>
      <c r="O345" s="6" t="str">
        <f t="shared" si="34"/>
        <v/>
      </c>
      <c r="P345" s="6" t="str">
        <f t="shared" si="35"/>
        <v/>
      </c>
      <c r="Q345" s="6"/>
      <c r="R345" s="6" t="s">
        <v>139</v>
      </c>
      <c r="S345" s="6"/>
      <c r="T345" s="6"/>
      <c r="U345" s="6" t="s">
        <v>156</v>
      </c>
      <c r="V345" s="6"/>
      <c r="W345" s="40"/>
      <c r="X345" s="6" t="s">
        <v>182</v>
      </c>
      <c r="Y345" s="6" t="s">
        <v>196</v>
      </c>
      <c r="Z345" s="6" t="s">
        <v>226</v>
      </c>
      <c r="AA345" s="6"/>
      <c r="AB345" s="6"/>
      <c r="AC345" s="6"/>
      <c r="AD345" s="6"/>
      <c r="AE345" s="6"/>
      <c r="AF345" s="6"/>
      <c r="AG345" s="6"/>
      <c r="AH345" s="6"/>
      <c r="AI345" s="6"/>
      <c r="AJ345" s="6"/>
      <c r="AK345" s="6"/>
      <c r="AL345" s="6"/>
    </row>
    <row r="346" spans="1:38" ht="15" customHeight="1" x14ac:dyDescent="0.35">
      <c r="A346" s="5" t="str">
        <f>"207"</f>
        <v>207</v>
      </c>
      <c r="B346" s="2" t="s">
        <v>0</v>
      </c>
      <c r="C346" s="2" t="s">
        <v>1</v>
      </c>
      <c r="G346" s="2" t="s">
        <v>158</v>
      </c>
      <c r="H346" s="40" t="s">
        <v>144</v>
      </c>
      <c r="I346" s="40" t="s">
        <v>142</v>
      </c>
      <c r="J346" s="40" t="s">
        <v>139</v>
      </c>
      <c r="K346" s="6">
        <f t="shared" si="30"/>
        <v>6.1</v>
      </c>
      <c r="L346" s="6">
        <f t="shared" si="31"/>
        <v>13.1</v>
      </c>
      <c r="M346" s="6">
        <f t="shared" si="32"/>
        <v>17.100000000000001</v>
      </c>
      <c r="N346" s="6" t="str">
        <f t="shared" si="33"/>
        <v>6,1/13,1/17,1</v>
      </c>
      <c r="O346" s="6" t="str">
        <f t="shared" si="34"/>
        <v/>
      </c>
      <c r="P346" s="6" t="str">
        <f t="shared" si="35"/>
        <v/>
      </c>
      <c r="R346" s="6" t="s">
        <v>146</v>
      </c>
      <c r="W346" s="40"/>
      <c r="Y346" s="6" t="s">
        <v>196</v>
      </c>
    </row>
    <row r="347" spans="1:38" ht="15" customHeight="1" x14ac:dyDescent="0.35">
      <c r="A347" s="5" t="str">
        <f>"210"</f>
        <v>210</v>
      </c>
      <c r="B347" s="2" t="s">
        <v>0</v>
      </c>
      <c r="C347" s="2" t="s">
        <v>5</v>
      </c>
      <c r="G347" s="2" t="s">
        <v>158</v>
      </c>
      <c r="H347" s="40" t="s">
        <v>916</v>
      </c>
      <c r="I347" s="40" t="s">
        <v>139</v>
      </c>
      <c r="J347" s="40" t="s">
        <v>140</v>
      </c>
      <c r="K347" s="6">
        <f t="shared" si="30"/>
        <v>56.1</v>
      </c>
      <c r="L347" s="6">
        <f t="shared" si="31"/>
        <v>17.100000000000001</v>
      </c>
      <c r="M347" s="6">
        <f t="shared" si="32"/>
        <v>2.1</v>
      </c>
      <c r="N347" s="6" t="str">
        <f t="shared" si="33"/>
        <v>2,1/17,1/56,1</v>
      </c>
      <c r="O347" s="6" t="str">
        <f t="shared" si="34"/>
        <v/>
      </c>
      <c r="P347" s="6" t="str">
        <f t="shared" si="35"/>
        <v/>
      </c>
      <c r="R347" s="6" t="s">
        <v>142</v>
      </c>
      <c r="W347" s="40"/>
      <c r="Y347" s="6" t="s">
        <v>196</v>
      </c>
    </row>
    <row r="348" spans="1:38" ht="15" customHeight="1" x14ac:dyDescent="0.35">
      <c r="A348" s="5" t="str">
        <f>"208"</f>
        <v>208</v>
      </c>
      <c r="B348" s="2" t="s">
        <v>0</v>
      </c>
      <c r="C348" s="2" t="s">
        <v>1</v>
      </c>
      <c r="G348" s="2" t="s">
        <v>158</v>
      </c>
      <c r="H348" s="40" t="s">
        <v>139</v>
      </c>
      <c r="I348" s="40" t="s">
        <v>142</v>
      </c>
      <c r="J348" s="40" t="s">
        <v>140</v>
      </c>
      <c r="K348" s="6">
        <f t="shared" si="30"/>
        <v>17.100000000000001</v>
      </c>
      <c r="L348" s="6">
        <f t="shared" si="31"/>
        <v>13.1</v>
      </c>
      <c r="M348" s="6">
        <f t="shared" si="32"/>
        <v>2.1</v>
      </c>
      <c r="N348" s="6" t="str">
        <f t="shared" si="33"/>
        <v>2,1/13,1/17,1</v>
      </c>
      <c r="O348" s="6" t="str">
        <f t="shared" si="34"/>
        <v/>
      </c>
      <c r="P348" s="6" t="str">
        <f t="shared" si="35"/>
        <v/>
      </c>
      <c r="T348" s="3"/>
      <c r="U348" s="2"/>
      <c r="W348" s="40"/>
      <c r="Y348" s="6" t="s">
        <v>196</v>
      </c>
      <c r="Z348" s="6" t="s">
        <v>274</v>
      </c>
    </row>
    <row r="349" spans="1:38" ht="15" customHeight="1" x14ac:dyDescent="0.35">
      <c r="A349" s="5" t="str">
        <f>"211"</f>
        <v>211</v>
      </c>
      <c r="B349" s="2" t="s">
        <v>0</v>
      </c>
      <c r="C349" s="2" t="s">
        <v>1</v>
      </c>
      <c r="G349" s="2" t="s">
        <v>158</v>
      </c>
      <c r="H349" s="40" t="s">
        <v>139</v>
      </c>
      <c r="I349" s="40" t="s">
        <v>2</v>
      </c>
      <c r="J349" s="40" t="s">
        <v>917</v>
      </c>
      <c r="K349" s="6">
        <f t="shared" si="30"/>
        <v>17.100000000000001</v>
      </c>
      <c r="L349" s="6">
        <f t="shared" si="31"/>
        <v>3.1</v>
      </c>
      <c r="M349" s="6">
        <f t="shared" si="32"/>
        <v>5.0999999999999996</v>
      </c>
      <c r="N349" s="6" t="str">
        <f t="shared" si="33"/>
        <v>3,1/5,1/17,1</v>
      </c>
      <c r="O349" s="6">
        <f t="shared" si="34"/>
        <v>349</v>
      </c>
      <c r="P349" s="6" t="str">
        <f t="shared" si="35"/>
        <v/>
      </c>
      <c r="S349" s="2"/>
      <c r="T349" s="3"/>
      <c r="W349" s="40"/>
      <c r="Y349" s="6" t="s">
        <v>196</v>
      </c>
      <c r="Z349" s="6" t="s">
        <v>233</v>
      </c>
    </row>
    <row r="350" spans="1:38" ht="15" customHeight="1" x14ac:dyDescent="0.35">
      <c r="A350" s="5" t="str">
        <f>"207"</f>
        <v>207</v>
      </c>
      <c r="B350" s="2" t="s">
        <v>0</v>
      </c>
      <c r="C350" s="2" t="s">
        <v>5</v>
      </c>
      <c r="E350" s="2" t="s">
        <v>39</v>
      </c>
      <c r="F350" s="2" t="s">
        <v>80</v>
      </c>
      <c r="G350" s="2" t="s">
        <v>158</v>
      </c>
      <c r="H350" s="40" t="s">
        <v>144</v>
      </c>
      <c r="I350" s="40" t="s">
        <v>147</v>
      </c>
      <c r="J350" s="40" t="s">
        <v>146</v>
      </c>
      <c r="K350" s="6">
        <f t="shared" si="30"/>
        <v>6.1</v>
      </c>
      <c r="L350" s="6">
        <f t="shared" si="31"/>
        <v>18.100000000000001</v>
      </c>
      <c r="M350" s="6">
        <f t="shared" si="32"/>
        <v>12.1</v>
      </c>
      <c r="N350" s="6" t="str">
        <f t="shared" si="33"/>
        <v>6,1/12,1/18,1</v>
      </c>
      <c r="O350" s="6" t="str">
        <f t="shared" si="34"/>
        <v/>
      </c>
      <c r="P350" s="6" t="str">
        <f t="shared" si="35"/>
        <v/>
      </c>
      <c r="S350" s="6" t="s">
        <v>164</v>
      </c>
      <c r="W350" s="40"/>
      <c r="Y350" s="6" t="s">
        <v>196</v>
      </c>
    </row>
    <row r="351" spans="1:38" ht="15" customHeight="1" x14ac:dyDescent="0.35">
      <c r="A351" s="5" t="str">
        <f>"206"</f>
        <v>206</v>
      </c>
      <c r="B351" s="2" t="s">
        <v>0</v>
      </c>
      <c r="C351" s="2" t="s">
        <v>1</v>
      </c>
      <c r="G351" s="2" t="s">
        <v>158</v>
      </c>
      <c r="H351" s="40" t="s">
        <v>147</v>
      </c>
      <c r="I351" s="40" t="s">
        <v>144</v>
      </c>
      <c r="J351" s="40" t="s">
        <v>142</v>
      </c>
      <c r="K351" s="6">
        <f t="shared" si="30"/>
        <v>18.100000000000001</v>
      </c>
      <c r="L351" s="6">
        <f t="shared" si="31"/>
        <v>6.1</v>
      </c>
      <c r="M351" s="6">
        <f t="shared" si="32"/>
        <v>13.1</v>
      </c>
      <c r="N351" s="6" t="str">
        <f t="shared" si="33"/>
        <v>6,1/13,1/18,1</v>
      </c>
      <c r="O351" s="6" t="str">
        <f t="shared" si="34"/>
        <v/>
      </c>
      <c r="P351" s="6" t="str">
        <f t="shared" si="35"/>
        <v/>
      </c>
      <c r="R351" s="6" t="s">
        <v>146</v>
      </c>
      <c r="T351" s="6" t="s">
        <v>236</v>
      </c>
      <c r="W351" s="40"/>
      <c r="Y351" s="6" t="s">
        <v>196</v>
      </c>
      <c r="Z351" s="6" t="s">
        <v>260</v>
      </c>
    </row>
    <row r="352" spans="1:38" ht="15" customHeight="1" x14ac:dyDescent="0.35">
      <c r="A352" s="5" t="str">
        <f>"203"</f>
        <v>203</v>
      </c>
      <c r="B352" s="2" t="s">
        <v>0</v>
      </c>
      <c r="C352" s="2" t="s">
        <v>7</v>
      </c>
      <c r="D352" s="2" t="s">
        <v>3</v>
      </c>
      <c r="E352" s="2" t="s">
        <v>39</v>
      </c>
      <c r="G352" s="2" t="s">
        <v>158</v>
      </c>
      <c r="H352" s="40" t="s">
        <v>70</v>
      </c>
      <c r="I352" s="40" t="s">
        <v>916</v>
      </c>
      <c r="J352" s="40" t="s">
        <v>140</v>
      </c>
      <c r="K352" s="6">
        <f t="shared" si="30"/>
        <v>8.1</v>
      </c>
      <c r="L352" s="6">
        <f t="shared" si="31"/>
        <v>56.1</v>
      </c>
      <c r="M352" s="6">
        <f t="shared" si="32"/>
        <v>2.1</v>
      </c>
      <c r="N352" s="6" t="str">
        <f t="shared" si="33"/>
        <v>2,1/8,1/56,1</v>
      </c>
      <c r="O352" s="6" t="str">
        <f t="shared" si="34"/>
        <v/>
      </c>
      <c r="P352" s="6" t="str">
        <f t="shared" si="35"/>
        <v/>
      </c>
      <c r="R352" s="6" t="s">
        <v>139</v>
      </c>
      <c r="T352" s="6" t="s">
        <v>39</v>
      </c>
      <c r="U352" s="6" t="s">
        <v>193</v>
      </c>
      <c r="W352" s="40" t="s">
        <v>39</v>
      </c>
      <c r="Y352" s="6" t="s">
        <v>196</v>
      </c>
    </row>
    <row r="353" spans="1:26" ht="15" customHeight="1" x14ac:dyDescent="0.35">
      <c r="A353" s="5" t="str">
        <f>"203"</f>
        <v>203</v>
      </c>
      <c r="B353" s="2" t="s">
        <v>0</v>
      </c>
      <c r="C353" s="2" t="s">
        <v>1</v>
      </c>
      <c r="D353" s="2" t="s">
        <v>3</v>
      </c>
      <c r="E353" s="2" t="s">
        <v>39</v>
      </c>
      <c r="G353" s="2" t="s">
        <v>158</v>
      </c>
      <c r="H353" s="40" t="s">
        <v>144</v>
      </c>
      <c r="I353" s="40" t="s">
        <v>142</v>
      </c>
      <c r="J353" s="40" t="s">
        <v>139</v>
      </c>
      <c r="K353" s="6">
        <f t="shared" si="30"/>
        <v>6.1</v>
      </c>
      <c r="L353" s="6">
        <f t="shared" si="31"/>
        <v>13.1</v>
      </c>
      <c r="M353" s="6">
        <f t="shared" si="32"/>
        <v>17.100000000000001</v>
      </c>
      <c r="N353" s="6" t="str">
        <f t="shared" si="33"/>
        <v>6,1/13,1/17,1</v>
      </c>
      <c r="O353" s="6" t="str">
        <f t="shared" si="34"/>
        <v/>
      </c>
      <c r="P353" s="6" t="str">
        <f t="shared" si="35"/>
        <v/>
      </c>
      <c r="R353" s="6" t="s">
        <v>916</v>
      </c>
      <c r="T353" s="6" t="s">
        <v>39</v>
      </c>
      <c r="U353" s="6" t="s">
        <v>193</v>
      </c>
      <c r="W353" s="40" t="s">
        <v>39</v>
      </c>
      <c r="Y353" s="6" t="s">
        <v>196</v>
      </c>
    </row>
    <row r="354" spans="1:26" ht="15" customHeight="1" x14ac:dyDescent="0.35">
      <c r="A354" s="5" t="str">
        <f>"201"</f>
        <v>201</v>
      </c>
      <c r="B354" s="2" t="s">
        <v>0</v>
      </c>
      <c r="C354" s="2" t="s">
        <v>5</v>
      </c>
      <c r="E354" s="2" t="s">
        <v>2</v>
      </c>
      <c r="G354" s="2" t="s">
        <v>158</v>
      </c>
      <c r="H354" s="40" t="s">
        <v>147</v>
      </c>
      <c r="I354" s="40" t="s">
        <v>144</v>
      </c>
      <c r="J354" s="40" t="s">
        <v>143</v>
      </c>
      <c r="K354" s="6">
        <f t="shared" si="30"/>
        <v>18.100000000000001</v>
      </c>
      <c r="L354" s="6">
        <f t="shared" si="31"/>
        <v>6.1</v>
      </c>
      <c r="M354" s="6">
        <f t="shared" si="32"/>
        <v>104.1</v>
      </c>
      <c r="N354" s="6" t="str">
        <f t="shared" si="33"/>
        <v>6,1/18,1/104,1</v>
      </c>
      <c r="O354" s="6" t="str">
        <f t="shared" si="34"/>
        <v/>
      </c>
      <c r="P354" s="6" t="str">
        <f t="shared" si="35"/>
        <v/>
      </c>
      <c r="R354" s="6" t="s">
        <v>2</v>
      </c>
      <c r="T354" s="6" t="s">
        <v>2</v>
      </c>
      <c r="U354" s="6" t="s">
        <v>157</v>
      </c>
      <c r="W354" s="40" t="s">
        <v>2</v>
      </c>
      <c r="X354" s="6" t="s">
        <v>192</v>
      </c>
      <c r="Y354" s="6" t="s">
        <v>196</v>
      </c>
    </row>
    <row r="355" spans="1:26" ht="15" customHeight="1" x14ac:dyDescent="0.35">
      <c r="A355" s="5" t="str">
        <f>"205"</f>
        <v>205</v>
      </c>
      <c r="B355" s="2" t="s">
        <v>0</v>
      </c>
      <c r="C355" s="2" t="s">
        <v>10</v>
      </c>
      <c r="E355" s="2" t="s">
        <v>60</v>
      </c>
      <c r="G355" s="2" t="s">
        <v>158</v>
      </c>
      <c r="H355" s="40" t="s">
        <v>144</v>
      </c>
      <c r="I355" s="40" t="s">
        <v>147</v>
      </c>
      <c r="J355" s="40" t="s">
        <v>146</v>
      </c>
      <c r="K355" s="6">
        <f t="shared" si="30"/>
        <v>6.1</v>
      </c>
      <c r="L355" s="6">
        <f t="shared" si="31"/>
        <v>18.100000000000001</v>
      </c>
      <c r="M355" s="6">
        <f t="shared" si="32"/>
        <v>12.1</v>
      </c>
      <c r="N355" s="6" t="str">
        <f t="shared" si="33"/>
        <v>6,1/12,1/18,1</v>
      </c>
      <c r="O355" s="6" t="str">
        <f t="shared" si="34"/>
        <v/>
      </c>
      <c r="P355" s="6" t="str">
        <f t="shared" si="35"/>
        <v/>
      </c>
      <c r="R355" s="6" t="s">
        <v>142</v>
      </c>
      <c r="T355" s="6" t="s">
        <v>152</v>
      </c>
      <c r="U355" s="6" t="s">
        <v>157</v>
      </c>
      <c r="W355" s="40" t="s">
        <v>288</v>
      </c>
      <c r="Y355" s="6" t="s">
        <v>196</v>
      </c>
    </row>
    <row r="356" spans="1:26" ht="15" customHeight="1" x14ac:dyDescent="0.35">
      <c r="A356" s="5" t="str">
        <f>"201"</f>
        <v>201</v>
      </c>
      <c r="B356" s="2" t="s">
        <v>0</v>
      </c>
      <c r="C356" s="2" t="s">
        <v>1</v>
      </c>
      <c r="G356" s="2" t="s">
        <v>158</v>
      </c>
      <c r="H356" s="40" t="s">
        <v>144</v>
      </c>
      <c r="I356" s="40" t="s">
        <v>147</v>
      </c>
      <c r="J356" s="40" t="s">
        <v>146</v>
      </c>
      <c r="K356" s="6">
        <f t="shared" si="30"/>
        <v>6.1</v>
      </c>
      <c r="L356" s="6">
        <f t="shared" si="31"/>
        <v>18.100000000000001</v>
      </c>
      <c r="M356" s="6">
        <f t="shared" si="32"/>
        <v>12.1</v>
      </c>
      <c r="N356" s="6" t="str">
        <f t="shared" si="33"/>
        <v>6,1/12,1/18,1</v>
      </c>
      <c r="O356" s="6" t="str">
        <f t="shared" si="34"/>
        <v/>
      </c>
      <c r="P356" s="6" t="str">
        <f t="shared" si="35"/>
        <v/>
      </c>
      <c r="R356" s="6" t="s">
        <v>142</v>
      </c>
      <c r="T356" s="6" t="s">
        <v>153</v>
      </c>
      <c r="W356" s="40" t="s">
        <v>39</v>
      </c>
      <c r="Y356" s="6" t="s">
        <v>196</v>
      </c>
    </row>
    <row r="357" spans="1:26" ht="15" customHeight="1" x14ac:dyDescent="0.35">
      <c r="A357" s="5" t="str">
        <f>"206"</f>
        <v>206</v>
      </c>
      <c r="B357" s="2" t="s">
        <v>0</v>
      </c>
      <c r="C357" s="2" t="s">
        <v>1</v>
      </c>
      <c r="G357" s="2" t="s">
        <v>158</v>
      </c>
      <c r="H357" s="40" t="s">
        <v>144</v>
      </c>
      <c r="I357" s="40" t="s">
        <v>142</v>
      </c>
      <c r="J357" s="40" t="s">
        <v>139</v>
      </c>
      <c r="K357" s="6">
        <f t="shared" si="30"/>
        <v>6.1</v>
      </c>
      <c r="L357" s="6">
        <f t="shared" si="31"/>
        <v>13.1</v>
      </c>
      <c r="M357" s="6">
        <f t="shared" si="32"/>
        <v>17.100000000000001</v>
      </c>
      <c r="N357" s="6" t="str">
        <f t="shared" si="33"/>
        <v>6,1/13,1/17,1</v>
      </c>
      <c r="O357" s="6" t="str">
        <f t="shared" si="34"/>
        <v/>
      </c>
      <c r="P357" s="6" t="str">
        <f t="shared" si="35"/>
        <v/>
      </c>
      <c r="R357" s="6" t="s">
        <v>147</v>
      </c>
      <c r="W357" s="40"/>
      <c r="Y357" s="6" t="s">
        <v>196</v>
      </c>
      <c r="Z357" s="6" t="s">
        <v>260</v>
      </c>
    </row>
    <row r="358" spans="1:26" ht="15" customHeight="1" x14ac:dyDescent="0.35">
      <c r="A358" s="5" t="str">
        <f>"211"</f>
        <v>211</v>
      </c>
      <c r="B358" s="2" t="s">
        <v>0</v>
      </c>
      <c r="C358" s="2" t="s">
        <v>5</v>
      </c>
      <c r="G358" s="2" t="s">
        <v>158</v>
      </c>
      <c r="H358" s="40" t="s">
        <v>144</v>
      </c>
      <c r="I358" s="40" t="s">
        <v>147</v>
      </c>
      <c r="J358" s="40" t="s">
        <v>143</v>
      </c>
      <c r="K358" s="6">
        <f t="shared" si="30"/>
        <v>6.1</v>
      </c>
      <c r="L358" s="6">
        <f t="shared" si="31"/>
        <v>18.100000000000001</v>
      </c>
      <c r="M358" s="6">
        <f t="shared" si="32"/>
        <v>104.1</v>
      </c>
      <c r="N358" s="6" t="str">
        <f t="shared" si="33"/>
        <v>6,1/18,1/104,1</v>
      </c>
      <c r="O358" s="6" t="str">
        <f t="shared" si="34"/>
        <v/>
      </c>
      <c r="P358" s="6" t="str">
        <f t="shared" si="35"/>
        <v/>
      </c>
      <c r="R358" s="6" t="s">
        <v>142</v>
      </c>
      <c r="S358" s="2"/>
      <c r="T358" s="3"/>
      <c r="W358" s="40"/>
      <c r="Y358" s="6" t="s">
        <v>196</v>
      </c>
      <c r="Z358" s="6" t="s">
        <v>234</v>
      </c>
    </row>
  </sheetData>
  <autoFilter ref="A1:AA358" xr:uid="{00000000-0009-0000-0000-000000000000}"/>
  <phoneticPr fontId="29" type="noConversion"/>
  <pageMargins left="0.23622047244094491" right="0.23622047244094491" top="0.74803149606299213" bottom="0.74803149606299213" header="0.31496062992125984" footer="0.31496062992125984"/>
  <pageSetup paperSize="9" scale="83" fitToWidth="0" orientation="landscape" horizontalDpi="4294967293" r:id="rId1"/>
  <headerFooter>
    <oddHeader>&amp;C&amp;"-,Gras"CHOIX D'ORIENTATION DES ELEVES</oddHeader>
    <oddFooter>&amp;L&amp;8Edité le : &amp;D &amp;T&amp;R&amp;8&amp;Z&amp;F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C6977A-DD39-4D7D-91DD-A55D4FC0BBD8}">
  <dimension ref="A1:D111"/>
  <sheetViews>
    <sheetView tabSelected="1" workbookViewId="0">
      <selection activeCell="D2" sqref="D2"/>
    </sheetView>
  </sheetViews>
  <sheetFormatPr baseColWidth="10" defaultRowHeight="14.5" x14ac:dyDescent="0.35"/>
  <sheetData>
    <row r="1" spans="1:4" x14ac:dyDescent="0.35">
      <c r="A1" t="s">
        <v>291</v>
      </c>
      <c r="B1" t="s">
        <v>926</v>
      </c>
      <c r="C1" t="s">
        <v>927</v>
      </c>
      <c r="D1" t="s">
        <v>928</v>
      </c>
    </row>
    <row r="2" spans="1:4" x14ac:dyDescent="0.35">
      <c r="A2" t="str">
        <f>IFERROR(INDEX('h1ère G'!H:H,'h1ère G'!$P2),"")</f>
        <v>HLP</v>
      </c>
      <c r="B2" t="str">
        <f>IF(A2="","",INDEX('h1ère G'!I:I,'h1ère G'!$P2))</f>
        <v>Maths</v>
      </c>
      <c r="C2" t="str">
        <f>IF(B2="","",INDEX('h1ère G'!J:J,'h1ère G'!P2))</f>
        <v>HGGSP</v>
      </c>
      <c r="D2">
        <f>IF(C2="","",COUNTIF('h1ère G'!N:N,INDEX('h1ère G'!N:N,'h1ère G'!O2)))</f>
        <v>2</v>
      </c>
    </row>
    <row r="3" spans="1:4" x14ac:dyDescent="0.35">
      <c r="A3" t="str" cm="1">
        <f t="array" ref="A3">IFERROR(INDEX('h1ère G'!H:H,'h1ère G'!$P3),"")</f>
        <v>HIDA</v>
      </c>
      <c r="B3" t="str" cm="1">
        <f t="array" ref="B3">IF(A3="","",INDEX('h1ère G'!I:I,'h1ère G'!$P3))</f>
        <v>SVT</v>
      </c>
      <c r="C3" cm="1">
        <f t="array" ref="C3">IF(B3="","",INDEX('h1ère G'!J:J,'h1ère G'!P3))</f>
        <v>0</v>
      </c>
      <c r="D3">
        <f>IF(C3="","",COUNTIF('h1ère G'!N:N,INDEX('h1ère G'!N:N,'h1ère G'!O3)))</f>
        <v>1</v>
      </c>
    </row>
    <row r="4" spans="1:4" x14ac:dyDescent="0.35">
      <c r="A4" t="str" cm="1">
        <f t="array" ref="A4">IFERROR(INDEX('h1ère G'!H:H,'h1ère G'!$P4),"")</f>
        <v>HLP</v>
      </c>
      <c r="B4" t="str" cm="1">
        <f t="array" ref="B4">IF(A4="","",INDEX('h1ère G'!I:I,'h1ère G'!$P4))</f>
        <v>HGGSP</v>
      </c>
      <c r="C4" t="str" cm="1">
        <f t="array" ref="C4">IF(B4="","",INDEX('h1ère G'!J:J,'h1ère G'!P4))</f>
        <v>HIDA</v>
      </c>
      <c r="D4">
        <f>IF(C4="","",COUNTIF('h1ère G'!N:N,INDEX('h1ère G'!N:N,'h1ère G'!O4)))</f>
        <v>5</v>
      </c>
    </row>
    <row r="5" spans="1:4" x14ac:dyDescent="0.35">
      <c r="A5" t="str" cm="1">
        <f t="array" ref="A5">IFERROR(INDEX('h1ère G'!H:H,'h1ère G'!$P5),"")</f>
        <v>AGL8 AGL</v>
      </c>
      <c r="B5" t="str" cm="1">
        <f t="array" ref="B5">IF(A5="","",INDEX('h1ère G'!I:I,'h1ère G'!$P5))</f>
        <v>SES</v>
      </c>
      <c r="C5" t="str" cm="1">
        <f t="array" ref="C5">IF(B5="","",INDEX('h1ère G'!J:J,'h1ère G'!P5))</f>
        <v>Maths</v>
      </c>
      <c r="D5">
        <f>IF(C5="","",COUNTIF('h1ère G'!N:N,INDEX('h1ère G'!N:N,'h1ère G'!O5)))</f>
        <v>5</v>
      </c>
    </row>
    <row r="6" spans="1:4" x14ac:dyDescent="0.35">
      <c r="A6" t="str" cm="1">
        <f t="array" ref="A6">IFERROR(INDEX('h1ère G'!H:H,'h1ère G'!$P6),"")</f>
        <v>Maths</v>
      </c>
      <c r="B6" t="str" cm="1">
        <f t="array" ref="B6">IF(A6="","",INDEX('h1ère G'!I:I,'h1ère G'!$P6))</f>
        <v>HGGSP</v>
      </c>
      <c r="C6" t="str" cm="1">
        <f t="array" ref="C6">IF(B6="","",INDEX('h1ère G'!J:J,'h1ère G'!P6))</f>
        <v>PC</v>
      </c>
      <c r="D6">
        <f>IF(C6="","",COUNTIF('h1ère G'!N:N,INDEX('h1ère G'!N:N,'h1ère G'!O6)))</f>
        <v>9</v>
      </c>
    </row>
    <row r="7" spans="1:4" x14ac:dyDescent="0.35">
      <c r="A7" t="str" cm="1">
        <f t="array" ref="A7">IFERROR(INDEX('h1ère G'!H:H,'h1ère G'!$P7),"")</f>
        <v>Maths</v>
      </c>
      <c r="B7" t="str" cm="1">
        <f t="array" ref="B7">IF(A7="","",INDEX('h1ère G'!I:I,'h1ère G'!$P7))</f>
        <v>PC</v>
      </c>
      <c r="C7" t="str" cm="1">
        <f t="array" ref="C7">IF(B7="","",INDEX('h1ère G'!J:J,'h1ère G'!P7))</f>
        <v>HLP</v>
      </c>
      <c r="D7">
        <f>IF(C7="","",COUNTIF('h1ère G'!N:N,INDEX('h1ère G'!N:N,'h1ère G'!O7)))</f>
        <v>2</v>
      </c>
    </row>
    <row r="8" spans="1:4" x14ac:dyDescent="0.35">
      <c r="A8" t="str" cm="1">
        <f t="array" ref="A8">IFERROR(INDEX('h1ère G'!H:H,'h1ère G'!$P8),"")</f>
        <v>THEAT</v>
      </c>
      <c r="B8" t="str" cm="1">
        <f t="array" ref="B8">IF(A8="","",INDEX('h1ère G'!I:I,'h1ère G'!$P8))</f>
        <v>PC</v>
      </c>
      <c r="C8" t="str" cm="1">
        <f t="array" ref="C8">IF(B8="","",INDEX('h1ère G'!J:J,'h1ère G'!P8))</f>
        <v>Maths</v>
      </c>
      <c r="D8">
        <f>IF(C8="","",COUNTIF('h1ère G'!N:N,INDEX('h1ère G'!N:N,'h1ère G'!O8)))</f>
        <v>5</v>
      </c>
    </row>
    <row r="9" spans="1:4" x14ac:dyDescent="0.35">
      <c r="A9" t="str" cm="1">
        <f t="array" ref="A9">IFERROR(INDEX('h1ère G'!H:H,'h1ère G'!$P9),"")</f>
        <v>Maths</v>
      </c>
      <c r="B9" t="str" cm="1">
        <f t="array" ref="B9">IF(A9="","",INDEX('h1ère G'!I:I,'h1ère G'!$P9))</f>
        <v>PC</v>
      </c>
      <c r="C9" t="str" cm="1">
        <f t="array" ref="C9">IF(B9="","",INDEX('h1ère G'!J:J,'h1ère G'!P9))</f>
        <v>NSI</v>
      </c>
      <c r="D9">
        <f>IF(C9="","",COUNTIF('h1ère G'!N:N,INDEX('h1ère G'!N:N,'h1ère G'!O9)))</f>
        <v>17</v>
      </c>
    </row>
    <row r="10" spans="1:4" x14ac:dyDescent="0.35">
      <c r="A10" t="str" cm="1">
        <f t="array" ref="A10">IFERROR(INDEX('h1ère G'!H:H,'h1ère G'!$P10),"")</f>
        <v>THEAT</v>
      </c>
      <c r="B10" t="str" cm="1">
        <f t="array" ref="B10">IF(A10="","",INDEX('h1ère G'!I:I,'h1ère G'!$P10))</f>
        <v>HGGSP</v>
      </c>
      <c r="C10" t="str" cm="1">
        <f t="array" ref="C10">IF(B10="","",INDEX('h1ère G'!J:J,'h1ère G'!P10))</f>
        <v>HLP</v>
      </c>
      <c r="D10">
        <f>IF(C10="","",COUNTIF('h1ère G'!N:N,INDEX('h1ère G'!N:N,'h1ère G'!O10)))</f>
        <v>4</v>
      </c>
    </row>
    <row r="11" spans="1:4" x14ac:dyDescent="0.35">
      <c r="A11" t="str" cm="1">
        <f t="array" ref="A11">IFERROR(INDEX('h1ère G'!H:H,'h1ère G'!$P11),"")</f>
        <v>Maths</v>
      </c>
      <c r="B11" t="str" cm="1">
        <f t="array" ref="B11">IF(A11="","",INDEX('h1ère G'!I:I,'h1ère G'!$P11))</f>
        <v>SVT</v>
      </c>
      <c r="C11" t="str" cm="1">
        <f t="array" ref="C11">IF(B11="","",INDEX('h1ère G'!J:J,'h1ère G'!P11))</f>
        <v>PC</v>
      </c>
      <c r="D11">
        <f>IF(C11="","",COUNTIF('h1ère G'!N:N,INDEX('h1ère G'!N:N,'h1ère G'!O11)))</f>
        <v>51</v>
      </c>
    </row>
    <row r="12" spans="1:4" x14ac:dyDescent="0.35">
      <c r="A12" t="str" cm="1">
        <f t="array" ref="A12">IFERROR(INDEX('h1ère G'!H:H,'h1ère G'!$P12),"")</f>
        <v>SVT</v>
      </c>
      <c r="B12" t="str" cm="1">
        <f t="array" ref="B12">IF(A12="","",INDEX('h1ère G'!I:I,'h1ère G'!$P12))</f>
        <v>HGGSP</v>
      </c>
      <c r="C12" t="str" cm="1">
        <f t="array" ref="C12">IF(B12="","",INDEX('h1ère G'!J:J,'h1ère G'!P12))</f>
        <v>SES</v>
      </c>
      <c r="D12">
        <f>IF(C12="","",COUNTIF('h1ère G'!N:N,INDEX('h1ère G'!N:N,'h1ère G'!O12)))</f>
        <v>4</v>
      </c>
    </row>
    <row r="13" spans="1:4" x14ac:dyDescent="0.35">
      <c r="A13" t="str" cm="1">
        <f t="array" ref="A13">IFERROR(INDEX('h1ère G'!H:H,'h1ère G'!$P13),"")</f>
        <v>SES</v>
      </c>
      <c r="B13" t="str" cm="1">
        <f t="array" ref="B13">IF(A13="","",INDEX('h1ère G'!I:I,'h1ère G'!$P13))</f>
        <v>HLP</v>
      </c>
      <c r="C13" t="str" cm="1">
        <f t="array" ref="C13">IF(B13="","",INDEX('h1ère G'!J:J,'h1ère G'!P13))</f>
        <v>SVT</v>
      </c>
      <c r="D13">
        <f>IF(C13="","",COUNTIF('h1ère G'!N:N,INDEX('h1ère G'!N:N,'h1ère G'!O13)))</f>
        <v>2</v>
      </c>
    </row>
    <row r="14" spans="1:4" x14ac:dyDescent="0.35">
      <c r="A14" t="str" cm="1">
        <f t="array" ref="A14">IFERROR(INDEX('h1ère G'!H:H,'h1ère G'!$P14),"")</f>
        <v>Maths</v>
      </c>
      <c r="B14" t="str" cm="1">
        <f t="array" ref="B14">IF(A14="","",INDEX('h1ère G'!I:I,'h1ère G'!$P14))</f>
        <v>PC</v>
      </c>
      <c r="C14" t="str" cm="1">
        <f t="array" ref="C14">IF(B14="","",INDEX('h1ère G'!J:J,'h1ère G'!P14))</f>
        <v>AGL8 AGEMC</v>
      </c>
      <c r="D14">
        <f>IF(C14="","",COUNTIF('h1ère G'!N:N,INDEX('h1ère G'!N:N,'h1ère G'!O14)))</f>
        <v>8</v>
      </c>
    </row>
    <row r="15" spans="1:4" x14ac:dyDescent="0.35">
      <c r="A15" t="str" cm="1">
        <f t="array" ref="A15">IFERROR(INDEX('h1ère G'!H:H,'h1ère G'!$P15),"")</f>
        <v>AGL8 AGL</v>
      </c>
      <c r="B15" t="str" cm="1">
        <f t="array" ref="B15">IF(A15="","",INDEX('h1ère G'!I:I,'h1ère G'!$P15))</f>
        <v>SVT</v>
      </c>
      <c r="C15" t="str" cm="1">
        <f t="array" ref="C15">IF(B15="","",INDEX('h1ère G'!J:J,'h1ère G'!P15))</f>
        <v>NSI</v>
      </c>
      <c r="D15">
        <f>IF(C15="","",COUNTIF('h1ère G'!N:N,INDEX('h1ère G'!N:N,'h1ère G'!O15)))</f>
        <v>2</v>
      </c>
    </row>
    <row r="16" spans="1:4" x14ac:dyDescent="0.35">
      <c r="A16" t="str" cm="1">
        <f t="array" ref="A16">IFERROR(INDEX('h1ère G'!H:H,'h1ère G'!$P16),"")</f>
        <v>HGGSP</v>
      </c>
      <c r="B16" t="str" cm="1">
        <f t="array" ref="B16">IF(A16="","",INDEX('h1ère G'!I:I,'h1ère G'!$P16))</f>
        <v>Maths</v>
      </c>
      <c r="C16" t="str" cm="1">
        <f t="array" ref="C16">IF(B16="","",INDEX('h1ère G'!J:J,'h1ère G'!P16))</f>
        <v>SES</v>
      </c>
      <c r="D16">
        <f>IF(C16="","",COUNTIF('h1ère G'!N:N,INDEX('h1ère G'!N:N,'h1ère G'!O16)))</f>
        <v>0</v>
      </c>
    </row>
    <row r="17" spans="1:4" x14ac:dyDescent="0.35">
      <c r="A17" t="str" cm="1">
        <f t="array" ref="A17">IFERROR(INDEX('h1ère G'!H:H,'h1ère G'!$P17),"")</f>
        <v>Maths</v>
      </c>
      <c r="B17" t="str" cm="1">
        <f t="array" ref="B17">IF(A17="","",INDEX('h1ère G'!I:I,'h1ère G'!$P17))</f>
        <v>SVT</v>
      </c>
      <c r="C17" t="str" cm="1">
        <f t="array" ref="C17">IF(B17="","",INDEX('h1ère G'!J:J,'h1ère G'!P17))</f>
        <v>SES</v>
      </c>
      <c r="D17">
        <f>IF(C17="","",COUNTIF('h1ère G'!N:N,INDEX('h1ère G'!N:N,'h1ère G'!O17)))</f>
        <v>32</v>
      </c>
    </row>
    <row r="18" spans="1:4" x14ac:dyDescent="0.35">
      <c r="A18" t="str" cm="1">
        <f t="array" ref="A18">IFERROR(INDEX('h1ère G'!H:H,'h1ère G'!$P18),"")</f>
        <v>SVT</v>
      </c>
      <c r="B18" t="str" cm="1">
        <f t="array" ref="B18">IF(A18="","",INDEX('h1ère G'!I:I,'h1ère G'!$P18))</f>
        <v>HLP</v>
      </c>
      <c r="C18" t="str" cm="1">
        <f t="array" ref="C18">IF(B18="","",INDEX('h1ère G'!J:J,'h1ère G'!P18))</f>
        <v>HIDA</v>
      </c>
      <c r="D18">
        <f>IF(C18="","",COUNTIF('h1ère G'!N:N,INDEX('h1ère G'!N:N,'h1ère G'!O18)))</f>
        <v>0</v>
      </c>
    </row>
    <row r="19" spans="1:4" x14ac:dyDescent="0.35">
      <c r="A19" t="str" cm="1">
        <f t="array" ref="A19">IFERROR(INDEX('h1ère G'!H:H,'h1ère G'!$P19),"")</f>
        <v>SES</v>
      </c>
      <c r="B19" t="str" cm="1">
        <f t="array" ref="B19">IF(A19="","",INDEX('h1ère G'!I:I,'h1ère G'!$P19))</f>
        <v>AGL8 AGEMC</v>
      </c>
      <c r="C19" t="str" cm="1">
        <f t="array" ref="C19">IF(B19="","",INDEX('h1ère G'!J:J,'h1ère G'!P19))</f>
        <v>SVT</v>
      </c>
      <c r="D19">
        <f>IF(C19="","",COUNTIF('h1ère G'!N:N,INDEX('h1ère G'!N:N,'h1ère G'!O19)))</f>
        <v>13</v>
      </c>
    </row>
    <row r="20" spans="1:4" x14ac:dyDescent="0.35">
      <c r="A20" t="str" cm="1">
        <f t="array" ref="A20">IFERROR(INDEX('h1ère G'!H:H,'h1ère G'!$P20),"")</f>
        <v>AGL8 AGL</v>
      </c>
      <c r="B20" t="str" cm="1">
        <f t="array" ref="B20">IF(A20="","",INDEX('h1ère G'!I:I,'h1ère G'!$P20))</f>
        <v>HLP</v>
      </c>
      <c r="C20" t="str" cm="1">
        <f t="array" ref="C20">IF(B20="","",INDEX('h1ère G'!J:J,'h1ère G'!P20))</f>
        <v>SVT</v>
      </c>
      <c r="D20">
        <f>IF(C20="","",COUNTIF('h1ère G'!N:N,INDEX('h1ère G'!N:N,'h1ère G'!O20)))</f>
        <v>0</v>
      </c>
    </row>
    <row r="21" spans="1:4" x14ac:dyDescent="0.35">
      <c r="A21" t="str" cm="1">
        <f t="array" ref="A21">IFERROR(INDEX('h1ère G'!H:H,'h1ère G'!$P21),"")</f>
        <v>Maths</v>
      </c>
      <c r="B21" t="str" cm="1">
        <f t="array" ref="B21">IF(A21="","",INDEX('h1ère G'!I:I,'h1ère G'!$P21))</f>
        <v>PC</v>
      </c>
      <c r="C21" t="str" cm="1">
        <f t="array" ref="C21">IF(B21="","",INDEX('h1ère G'!J:J,'h1ère G'!P21))</f>
        <v>SES</v>
      </c>
      <c r="D21">
        <f>IF(C21="","",COUNTIF('h1ère G'!N:N,INDEX('h1ère G'!N:N,'h1ère G'!O21)))</f>
        <v>0</v>
      </c>
    </row>
    <row r="22" spans="1:4" x14ac:dyDescent="0.35">
      <c r="A22" t="str" cm="1">
        <f t="array" ref="A22">IFERROR(INDEX('h1ère G'!H:H,'h1ère G'!$P22),"")</f>
        <v>Maths</v>
      </c>
      <c r="B22" t="str" cm="1">
        <f t="array" ref="B22">IF(A22="","",INDEX('h1ère G'!I:I,'h1ère G'!$P22))</f>
        <v>HGGSP</v>
      </c>
      <c r="C22" t="str" cm="1">
        <f t="array" ref="C22">IF(B22="","",INDEX('h1ère G'!J:J,'h1ère G'!P22))</f>
        <v>AGL8 AGEMC</v>
      </c>
      <c r="D22" cm="1">
        <f t="array" ref="D22">IF(C22="","",COUNTIF('h1ère G'!N:N,INDEX('h1ère G'!N:N,'h1ère G'!O22)))</f>
        <v>0</v>
      </c>
    </row>
    <row r="23" spans="1:4" x14ac:dyDescent="0.35">
      <c r="A23" t="str" cm="1">
        <f t="array" ref="A23">IFERROR(INDEX('h1ère G'!H:H,'h1ère G'!$P23),"")</f>
        <v>THEAT</v>
      </c>
      <c r="B23" t="str" cm="1">
        <f t="array" ref="B23">IF(A23="","",INDEX('h1ère G'!I:I,'h1ère G'!$P23))</f>
        <v>HGGSP</v>
      </c>
      <c r="C23" t="str" cm="1">
        <f t="array" ref="C23">IF(B23="","",INDEX('h1ère G'!J:J,'h1ère G'!P23))</f>
        <v>SES</v>
      </c>
      <c r="D23" cm="1">
        <f t="array" ref="D23">IF(C23="","",COUNTIF('h1ère G'!N:N,INDEX('h1ère G'!N:N,'h1ère G'!O23)))</f>
        <v>0</v>
      </c>
    </row>
    <row r="24" spans="1:4" x14ac:dyDescent="0.35">
      <c r="A24" t="str" cm="1">
        <f t="array" ref="A24">IFERROR(INDEX('h1ère G'!H:H,'h1ère G'!$P24),"")</f>
        <v>SES</v>
      </c>
      <c r="B24" t="str" cm="1">
        <f t="array" ref="B24">IF(A24="","",INDEX('h1ère G'!I:I,'h1ère G'!$P24))</f>
        <v>AGL8 AGEMC</v>
      </c>
      <c r="C24" t="str" cm="1">
        <f t="array" ref="C24">IF(B24="","",INDEX('h1ère G'!J:J,'h1ère G'!P24))</f>
        <v>HGGSP</v>
      </c>
      <c r="D24" cm="1">
        <f t="array" ref="D24">IF(C24="","",COUNTIF('h1ère G'!N:N,INDEX('h1ère G'!N:N,'h1ère G'!O24)))</f>
        <v>0</v>
      </c>
    </row>
    <row r="25" spans="1:4" x14ac:dyDescent="0.35">
      <c r="A25" t="str" cm="1">
        <f t="array" ref="A25">IFERROR(INDEX('h1ère G'!H:H,'h1ère G'!$P25),"")</f>
        <v>HLP</v>
      </c>
      <c r="B25" t="str" cm="1">
        <f t="array" ref="B25">IF(A25="","",INDEX('h1ère G'!I:I,'h1ère G'!$P25))</f>
        <v>Maths</v>
      </c>
      <c r="C25" t="str" cm="1">
        <f t="array" ref="C25">IF(B25="","",INDEX('h1ère G'!J:J,'h1ère G'!P25))</f>
        <v>SES</v>
      </c>
      <c r="D25" cm="1">
        <f t="array" ref="D25">IF(C25="","",COUNTIF('h1ère G'!N:N,INDEX('h1ère G'!N:N,'h1ère G'!O25)))</f>
        <v>1</v>
      </c>
    </row>
    <row r="26" spans="1:4" x14ac:dyDescent="0.35">
      <c r="A26" t="str" cm="1">
        <f t="array" ref="A26">IFERROR(INDEX('h1ère G'!H:H,'h1ère G'!$P26),"")</f>
        <v>HGGSP</v>
      </c>
      <c r="B26" t="str" cm="1">
        <f t="array" ref="B26">IF(A26="","",INDEX('h1ère G'!I:I,'h1ère G'!$P26))</f>
        <v>HLP</v>
      </c>
      <c r="C26" t="str" cm="1">
        <f t="array" ref="C26">IF(B26="","",INDEX('h1ère G'!J:J,'h1ère G'!P26))</f>
        <v>SES</v>
      </c>
      <c r="D26" cm="1">
        <f t="array" ref="D26">IF(C26="","",COUNTIF('h1ère G'!N:N,INDEX('h1ère G'!N:N,'h1ère G'!O26)))</f>
        <v>3</v>
      </c>
    </row>
    <row r="27" spans="1:4" x14ac:dyDescent="0.35">
      <c r="A27" t="str" cm="1">
        <f t="array" ref="A27">IFERROR(INDEX('h1ère G'!H:H,'h1ère G'!$P27),"")</f>
        <v>Maths</v>
      </c>
      <c r="B27" t="str" cm="1">
        <f t="array" ref="B27">IF(A27="","",INDEX('h1ère G'!I:I,'h1ère G'!$P27))</f>
        <v>THEAT</v>
      </c>
      <c r="C27" t="str" cm="1">
        <f t="array" ref="C27">IF(B27="","",INDEX('h1ère G'!J:J,'h1ère G'!P27))</f>
        <v>SVT</v>
      </c>
      <c r="D27" cm="1">
        <f t="array" ref="D27">IF(C27="","",COUNTIF('h1ère G'!N:N,INDEX('h1ère G'!N:N,'h1ère G'!O27)))</f>
        <v>0</v>
      </c>
    </row>
    <row r="28" spans="1:4" x14ac:dyDescent="0.35">
      <c r="A28" t="str" cm="1">
        <f t="array" ref="A28">IFERROR(INDEX('h1ère G'!H:H,'h1ère G'!$P28),"")</f>
        <v>SVT</v>
      </c>
      <c r="B28" t="str" cm="1">
        <f t="array" ref="B28">IF(A28="","",INDEX('h1ère G'!I:I,'h1ère G'!$P28))</f>
        <v>HGGSP</v>
      </c>
      <c r="C28" t="str" cm="1">
        <f t="array" ref="C28">IF(B28="","",INDEX('h1ère G'!J:J,'h1ère G'!P28))</f>
        <v>Maths</v>
      </c>
      <c r="D28" cm="1">
        <f t="array" ref="D28">IF(C28="","",COUNTIF('h1ère G'!N:N,INDEX('h1ère G'!N:N,'h1ère G'!O28)))</f>
        <v>0</v>
      </c>
    </row>
    <row r="29" spans="1:4" x14ac:dyDescent="0.35">
      <c r="A29" t="str" cm="1">
        <f t="array" ref="A29">IFERROR(INDEX('h1ère G'!H:H,'h1ère G'!$P29),"")</f>
        <v>Maths</v>
      </c>
      <c r="B29" t="str" cm="1">
        <f t="array" ref="B29">IF(A29="","",INDEX('h1ère G'!I:I,'h1ère G'!$P29))</f>
        <v>NSI</v>
      </c>
      <c r="C29" t="str" cm="1">
        <f t="array" ref="C29">IF(B29="","",INDEX('h1ère G'!J:J,'h1ère G'!P29))</f>
        <v>HIDA</v>
      </c>
      <c r="D29" cm="1">
        <f t="array" ref="D29">IF(C29="","",COUNTIF('h1ère G'!N:N,INDEX('h1ère G'!N:N,'h1ère G'!O29)))</f>
        <v>0</v>
      </c>
    </row>
    <row r="30" spans="1:4" x14ac:dyDescent="0.35">
      <c r="A30" t="str" cm="1">
        <f t="array" ref="A30">IFERROR(INDEX('h1ère G'!H:H,'h1ère G'!$P30),"")</f>
        <v>SES</v>
      </c>
      <c r="B30" t="str" cm="1">
        <f t="array" ref="B30">IF(A30="","",INDEX('h1ère G'!I:I,'h1ère G'!$P30))</f>
        <v>HIDA</v>
      </c>
      <c r="C30" t="str" cm="1">
        <f t="array" ref="C30">IF(B30="","",INDEX('h1ère G'!J:J,'h1ère G'!P30))</f>
        <v>HGGSP</v>
      </c>
      <c r="D30" cm="1">
        <f t="array" ref="D30">IF(C30="","",COUNTIF('h1ère G'!N:N,INDEX('h1ère G'!N:N,'h1ère G'!O30)))</f>
        <v>2</v>
      </c>
    </row>
    <row r="31" spans="1:4" x14ac:dyDescent="0.35">
      <c r="A31" t="str" cm="1">
        <f t="array" ref="A31">IFERROR(INDEX('h1ère G'!H:H,'h1ère G'!$P31),"")</f>
        <v>AGL8 AGEMC</v>
      </c>
      <c r="B31" t="str" cm="1">
        <f t="array" ref="B31">IF(A31="","",INDEX('h1ère G'!I:I,'h1ère G'!$P31))</f>
        <v>HLP</v>
      </c>
      <c r="C31" t="str" cm="1">
        <f t="array" ref="C31">IF(B31="","",INDEX('h1ère G'!J:J,'h1ère G'!P31))</f>
        <v>HGGSP</v>
      </c>
      <c r="D31" cm="1">
        <f t="array" ref="D31">IF(C31="","",COUNTIF('h1ère G'!N:N,INDEX('h1ère G'!N:N,'h1ère G'!O31)))</f>
        <v>0</v>
      </c>
    </row>
    <row r="32" spans="1:4" x14ac:dyDescent="0.35">
      <c r="A32" t="str" cm="1">
        <f t="array" ref="A32">IFERROR(INDEX('h1ère G'!H:H,'h1ère G'!$P32),"")</f>
        <v>HGGSP</v>
      </c>
      <c r="B32" t="str" cm="1">
        <f t="array" ref="B32">IF(A32="","",INDEX('h1ère G'!I:I,'h1ère G'!$P32))</f>
        <v>SES</v>
      </c>
      <c r="C32" t="str" cm="1">
        <f t="array" ref="C32">IF(B32="","",INDEX('h1ère G'!J:J,'h1ère G'!P32))</f>
        <v>AGL8 AGL</v>
      </c>
      <c r="D32" cm="1">
        <f t="array" ref="D32">IF(C32="","",COUNTIF('h1ère G'!N:N,INDEX('h1ère G'!N:N,'h1ère G'!O32)))</f>
        <v>18</v>
      </c>
    </row>
    <row r="33" spans="1:4" x14ac:dyDescent="0.35">
      <c r="A33" t="str" cm="1">
        <f t="array" ref="A33">IFERROR(INDEX('h1ère G'!H:H,'h1ère G'!$P33),"")</f>
        <v>HIDA</v>
      </c>
      <c r="B33" t="str" cm="1">
        <f t="array" ref="B33">IF(A33="","",INDEX('h1ère G'!I:I,'h1ère G'!$P33))</f>
        <v>AGL8 AGL</v>
      </c>
      <c r="C33" t="str" cm="1">
        <f t="array" ref="C33">IF(B33="","",INDEX('h1ère G'!J:J,'h1ère G'!P33))</f>
        <v>SES</v>
      </c>
      <c r="D33" cm="1">
        <f t="array" ref="D33">IF(C33="","",COUNTIF('h1ère G'!N:N,INDEX('h1ère G'!N:N,'h1ère G'!O33)))</f>
        <v>5</v>
      </c>
    </row>
    <row r="34" spans="1:4" x14ac:dyDescent="0.35">
      <c r="A34" t="str" cm="1">
        <f t="array" ref="A34">IFERROR(INDEX('h1ère G'!H:H,'h1ère G'!$P34),"")</f>
        <v>HGGSP</v>
      </c>
      <c r="B34" t="str" cm="1">
        <f t="array" ref="B34">IF(A34="","",INDEX('h1ère G'!I:I,'h1ère G'!$P34))</f>
        <v>SVT</v>
      </c>
      <c r="C34" t="str" cm="1">
        <f t="array" ref="C34">IF(B34="","",INDEX('h1ère G'!J:J,'h1ère G'!P34))</f>
        <v>HLP</v>
      </c>
      <c r="D34" cm="1">
        <f t="array" ref="D34">IF(C34="","",COUNTIF('h1ère G'!N:N,INDEX('h1ère G'!N:N,'h1ère G'!O34)))</f>
        <v>3</v>
      </c>
    </row>
    <row r="35" spans="1:4" x14ac:dyDescent="0.35">
      <c r="A35" t="str" cm="1">
        <f t="array" ref="A35">IFERROR(INDEX('h1ère G'!H:H,'h1ère G'!$P35),"")</f>
        <v>SES</v>
      </c>
      <c r="B35" t="str" cm="1">
        <f t="array" ref="B35">IF(A35="","",INDEX('h1ère G'!I:I,'h1ère G'!$P35))</f>
        <v>AGL8 AGL</v>
      </c>
      <c r="C35" t="str" cm="1">
        <f t="array" ref="C35">IF(B35="","",INDEX('h1ère G'!J:J,'h1ère G'!P35))</f>
        <v>SVT</v>
      </c>
      <c r="D35" cm="1">
        <f t="array" ref="D35">IF(C35="","",COUNTIF('h1ère G'!N:N,INDEX('h1ère G'!N:N,'h1ère G'!O35)))</f>
        <v>18</v>
      </c>
    </row>
    <row r="36" spans="1:4" x14ac:dyDescent="0.35">
      <c r="A36" t="str" cm="1">
        <f t="array" ref="A36">IFERROR(INDEX('h1ère G'!H:H,'h1ère G'!$P36),"")</f>
        <v>AGL8 AGEMC</v>
      </c>
      <c r="B36" t="str" cm="1">
        <f t="array" ref="B36">IF(A36="","",INDEX('h1ère G'!I:I,'h1ère G'!$P36))</f>
        <v>SES</v>
      </c>
      <c r="C36" t="str" cm="1">
        <f t="array" ref="C36">IF(B36="","",INDEX('h1ère G'!J:J,'h1ère G'!P36))</f>
        <v>NSI</v>
      </c>
      <c r="D36" cm="1">
        <f t="array" ref="D36">IF(C36="","",COUNTIF('h1ère G'!N:N,INDEX('h1ère G'!N:N,'h1ère G'!O36)))</f>
        <v>0</v>
      </c>
    </row>
    <row r="37" spans="1:4" x14ac:dyDescent="0.35">
      <c r="A37" t="str" cm="1">
        <f t="array" ref="A37">IFERROR(INDEX('h1ère G'!H:H,'h1ère G'!$P37),"")</f>
        <v>Maths</v>
      </c>
      <c r="B37" t="str" cm="1">
        <f t="array" ref="B37">IF(A37="","",INDEX('h1ère G'!I:I,'h1ère G'!$P37))</f>
        <v>NSI</v>
      </c>
      <c r="C37" t="str" cm="1">
        <f t="array" ref="C37">IF(B37="","",INDEX('h1ère G'!J:J,'h1ère G'!P37))</f>
        <v>SES</v>
      </c>
      <c r="D37" cm="1">
        <f t="array" ref="D37">IF(C37="","",COUNTIF('h1ère G'!N:N,INDEX('h1ère G'!N:N,'h1ère G'!O37)))</f>
        <v>4</v>
      </c>
    </row>
    <row r="38" spans="1:4" x14ac:dyDescent="0.35">
      <c r="A38" t="str" cm="1">
        <f t="array" ref="A38">IFERROR(INDEX('h1ère G'!H:H,'h1ère G'!$P38),"")</f>
        <v>HIDA</v>
      </c>
      <c r="B38" t="str" cm="1">
        <f t="array" ref="B38">IF(A38="","",INDEX('h1ère G'!I:I,'h1ère G'!$P38))</f>
        <v>PC</v>
      </c>
      <c r="C38" t="str" cm="1">
        <f t="array" ref="C38">IF(B38="","",INDEX('h1ère G'!J:J,'h1ère G'!P38))</f>
        <v>Maths</v>
      </c>
      <c r="D38" cm="1">
        <f t="array" ref="D38">IF(C38="","",COUNTIF('h1ère G'!N:N,INDEX('h1ère G'!N:N,'h1ère G'!O38)))</f>
        <v>16</v>
      </c>
    </row>
    <row r="39" spans="1:4" x14ac:dyDescent="0.35">
      <c r="A39" t="str" cm="1">
        <f t="array" ref="A39">IFERROR(INDEX('h1ère G'!H:H,'h1ère G'!$P39),"")</f>
        <v>AGL8 AGEMC</v>
      </c>
      <c r="B39" t="str" cm="1">
        <f t="array" ref="B39">IF(A39="","",INDEX('h1ère G'!I:I,'h1ère G'!$P39))</f>
        <v>HLP</v>
      </c>
      <c r="C39" t="str" cm="1">
        <f t="array" ref="C39">IF(B39="","",INDEX('h1ère G'!J:J,'h1ère G'!P39))</f>
        <v>HIDA</v>
      </c>
      <c r="D39" cm="1">
        <f t="array" ref="D39">IF(C39="","",COUNTIF('h1ère G'!N:N,INDEX('h1ère G'!N:N,'h1ère G'!O39)))</f>
        <v>0</v>
      </c>
    </row>
    <row r="40" spans="1:4" x14ac:dyDescent="0.35">
      <c r="A40" t="str" cm="1">
        <f t="array" ref="A40">IFERROR(INDEX('h1ère G'!H:H,'h1ère G'!$P40),"")</f>
        <v>Maths</v>
      </c>
      <c r="B40" t="str" cm="1">
        <f t="array" ref="B40">IF(A40="","",INDEX('h1ère G'!I:I,'h1ère G'!$P40))</f>
        <v>HGGSP</v>
      </c>
      <c r="C40" t="str" cm="1">
        <f t="array" ref="C40">IF(B40="","",INDEX('h1ère G'!J:J,'h1ère G'!P40))</f>
        <v>HIDA</v>
      </c>
      <c r="D40" cm="1">
        <f t="array" ref="D40">IF(C40="","",COUNTIF('h1ère G'!N:N,INDEX('h1ère G'!N:N,'h1ère G'!O40)))</f>
        <v>2</v>
      </c>
    </row>
    <row r="41" spans="1:4" x14ac:dyDescent="0.35">
      <c r="A41" t="str" cm="1">
        <f t="array" ref="A41">IFERROR(INDEX('h1ère G'!H:H,'h1ère G'!$P41),"")</f>
        <v>Maths</v>
      </c>
      <c r="B41" t="str" cm="1">
        <f t="array" ref="B41">IF(A41="","",INDEX('h1ère G'!I:I,'h1ère G'!$P41))</f>
        <v>HIDA</v>
      </c>
      <c r="C41" t="str" cm="1">
        <f t="array" ref="C41">IF(B41="","",INDEX('h1ère G'!J:J,'h1ère G'!P41))</f>
        <v>SVT</v>
      </c>
      <c r="D41" cm="1">
        <f t="array" ref="D41">IF(C41="","",COUNTIF('h1ère G'!N:N,INDEX('h1ère G'!N:N,'h1ère G'!O41)))</f>
        <v>0</v>
      </c>
    </row>
    <row r="42" spans="1:4" x14ac:dyDescent="0.35">
      <c r="A42" t="str" cm="1">
        <f t="array" ref="A42">IFERROR(INDEX('h1ère G'!H:H,'h1ère G'!$P42),"")</f>
        <v>HIDA</v>
      </c>
      <c r="B42" t="str" cm="1">
        <f t="array" ref="B42">IF(A42="","",INDEX('h1ère G'!I:I,'h1ère G'!$P42))</f>
        <v>HLP</v>
      </c>
      <c r="C42" t="str" cm="1">
        <f t="array" ref="C42">IF(B42="","",INDEX('h1ère G'!J:J,'h1ère G'!P42))</f>
        <v>SES</v>
      </c>
      <c r="D42" cm="1">
        <f t="array" ref="D42">IF(C42="","",COUNTIF('h1ère G'!N:N,INDEX('h1ère G'!N:N,'h1ère G'!O42)))</f>
        <v>2</v>
      </c>
    </row>
    <row r="43" spans="1:4" x14ac:dyDescent="0.35">
      <c r="A43" t="str" cm="1">
        <f t="array" ref="A43">IFERROR(INDEX('h1ère G'!H:H,'h1ère G'!$P43),"")</f>
        <v>PC</v>
      </c>
      <c r="B43" t="str" cm="1">
        <f t="array" ref="B43">IF(A43="","",INDEX('h1ère G'!I:I,'h1ère G'!$P43))</f>
        <v>SVT</v>
      </c>
      <c r="C43" t="str" cm="1">
        <f t="array" ref="C43">IF(B43="","",INDEX('h1ère G'!J:J,'h1ère G'!P43))</f>
        <v>SES</v>
      </c>
      <c r="D43" cm="1">
        <f t="array" ref="D43">IF(C43="","",COUNTIF('h1ère G'!N:N,INDEX('h1ère G'!N:N,'h1ère G'!O43)))</f>
        <v>0</v>
      </c>
    </row>
    <row r="44" spans="1:4" x14ac:dyDescent="0.35">
      <c r="A44" t="str" cm="1">
        <f t="array" ref="A44">IFERROR(INDEX('h1ère G'!H:H,'h1ère G'!$P44),"")</f>
        <v>Maths</v>
      </c>
      <c r="B44" t="str" cm="1">
        <f t="array" ref="B44">IF(A44="","",INDEX('h1ère G'!I:I,'h1ère G'!$P44))</f>
        <v>HIDA</v>
      </c>
      <c r="C44" t="str" cm="1">
        <f t="array" ref="C44">IF(B44="","",INDEX('h1ère G'!J:J,'h1ère G'!P44))</f>
        <v>SES</v>
      </c>
      <c r="D44" cm="1">
        <f t="array" ref="D44">IF(C44="","",COUNTIF('h1ère G'!N:N,INDEX('h1ère G'!N:N,'h1ère G'!O44)))</f>
        <v>0</v>
      </c>
    </row>
    <row r="45" spans="1:4" x14ac:dyDescent="0.35">
      <c r="A45" t="str" cm="1">
        <f t="array" ref="A45">IFERROR(INDEX('h1ère G'!H:H,'h1ère G'!$P45),"")</f>
        <v>Maths</v>
      </c>
      <c r="B45" t="str" cm="1">
        <f t="array" ref="B45">IF(A45="","",INDEX('h1ère G'!I:I,'h1ère G'!$P45))</f>
        <v>THEAT</v>
      </c>
      <c r="C45" t="str" cm="1">
        <f t="array" ref="C45">IF(B45="","",INDEX('h1ère G'!J:J,'h1ère G'!P45))</f>
        <v>HGGSP</v>
      </c>
      <c r="D45" cm="1">
        <f t="array" ref="D45">IF(C45="","",COUNTIF('h1ère G'!N:N,INDEX('h1ère G'!N:N,'h1ère G'!O45)))</f>
        <v>0</v>
      </c>
    </row>
    <row r="46" spans="1:4" x14ac:dyDescent="0.35">
      <c r="A46" t="str" cm="1">
        <f t="array" ref="A46">IFERROR(INDEX('h1ère G'!H:H,'h1ère G'!$P46),"")</f>
        <v>HIDA</v>
      </c>
      <c r="B46" t="str" cm="1">
        <f t="array" ref="B46">IF(A46="","",INDEX('h1ère G'!I:I,'h1ère G'!$P46))</f>
        <v>AGL8 AGL</v>
      </c>
      <c r="C46" t="str" cm="1">
        <f t="array" ref="C46">IF(B46="","",INDEX('h1ère G'!J:J,'h1ère G'!P46))</f>
        <v>HLP</v>
      </c>
      <c r="D46" cm="1">
        <f t="array" ref="D46">IF(C46="","",COUNTIF('h1ère G'!N:N,INDEX('h1ère G'!N:N,'h1ère G'!O46)))</f>
        <v>0</v>
      </c>
    </row>
    <row r="47" spans="1:4" x14ac:dyDescent="0.35">
      <c r="A47" t="str" cm="1">
        <f t="array" ref="A47">IFERROR(INDEX('h1ère G'!H:H,'h1ère G'!$P47),"")</f>
        <v>THEAT</v>
      </c>
      <c r="B47" t="str" cm="1">
        <f t="array" ref="B47">IF(A47="","",INDEX('h1ère G'!I:I,'h1ère G'!$P47))</f>
        <v>AGL8 AGL</v>
      </c>
      <c r="C47" t="str" cm="1">
        <f t="array" ref="C47">IF(B47="","",INDEX('h1ère G'!J:J,'h1ère G'!P47))</f>
        <v>HLP</v>
      </c>
      <c r="D47" cm="1">
        <f t="array" ref="D47">IF(C47="","",COUNTIF('h1ère G'!N:N,INDEX('h1ère G'!N:N,'h1ère G'!O47)))</f>
        <v>0</v>
      </c>
    </row>
    <row r="48" spans="1:4" x14ac:dyDescent="0.35">
      <c r="A48" t="str" cm="1">
        <f t="array" ref="A48">IFERROR(INDEX('h1ère G'!H:H,'h1ère G'!$P48),"")</f>
        <v>HLP</v>
      </c>
      <c r="B48" t="str" cm="1">
        <f t="array" ref="B48">IF(A48="","",INDEX('h1ère G'!I:I,'h1ère G'!$P48))</f>
        <v>SES</v>
      </c>
      <c r="C48" t="str" cm="1">
        <f t="array" ref="C48">IF(B48="","",INDEX('h1ère G'!J:J,'h1ère G'!P48))</f>
        <v>AGL8 AGL</v>
      </c>
      <c r="D48" cm="1">
        <f t="array" ref="D48">IF(C48="","",COUNTIF('h1ère G'!N:N,INDEX('h1ère G'!N:N,'h1ère G'!O48)))</f>
        <v>1</v>
      </c>
    </row>
    <row r="49" spans="1:4" x14ac:dyDescent="0.35">
      <c r="A49" t="str" cm="1">
        <f t="array" ref="A49">IFERROR(INDEX('h1ère G'!H:H,'h1ère G'!$P49),"")</f>
        <v>THEAT</v>
      </c>
      <c r="B49" t="str" cm="1">
        <f t="array" ref="B49">IF(A49="","",INDEX('h1ère G'!I:I,'h1ère G'!$P49))</f>
        <v>AGL8 AGL</v>
      </c>
      <c r="C49" t="str" cm="1">
        <f t="array" ref="C49">IF(B49="","",INDEX('h1ère G'!J:J,'h1ère G'!P49))</f>
        <v>HGGSP</v>
      </c>
      <c r="D49" cm="1">
        <f t="array" ref="D49">IF(C49="","",COUNTIF('h1ère G'!N:N,INDEX('h1ère G'!N:N,'h1ère G'!O49)))</f>
        <v>0</v>
      </c>
    </row>
    <row r="50" spans="1:4" x14ac:dyDescent="0.35">
      <c r="A50" t="str" cm="1">
        <f t="array" ref="A50">IFERROR(INDEX('h1ère G'!H:H,'h1ère G'!$P50),"")</f>
        <v>THEAT</v>
      </c>
      <c r="B50" t="str" cm="1">
        <f t="array" ref="B50">IF(A50="","",INDEX('h1ère G'!I:I,'h1ère G'!$P50))</f>
        <v>AGL8 AGEMC</v>
      </c>
      <c r="C50" t="str" cm="1">
        <f t="array" ref="C50">IF(B50="","",INDEX('h1ère G'!J:J,'h1ère G'!P50))</f>
        <v>NSI</v>
      </c>
      <c r="D50" cm="1">
        <f t="array" ref="D50">IF(C50="","",COUNTIF('h1ère G'!N:N,INDEX('h1ère G'!N:N,'h1ère G'!O50)))</f>
        <v>0</v>
      </c>
    </row>
    <row r="51" spans="1:4" x14ac:dyDescent="0.35">
      <c r="A51" t="str" cm="1">
        <f t="array" ref="A51">IFERROR(INDEX('h1ère G'!H:H,'h1ère G'!$P51),"")</f>
        <v>NSI</v>
      </c>
      <c r="B51" t="str" cm="1">
        <f t="array" ref="B51">IF(A51="","",INDEX('h1ère G'!I:I,'h1ère G'!$P51))</f>
        <v>HGGSP</v>
      </c>
      <c r="C51" t="str" cm="1">
        <f t="array" ref="C51">IF(B51="","",INDEX('h1ère G'!J:J,'h1ère G'!P51))</f>
        <v>SES</v>
      </c>
      <c r="D51" cm="1">
        <f t="array" ref="D51">IF(C51="","",COUNTIF('h1ère G'!N:N,INDEX('h1ère G'!N:N,'h1ère G'!O51)))</f>
        <v>5</v>
      </c>
    </row>
    <row r="52" spans="1:4" x14ac:dyDescent="0.35">
      <c r="A52" t="str" cm="1">
        <f t="array" ref="A52">IFERROR(INDEX('h1ère G'!H:H,'h1ère G'!$P52),"")</f>
        <v>HGGSP</v>
      </c>
      <c r="B52" t="str" cm="1">
        <f t="array" ref="B52">IF(A52="","",INDEX('h1ère G'!I:I,'h1ère G'!$P52))</f>
        <v>NSI</v>
      </c>
      <c r="C52" t="str" cm="1">
        <f t="array" ref="C52">IF(B52="","",INDEX('h1ère G'!J:J,'h1ère G'!P52))</f>
        <v>AGL8 AGEMC</v>
      </c>
      <c r="D52" cm="1">
        <f t="array" ref="D52">IF(C52="","",COUNTIF('h1ère G'!N:N,INDEX('h1ère G'!N:N,'h1ère G'!O52)))</f>
        <v>0</v>
      </c>
    </row>
    <row r="53" spans="1:4" x14ac:dyDescent="0.35">
      <c r="A53" t="str" cm="1">
        <f t="array" ref="A53">IFERROR(INDEX('h1ère G'!H:H,'h1ère G'!$P53),"")</f>
        <v>THEAT</v>
      </c>
      <c r="B53" t="str" cm="1">
        <f t="array" ref="B53">IF(A53="","",INDEX('h1ère G'!I:I,'h1ère G'!$P53))</f>
        <v>Maths</v>
      </c>
      <c r="C53" t="str" cm="1">
        <f t="array" ref="C53">IF(B53="","",INDEX('h1ère G'!J:J,'h1ère G'!P53))</f>
        <v>AGL8 AGEMC</v>
      </c>
      <c r="D53" cm="1">
        <f t="array" ref="D53">IF(C53="","",COUNTIF('h1ère G'!N:N,INDEX('h1ère G'!N:N,'h1ère G'!O53)))</f>
        <v>0</v>
      </c>
    </row>
    <row r="54" spans="1:4" x14ac:dyDescent="0.35">
      <c r="A54" t="str" cm="1">
        <f t="array" ref="A54">IFERROR(INDEX('h1ère G'!H:H,'h1ère G'!$P54),"")</f>
        <v>Maths</v>
      </c>
      <c r="B54" t="str" cm="1">
        <f t="array" ref="B54">IF(A54="","",INDEX('h1ère G'!I:I,'h1ère G'!$P54))</f>
        <v>PC</v>
      </c>
      <c r="C54" t="str" cm="1">
        <f t="array" ref="C54">IF(B54="","",INDEX('h1ère G'!J:J,'h1ère G'!P54))</f>
        <v>AGL8 AGL</v>
      </c>
      <c r="D54" cm="1">
        <f t="array" ref="D54">IF(C54="","",COUNTIF('h1ère G'!N:N,INDEX('h1ère G'!N:N,'h1ère G'!O54)))</f>
        <v>0</v>
      </c>
    </row>
    <row r="55" spans="1:4" x14ac:dyDescent="0.35">
      <c r="A55" t="str" cm="1">
        <f t="array" ref="A55">IFERROR(INDEX('h1ère G'!H:H,'h1ère G'!$P55),"")</f>
        <v>HIDA</v>
      </c>
      <c r="B55" t="str" cm="1">
        <f t="array" ref="B55">IF(A55="","",INDEX('h1ère G'!I:I,'h1ère G'!$P55))</f>
        <v>AGL8 AGEMC</v>
      </c>
      <c r="C55" t="str" cm="1">
        <f t="array" ref="C55">IF(B55="","",INDEX('h1ère G'!J:J,'h1ère G'!P55))</f>
        <v>NSI</v>
      </c>
      <c r="D55" cm="1">
        <f t="array" ref="D55">IF(C55="","",COUNTIF('h1ère G'!N:N,INDEX('h1ère G'!N:N,'h1ère G'!O55)))</f>
        <v>0</v>
      </c>
    </row>
    <row r="56" spans="1:4" x14ac:dyDescent="0.35">
      <c r="A56" t="str" cm="1">
        <f t="array" ref="A56">IFERROR(INDEX('h1ère G'!H:H,'h1ère G'!$P56),"")</f>
        <v>THEAT</v>
      </c>
      <c r="B56" t="str" cm="1">
        <f t="array" ref="B56">IF(A56="","",INDEX('h1ère G'!I:I,'h1ère G'!$P56))</f>
        <v>HGGSP</v>
      </c>
      <c r="C56" t="str" cm="1">
        <f t="array" ref="C56">IF(B56="","",INDEX('h1ère G'!J:J,'h1ère G'!P56))</f>
        <v>AGL8 AGEMC</v>
      </c>
      <c r="D56" cm="1">
        <f t="array" ref="D56">IF(C56="","",COUNTIF('h1ère G'!N:N,INDEX('h1ère G'!N:N,'h1ère G'!O56)))</f>
        <v>7</v>
      </c>
    </row>
    <row r="57" spans="1:4" x14ac:dyDescent="0.35">
      <c r="A57" t="str" cm="1">
        <f t="array" ref="A57">IFERROR(INDEX('h1ère G'!H:H,'h1ère G'!$P57),"")</f>
        <v>HGGSP</v>
      </c>
      <c r="B57" t="str" cm="1">
        <f t="array" ref="B57">IF(A57="","",INDEX('h1ère G'!I:I,'h1ère G'!$P57))</f>
        <v>HLP</v>
      </c>
      <c r="C57" t="str" cm="1">
        <f t="array" ref="C57">IF(B57="","",INDEX('h1ère G'!J:J,'h1ère G'!P57))</f>
        <v>NSI</v>
      </c>
      <c r="D57" cm="1">
        <f t="array" ref="D57">IF(C57="","",COUNTIF('h1ère G'!N:N,INDEX('h1ère G'!N:N,'h1ère G'!O57)))</f>
        <v>3</v>
      </c>
    </row>
    <row r="58" spans="1:4" x14ac:dyDescent="0.35">
      <c r="A58" t="str" cm="1">
        <f t="array" ref="A58">IFERROR(INDEX('h1ère G'!H:H,'h1ère G'!$P58),"")</f>
        <v>AGL8 AGEMC</v>
      </c>
      <c r="B58" t="str" cm="1">
        <f t="array" ref="B58">IF(A58="","",INDEX('h1ère G'!I:I,'h1ère G'!$P58))</f>
        <v>SES</v>
      </c>
      <c r="C58" t="str" cm="1">
        <f t="array" ref="C58">IF(B58="","",INDEX('h1ère G'!J:J,'h1ère G'!P58))</f>
        <v>Maths</v>
      </c>
      <c r="D58" cm="1">
        <f t="array" ref="D58">IF(C58="","",COUNTIF('h1ère G'!N:N,INDEX('h1ère G'!N:N,'h1ère G'!O58)))</f>
        <v>1</v>
      </c>
    </row>
    <row r="59" spans="1:4" x14ac:dyDescent="0.35">
      <c r="A59" t="str" cm="1">
        <f t="array" ref="A59">IFERROR(INDEX('h1ère G'!H:H,'h1ère G'!$P59),"")</f>
        <v>AGL8 AGEMC</v>
      </c>
      <c r="B59" t="str" cm="1">
        <f t="array" ref="B59">IF(A59="","",INDEX('h1ère G'!I:I,'h1ère G'!$P59))</f>
        <v>SES</v>
      </c>
      <c r="C59" t="str" cm="1">
        <f t="array" ref="C59">IF(B59="","",INDEX('h1ère G'!J:J,'h1ère G'!P59))</f>
        <v>HLP</v>
      </c>
      <c r="D59" cm="1">
        <f t="array" ref="D59">IF(C59="","",COUNTIF('h1ère G'!N:N,INDEX('h1ère G'!N:N,'h1ère G'!O59)))</f>
        <v>0</v>
      </c>
    </row>
    <row r="60" spans="1:4" x14ac:dyDescent="0.35">
      <c r="A60" t="str" cm="1">
        <f t="array" ref="A60">IFERROR(INDEX('h1ère G'!H:H,'h1ère G'!$P60),"")</f>
        <v>THEAT</v>
      </c>
      <c r="B60" t="str" cm="1">
        <f t="array" ref="B60">IF(A60="","",INDEX('h1ère G'!I:I,'h1ère G'!$P60))</f>
        <v>PC</v>
      </c>
      <c r="C60" t="str" cm="1">
        <f t="array" ref="C60">IF(B60="","",INDEX('h1ère G'!J:J,'h1ère G'!P60))</f>
        <v>HLP</v>
      </c>
      <c r="D60" cm="1">
        <f t="array" ref="D60">IF(C60="","",COUNTIF('h1ère G'!N:N,INDEX('h1ère G'!N:N,'h1ère G'!O60)))</f>
        <v>0</v>
      </c>
    </row>
    <row r="61" spans="1:4" x14ac:dyDescent="0.35">
      <c r="A61" t="str" cm="1">
        <f t="array" ref="A61">IFERROR(INDEX('h1ère G'!H:H,'h1ère G'!$P61),"")</f>
        <v>AGL8 AGL</v>
      </c>
      <c r="B61" t="str" cm="1">
        <f t="array" ref="B61">IF(A61="","",INDEX('h1ère G'!I:I,'h1ère G'!$P61))</f>
        <v>NSI</v>
      </c>
      <c r="C61" t="str" cm="1">
        <f t="array" ref="C61">IF(B61="","",INDEX('h1ère G'!J:J,'h1ère G'!P61))</f>
        <v>HGGSP</v>
      </c>
      <c r="D61" cm="1">
        <f t="array" ref="D61">IF(C61="","",COUNTIF('h1ère G'!N:N,INDEX('h1ère G'!N:N,'h1ère G'!O61)))</f>
        <v>1</v>
      </c>
    </row>
    <row r="62" spans="1:4" x14ac:dyDescent="0.35">
      <c r="A62" t="str" cm="1">
        <f t="array" ref="A62">IFERROR(INDEX('h1ère G'!H:H,'h1ère G'!$P62),"")</f>
        <v>HIDA</v>
      </c>
      <c r="B62" t="str" cm="1">
        <f t="array" ref="B62">IF(A62="","",INDEX('h1ère G'!I:I,'h1ère G'!$P62))</f>
        <v>HGGSP</v>
      </c>
      <c r="C62" t="str" cm="1">
        <f t="array" ref="C62">IF(B62="","",INDEX('h1ère G'!J:J,'h1ère G'!P62))</f>
        <v>AGL8 AGEMC</v>
      </c>
      <c r="D62" cm="1">
        <f t="array" ref="D62">IF(C62="","",COUNTIF('h1ère G'!N:N,INDEX('h1ère G'!N:N,'h1ère G'!O62)))</f>
        <v>0</v>
      </c>
    </row>
    <row r="63" spans="1:4" x14ac:dyDescent="0.35">
      <c r="A63" t="str" cm="1">
        <f t="array" ref="A63">IFERROR(INDEX('h1ère G'!H:H,'h1ère G'!$P63),"")</f>
        <v>HGGSP</v>
      </c>
      <c r="B63" t="str" cm="1">
        <f t="array" ref="B63">IF(A63="","",INDEX('h1ère G'!I:I,'h1ère G'!$P63))</f>
        <v>PC</v>
      </c>
      <c r="C63" t="str" cm="1">
        <f t="array" ref="C63">IF(B63="","",INDEX('h1ère G'!J:J,'h1ère G'!P63))</f>
        <v>AGL8 AGEMC</v>
      </c>
      <c r="D63" cm="1">
        <f t="array" ref="D63">IF(C63="","",COUNTIF('h1ère G'!N:N,INDEX('h1ère G'!N:N,'h1ère G'!O63)))</f>
        <v>0</v>
      </c>
    </row>
    <row r="64" spans="1:4" x14ac:dyDescent="0.35">
      <c r="A64" t="str" cm="1">
        <f t="array" ref="A64">IFERROR(INDEX('h1ère G'!H:H,'h1ère G'!$P64),"")</f>
        <v>HLP</v>
      </c>
      <c r="B64" t="str" cm="1">
        <f t="array" ref="B64">IF(A64="","",INDEX('h1ère G'!I:I,'h1ère G'!$P64))</f>
        <v>AGL8 AGL</v>
      </c>
      <c r="C64" cm="1">
        <f t="array" ref="C64">IF(B64="","",INDEX('h1ère G'!J:J,'h1ère G'!P64))</f>
        <v>0</v>
      </c>
      <c r="D64" cm="1">
        <f t="array" ref="D64">IF(C64="","",COUNTIF('h1ère G'!N:N,INDEX('h1ère G'!N:N,'h1ère G'!O64)))</f>
        <v>0</v>
      </c>
    </row>
    <row r="65" spans="1:4" x14ac:dyDescent="0.35">
      <c r="A65" t="str" cm="1">
        <f t="array" ref="A65">IFERROR(INDEX('h1ère G'!H:H,'h1ère G'!$P65),"")</f>
        <v>Maths</v>
      </c>
      <c r="B65" t="str" cm="1">
        <f t="array" ref="B65">IF(A65="","",INDEX('h1ère G'!I:I,'h1ère G'!$P65))</f>
        <v>SVT</v>
      </c>
      <c r="C65" t="str" cm="1">
        <f t="array" ref="C65">IF(B65="","",INDEX('h1ère G'!J:J,'h1ère G'!P65))</f>
        <v>AGL8 AGL</v>
      </c>
      <c r="D65" cm="1">
        <f t="array" ref="D65">IF(C65="","",COUNTIF('h1ère G'!N:N,INDEX('h1ère G'!N:N,'h1ère G'!O65)))</f>
        <v>0</v>
      </c>
    </row>
    <row r="66" spans="1:4" x14ac:dyDescent="0.35">
      <c r="A66" t="str" cm="1">
        <f t="array" ref="A66">IFERROR(INDEX('h1ère G'!H:H,'h1ère G'!$P66),"")</f>
        <v>AGL8 AGEMC</v>
      </c>
      <c r="B66" t="str" cm="1">
        <f t="array" ref="B66">IF(A66="","",INDEX('h1ère G'!I:I,'h1ère G'!$P66))</f>
        <v>SES</v>
      </c>
      <c r="C66" t="str" cm="1">
        <f t="array" ref="C66">IF(B66="","",INDEX('h1ère G'!J:J,'h1ère G'!P66))</f>
        <v>HIDA</v>
      </c>
      <c r="D66" cm="1">
        <f t="array" ref="D66">IF(C66="","",COUNTIF('h1ère G'!N:N,INDEX('h1ère G'!N:N,'h1ère G'!O66)))</f>
        <v>0</v>
      </c>
    </row>
    <row r="67" spans="1:4" x14ac:dyDescent="0.35">
      <c r="A67" t="str" cm="1">
        <f t="array" ref="A67">IFERROR(INDEX('h1ère G'!H:H,'h1ère G'!$P67),"")</f>
        <v>AGL8 AGEMC</v>
      </c>
      <c r="B67" t="str" cm="1">
        <f t="array" ref="B67">IF(A67="","",INDEX('h1ère G'!I:I,'h1ère G'!$P67))</f>
        <v>NSI</v>
      </c>
      <c r="C67" t="str" cm="1">
        <f t="array" ref="C67">IF(B67="","",INDEX('h1ère G'!J:J,'h1ère G'!P67))</f>
        <v>HLP</v>
      </c>
      <c r="D67" cm="1">
        <f t="array" ref="D67">IF(C67="","",COUNTIF('h1ère G'!N:N,INDEX('h1ère G'!N:N,'h1ère G'!O67)))</f>
        <v>0</v>
      </c>
    </row>
    <row r="68" spans="1:4" x14ac:dyDescent="0.35">
      <c r="A68" t="str" cm="1">
        <f t="array" ref="A68">IFERROR(INDEX('h1ère G'!H:H,'h1ère G'!$P68),"")</f>
        <v>Maths</v>
      </c>
      <c r="B68" t="str" cm="1">
        <f t="array" ref="B68">IF(A68="","",INDEX('h1ère G'!I:I,'h1ère G'!$P68))</f>
        <v>HGGSP</v>
      </c>
      <c r="C68" cm="1">
        <f t="array" ref="C68">IF(B68="","",INDEX('h1ère G'!J:J,'h1ère G'!P68))</f>
        <v>0</v>
      </c>
      <c r="D68" cm="1">
        <f t="array" ref="D68">IF(C68="","",COUNTIF('h1ère G'!N:N,INDEX('h1ère G'!N:N,'h1ère G'!O68)))</f>
        <v>0</v>
      </c>
    </row>
    <row r="69" spans="1:4" x14ac:dyDescent="0.35">
      <c r="A69" t="str" cm="1">
        <f t="array" ref="A69">IFERROR(INDEX('h1ère G'!H:H,'h1ère G'!$P69),"")</f>
        <v>THEAT</v>
      </c>
      <c r="B69" t="str" cm="1">
        <f t="array" ref="B69">IF(A69="","",INDEX('h1ère G'!I:I,'h1ère G'!$P69))</f>
        <v>SVT</v>
      </c>
      <c r="C69" t="str" cm="1">
        <f t="array" ref="C69">IF(B69="","",INDEX('h1ère G'!J:J,'h1ère G'!P69))</f>
        <v>AGL8 AGL</v>
      </c>
      <c r="D69" cm="1">
        <f t="array" ref="D69">IF(C69="","",COUNTIF('h1ère G'!N:N,INDEX('h1ère G'!N:N,'h1ère G'!O69)))</f>
        <v>0</v>
      </c>
    </row>
    <row r="70" spans="1:4" x14ac:dyDescent="0.35">
      <c r="A70" t="str" cm="1">
        <f t="array" ref="A70">IFERROR(INDEX('h1ère G'!H:H,'h1ère G'!$P70),"")</f>
        <v>AGL8 AGL</v>
      </c>
      <c r="B70" t="str" cm="1">
        <f t="array" ref="B70">IF(A70="","",INDEX('h1ère G'!I:I,'h1ère G'!$P70))</f>
        <v>THEAT</v>
      </c>
      <c r="C70" t="str" cm="1">
        <f t="array" ref="C70">IF(B70="","",INDEX('h1ère G'!J:J,'h1ère G'!P70))</f>
        <v>SES</v>
      </c>
      <c r="D70" cm="1">
        <f t="array" ref="D70">IF(C70="","",COUNTIF('h1ère G'!N:N,INDEX('h1ère G'!N:N,'h1ère G'!O70)))</f>
        <v>0</v>
      </c>
    </row>
    <row r="71" spans="1:4" x14ac:dyDescent="0.35">
      <c r="A71" t="str" cm="1">
        <f t="array" ref="A71">IFERROR(INDEX('h1ère G'!H:H,'h1ère G'!$P71),"")</f>
        <v>AGL8 AGL</v>
      </c>
      <c r="B71" t="str" cm="1">
        <f t="array" ref="B71">IF(A71="","",INDEX('h1ère G'!I:I,'h1ère G'!$P71))</f>
        <v>SES</v>
      </c>
      <c r="C71" t="str" cm="1">
        <f t="array" ref="C71">IF(B71="","",INDEX('h1ère G'!J:J,'h1ère G'!P71))</f>
        <v>PC</v>
      </c>
      <c r="D71" cm="1">
        <f t="array" ref="D71">IF(C71="","",COUNTIF('h1ère G'!N:N,INDEX('h1ère G'!N:N,'h1ère G'!O71)))</f>
        <v>3</v>
      </c>
    </row>
    <row r="72" spans="1:4" x14ac:dyDescent="0.35">
      <c r="A72" t="str" cm="1">
        <f t="array" ref="A72">IFERROR(INDEX('h1ère G'!H:H,'h1ère G'!$P72),"")</f>
        <v>Maths</v>
      </c>
      <c r="B72" t="str" cm="1">
        <f t="array" ref="B72">IF(A72="","",INDEX('h1ère G'!I:I,'h1ère G'!$P72))</f>
        <v>AGL8 AGEMC</v>
      </c>
      <c r="C72" t="str" cm="1">
        <f t="array" ref="C72">IF(B72="","",INDEX('h1ère G'!J:J,'h1ère G'!P72))</f>
        <v>SVT</v>
      </c>
      <c r="D72" cm="1">
        <f t="array" ref="D72">IF(C72="","",COUNTIF('h1ère G'!N:N,INDEX('h1ère G'!N:N,'h1ère G'!O72)))</f>
        <v>0</v>
      </c>
    </row>
    <row r="73" spans="1:4" x14ac:dyDescent="0.35">
      <c r="A73" t="str" cm="1">
        <f t="array" ref="A73">IFERROR(INDEX('h1ère G'!H:H,'h1ère G'!$P73),"")</f>
        <v>HLP</v>
      </c>
      <c r="B73" t="str" cm="1">
        <f t="array" ref="B73">IF(A73="","",INDEX('h1ère G'!I:I,'h1ère G'!$P73))</f>
        <v>SVT</v>
      </c>
      <c r="C73" t="str" cm="1">
        <f t="array" ref="C73">IF(B73="","",INDEX('h1ère G'!J:J,'h1ère G'!P73))</f>
        <v>THEAT</v>
      </c>
      <c r="D73" cm="1">
        <f t="array" ref="D73">IF(C73="","",COUNTIF('h1ère G'!N:N,INDEX('h1ère G'!N:N,'h1ère G'!O73)))</f>
        <v>0</v>
      </c>
    </row>
    <row r="74" spans="1:4" x14ac:dyDescent="0.35">
      <c r="A74" t="str" cm="1">
        <f t="array" ref="A74">IFERROR(INDEX('h1ère G'!H:H,'h1ère G'!$P74),"")</f>
        <v>HLP</v>
      </c>
      <c r="B74" t="str" cm="1">
        <f t="array" ref="B74">IF(A74="","",INDEX('h1ère G'!I:I,'h1ère G'!$P74))</f>
        <v>HIDA</v>
      </c>
      <c r="C74" t="str" cm="1">
        <f t="array" ref="C74">IF(B74="","",INDEX('h1ère G'!J:J,'h1ère G'!P74))</f>
        <v>PC</v>
      </c>
      <c r="D74" cm="1">
        <f t="array" ref="D74">IF(C74="","",COUNTIF('h1ère G'!N:N,INDEX('h1ère G'!N:N,'h1ère G'!O74)))</f>
        <v>2</v>
      </c>
    </row>
    <row r="75" spans="1:4" x14ac:dyDescent="0.35">
      <c r="A75" t="str" cm="1">
        <f t="array" ref="A75">IFERROR(INDEX('h1ère G'!H:H,'h1ère G'!$P75),"")</f>
        <v>HGGSP</v>
      </c>
      <c r="B75" t="str" cm="1">
        <f t="array" ref="B75">IF(A75="","",INDEX('h1ère G'!I:I,'h1ère G'!$P75))</f>
        <v>PC</v>
      </c>
      <c r="C75" t="str" cm="1">
        <f t="array" ref="C75">IF(B75="","",INDEX('h1ère G'!J:J,'h1ère G'!P75))</f>
        <v>NSI</v>
      </c>
      <c r="D75" cm="1">
        <f t="array" ref="D75">IF(C75="","",COUNTIF('h1ère G'!N:N,INDEX('h1ère G'!N:N,'h1ère G'!O75)))</f>
        <v>0</v>
      </c>
    </row>
    <row r="76" spans="1:4" x14ac:dyDescent="0.35">
      <c r="A76" t="str" cm="1">
        <f t="array" ref="A76">IFERROR(INDEX('h1ère G'!H:H,'h1ère G'!$P76),"")</f>
        <v>AGL8 AGL</v>
      </c>
      <c r="B76" t="str" cm="1">
        <f t="array" ref="B76">IF(A76="","",INDEX('h1ère G'!I:I,'h1ère G'!$P76))</f>
        <v>SVT</v>
      </c>
      <c r="C76" t="str" cm="1">
        <f t="array" ref="C76">IF(B76="","",INDEX('h1ère G'!J:J,'h1ère G'!P76))</f>
        <v>HGGSP</v>
      </c>
      <c r="D76" cm="1">
        <f t="array" ref="D76">IF(C76="","",COUNTIF('h1ère G'!N:N,INDEX('h1ère G'!N:N,'h1ère G'!O76)))</f>
        <v>5</v>
      </c>
    </row>
    <row r="77" spans="1:4" x14ac:dyDescent="0.35">
      <c r="A77" t="str" cm="1">
        <f t="array" ref="A77">IFERROR(INDEX('h1ère G'!H:H,'h1ère G'!$P77),"")</f>
        <v>THEAT</v>
      </c>
      <c r="B77" t="str" cm="1">
        <f t="array" ref="B77">IF(A77="","",INDEX('h1ère G'!I:I,'h1ère G'!$P77))</f>
        <v>HLP</v>
      </c>
      <c r="C77" t="str" cm="1">
        <f t="array" ref="C77">IF(B77="","",INDEX('h1ère G'!J:J,'h1ère G'!P77))</f>
        <v>AGL8 AGEMC</v>
      </c>
      <c r="D77" cm="1">
        <f t="array" ref="D77">IF(C77="","",COUNTIF('h1ère G'!N:N,INDEX('h1ère G'!N:N,'h1ère G'!O77)))</f>
        <v>0</v>
      </c>
    </row>
    <row r="78" spans="1:4" x14ac:dyDescent="0.35">
      <c r="A78" t="str" cm="1">
        <f t="array" ref="A78">IFERROR(INDEX('h1ère G'!H:H,'h1ère G'!$P78),"")</f>
        <v>HLP</v>
      </c>
      <c r="B78" t="str" cm="1">
        <f t="array" ref="B78">IF(A78="","",INDEX('h1ère G'!I:I,'h1ère G'!$P78))</f>
        <v>AGL8 AGL</v>
      </c>
      <c r="C78" t="str" cm="1">
        <f t="array" ref="C78">IF(B78="","",INDEX('h1ère G'!J:J,'h1ère G'!P78))</f>
        <v>HGGSP</v>
      </c>
      <c r="D78" cm="1">
        <f t="array" ref="D78">IF(C78="","",COUNTIF('h1ère G'!N:N,INDEX('h1ère G'!N:N,'h1ère G'!O78)))</f>
        <v>5</v>
      </c>
    </row>
    <row r="79" spans="1:4" x14ac:dyDescent="0.35">
      <c r="A79" t="str" cm="1">
        <f t="array" ref="A79">IFERROR(INDEX('h1ère G'!H:H,'h1ère G'!$P79),"")</f>
        <v>HLP</v>
      </c>
      <c r="B79" t="str" cm="1">
        <f t="array" ref="B79">IF(A79="","",INDEX('h1ère G'!I:I,'h1ère G'!$P79))</f>
        <v>AGL8 AGEMC</v>
      </c>
      <c r="C79" t="str" cm="1">
        <f t="array" ref="C79">IF(B79="","",INDEX('h1ère G'!J:J,'h1ère G'!P79))</f>
        <v>Maths</v>
      </c>
      <c r="D79" cm="1">
        <f t="array" ref="D79">IF(C79="","",COUNTIF('h1ère G'!N:N,INDEX('h1ère G'!N:N,'h1ère G'!O79)))</f>
        <v>5</v>
      </c>
    </row>
    <row r="80" spans="1:4" x14ac:dyDescent="0.35">
      <c r="A80" t="str" cm="1">
        <f t="array" ref="A80">IFERROR(INDEX('h1ère G'!H:H,'h1ère G'!$P80),"")</f>
        <v>THEAT</v>
      </c>
      <c r="B80" t="str" cm="1">
        <f t="array" ref="B80">IF(A80="","",INDEX('h1ère G'!I:I,'h1ère G'!$P80))</f>
        <v>HLP</v>
      </c>
      <c r="C80" t="str" cm="1">
        <f t="array" ref="C80">IF(B80="","",INDEX('h1ère G'!J:J,'h1ère G'!P80))</f>
        <v>SES</v>
      </c>
      <c r="D80" cm="1">
        <f t="array" ref="D80">IF(C80="","",COUNTIF('h1ère G'!N:N,INDEX('h1ère G'!N:N,'h1ère G'!O80)))</f>
        <v>0</v>
      </c>
    </row>
    <row r="81" spans="1:4" x14ac:dyDescent="0.35">
      <c r="A81" t="str" cm="1">
        <f t="array" ref="A81">IFERROR(INDEX('h1ère G'!H:H,'h1ère G'!$P81),"")</f>
        <v>HLP</v>
      </c>
      <c r="B81" t="str" cm="1">
        <f t="array" ref="B81">IF(A81="","",INDEX('h1ère G'!I:I,'h1ère G'!$P81))</f>
        <v>HIDA</v>
      </c>
      <c r="C81" t="str" cm="1">
        <f t="array" ref="C81">IF(B81="","",INDEX('h1ère G'!J:J,'h1ère G'!P81))</f>
        <v>THEAT</v>
      </c>
      <c r="D81" cm="1">
        <f t="array" ref="D81">IF(C81="","",COUNTIF('h1ère G'!N:N,INDEX('h1ère G'!N:N,'h1ère G'!O81)))</f>
        <v>0</v>
      </c>
    </row>
    <row r="82" spans="1:4" x14ac:dyDescent="0.35">
      <c r="A82" t="str" cm="1">
        <f t="array" ref="A82">IFERROR(INDEX('h1ère G'!H:H,'h1ère G'!$P82),"")</f>
        <v>HIDA</v>
      </c>
      <c r="B82" t="str" cm="1">
        <f t="array" ref="B82">IF(A82="","",INDEX('h1ère G'!I:I,'h1ère G'!$P82))</f>
        <v>PC</v>
      </c>
      <c r="C82" t="str" cm="1">
        <f t="array" ref="C82">IF(B82="","",INDEX('h1ère G'!J:J,'h1ère G'!P82))</f>
        <v>SVT</v>
      </c>
      <c r="D82" cm="1">
        <f t="array" ref="D82">IF(C82="","",COUNTIF('h1ère G'!N:N,INDEX('h1ère G'!N:N,'h1ère G'!O82)))</f>
        <v>2</v>
      </c>
    </row>
    <row r="83" spans="1:4" x14ac:dyDescent="0.35">
      <c r="A83" t="str" cm="1">
        <f t="array" ref="A83">IFERROR(INDEX('h1ère G'!H:H,'h1ère G'!$P83),"")</f>
        <v>HGGSP</v>
      </c>
      <c r="B83" t="str" cm="1">
        <f t="array" ref="B83">IF(A83="","",INDEX('h1ère G'!I:I,'h1ère G'!$P83))</f>
        <v>SVT</v>
      </c>
      <c r="C83" t="str" cm="1">
        <f t="array" ref="C83">IF(B83="","",INDEX('h1ère G'!J:J,'h1ère G'!P83))</f>
        <v>NSI</v>
      </c>
      <c r="D83" cm="1">
        <f t="array" ref="D83">IF(C83="","",COUNTIF('h1ère G'!N:N,INDEX('h1ère G'!N:N,'h1ère G'!O83)))</f>
        <v>0</v>
      </c>
    </row>
    <row r="84" spans="1:4" x14ac:dyDescent="0.35">
      <c r="A84" t="str" cm="1">
        <f t="array" ref="A84">IFERROR(INDEX('h1ère G'!H:H,'h1ère G'!$P84),"")</f>
        <v>THEAT</v>
      </c>
      <c r="B84" t="str" cm="1">
        <f t="array" ref="B84">IF(A84="","",INDEX('h1ère G'!I:I,'h1ère G'!$P84))</f>
        <v>Maths</v>
      </c>
      <c r="C84" t="str" cm="1">
        <f t="array" ref="C84">IF(B84="","",INDEX('h1ère G'!J:J,'h1ère G'!P84))</f>
        <v>HLP</v>
      </c>
      <c r="D84" cm="1">
        <f t="array" ref="D84">IF(C84="","",COUNTIF('h1ère G'!N:N,INDEX('h1ère G'!N:N,'h1ère G'!O84)))</f>
        <v>0</v>
      </c>
    </row>
    <row r="85" spans="1:4" x14ac:dyDescent="0.35">
      <c r="A85" t="str" cm="1">
        <f t="array" ref="A85">IFERROR(INDEX('h1ère G'!H:H,'h1ère G'!$P85),"")</f>
        <v>HGGSP</v>
      </c>
      <c r="B85" t="str" cm="1">
        <f t="array" ref="B85">IF(A85="","",INDEX('h1ère G'!I:I,'h1ère G'!$P85))</f>
        <v>HIDA</v>
      </c>
      <c r="C85" t="str" cm="1">
        <f t="array" ref="C85">IF(B85="","",INDEX('h1ère G'!J:J,'h1ère G'!P85))</f>
        <v>AGL8 AGL</v>
      </c>
      <c r="D85" cm="1">
        <f t="array" ref="D85">IF(C85="","",COUNTIF('h1ère G'!N:N,INDEX('h1ère G'!N:N,'h1ère G'!O85)))</f>
        <v>0</v>
      </c>
    </row>
    <row r="86" spans="1:4" x14ac:dyDescent="0.35">
      <c r="A86" t="str" cm="1">
        <f t="array" ref="A86">IFERROR(INDEX('h1ère G'!H:H,'h1ère G'!$P86),"")</f>
        <v/>
      </c>
      <c r="B86" t="str" cm="1">
        <f t="array" ref="B86">IF(A86="","",INDEX('h1ère G'!I:I,'h1ère G'!$P86))</f>
        <v/>
      </c>
      <c r="C86" t="str" cm="1">
        <f t="array" ref="C86">IF(B86="","",INDEX('h1ère G'!J:J,'h1ère G'!P86))</f>
        <v/>
      </c>
      <c r="D86" t="str" cm="1">
        <f t="array" ref="D86">IF(C86="","",COUNTIF('h1ère G'!N:N,INDEX('h1ère G'!N:N,'h1ère G'!O86)))</f>
        <v/>
      </c>
    </row>
    <row r="87" spans="1:4" x14ac:dyDescent="0.35">
      <c r="A87" t="str" cm="1">
        <f t="array" ref="A87">IFERROR(INDEX('h1ère G'!H:H,'h1ère G'!$P87),"")</f>
        <v/>
      </c>
      <c r="B87" t="str" cm="1">
        <f t="array" ref="B87">IF(A87="","",INDEX('h1ère G'!I:I,'h1ère G'!$P87))</f>
        <v/>
      </c>
      <c r="C87" t="str" cm="1">
        <f t="array" ref="C87">IF(B87="","",INDEX('h1ère G'!J:J,'h1ère G'!P87))</f>
        <v/>
      </c>
      <c r="D87" t="str" cm="1">
        <f t="array" ref="D87">IF(C87="","",COUNTIF('h1ère G'!N:N,INDEX('h1ère G'!N:N,'h1ère G'!O87)))</f>
        <v/>
      </c>
    </row>
    <row r="88" spans="1:4" x14ac:dyDescent="0.35">
      <c r="A88" t="str" cm="1">
        <f t="array" ref="A88">IFERROR(INDEX('h1ère G'!H:H,'h1ère G'!$P88),"")</f>
        <v/>
      </c>
      <c r="B88" t="str" cm="1">
        <f t="array" ref="B88">IF(A88="","",INDEX('h1ère G'!I:I,'h1ère G'!$P88))</f>
        <v/>
      </c>
      <c r="C88" t="str" cm="1">
        <f t="array" ref="C88">IF(B88="","",INDEX('h1ère G'!J:J,'h1ère G'!P88))</f>
        <v/>
      </c>
      <c r="D88" t="str" cm="1">
        <f t="array" ref="D88">IF(C88="","",COUNTIF('h1ère G'!N:N,INDEX('h1ère G'!N:N,'h1ère G'!O88)))</f>
        <v/>
      </c>
    </row>
    <row r="89" spans="1:4" x14ac:dyDescent="0.35">
      <c r="A89" t="str" cm="1">
        <f t="array" ref="A89">IFERROR(INDEX('h1ère G'!H:H,'h1ère G'!$P89),"")</f>
        <v/>
      </c>
      <c r="B89" t="str" cm="1">
        <f t="array" ref="B89">IF(A89="","",INDEX('h1ère G'!I:I,'h1ère G'!$P89))</f>
        <v/>
      </c>
      <c r="C89" t="str" cm="1">
        <f t="array" ref="C89">IF(B89="","",INDEX('h1ère G'!J:J,'h1ère G'!P89))</f>
        <v/>
      </c>
      <c r="D89" t="str" cm="1">
        <f t="array" ref="D89">IF(C89="","",COUNTIF('h1ère G'!N:N,INDEX('h1ère G'!N:N,'h1ère G'!O89)))</f>
        <v/>
      </c>
    </row>
    <row r="90" spans="1:4" x14ac:dyDescent="0.35">
      <c r="A90" t="str" cm="1">
        <f t="array" ref="A90">IFERROR(INDEX('h1ère G'!H:H,'h1ère G'!$P90),"")</f>
        <v/>
      </c>
      <c r="B90" t="str" cm="1">
        <f t="array" ref="B90">IF(A90="","",INDEX('h1ère G'!I:I,'h1ère G'!$P90))</f>
        <v/>
      </c>
      <c r="C90" t="str" cm="1">
        <f t="array" ref="C90">IF(B90="","",INDEX('h1ère G'!J:J,'h1ère G'!P90))</f>
        <v/>
      </c>
      <c r="D90" t="str" cm="1">
        <f t="array" ref="D90">IF(C90="","",COUNTIF('h1ère G'!N:N,INDEX('h1ère G'!N:N,'h1ère G'!O90)))</f>
        <v/>
      </c>
    </row>
    <row r="91" spans="1:4" x14ac:dyDescent="0.35">
      <c r="A91" t="str" cm="1">
        <f t="array" ref="A91">IFERROR(INDEX('h1ère G'!H:H,'h1ère G'!$P91),"")</f>
        <v/>
      </c>
      <c r="B91" t="str" cm="1">
        <f t="array" ref="B91">IF(A91="","",INDEX('h1ère G'!I:I,'h1ère G'!$P91))</f>
        <v/>
      </c>
      <c r="C91" t="str" cm="1">
        <f t="array" ref="C91">IF(B91="","",INDEX('h1ère G'!J:J,'h1ère G'!P91))</f>
        <v/>
      </c>
      <c r="D91" t="str" cm="1">
        <f t="array" ref="D91">IF(C91="","",COUNTIF('h1ère G'!N:N,INDEX('h1ère G'!N:N,'h1ère G'!O91)))</f>
        <v/>
      </c>
    </row>
    <row r="92" spans="1:4" x14ac:dyDescent="0.35">
      <c r="A92" t="str" cm="1">
        <f t="array" ref="A92">IFERROR(INDEX('h1ère G'!H:H,'h1ère G'!$P92),"")</f>
        <v/>
      </c>
      <c r="B92" t="str" cm="1">
        <f t="array" ref="B92">IF(A92="","",INDEX('h1ère G'!I:I,'h1ère G'!$P92))</f>
        <v/>
      </c>
      <c r="C92" t="str" cm="1">
        <f t="array" ref="C92">IF(B92="","",INDEX('h1ère G'!J:J,'h1ère G'!P92))</f>
        <v/>
      </c>
      <c r="D92" t="str" cm="1">
        <f t="array" ref="D92">IF(C92="","",COUNTIF('h1ère G'!N:N,INDEX('h1ère G'!N:N,'h1ère G'!O92)))</f>
        <v/>
      </c>
    </row>
    <row r="93" spans="1:4" x14ac:dyDescent="0.35">
      <c r="A93" t="str" cm="1">
        <f t="array" ref="A93">IFERROR(INDEX('h1ère G'!H:H,'h1ère G'!$P93),"")</f>
        <v/>
      </c>
      <c r="B93" t="str" cm="1">
        <f t="array" ref="B93">IF(A93="","",INDEX('h1ère G'!I:I,'h1ère G'!$P93))</f>
        <v/>
      </c>
      <c r="C93" t="str" cm="1">
        <f t="array" ref="C93">IF(B93="","",INDEX('h1ère G'!J:J,'h1ère G'!P93))</f>
        <v/>
      </c>
      <c r="D93" t="str" cm="1">
        <f t="array" ref="D93">IF(C93="","",COUNTIF('h1ère G'!N:N,INDEX('h1ère G'!N:N,'h1ère G'!O93)))</f>
        <v/>
      </c>
    </row>
    <row r="94" spans="1:4" x14ac:dyDescent="0.35">
      <c r="A94" t="str" cm="1">
        <f t="array" ref="A94">IFERROR(INDEX('h1ère G'!H:H,'h1ère G'!$P94),"")</f>
        <v/>
      </c>
      <c r="B94" t="str" cm="1">
        <f t="array" ref="B94">IF(A94="","",INDEX('h1ère G'!I:I,'h1ère G'!$P94))</f>
        <v/>
      </c>
      <c r="C94" t="str" cm="1">
        <f t="array" ref="C94">IF(B94="","",INDEX('h1ère G'!J:J,'h1ère G'!P94))</f>
        <v/>
      </c>
      <c r="D94" t="str" cm="1">
        <f t="array" ref="D94">IF(C94="","",COUNTIF('h1ère G'!N:N,INDEX('h1ère G'!N:N,'h1ère G'!O94)))</f>
        <v/>
      </c>
    </row>
    <row r="95" spans="1:4" x14ac:dyDescent="0.35">
      <c r="A95" t="str" cm="1">
        <f t="array" ref="A95">IFERROR(INDEX('h1ère G'!H:H,'h1ère G'!$P95),"")</f>
        <v/>
      </c>
      <c r="B95" t="str" cm="1">
        <f t="array" ref="B95">IF(A95="","",INDEX('h1ère G'!I:I,'h1ère G'!$P95))</f>
        <v/>
      </c>
      <c r="C95" t="str" cm="1">
        <f t="array" ref="C95">IF(B95="","",INDEX('h1ère G'!J:J,'h1ère G'!P95))</f>
        <v/>
      </c>
      <c r="D95" t="str" cm="1">
        <f t="array" ref="D95">IF(C95="","",COUNTIF('h1ère G'!N:N,INDEX('h1ère G'!N:N,'h1ère G'!O95)))</f>
        <v/>
      </c>
    </row>
    <row r="96" spans="1:4" x14ac:dyDescent="0.35">
      <c r="A96" t="str" cm="1">
        <f t="array" ref="A96">IFERROR(INDEX('h1ère G'!H:H,'h1ère G'!$P96),"")</f>
        <v/>
      </c>
      <c r="B96" t="str" cm="1">
        <f t="array" ref="B96">IF(A96="","",INDEX('h1ère G'!I:I,'h1ère G'!$P96))</f>
        <v/>
      </c>
      <c r="C96" t="str" cm="1">
        <f t="array" ref="C96">IF(B96="","",INDEX('h1ère G'!J:J,'h1ère G'!P96))</f>
        <v/>
      </c>
      <c r="D96" t="str" cm="1">
        <f t="array" ref="D96">IF(C96="","",COUNTIF('h1ère G'!N:N,INDEX('h1ère G'!N:N,'h1ère G'!O96)))</f>
        <v/>
      </c>
    </row>
    <row r="97" spans="1:4" x14ac:dyDescent="0.35">
      <c r="A97" t="str" cm="1">
        <f t="array" ref="A97">IFERROR(INDEX('h1ère G'!H:H,'h1ère G'!$P97),"")</f>
        <v/>
      </c>
      <c r="B97" t="str" cm="1">
        <f t="array" ref="B97">IF(A97="","",INDEX('h1ère G'!I:I,'h1ère G'!$P97))</f>
        <v/>
      </c>
      <c r="C97" t="str" cm="1">
        <f t="array" ref="C97">IF(B97="","",INDEX('h1ère G'!J:J,'h1ère G'!P97))</f>
        <v/>
      </c>
      <c r="D97" t="str" cm="1">
        <f t="array" ref="D97">IF(C97="","",COUNTIF('h1ère G'!N:N,INDEX('h1ère G'!N:N,'h1ère G'!O97)))</f>
        <v/>
      </c>
    </row>
    <row r="98" spans="1:4" x14ac:dyDescent="0.35">
      <c r="A98" t="str" cm="1">
        <f t="array" ref="A98">IFERROR(INDEX('h1ère G'!H:H,'h1ère G'!$P98),"")</f>
        <v/>
      </c>
      <c r="B98" t="str" cm="1">
        <f t="array" ref="B98">IF(A98="","",INDEX('h1ère G'!I:I,'h1ère G'!$P98))</f>
        <v/>
      </c>
      <c r="C98" t="str" cm="1">
        <f t="array" ref="C98">IF(B98="","",INDEX('h1ère G'!J:J,'h1ère G'!P98))</f>
        <v/>
      </c>
      <c r="D98" t="str" cm="1">
        <f t="array" ref="D98">IF(C98="","",COUNTIF('h1ère G'!N:N,INDEX('h1ère G'!N:N,'h1ère G'!O98)))</f>
        <v/>
      </c>
    </row>
    <row r="99" spans="1:4" x14ac:dyDescent="0.35">
      <c r="A99" t="str" cm="1">
        <f t="array" ref="A99">IFERROR(INDEX('h1ère G'!H:H,'h1ère G'!$P99),"")</f>
        <v/>
      </c>
      <c r="B99" t="str" cm="1">
        <f t="array" ref="B99">IF(A99="","",INDEX('h1ère G'!I:I,'h1ère G'!$P99))</f>
        <v/>
      </c>
      <c r="C99" t="str" cm="1">
        <f t="array" ref="C99">IF(B99="","",INDEX('h1ère G'!J:J,'h1ère G'!P99))</f>
        <v/>
      </c>
      <c r="D99" t="str" cm="1">
        <f t="array" ref="D99">IF(C99="","",COUNTIF('h1ère G'!N:N,INDEX('h1ère G'!N:N,'h1ère G'!O99)))</f>
        <v/>
      </c>
    </row>
    <row r="100" spans="1:4" x14ac:dyDescent="0.35">
      <c r="A100" t="str" cm="1">
        <f t="array" ref="A100">IFERROR(INDEX('h1ère G'!H:H,'h1ère G'!$P100),"")</f>
        <v/>
      </c>
      <c r="B100" t="str" cm="1">
        <f t="array" ref="B100">IF(A100="","",INDEX('h1ère G'!I:I,'h1ère G'!$P100))</f>
        <v/>
      </c>
      <c r="C100" t="str" cm="1">
        <f t="array" ref="C100">IF(B100="","",INDEX('h1ère G'!J:J,'h1ère G'!P100))</f>
        <v/>
      </c>
      <c r="D100" t="str" cm="1">
        <f t="array" ref="D100">IF(C100="","",COUNTIF('h1ère G'!N:N,INDEX('h1ère G'!N:N,'h1ère G'!O100)))</f>
        <v/>
      </c>
    </row>
    <row r="101" spans="1:4" x14ac:dyDescent="0.35">
      <c r="A101" t="str" cm="1">
        <f t="array" ref="A101">IFERROR(INDEX('h1ère G'!H:H,'h1ère G'!$P101),"")</f>
        <v/>
      </c>
      <c r="B101" t="str" cm="1">
        <f t="array" ref="B101">IF(A101="","",INDEX('h1ère G'!I:I,'h1ère G'!$P101))</f>
        <v/>
      </c>
      <c r="C101" t="str" cm="1">
        <f t="array" ref="C101">IF(B101="","",INDEX('h1ère G'!J:J,'h1ère G'!P101))</f>
        <v/>
      </c>
      <c r="D101" t="str" cm="1">
        <f t="array" ref="D101">IF(C101="","",COUNTIF('h1ère G'!N:N,INDEX('h1ère G'!N:N,'h1ère G'!O101)))</f>
        <v/>
      </c>
    </row>
    <row r="102" spans="1:4" x14ac:dyDescent="0.35">
      <c r="A102" t="str" cm="1">
        <f t="array" ref="A102">IFERROR(INDEX('h1ère G'!H:H,'h1ère G'!$P102),"")</f>
        <v/>
      </c>
      <c r="B102" t="str" cm="1">
        <f t="array" ref="B102">IF(A102="","",INDEX('h1ère G'!I:I,'h1ère G'!$P102))</f>
        <v/>
      </c>
      <c r="C102" t="str" cm="1">
        <f t="array" ref="C102">IF(B102="","",INDEX('h1ère G'!J:J,'h1ère G'!P102))</f>
        <v/>
      </c>
      <c r="D102" t="str" cm="1">
        <f t="array" ref="D102">IF(C102="","",COUNTIF('h1ère G'!N:N,INDEX('h1ère G'!N:N,'h1ère G'!O102)))</f>
        <v/>
      </c>
    </row>
    <row r="103" spans="1:4" x14ac:dyDescent="0.35">
      <c r="A103" t="str" cm="1">
        <f t="array" ref="A103">IFERROR(INDEX('h1ère G'!H:H,'h1ère G'!$P103),"")</f>
        <v/>
      </c>
      <c r="B103" t="str" cm="1">
        <f t="array" ref="B103">IF(A103="","",INDEX('h1ère G'!I:I,'h1ère G'!$P103))</f>
        <v/>
      </c>
      <c r="C103" t="str" cm="1">
        <f t="array" ref="C103">IF(B103="","",INDEX('h1ère G'!J:J,'h1ère G'!P103))</f>
        <v/>
      </c>
      <c r="D103" t="str" cm="1">
        <f t="array" ref="D103">IF(C103="","",COUNTIF('h1ère G'!N:N,INDEX('h1ère G'!N:N,'h1ère G'!O103)))</f>
        <v/>
      </c>
    </row>
    <row r="104" spans="1:4" x14ac:dyDescent="0.35">
      <c r="A104" t="str" cm="1">
        <f t="array" ref="A104">IFERROR(INDEX('h1ère G'!H:H,'h1ère G'!$P104),"")</f>
        <v/>
      </c>
      <c r="B104" t="str" cm="1">
        <f t="array" ref="B104">IF(A104="","",INDEX('h1ère G'!I:I,'h1ère G'!$P104))</f>
        <v/>
      </c>
      <c r="C104" t="str" cm="1">
        <f t="array" ref="C104">IF(B104="","",INDEX('h1ère G'!J:J,'h1ère G'!P104))</f>
        <v/>
      </c>
      <c r="D104" t="str" cm="1">
        <f t="array" ref="D104">IF(C104="","",COUNTIF('h1ère G'!N:N,INDEX('h1ère G'!N:N,'h1ère G'!O104)))</f>
        <v/>
      </c>
    </row>
    <row r="105" spans="1:4" x14ac:dyDescent="0.35">
      <c r="A105" t="str" cm="1">
        <f t="array" ref="A105">IFERROR(INDEX('h1ère G'!H:H,'h1ère G'!$P105),"")</f>
        <v/>
      </c>
      <c r="B105" t="str" cm="1">
        <f t="array" ref="B105">IF(A105="","",INDEX('h1ère G'!I:I,'h1ère G'!$P105))</f>
        <v/>
      </c>
      <c r="C105" t="str" cm="1">
        <f t="array" ref="C105">IF(B105="","",INDEX('h1ère G'!J:J,'h1ère G'!P105))</f>
        <v/>
      </c>
      <c r="D105" t="str" cm="1">
        <f t="array" ref="D105">IF(C105="","",COUNTIF('h1ère G'!N:N,INDEX('h1ère G'!N:N,'h1ère G'!O105)))</f>
        <v/>
      </c>
    </row>
    <row r="106" spans="1:4" x14ac:dyDescent="0.35">
      <c r="A106" t="str" cm="1">
        <f t="array" ref="A106">IFERROR(INDEX('h1ère G'!H:H,'h1ère G'!$P106),"")</f>
        <v/>
      </c>
      <c r="B106" t="str" cm="1">
        <f t="array" ref="B106">IF(A106="","",INDEX('h1ère G'!I:I,'h1ère G'!$P106))</f>
        <v/>
      </c>
      <c r="C106" t="str" cm="1">
        <f t="array" ref="C106">IF(B106="","",INDEX('h1ère G'!J:J,'h1ère G'!P106))</f>
        <v/>
      </c>
      <c r="D106" t="str" cm="1">
        <f t="array" ref="D106">IF(C106="","",COUNTIF('h1ère G'!N:N,INDEX('h1ère G'!N:N,'h1ère G'!O106)))</f>
        <v/>
      </c>
    </row>
    <row r="107" spans="1:4" x14ac:dyDescent="0.35">
      <c r="A107" t="str" cm="1">
        <f t="array" ref="A107">IFERROR(INDEX('h1ère G'!H:H,'h1ère G'!$P107),"")</f>
        <v/>
      </c>
      <c r="B107" t="str" cm="1">
        <f t="array" ref="B107">IF(A107="","",INDEX('h1ère G'!I:I,'h1ère G'!$P107))</f>
        <v/>
      </c>
      <c r="C107" t="str" cm="1">
        <f t="array" ref="C107">IF(B107="","",INDEX('h1ère G'!J:J,'h1ère G'!P107))</f>
        <v/>
      </c>
      <c r="D107" t="str" cm="1">
        <f t="array" ref="D107">IF(C107="","",COUNTIF('h1ère G'!N:N,INDEX('h1ère G'!N:N,'h1ère G'!O107)))</f>
        <v/>
      </c>
    </row>
    <row r="108" spans="1:4" x14ac:dyDescent="0.35">
      <c r="A108" t="str" cm="1">
        <f t="array" ref="A108">IFERROR(INDEX('h1ère G'!H:H,'h1ère G'!$P108),"")</f>
        <v/>
      </c>
      <c r="B108" t="str" cm="1">
        <f t="array" ref="B108">IF(A108="","",INDEX('h1ère G'!I:I,'h1ère G'!$P108))</f>
        <v/>
      </c>
      <c r="C108" t="str" cm="1">
        <f t="array" ref="C108">IF(B108="","",INDEX('h1ère G'!J:J,'h1ère G'!P108))</f>
        <v/>
      </c>
      <c r="D108" t="str" cm="1">
        <f t="array" ref="D108">IF(C108="","",COUNTIF('h1ère G'!N:N,INDEX('h1ère G'!N:N,'h1ère G'!O108)))</f>
        <v/>
      </c>
    </row>
    <row r="109" spans="1:4" x14ac:dyDescent="0.35">
      <c r="A109" t="str" cm="1">
        <f t="array" ref="A109">IFERROR(INDEX('h1ère G'!H:H,'h1ère G'!$P109),"")</f>
        <v/>
      </c>
      <c r="B109" t="str" cm="1">
        <f t="array" ref="B109">IF(A109="","",INDEX('h1ère G'!I:I,'h1ère G'!$P109))</f>
        <v/>
      </c>
      <c r="C109" t="str" cm="1">
        <f t="array" ref="C109">IF(B109="","",INDEX('h1ère G'!J:J,'h1ère G'!P109))</f>
        <v/>
      </c>
      <c r="D109" t="str" cm="1">
        <f t="array" ref="D109">IF(C109="","",COUNTIF('h1ère G'!N:N,INDEX('h1ère G'!N:N,'h1ère G'!O109)))</f>
        <v/>
      </c>
    </row>
    <row r="110" spans="1:4" x14ac:dyDescent="0.35">
      <c r="A110" t="str" cm="1">
        <f t="array" ref="A110">IFERROR(INDEX('h1ère G'!H:H,'h1ère G'!$P110),"")</f>
        <v/>
      </c>
      <c r="B110" t="str" cm="1">
        <f t="array" ref="B110">IF(A110="","",INDEX('h1ère G'!I:I,'h1ère G'!$P110))</f>
        <v/>
      </c>
      <c r="C110" t="str" cm="1">
        <f t="array" ref="C110">IF(B110="","",INDEX('h1ère G'!J:J,'h1ère G'!P110))</f>
        <v/>
      </c>
      <c r="D110" t="str" cm="1">
        <f t="array" ref="D110">IF(C110="","",COUNTIF('h1ère G'!N:N,INDEX('h1ère G'!N:N,'h1ère G'!O110)))</f>
        <v/>
      </c>
    </row>
    <row r="111" spans="1:4" x14ac:dyDescent="0.35">
      <c r="A111" t="str" cm="1">
        <f t="array" ref="A111">IFERROR(INDEX('h1ère G'!H:H,'h1ère G'!$P111),"")</f>
        <v/>
      </c>
      <c r="B111" t="str" cm="1">
        <f t="array" ref="B111">IF(A111="","",INDEX('h1ère G'!I:I,'h1ère G'!$P111))</f>
        <v/>
      </c>
      <c r="C111" t="str" cm="1">
        <f t="array" ref="C111">IF(B111="","",INDEX('h1ère G'!J:J,'h1ère G'!P111))</f>
        <v/>
      </c>
      <c r="D111" t="str" cm="1">
        <f t="array" ref="D111">IF(C111="","",COUNTIF('h1ère G'!N:N,INDEX('h1ère G'!N:N,'h1ère G'!O111)))</f>
        <v/>
      </c>
    </row>
  </sheetData>
  <autoFilter ref="A1:D97" xr:uid="{B84E51DB-F573-45B6-9DC8-63670F210B6F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C39912-B167-4D76-8E4A-2ED673D2248A}">
  <sheetPr>
    <tabColor rgb="FF002060"/>
    <pageSetUpPr fitToPage="1"/>
  </sheetPr>
  <dimension ref="A1:M27"/>
  <sheetViews>
    <sheetView workbookViewId="0">
      <selection activeCell="O22" sqref="O22"/>
    </sheetView>
  </sheetViews>
  <sheetFormatPr baseColWidth="10" defaultRowHeight="15.5" x14ac:dyDescent="0.35"/>
  <cols>
    <col min="1" max="1" width="14.7265625" style="16" customWidth="1"/>
    <col min="2" max="5" width="10.90625" style="16"/>
    <col min="6" max="7" width="10.90625" style="15"/>
    <col min="8" max="9" width="10.90625" style="16"/>
    <col min="10" max="11" width="10.90625" style="17"/>
    <col min="12" max="16384" width="10.90625" style="16"/>
  </cols>
  <sheetData>
    <row r="1" spans="1:13" ht="46.5" x14ac:dyDescent="0.35">
      <c r="A1" s="47"/>
      <c r="B1" s="48" t="s">
        <v>913</v>
      </c>
      <c r="C1" s="48" t="s">
        <v>914</v>
      </c>
      <c r="D1" s="48" t="s">
        <v>915</v>
      </c>
      <c r="E1" s="47"/>
      <c r="F1" s="49"/>
      <c r="G1" s="50" t="s">
        <v>918</v>
      </c>
      <c r="H1" s="51" t="s">
        <v>906</v>
      </c>
      <c r="I1" s="51" t="s">
        <v>905</v>
      </c>
      <c r="J1" s="51" t="s">
        <v>907</v>
      </c>
      <c r="K1" s="51"/>
      <c r="L1" s="52" t="s">
        <v>919</v>
      </c>
      <c r="M1" s="47"/>
    </row>
    <row r="2" spans="1:13" x14ac:dyDescent="0.35">
      <c r="A2" s="47"/>
      <c r="B2" s="47"/>
      <c r="C2" s="47"/>
      <c r="D2" s="47"/>
      <c r="E2" s="47"/>
      <c r="F2" s="49"/>
      <c r="G2" s="49"/>
      <c r="H2" s="47"/>
      <c r="I2" s="47"/>
      <c r="J2" s="48"/>
      <c r="K2" s="48"/>
      <c r="L2" s="47"/>
      <c r="M2" s="47"/>
    </row>
    <row r="3" spans="1:13" x14ac:dyDescent="0.35">
      <c r="A3" s="47" t="s">
        <v>900</v>
      </c>
      <c r="B3" s="47">
        <f>COUNTIF('h1ère G'!H$2:H$401,"AGL8 AGEMC")</f>
        <v>19</v>
      </c>
      <c r="C3" s="47">
        <f>COUNTIF('h1ère G'!I$2:I$401,"AGL8 AGEMC")</f>
        <v>18</v>
      </c>
      <c r="D3" s="47">
        <f>COUNTIF('h1ère G'!J$2:J$401,"AGL8 AGEMC")</f>
        <v>31</v>
      </c>
      <c r="E3" s="47"/>
      <c r="F3" s="49">
        <f>SUM(B3:D3)</f>
        <v>68</v>
      </c>
      <c r="G3" s="49">
        <v>1</v>
      </c>
      <c r="H3" s="48">
        <v>35</v>
      </c>
      <c r="I3" s="47">
        <f>F3/H3</f>
        <v>1.9428571428571428</v>
      </c>
      <c r="J3" s="48">
        <v>2</v>
      </c>
      <c r="K3" s="48">
        <f>J3*35</f>
        <v>70</v>
      </c>
      <c r="L3" s="48">
        <f>K3-F3</f>
        <v>2</v>
      </c>
      <c r="M3" s="47"/>
    </row>
    <row r="4" spans="1:13" x14ac:dyDescent="0.35">
      <c r="A4" s="47" t="s">
        <v>901</v>
      </c>
      <c r="B4" s="47">
        <f>COUNTIF('h1ère G'!H$2:H$401,"AGL8 AGL")</f>
        <v>15</v>
      </c>
      <c r="C4" s="47">
        <f>COUNTIF('h1ère G'!I$2:I$401,"AGL8 AGL")</f>
        <v>18</v>
      </c>
      <c r="D4" s="47">
        <f>COUNTIF('h1ère G'!J$2:J$401,"AGL8 AGL")</f>
        <v>15</v>
      </c>
      <c r="E4" s="47"/>
      <c r="F4" s="49">
        <f t="shared" ref="F4:F13" si="0">SUM(B4:D4)</f>
        <v>48</v>
      </c>
      <c r="G4" s="49">
        <v>1</v>
      </c>
      <c r="H4" s="48">
        <v>35</v>
      </c>
      <c r="I4" s="47">
        <f t="shared" ref="I4:I13" si="1">F4/H4</f>
        <v>1.3714285714285714</v>
      </c>
      <c r="J4" s="48">
        <v>2</v>
      </c>
      <c r="K4" s="48">
        <f t="shared" ref="K4:K13" si="2">J4*35</f>
        <v>70</v>
      </c>
      <c r="L4" s="48">
        <f t="shared" ref="L4:L13" si="3">K4-F4</f>
        <v>22</v>
      </c>
      <c r="M4" s="47"/>
    </row>
    <row r="5" spans="1:13" x14ac:dyDescent="0.35">
      <c r="A5" s="47" t="s">
        <v>139</v>
      </c>
      <c r="B5" s="47">
        <f>COUNTIF('h1ère G'!H$2:H$401,"HGGSP")</f>
        <v>46</v>
      </c>
      <c r="C5" s="47">
        <f>COUNTIF('h1ère G'!I$2:I$401,"HGGSP")</f>
        <v>46</v>
      </c>
      <c r="D5" s="47">
        <f>COUNTIF('h1ère G'!J$2:J$401,"HGGSP")</f>
        <v>50</v>
      </c>
      <c r="E5" s="47"/>
      <c r="F5" s="49">
        <f t="shared" si="0"/>
        <v>142</v>
      </c>
      <c r="G5" s="49">
        <v>4</v>
      </c>
      <c r="H5" s="48">
        <v>36</v>
      </c>
      <c r="I5" s="47">
        <f t="shared" si="1"/>
        <v>3.9444444444444446</v>
      </c>
      <c r="J5" s="48">
        <v>4</v>
      </c>
      <c r="K5" s="48">
        <f t="shared" si="2"/>
        <v>140</v>
      </c>
      <c r="L5" s="48">
        <f t="shared" si="3"/>
        <v>-2</v>
      </c>
      <c r="M5" s="47"/>
    </row>
    <row r="6" spans="1:13" x14ac:dyDescent="0.35">
      <c r="A6" s="47" t="s">
        <v>140</v>
      </c>
      <c r="B6" s="47">
        <f>COUNTIF('h1ère G'!H$2:H$401,"HLP")</f>
        <v>18</v>
      </c>
      <c r="C6" s="47">
        <f>COUNTIF('h1ère G'!I$2:I$401,"HLP")</f>
        <v>34</v>
      </c>
      <c r="D6" s="47">
        <f>COUNTIF('h1ère G'!J$2:J$401,"HLP")</f>
        <v>37</v>
      </c>
      <c r="E6" s="47"/>
      <c r="F6" s="49">
        <f t="shared" si="0"/>
        <v>89</v>
      </c>
      <c r="G6" s="49">
        <v>2</v>
      </c>
      <c r="H6" s="48">
        <v>35</v>
      </c>
      <c r="I6" s="47">
        <f t="shared" si="1"/>
        <v>2.5428571428571427</v>
      </c>
      <c r="J6" s="48">
        <v>3</v>
      </c>
      <c r="K6" s="48">
        <f t="shared" si="2"/>
        <v>105</v>
      </c>
      <c r="L6" s="48">
        <f t="shared" si="3"/>
        <v>16</v>
      </c>
      <c r="M6" s="47"/>
    </row>
    <row r="7" spans="1:13" x14ac:dyDescent="0.35">
      <c r="A7" s="47" t="s">
        <v>142</v>
      </c>
      <c r="B7" s="47">
        <f>COUNTIF('h1ère G'!H$2:H$401,"SES")</f>
        <v>34</v>
      </c>
      <c r="C7" s="47">
        <f>COUNTIF('h1ère G'!I$2:I$401,"SES")</f>
        <v>60</v>
      </c>
      <c r="D7" s="47">
        <f>COUNTIF('h1ère G'!J$2:J$401,"SES")</f>
        <v>64</v>
      </c>
      <c r="E7" s="47"/>
      <c r="F7" s="49">
        <f t="shared" si="0"/>
        <v>158</v>
      </c>
      <c r="G7" s="49">
        <v>5</v>
      </c>
      <c r="H7" s="48">
        <v>35</v>
      </c>
      <c r="I7" s="47">
        <f t="shared" si="1"/>
        <v>4.5142857142857142</v>
      </c>
      <c r="J7" s="48">
        <v>5</v>
      </c>
      <c r="K7" s="48">
        <f t="shared" si="2"/>
        <v>175</v>
      </c>
      <c r="L7" s="48">
        <f t="shared" si="3"/>
        <v>17</v>
      </c>
      <c r="M7" s="47"/>
    </row>
    <row r="8" spans="1:13" x14ac:dyDescent="0.35">
      <c r="A8" s="47" t="s">
        <v>143</v>
      </c>
      <c r="B8" s="47">
        <f>COUNTIF('h1ère G'!H$2:H$401,"NSI")</f>
        <v>5</v>
      </c>
      <c r="C8" s="47">
        <f>COUNTIF('h1ère G'!I$2:I$401,"NSI")</f>
        <v>11</v>
      </c>
      <c r="D8" s="47">
        <f>COUNTIF('h1ère G'!J$2:J$401,"NSI")</f>
        <v>23</v>
      </c>
      <c r="E8" s="47"/>
      <c r="F8" s="49">
        <f t="shared" si="0"/>
        <v>39</v>
      </c>
      <c r="G8" s="49">
        <v>1</v>
      </c>
      <c r="H8" s="48">
        <v>35</v>
      </c>
      <c r="I8" s="47">
        <f t="shared" si="1"/>
        <v>1.1142857142857143</v>
      </c>
      <c r="J8" s="48">
        <v>1</v>
      </c>
      <c r="K8" s="48">
        <f t="shared" si="2"/>
        <v>35</v>
      </c>
      <c r="L8" s="48">
        <f t="shared" si="3"/>
        <v>-4</v>
      </c>
      <c r="M8" s="47"/>
    </row>
    <row r="9" spans="1:13" x14ac:dyDescent="0.35">
      <c r="A9" s="47" t="s">
        <v>302</v>
      </c>
      <c r="B9" s="47">
        <f>COUNTIF('h1ère G'!H$2:H$401,"MATHS")</f>
        <v>145</v>
      </c>
      <c r="C9" s="47">
        <f>COUNTIF('h1ère G'!I$2:I$401,"MATHS")</f>
        <v>41</v>
      </c>
      <c r="D9" s="47">
        <f>COUNTIF('h1ère G'!J$2:J$401,"MATHS")</f>
        <v>20</v>
      </c>
      <c r="E9" s="47"/>
      <c r="F9" s="49">
        <f t="shared" si="0"/>
        <v>206</v>
      </c>
      <c r="G9" s="49">
        <v>7</v>
      </c>
      <c r="H9" s="48">
        <v>35</v>
      </c>
      <c r="I9" s="47">
        <f t="shared" si="1"/>
        <v>5.8857142857142861</v>
      </c>
      <c r="J9" s="48">
        <v>6</v>
      </c>
      <c r="K9" s="48">
        <f t="shared" si="2"/>
        <v>210</v>
      </c>
      <c r="L9" s="48">
        <f t="shared" si="3"/>
        <v>4</v>
      </c>
      <c r="M9" s="47"/>
    </row>
    <row r="10" spans="1:13" x14ac:dyDescent="0.35">
      <c r="A10" s="47" t="s">
        <v>147</v>
      </c>
      <c r="B10" s="47">
        <f>COUNTIF('h1ère G'!H$2:H$401,"PC")</f>
        <v>10</v>
      </c>
      <c r="C10" s="47">
        <f>COUNTIF('h1ère G'!I$2:I$401,"PC")</f>
        <v>78</v>
      </c>
      <c r="D10" s="47">
        <f>COUNTIF('h1ère G'!J$2:J$401,"PC")</f>
        <v>38</v>
      </c>
      <c r="E10" s="47"/>
      <c r="F10" s="49">
        <f t="shared" si="0"/>
        <v>126</v>
      </c>
      <c r="G10" s="49">
        <v>5</v>
      </c>
      <c r="H10" s="48">
        <v>35</v>
      </c>
      <c r="I10" s="47">
        <f t="shared" si="1"/>
        <v>3.6</v>
      </c>
      <c r="J10" s="48">
        <v>4</v>
      </c>
      <c r="K10" s="48">
        <f t="shared" si="2"/>
        <v>140</v>
      </c>
      <c r="L10" s="48">
        <f t="shared" si="3"/>
        <v>14</v>
      </c>
      <c r="M10" s="47"/>
    </row>
    <row r="11" spans="1:13" x14ac:dyDescent="0.35">
      <c r="A11" s="47" t="s">
        <v>146</v>
      </c>
      <c r="B11" s="47">
        <f>COUNTIF('h1ère G'!H$2:H$401,"SVT")</f>
        <v>15</v>
      </c>
      <c r="C11" s="47">
        <f>COUNTIF('h1ère G'!I$2:I$401,"SVT")</f>
        <v>32</v>
      </c>
      <c r="D11" s="47">
        <f>COUNTIF('h1ère G'!J$2:J$401,"SVT")</f>
        <v>54</v>
      </c>
      <c r="E11" s="47"/>
      <c r="F11" s="49">
        <f t="shared" si="0"/>
        <v>101</v>
      </c>
      <c r="G11" s="49">
        <v>5</v>
      </c>
      <c r="H11" s="48">
        <v>35</v>
      </c>
      <c r="I11" s="47">
        <f t="shared" si="1"/>
        <v>2.8857142857142857</v>
      </c>
      <c r="J11" s="48">
        <v>3</v>
      </c>
      <c r="K11" s="48">
        <f t="shared" si="2"/>
        <v>105</v>
      </c>
      <c r="L11" s="48">
        <f t="shared" si="3"/>
        <v>4</v>
      </c>
      <c r="M11" s="47"/>
    </row>
    <row r="12" spans="1:13" x14ac:dyDescent="0.35">
      <c r="A12" s="47" t="s">
        <v>2</v>
      </c>
      <c r="B12" s="47">
        <f>COUNTIF('h1ère G'!H$2:H$401,"HIDA")</f>
        <v>26</v>
      </c>
      <c r="C12" s="47">
        <f>COUNTIF('h1ère G'!I$2:I$401,"HIDA")</f>
        <v>10</v>
      </c>
      <c r="D12" s="47">
        <f>COUNTIF('h1ère G'!J$2:J$401,"HIDA")</f>
        <v>15</v>
      </c>
      <c r="E12" s="47"/>
      <c r="F12" s="49">
        <f t="shared" si="0"/>
        <v>51</v>
      </c>
      <c r="G12" s="49">
        <v>1</v>
      </c>
      <c r="H12" s="48">
        <v>35</v>
      </c>
      <c r="I12" s="47">
        <f t="shared" si="1"/>
        <v>1.4571428571428571</v>
      </c>
      <c r="J12" s="48">
        <v>1</v>
      </c>
      <c r="K12" s="48">
        <f t="shared" si="2"/>
        <v>35</v>
      </c>
      <c r="L12" s="48">
        <f t="shared" si="3"/>
        <v>-16</v>
      </c>
      <c r="M12" s="47"/>
    </row>
    <row r="13" spans="1:13" x14ac:dyDescent="0.35">
      <c r="A13" s="47" t="s">
        <v>70</v>
      </c>
      <c r="B13" s="47">
        <f>COUNTIF('h1ère G'!H$2:H$401,"THEAT")</f>
        <v>24</v>
      </c>
      <c r="C13" s="47">
        <f>COUNTIF('h1ère G'!I$2:I$401,"THEAT")</f>
        <v>9</v>
      </c>
      <c r="D13" s="47">
        <f>COUNTIF('h1ère G'!J$2:J$401,"THEAT")</f>
        <v>7</v>
      </c>
      <c r="E13" s="47"/>
      <c r="F13" s="49">
        <f t="shared" si="0"/>
        <v>40</v>
      </c>
      <c r="G13" s="49">
        <v>1</v>
      </c>
      <c r="H13" s="48">
        <v>35</v>
      </c>
      <c r="I13" s="47">
        <f t="shared" si="1"/>
        <v>1.1428571428571428</v>
      </c>
      <c r="J13" s="48">
        <v>1</v>
      </c>
      <c r="K13" s="48">
        <f t="shared" si="2"/>
        <v>35</v>
      </c>
      <c r="L13" s="48">
        <f t="shared" si="3"/>
        <v>-5</v>
      </c>
      <c r="M13" s="47"/>
    </row>
    <row r="14" spans="1:13" x14ac:dyDescent="0.35">
      <c r="A14" s="47">
        <v>356</v>
      </c>
      <c r="B14" s="47">
        <f>SUM(B3:B13)</f>
        <v>357</v>
      </c>
      <c r="C14" s="47">
        <f t="shared" ref="C14:D14" si="4">SUM(C3:C13)</f>
        <v>357</v>
      </c>
      <c r="D14" s="47">
        <f t="shared" si="4"/>
        <v>354</v>
      </c>
      <c r="E14" s="47"/>
      <c r="F14" s="49">
        <f t="shared" ref="F14" si="5">SUM(F3:F13)</f>
        <v>1068</v>
      </c>
      <c r="G14" s="49">
        <v>33</v>
      </c>
      <c r="H14" s="47"/>
      <c r="I14" s="47"/>
      <c r="J14" s="49">
        <v>33</v>
      </c>
      <c r="K14" s="49"/>
      <c r="L14" s="47"/>
      <c r="M14" s="47"/>
    </row>
    <row r="15" spans="1:13" x14ac:dyDescent="0.35">
      <c r="A15" s="47">
        <f>A14*3</f>
        <v>1068</v>
      </c>
      <c r="B15" s="47"/>
      <c r="C15" s="47"/>
      <c r="D15" s="47"/>
      <c r="E15" s="47"/>
      <c r="F15" s="49"/>
      <c r="G15" s="49"/>
      <c r="H15" s="47"/>
      <c r="I15" s="47"/>
      <c r="J15" s="48"/>
      <c r="K15" s="48"/>
      <c r="L15" s="47"/>
      <c r="M15" s="47"/>
    </row>
    <row r="16" spans="1:13" x14ac:dyDescent="0.35">
      <c r="A16" s="53">
        <f>385-A14</f>
        <v>29</v>
      </c>
      <c r="B16" s="47"/>
      <c r="C16" s="47"/>
      <c r="D16" s="47"/>
      <c r="E16" s="47"/>
      <c r="F16" s="49"/>
      <c r="G16" s="49"/>
      <c r="H16" s="47"/>
      <c r="I16" s="47"/>
      <c r="J16" s="48"/>
      <c r="K16" s="48"/>
      <c r="L16" s="47"/>
      <c r="M16" s="47"/>
    </row>
    <row r="17" spans="1:13" x14ac:dyDescent="0.35">
      <c r="A17" s="54" t="s">
        <v>3</v>
      </c>
      <c r="B17" s="47"/>
      <c r="C17" s="47"/>
      <c r="D17" s="47"/>
      <c r="E17" s="47">
        <f>COUNTIF('h1ère G'!W$2:W$401,"AGL9")</f>
        <v>23</v>
      </c>
      <c r="F17" s="49"/>
      <c r="G17" s="49">
        <v>2</v>
      </c>
      <c r="H17" s="47"/>
      <c r="I17" s="47"/>
      <c r="J17" s="48">
        <v>1</v>
      </c>
      <c r="K17" s="48"/>
      <c r="L17" s="47"/>
      <c r="M17" s="47"/>
    </row>
    <row r="18" spans="1:13" x14ac:dyDescent="0.35">
      <c r="A18" s="54" t="s">
        <v>64</v>
      </c>
      <c r="B18" s="47"/>
      <c r="C18" s="47"/>
      <c r="D18" s="47"/>
      <c r="E18" s="47">
        <f>COUNTIF('h1ère G'!W$2:W$401,"ALL9")</f>
        <v>7</v>
      </c>
      <c r="F18" s="49"/>
      <c r="G18" s="49">
        <v>1</v>
      </c>
      <c r="H18" s="47"/>
      <c r="I18" s="47"/>
      <c r="J18" s="48">
        <v>0</v>
      </c>
      <c r="K18" s="48"/>
      <c r="L18" s="47"/>
      <c r="M18" s="47"/>
    </row>
    <row r="19" spans="1:13" x14ac:dyDescent="0.35">
      <c r="A19" s="54" t="s">
        <v>8</v>
      </c>
      <c r="B19" s="47"/>
      <c r="C19" s="47"/>
      <c r="D19" s="47"/>
      <c r="E19" s="47">
        <f>COUNTIF('h1ère G'!W$2:W$401,"ITA9")</f>
        <v>1</v>
      </c>
      <c r="F19" s="49"/>
      <c r="G19" s="49">
        <v>1</v>
      </c>
      <c r="H19" s="47"/>
      <c r="I19" s="47"/>
      <c r="J19" s="48">
        <v>0</v>
      </c>
      <c r="K19" s="48"/>
      <c r="L19" s="47"/>
      <c r="M19" s="47"/>
    </row>
    <row r="20" spans="1:13" x14ac:dyDescent="0.35">
      <c r="A20" s="54" t="s">
        <v>288</v>
      </c>
      <c r="B20" s="47"/>
      <c r="C20" s="47"/>
      <c r="D20" s="47"/>
      <c r="E20" s="47">
        <f>COUNTIF('h1ère G'!W$2:W$401,"ESP-C")</f>
        <v>4</v>
      </c>
      <c r="F20" s="49"/>
      <c r="G20" s="49">
        <v>1</v>
      </c>
      <c r="H20" s="47"/>
      <c r="I20" s="47"/>
      <c r="J20" s="48">
        <v>0</v>
      </c>
      <c r="K20" s="48"/>
      <c r="L20" s="47"/>
      <c r="M20" s="47"/>
    </row>
    <row r="21" spans="1:13" x14ac:dyDescent="0.35">
      <c r="A21" s="54" t="s">
        <v>151</v>
      </c>
      <c r="B21" s="47"/>
      <c r="C21" s="47"/>
      <c r="D21" s="47"/>
      <c r="E21" s="47">
        <f>COUNTIF('h1ère G'!W$2:W$401,"ECLA")</f>
        <v>6</v>
      </c>
      <c r="F21" s="49"/>
      <c r="G21" s="49">
        <v>1</v>
      </c>
      <c r="H21" s="47"/>
      <c r="I21" s="47"/>
      <c r="J21" s="48">
        <v>0</v>
      </c>
      <c r="K21" s="48"/>
      <c r="L21" s="47"/>
      <c r="M21" s="47"/>
    </row>
    <row r="22" spans="1:13" x14ac:dyDescent="0.35">
      <c r="A22" s="54" t="s">
        <v>39</v>
      </c>
      <c r="B22" s="47"/>
      <c r="C22" s="47"/>
      <c r="D22" s="47"/>
      <c r="E22" s="47">
        <f>COUNTIF('h1ère G'!W$2:W$401,"MUSIQ")</f>
        <v>33</v>
      </c>
      <c r="F22" s="49"/>
      <c r="G22" s="49">
        <v>1</v>
      </c>
      <c r="H22" s="47"/>
      <c r="I22" s="47"/>
      <c r="J22" s="48">
        <v>1</v>
      </c>
      <c r="K22" s="48"/>
      <c r="L22" s="47"/>
      <c r="M22" s="47"/>
    </row>
    <row r="23" spans="1:13" x14ac:dyDescent="0.35">
      <c r="A23" s="54" t="s">
        <v>70</v>
      </c>
      <c r="B23" s="47"/>
      <c r="C23" s="47"/>
      <c r="D23" s="47"/>
      <c r="E23" s="47">
        <f>COUNTIF('h1ère G'!W$2:W$401,"THEAT")</f>
        <v>9</v>
      </c>
      <c r="F23" s="49"/>
      <c r="G23" s="49">
        <v>1</v>
      </c>
      <c r="H23" s="47"/>
      <c r="I23" s="47"/>
      <c r="J23" s="48">
        <v>1</v>
      </c>
      <c r="K23" s="48"/>
      <c r="L23" s="47"/>
      <c r="M23" s="47"/>
    </row>
    <row r="24" spans="1:13" x14ac:dyDescent="0.35">
      <c r="A24" s="54" t="s">
        <v>2</v>
      </c>
      <c r="B24" s="47"/>
      <c r="C24" s="47"/>
      <c r="D24" s="47"/>
      <c r="E24" s="47">
        <f>COUNTIF('h1ère G'!W$2:W$401,"HIDA")</f>
        <v>9</v>
      </c>
      <c r="F24" s="49"/>
      <c r="G24" s="49">
        <v>1</v>
      </c>
      <c r="H24" s="47"/>
      <c r="I24" s="47"/>
      <c r="J24" s="48">
        <v>1</v>
      </c>
      <c r="K24" s="48"/>
      <c r="L24" s="47"/>
      <c r="M24" s="47"/>
    </row>
    <row r="25" spans="1:13" x14ac:dyDescent="0.35">
      <c r="A25" s="54" t="s">
        <v>16</v>
      </c>
      <c r="B25" s="47"/>
      <c r="C25" s="47"/>
      <c r="D25" s="47"/>
      <c r="E25" s="47">
        <f>COUNTIF('h1ère G'!W$2:W$401,"A-PLA")</f>
        <v>18</v>
      </c>
      <c r="F25" s="49"/>
      <c r="G25" s="49">
        <v>1</v>
      </c>
      <c r="H25" s="47"/>
      <c r="I25" s="47"/>
      <c r="J25" s="48">
        <v>1</v>
      </c>
      <c r="K25" s="48"/>
      <c r="L25" s="47"/>
      <c r="M25" s="47"/>
    </row>
    <row r="26" spans="1:13" x14ac:dyDescent="0.35">
      <c r="A26" s="54" t="s">
        <v>25</v>
      </c>
      <c r="B26" s="47"/>
      <c r="C26" s="47"/>
      <c r="D26" s="47"/>
      <c r="E26" s="47">
        <f>COUNTIF('h1ère G'!W$2:W$401,"CI-AV")</f>
        <v>4</v>
      </c>
      <c r="F26" s="49"/>
      <c r="G26" s="49">
        <v>0.5</v>
      </c>
      <c r="H26" s="47"/>
      <c r="I26" s="47"/>
      <c r="J26" s="48">
        <v>0</v>
      </c>
      <c r="K26" s="48"/>
      <c r="L26" s="47"/>
      <c r="M26" s="47"/>
    </row>
    <row r="27" spans="1:13" x14ac:dyDescent="0.35">
      <c r="A27" s="47"/>
      <c r="B27" s="47"/>
      <c r="C27" s="47"/>
      <c r="D27" s="47"/>
      <c r="E27" s="47"/>
      <c r="F27" s="49"/>
      <c r="G27" s="49"/>
      <c r="H27" s="47"/>
      <c r="I27" s="47"/>
      <c r="J27" s="48"/>
      <c r="K27" s="48"/>
      <c r="L27" s="47"/>
      <c r="M27" s="47"/>
    </row>
  </sheetData>
  <pageMargins left="0.7" right="0.7" top="0.75" bottom="0.75" header="0.3" footer="0.3"/>
  <pageSetup paperSize="9" scale="8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F59843-1E85-49F2-A920-D74DB937A7FA}">
  <dimension ref="A1:Q381"/>
  <sheetViews>
    <sheetView zoomScaleNormal="100" zoomScalePageLayoutView="120" workbookViewId="0">
      <selection activeCell="O22" sqref="O22"/>
    </sheetView>
  </sheetViews>
  <sheetFormatPr baseColWidth="10" defaultRowHeight="15.5" x14ac:dyDescent="0.35"/>
  <cols>
    <col min="1" max="1" width="5.453125" style="29" customWidth="1"/>
    <col min="2" max="2" width="19.453125" style="30" bestFit="1" customWidth="1"/>
    <col min="3" max="3" width="9.36328125" style="31" customWidth="1"/>
    <col min="4" max="4" width="4.1796875" style="31" customWidth="1"/>
    <col min="5" max="5" width="5.453125" style="29" bestFit="1" customWidth="1"/>
    <col min="6" max="6" width="6.453125" style="29" bestFit="1" customWidth="1"/>
    <col min="7" max="7" width="7.36328125" style="29" bestFit="1" customWidth="1"/>
    <col min="8" max="8" width="8.1796875" style="29" customWidth="1"/>
    <col min="9" max="9" width="7.36328125" style="29" bestFit="1" customWidth="1"/>
    <col min="10" max="11" width="11.36328125" style="18" customWidth="1"/>
    <col min="12" max="12" width="8.6328125" style="30" customWidth="1"/>
    <col min="13" max="13" width="10" style="29" customWidth="1"/>
    <col min="14" max="15" width="7" style="29" bestFit="1" customWidth="1"/>
    <col min="16" max="16" width="6.6328125" style="29" bestFit="1" customWidth="1"/>
    <col min="17" max="17" width="30" style="30" customWidth="1"/>
    <col min="18" max="16384" width="10.90625" style="30"/>
  </cols>
  <sheetData>
    <row r="1" spans="1:17" s="21" customFormat="1" ht="31" x14ac:dyDescent="0.35">
      <c r="A1" s="18" t="s">
        <v>125</v>
      </c>
      <c r="B1" s="19" t="s">
        <v>289</v>
      </c>
      <c r="C1" s="20" t="s">
        <v>126</v>
      </c>
      <c r="D1" s="20" t="s">
        <v>290</v>
      </c>
      <c r="E1" s="18" t="s">
        <v>135</v>
      </c>
      <c r="F1" s="18" t="s">
        <v>136</v>
      </c>
      <c r="G1" s="18" t="s">
        <v>291</v>
      </c>
      <c r="H1" s="18" t="s">
        <v>292</v>
      </c>
      <c r="I1" s="18" t="s">
        <v>293</v>
      </c>
      <c r="J1" s="18" t="s">
        <v>294</v>
      </c>
      <c r="K1" s="18" t="s">
        <v>295</v>
      </c>
      <c r="L1" s="18" t="s">
        <v>296</v>
      </c>
      <c r="M1" s="18" t="s">
        <v>297</v>
      </c>
      <c r="N1" s="18" t="s">
        <v>132</v>
      </c>
      <c r="O1" s="18" t="s">
        <v>298</v>
      </c>
      <c r="P1" s="18" t="s">
        <v>137</v>
      </c>
      <c r="Q1" s="21" t="s">
        <v>299</v>
      </c>
    </row>
    <row r="2" spans="1:17" s="21" customFormat="1" x14ac:dyDescent="0.35">
      <c r="A2" s="18" t="str">
        <f>"110"</f>
        <v>110</v>
      </c>
      <c r="B2" s="20" t="s">
        <v>805</v>
      </c>
      <c r="C2" s="20" t="s">
        <v>806</v>
      </c>
      <c r="D2" s="20"/>
      <c r="E2" s="18" t="s">
        <v>0</v>
      </c>
      <c r="F2" s="18" t="s">
        <v>5</v>
      </c>
      <c r="G2" s="18" t="s">
        <v>139</v>
      </c>
      <c r="H2" s="18" t="s">
        <v>142</v>
      </c>
      <c r="I2" s="18" t="s">
        <v>307</v>
      </c>
      <c r="J2" s="22" t="s">
        <v>307</v>
      </c>
      <c r="K2" s="23"/>
      <c r="L2" s="24"/>
      <c r="M2" s="25"/>
      <c r="N2" s="18"/>
      <c r="O2" s="18"/>
      <c r="P2" s="18"/>
      <c r="Q2" s="26" t="s">
        <v>807</v>
      </c>
    </row>
    <row r="3" spans="1:17" s="21" customFormat="1" ht="31" x14ac:dyDescent="0.35">
      <c r="A3" s="18" t="str">
        <f>"102"</f>
        <v>102</v>
      </c>
      <c r="B3" s="20" t="s">
        <v>370</v>
      </c>
      <c r="C3" s="20" t="s">
        <v>41</v>
      </c>
      <c r="D3" s="20"/>
      <c r="E3" s="18" t="s">
        <v>0</v>
      </c>
      <c r="F3" s="18" t="s">
        <v>10</v>
      </c>
      <c r="G3" s="18" t="s">
        <v>316</v>
      </c>
      <c r="H3" s="18" t="s">
        <v>302</v>
      </c>
      <c r="I3" s="18" t="s">
        <v>146</v>
      </c>
      <c r="J3" s="22" t="s">
        <v>146</v>
      </c>
      <c r="K3" s="23"/>
      <c r="L3" s="24" t="s">
        <v>908</v>
      </c>
      <c r="M3" s="25"/>
      <c r="N3" s="18" t="s">
        <v>3</v>
      </c>
      <c r="O3" s="18"/>
      <c r="P3" s="18"/>
      <c r="Q3" s="26" t="s">
        <v>371</v>
      </c>
    </row>
    <row r="4" spans="1:17" s="21" customFormat="1" x14ac:dyDescent="0.35">
      <c r="A4" s="18" t="str">
        <f>"106"</f>
        <v>106</v>
      </c>
      <c r="B4" s="20" t="s">
        <v>590</v>
      </c>
      <c r="C4" s="20" t="s">
        <v>115</v>
      </c>
      <c r="D4" s="20"/>
      <c r="E4" s="18" t="s">
        <v>0</v>
      </c>
      <c r="F4" s="18" t="s">
        <v>5</v>
      </c>
      <c r="G4" s="18" t="s">
        <v>302</v>
      </c>
      <c r="H4" s="18" t="s">
        <v>146</v>
      </c>
      <c r="I4" s="18" t="s">
        <v>139</v>
      </c>
      <c r="J4" s="22" t="s">
        <v>302</v>
      </c>
      <c r="K4" s="23"/>
      <c r="L4" s="24"/>
      <c r="M4" s="34" t="s">
        <v>909</v>
      </c>
      <c r="N4" s="18"/>
      <c r="O4" s="18"/>
      <c r="P4" s="18"/>
      <c r="Q4" s="26"/>
    </row>
    <row r="5" spans="1:17" s="21" customFormat="1" ht="31" x14ac:dyDescent="0.35">
      <c r="A5" s="18" t="str">
        <f>"104"</f>
        <v>104</v>
      </c>
      <c r="B5" s="20" t="s">
        <v>481</v>
      </c>
      <c r="C5" s="20" t="s">
        <v>22</v>
      </c>
      <c r="D5" s="20"/>
      <c r="E5" s="18" t="s">
        <v>0</v>
      </c>
      <c r="F5" s="18" t="s">
        <v>1</v>
      </c>
      <c r="G5" s="18" t="s">
        <v>70</v>
      </c>
      <c r="H5" s="18" t="s">
        <v>303</v>
      </c>
      <c r="I5" s="18" t="s">
        <v>302</v>
      </c>
      <c r="J5" s="22" t="s">
        <v>303</v>
      </c>
      <c r="K5" s="23"/>
      <c r="L5" s="24"/>
      <c r="M5" s="25"/>
      <c r="N5" s="18"/>
      <c r="O5" s="18"/>
      <c r="P5" s="18"/>
      <c r="Q5" s="26" t="s">
        <v>385</v>
      </c>
    </row>
    <row r="6" spans="1:17" s="21" customFormat="1" x14ac:dyDescent="0.35">
      <c r="A6" s="18" t="str">
        <f>"104"</f>
        <v>104</v>
      </c>
      <c r="B6" s="20" t="s">
        <v>482</v>
      </c>
      <c r="C6" s="20" t="s">
        <v>483</v>
      </c>
      <c r="D6" s="20"/>
      <c r="E6" s="18" t="s">
        <v>0</v>
      </c>
      <c r="F6" s="18" t="s">
        <v>7</v>
      </c>
      <c r="G6" s="18" t="s">
        <v>139</v>
      </c>
      <c r="H6" s="18" t="s">
        <v>142</v>
      </c>
      <c r="I6" s="18" t="s">
        <v>70</v>
      </c>
      <c r="J6" s="22" t="s">
        <v>142</v>
      </c>
      <c r="K6" s="23"/>
      <c r="L6" s="24"/>
      <c r="M6" s="25"/>
      <c r="N6" s="18" t="s">
        <v>8</v>
      </c>
      <c r="O6" s="18"/>
      <c r="P6" s="18"/>
      <c r="Q6" s="26"/>
    </row>
    <row r="7" spans="1:17" s="21" customFormat="1" ht="31" x14ac:dyDescent="0.35">
      <c r="A7" s="18" t="str">
        <f>"101"</f>
        <v>101</v>
      </c>
      <c r="B7" s="20" t="s">
        <v>300</v>
      </c>
      <c r="C7" s="20" t="s">
        <v>301</v>
      </c>
      <c r="D7" s="20"/>
      <c r="E7" s="18" t="s">
        <v>0</v>
      </c>
      <c r="F7" s="18" t="s">
        <v>1</v>
      </c>
      <c r="G7" s="18" t="s">
        <v>302</v>
      </c>
      <c r="H7" s="18" t="s">
        <v>146</v>
      </c>
      <c r="I7" s="18" t="s">
        <v>303</v>
      </c>
      <c r="J7" s="22" t="s">
        <v>303</v>
      </c>
      <c r="K7" s="23"/>
      <c r="L7" s="24"/>
      <c r="M7" s="25"/>
      <c r="N7" s="18"/>
      <c r="O7" s="18"/>
      <c r="P7" s="18"/>
      <c r="Q7" s="26"/>
    </row>
    <row r="8" spans="1:17" s="21" customFormat="1" x14ac:dyDescent="0.35">
      <c r="A8" s="18" t="str">
        <f>"105"</f>
        <v>105</v>
      </c>
      <c r="B8" s="20" t="s">
        <v>540</v>
      </c>
      <c r="C8" s="20" t="s">
        <v>541</v>
      </c>
      <c r="D8" s="20"/>
      <c r="E8" s="18" t="s">
        <v>0</v>
      </c>
      <c r="F8" s="18" t="s">
        <v>1</v>
      </c>
      <c r="G8" s="18" t="s">
        <v>302</v>
      </c>
      <c r="H8" s="18" t="s">
        <v>316</v>
      </c>
      <c r="I8" s="18" t="s">
        <v>146</v>
      </c>
      <c r="J8" s="22" t="s">
        <v>302</v>
      </c>
      <c r="K8" s="23"/>
      <c r="L8" s="24"/>
      <c r="M8" s="34" t="s">
        <v>909</v>
      </c>
      <c r="N8" s="18"/>
      <c r="O8" s="18"/>
      <c r="P8" s="18"/>
      <c r="Q8" s="26"/>
    </row>
    <row r="9" spans="1:17" s="21" customFormat="1" x14ac:dyDescent="0.35">
      <c r="A9" s="18" t="str">
        <f>"108"</f>
        <v>108</v>
      </c>
      <c r="B9" s="20" t="s">
        <v>702</v>
      </c>
      <c r="C9" s="20" t="s">
        <v>703</v>
      </c>
      <c r="D9" s="20"/>
      <c r="E9" s="18" t="s">
        <v>0</v>
      </c>
      <c r="F9" s="18" t="s">
        <v>10</v>
      </c>
      <c r="G9" s="18" t="s">
        <v>302</v>
      </c>
      <c r="H9" s="18" t="s">
        <v>142</v>
      </c>
      <c r="I9" s="18" t="s">
        <v>139</v>
      </c>
      <c r="J9" s="22" t="s">
        <v>139</v>
      </c>
      <c r="K9" s="23"/>
      <c r="L9" s="24"/>
      <c r="M9" s="25"/>
      <c r="N9" s="18"/>
      <c r="O9" s="18" t="s">
        <v>60</v>
      </c>
      <c r="P9" s="18"/>
      <c r="Q9" s="26"/>
    </row>
    <row r="10" spans="1:17" s="21" customFormat="1" x14ac:dyDescent="0.35">
      <c r="A10" s="18" t="str">
        <f>"106"</f>
        <v>106</v>
      </c>
      <c r="B10" s="20" t="s">
        <v>591</v>
      </c>
      <c r="C10" s="20" t="s">
        <v>592</v>
      </c>
      <c r="D10" s="20"/>
      <c r="E10" s="18" t="s">
        <v>0</v>
      </c>
      <c r="F10" s="18" t="s">
        <v>5</v>
      </c>
      <c r="G10" s="18" t="s">
        <v>139</v>
      </c>
      <c r="H10" s="18" t="s">
        <v>307</v>
      </c>
      <c r="I10" s="18" t="s">
        <v>302</v>
      </c>
      <c r="J10" s="22" t="s">
        <v>302</v>
      </c>
      <c r="K10" s="23"/>
      <c r="L10" s="24"/>
      <c r="M10" s="34" t="s">
        <v>909</v>
      </c>
      <c r="N10" s="18"/>
      <c r="O10" s="18"/>
      <c r="P10" s="18"/>
      <c r="Q10" s="26"/>
    </row>
    <row r="11" spans="1:17" s="21" customFormat="1" x14ac:dyDescent="0.35">
      <c r="A11" s="18" t="str">
        <f>"105"</f>
        <v>105</v>
      </c>
      <c r="B11" s="20" t="s">
        <v>542</v>
      </c>
      <c r="C11" s="20" t="s">
        <v>543</v>
      </c>
      <c r="D11" s="20"/>
      <c r="E11" s="18" t="s">
        <v>0</v>
      </c>
      <c r="F11" s="18" t="s">
        <v>5</v>
      </c>
      <c r="G11" s="18" t="s">
        <v>316</v>
      </c>
      <c r="H11" s="18" t="s">
        <v>302</v>
      </c>
      <c r="I11" s="18" t="s">
        <v>139</v>
      </c>
      <c r="J11" s="22" t="s">
        <v>139</v>
      </c>
      <c r="K11" s="23"/>
      <c r="L11" s="24" t="s">
        <v>908</v>
      </c>
      <c r="M11" s="25"/>
      <c r="N11" s="18" t="s">
        <v>3</v>
      </c>
      <c r="O11" s="18"/>
      <c r="P11" s="18"/>
      <c r="Q11" s="26"/>
    </row>
    <row r="12" spans="1:17" s="21" customFormat="1" x14ac:dyDescent="0.35">
      <c r="A12" s="18" t="str">
        <f>"109"</f>
        <v>109</v>
      </c>
      <c r="B12" s="20" t="s">
        <v>757</v>
      </c>
      <c r="C12" s="20" t="s">
        <v>758</v>
      </c>
      <c r="D12" s="20"/>
      <c r="E12" s="18" t="s">
        <v>0</v>
      </c>
      <c r="F12" s="18" t="s">
        <v>7</v>
      </c>
      <c r="G12" s="18" t="s">
        <v>302</v>
      </c>
      <c r="H12" s="18" t="s">
        <v>142</v>
      </c>
      <c r="I12" s="18" t="s">
        <v>139</v>
      </c>
      <c r="J12" s="22" t="s">
        <v>302</v>
      </c>
      <c r="K12" s="23"/>
      <c r="L12" s="24"/>
      <c r="M12" s="18"/>
      <c r="N12" s="18"/>
      <c r="O12" s="18"/>
      <c r="P12" s="18"/>
      <c r="Q12" s="26"/>
    </row>
    <row r="13" spans="1:17" s="21" customFormat="1" x14ac:dyDescent="0.35">
      <c r="A13" s="18" t="str">
        <f>"106"</f>
        <v>106</v>
      </c>
      <c r="B13" s="20" t="s">
        <v>593</v>
      </c>
      <c r="C13" s="20" t="s">
        <v>45</v>
      </c>
      <c r="D13" s="20"/>
      <c r="E13" s="18" t="s">
        <v>0</v>
      </c>
      <c r="F13" s="18" t="s">
        <v>1</v>
      </c>
      <c r="G13" s="18" t="s">
        <v>139</v>
      </c>
      <c r="H13" s="18" t="s">
        <v>142</v>
      </c>
      <c r="I13" s="18" t="s">
        <v>302</v>
      </c>
      <c r="J13" s="22" t="s">
        <v>139</v>
      </c>
      <c r="K13" s="23"/>
      <c r="L13" s="24"/>
      <c r="M13" s="25"/>
      <c r="N13" s="18"/>
      <c r="O13" s="18"/>
      <c r="P13" s="18"/>
      <c r="Q13" s="26"/>
    </row>
    <row r="14" spans="1:17" s="21" customFormat="1" x14ac:dyDescent="0.35">
      <c r="A14" s="18" t="str">
        <f>"110"</f>
        <v>110</v>
      </c>
      <c r="B14" s="20" t="s">
        <v>808</v>
      </c>
      <c r="C14" s="20" t="s">
        <v>6</v>
      </c>
      <c r="D14" s="20"/>
      <c r="E14" s="18" t="s">
        <v>0</v>
      </c>
      <c r="F14" s="18" t="s">
        <v>5</v>
      </c>
      <c r="G14" s="18" t="s">
        <v>307</v>
      </c>
      <c r="H14" s="18" t="s">
        <v>139</v>
      </c>
      <c r="I14" s="18" t="s">
        <v>142</v>
      </c>
      <c r="J14" s="22" t="s">
        <v>307</v>
      </c>
      <c r="K14" s="23"/>
      <c r="L14" s="24"/>
      <c r="M14" s="25"/>
      <c r="N14" s="18"/>
      <c r="O14" s="18"/>
      <c r="P14" s="18"/>
      <c r="Q14" s="26"/>
    </row>
    <row r="15" spans="1:17" s="21" customFormat="1" x14ac:dyDescent="0.35">
      <c r="A15" s="18" t="str">
        <f>"105"</f>
        <v>105</v>
      </c>
      <c r="B15" s="20" t="s">
        <v>544</v>
      </c>
      <c r="C15" s="20" t="s">
        <v>545</v>
      </c>
      <c r="D15" s="20"/>
      <c r="E15" s="18" t="s">
        <v>0</v>
      </c>
      <c r="F15" s="18" t="s">
        <v>1</v>
      </c>
      <c r="G15" s="18" t="s">
        <v>302</v>
      </c>
      <c r="H15" s="18" t="s">
        <v>316</v>
      </c>
      <c r="I15" s="18" t="s">
        <v>142</v>
      </c>
      <c r="J15" s="22" t="s">
        <v>316</v>
      </c>
      <c r="K15" s="23"/>
      <c r="L15" s="24"/>
      <c r="M15" s="25"/>
      <c r="N15" s="18"/>
      <c r="O15" s="18"/>
      <c r="P15" s="18"/>
      <c r="Q15" s="26"/>
    </row>
    <row r="16" spans="1:17" s="21" customFormat="1" x14ac:dyDescent="0.35">
      <c r="A16" s="18" t="str">
        <f>"105"</f>
        <v>105</v>
      </c>
      <c r="B16" s="20" t="s">
        <v>544</v>
      </c>
      <c r="C16" s="20" t="s">
        <v>546</v>
      </c>
      <c r="D16" s="20"/>
      <c r="E16" s="18" t="s">
        <v>0</v>
      </c>
      <c r="F16" s="18" t="s">
        <v>1</v>
      </c>
      <c r="G16" s="18" t="s">
        <v>302</v>
      </c>
      <c r="H16" s="18" t="s">
        <v>316</v>
      </c>
      <c r="I16" s="18" t="s">
        <v>142</v>
      </c>
      <c r="J16" s="22" t="s">
        <v>316</v>
      </c>
      <c r="K16" s="23"/>
      <c r="L16" s="24"/>
      <c r="M16" s="25"/>
      <c r="N16" s="18"/>
      <c r="O16" s="18"/>
      <c r="P16" s="18"/>
      <c r="Q16" s="26"/>
    </row>
    <row r="17" spans="1:17" s="21" customFormat="1" x14ac:dyDescent="0.35">
      <c r="A17" s="18" t="str">
        <f>"107"</f>
        <v>107</v>
      </c>
      <c r="B17" s="20" t="s">
        <v>646</v>
      </c>
      <c r="C17" s="20" t="s">
        <v>647</v>
      </c>
      <c r="D17" s="20"/>
      <c r="E17" s="18" t="s">
        <v>0</v>
      </c>
      <c r="F17" s="18" t="s">
        <v>10</v>
      </c>
      <c r="G17" s="18" t="s">
        <v>302</v>
      </c>
      <c r="H17" s="18" t="s">
        <v>316</v>
      </c>
      <c r="I17" s="18" t="s">
        <v>146</v>
      </c>
      <c r="J17" s="22" t="s">
        <v>146</v>
      </c>
      <c r="K17" s="23"/>
      <c r="L17" s="24" t="s">
        <v>908</v>
      </c>
      <c r="M17" s="25"/>
      <c r="N17" s="18"/>
      <c r="O17" s="18"/>
      <c r="P17" s="18"/>
      <c r="Q17" s="26"/>
    </row>
    <row r="18" spans="1:17" s="21" customFormat="1" x14ac:dyDescent="0.35">
      <c r="A18" s="18" t="str">
        <f>"106"</f>
        <v>106</v>
      </c>
      <c r="B18" s="20" t="s">
        <v>594</v>
      </c>
      <c r="C18" s="20" t="s">
        <v>595</v>
      </c>
      <c r="D18" s="20"/>
      <c r="E18" s="18" t="s">
        <v>0</v>
      </c>
      <c r="F18" s="18" t="s">
        <v>1</v>
      </c>
      <c r="G18" s="18" t="s">
        <v>2</v>
      </c>
      <c r="H18" s="18" t="s">
        <v>146</v>
      </c>
      <c r="I18" s="18" t="s">
        <v>139</v>
      </c>
      <c r="J18" s="18" t="s">
        <v>139</v>
      </c>
      <c r="K18" s="23"/>
      <c r="L18" s="24"/>
      <c r="M18" s="25"/>
      <c r="N18" s="18"/>
      <c r="O18" s="18" t="s">
        <v>16</v>
      </c>
      <c r="P18" s="18"/>
      <c r="Q18" s="26" t="s">
        <v>596</v>
      </c>
    </row>
    <row r="19" spans="1:17" s="21" customFormat="1" x14ac:dyDescent="0.35">
      <c r="A19" s="18" t="str">
        <f>"106"</f>
        <v>106</v>
      </c>
      <c r="B19" s="20" t="s">
        <v>597</v>
      </c>
      <c r="C19" s="20" t="s">
        <v>54</v>
      </c>
      <c r="D19" s="20"/>
      <c r="E19" s="18" t="s">
        <v>0</v>
      </c>
      <c r="F19" s="18" t="s">
        <v>5</v>
      </c>
      <c r="G19" s="18" t="s">
        <v>146</v>
      </c>
      <c r="H19" s="18" t="s">
        <v>302</v>
      </c>
      <c r="I19" s="18" t="s">
        <v>316</v>
      </c>
      <c r="J19" s="22" t="s">
        <v>302</v>
      </c>
      <c r="K19" s="23"/>
      <c r="L19" s="24"/>
      <c r="M19" s="34" t="s">
        <v>909</v>
      </c>
      <c r="N19" s="18"/>
      <c r="O19" s="18"/>
      <c r="P19" s="18"/>
      <c r="Q19" s="26"/>
    </row>
    <row r="20" spans="1:17" s="21" customFormat="1" x14ac:dyDescent="0.35">
      <c r="A20" s="18" t="str">
        <f>"108"</f>
        <v>108</v>
      </c>
      <c r="B20" s="20" t="s">
        <v>704</v>
      </c>
      <c r="C20" s="20" t="s">
        <v>705</v>
      </c>
      <c r="D20" s="20"/>
      <c r="E20" s="18" t="s">
        <v>0</v>
      </c>
      <c r="F20" s="18" t="s">
        <v>1</v>
      </c>
      <c r="G20" s="18" t="s">
        <v>302</v>
      </c>
      <c r="H20" s="18" t="s">
        <v>139</v>
      </c>
      <c r="I20" s="18" t="s">
        <v>142</v>
      </c>
      <c r="J20" s="22" t="s">
        <v>302</v>
      </c>
      <c r="K20" s="23"/>
      <c r="L20" s="24"/>
      <c r="M20" s="34" t="s">
        <v>909</v>
      </c>
      <c r="N20" s="18"/>
      <c r="O20" s="18"/>
      <c r="P20" s="18"/>
      <c r="Q20" s="26"/>
    </row>
    <row r="21" spans="1:17" s="21" customFormat="1" x14ac:dyDescent="0.35">
      <c r="A21" s="18" t="str">
        <f>"108"</f>
        <v>108</v>
      </c>
      <c r="B21" s="20" t="s">
        <v>706</v>
      </c>
      <c r="C21" s="20" t="s">
        <v>9</v>
      </c>
      <c r="D21" s="20"/>
      <c r="E21" s="18" t="s">
        <v>0</v>
      </c>
      <c r="F21" s="18" t="s">
        <v>10</v>
      </c>
      <c r="G21" s="18" t="s">
        <v>302</v>
      </c>
      <c r="H21" s="18" t="s">
        <v>142</v>
      </c>
      <c r="I21" s="18" t="s">
        <v>139</v>
      </c>
      <c r="J21" s="22" t="s">
        <v>302</v>
      </c>
      <c r="K21" s="23"/>
      <c r="L21" s="24"/>
      <c r="M21" s="34" t="s">
        <v>909</v>
      </c>
      <c r="N21" s="18" t="s">
        <v>3</v>
      </c>
      <c r="O21" s="18"/>
      <c r="P21" s="18"/>
      <c r="Q21" s="26" t="s">
        <v>707</v>
      </c>
    </row>
    <row r="22" spans="1:17" s="21" customFormat="1" x14ac:dyDescent="0.35">
      <c r="A22" s="18" t="str">
        <f>"105"</f>
        <v>105</v>
      </c>
      <c r="B22" s="20" t="s">
        <v>547</v>
      </c>
      <c r="C22" s="20" t="s">
        <v>548</v>
      </c>
      <c r="D22" s="20"/>
      <c r="E22" s="18" t="s">
        <v>0</v>
      </c>
      <c r="F22" s="18" t="s">
        <v>1</v>
      </c>
      <c r="G22" s="18"/>
      <c r="H22" s="18"/>
      <c r="I22" s="18"/>
      <c r="J22" s="22"/>
      <c r="K22" s="23"/>
      <c r="L22" s="24"/>
      <c r="M22" s="25"/>
      <c r="N22" s="18"/>
      <c r="O22" s="18"/>
      <c r="P22" s="18"/>
      <c r="Q22" s="26" t="s">
        <v>903</v>
      </c>
    </row>
    <row r="23" spans="1:17" s="21" customFormat="1" x14ac:dyDescent="0.35">
      <c r="A23" s="18" t="str">
        <f>"103"</f>
        <v>103</v>
      </c>
      <c r="B23" s="20" t="s">
        <v>427</v>
      </c>
      <c r="C23" s="20" t="s">
        <v>428</v>
      </c>
      <c r="D23" s="20"/>
      <c r="E23" s="18" t="s">
        <v>0</v>
      </c>
      <c r="F23" s="18" t="s">
        <v>1</v>
      </c>
      <c r="G23" s="18" t="s">
        <v>2</v>
      </c>
      <c r="H23" s="18" t="s">
        <v>142</v>
      </c>
      <c r="I23" s="18" t="s">
        <v>303</v>
      </c>
      <c r="J23" s="22" t="s">
        <v>142</v>
      </c>
      <c r="K23" s="23" t="s">
        <v>308</v>
      </c>
      <c r="M23" s="18"/>
      <c r="N23" s="18"/>
      <c r="O23" s="18"/>
      <c r="P23" s="18"/>
      <c r="Q23" s="26" t="s">
        <v>429</v>
      </c>
    </row>
    <row r="24" spans="1:17" s="21" customFormat="1" x14ac:dyDescent="0.35">
      <c r="A24" s="18" t="str">
        <f>"105"</f>
        <v>105</v>
      </c>
      <c r="B24" s="20" t="s">
        <v>549</v>
      </c>
      <c r="C24" s="20" t="s">
        <v>550</v>
      </c>
      <c r="D24" s="20"/>
      <c r="E24" s="18" t="s">
        <v>0</v>
      </c>
      <c r="F24" s="18" t="s">
        <v>7</v>
      </c>
      <c r="G24" s="18" t="s">
        <v>302</v>
      </c>
      <c r="H24" s="18" t="s">
        <v>316</v>
      </c>
      <c r="I24" s="18" t="s">
        <v>146</v>
      </c>
      <c r="J24" s="22" t="s">
        <v>302</v>
      </c>
      <c r="K24" s="23"/>
      <c r="L24" s="24"/>
      <c r="M24" s="34" t="s">
        <v>909</v>
      </c>
      <c r="N24" s="18"/>
      <c r="O24" s="18"/>
      <c r="P24" s="18"/>
      <c r="Q24" s="26" t="s">
        <v>444</v>
      </c>
    </row>
    <row r="25" spans="1:17" s="21" customFormat="1" x14ac:dyDescent="0.35">
      <c r="A25" s="18" t="str">
        <f>"111"</f>
        <v>111</v>
      </c>
      <c r="B25" s="20" t="s">
        <v>854</v>
      </c>
      <c r="C25" s="20" t="s">
        <v>524</v>
      </c>
      <c r="D25" s="20"/>
      <c r="E25" s="18" t="s">
        <v>0</v>
      </c>
      <c r="F25" s="18" t="s">
        <v>1</v>
      </c>
      <c r="G25" s="18" t="s">
        <v>302</v>
      </c>
      <c r="H25" s="18" t="s">
        <v>307</v>
      </c>
      <c r="I25" s="18" t="s">
        <v>139</v>
      </c>
      <c r="J25" s="22" t="s">
        <v>302</v>
      </c>
      <c r="K25" s="23"/>
      <c r="L25" s="24"/>
      <c r="M25" s="34" t="s">
        <v>909</v>
      </c>
      <c r="N25" s="18" t="s">
        <v>3</v>
      </c>
      <c r="O25" s="18"/>
      <c r="P25" s="18"/>
      <c r="Q25" s="26" t="s">
        <v>319</v>
      </c>
    </row>
    <row r="26" spans="1:17" s="21" customFormat="1" ht="31" x14ac:dyDescent="0.35">
      <c r="A26" s="18" t="str">
        <f>"111"</f>
        <v>111</v>
      </c>
      <c r="B26" s="20" t="s">
        <v>855</v>
      </c>
      <c r="C26" s="20" t="s">
        <v>578</v>
      </c>
      <c r="D26" s="20"/>
      <c r="E26" s="18" t="s">
        <v>0</v>
      </c>
      <c r="F26" s="18" t="s">
        <v>1</v>
      </c>
      <c r="G26" s="18" t="s">
        <v>302</v>
      </c>
      <c r="H26" s="18" t="s">
        <v>142</v>
      </c>
      <c r="I26" s="18" t="s">
        <v>139</v>
      </c>
      <c r="J26" s="22" t="s">
        <v>302</v>
      </c>
      <c r="K26" s="23"/>
      <c r="L26" s="24"/>
      <c r="M26" s="34" t="s">
        <v>909</v>
      </c>
      <c r="N26" s="18" t="s">
        <v>3</v>
      </c>
      <c r="O26" s="18"/>
      <c r="P26" s="18"/>
      <c r="Q26" s="26"/>
    </row>
    <row r="27" spans="1:17" s="21" customFormat="1" x14ac:dyDescent="0.35">
      <c r="A27" s="18" t="str">
        <f>"108"</f>
        <v>108</v>
      </c>
      <c r="B27" s="20" t="s">
        <v>708</v>
      </c>
      <c r="C27" s="20" t="s">
        <v>36</v>
      </c>
      <c r="D27" s="20"/>
      <c r="E27" s="18" t="s">
        <v>0</v>
      </c>
      <c r="F27" s="18" t="s">
        <v>5</v>
      </c>
      <c r="G27" s="18" t="s">
        <v>302</v>
      </c>
      <c r="H27" s="18" t="s">
        <v>146</v>
      </c>
      <c r="I27" s="18" t="s">
        <v>316</v>
      </c>
      <c r="J27" s="22" t="s">
        <v>302</v>
      </c>
      <c r="K27" s="23"/>
      <c r="L27" s="24"/>
      <c r="M27" s="34" t="s">
        <v>909</v>
      </c>
      <c r="N27" s="18"/>
      <c r="O27" s="18"/>
      <c r="P27" s="18"/>
      <c r="Q27" s="26" t="s">
        <v>426</v>
      </c>
    </row>
    <row r="28" spans="1:17" s="21" customFormat="1" x14ac:dyDescent="0.35">
      <c r="A28" s="18" t="str">
        <f>"110"</f>
        <v>110</v>
      </c>
      <c r="B28" s="20" t="s">
        <v>809</v>
      </c>
      <c r="C28" s="20" t="s">
        <v>19</v>
      </c>
      <c r="D28" s="20"/>
      <c r="E28" s="18" t="s">
        <v>0</v>
      </c>
      <c r="F28" s="18" t="s">
        <v>5</v>
      </c>
      <c r="G28" s="18" t="s">
        <v>146</v>
      </c>
      <c r="H28" s="18" t="s">
        <v>302</v>
      </c>
      <c r="I28" s="18" t="s">
        <v>316</v>
      </c>
      <c r="J28" s="22" t="s">
        <v>302</v>
      </c>
      <c r="K28" s="23"/>
      <c r="L28" s="24"/>
      <c r="M28" s="34" t="s">
        <v>909</v>
      </c>
      <c r="N28" s="18" t="s">
        <v>3</v>
      </c>
      <c r="O28" s="18"/>
      <c r="P28" s="18"/>
      <c r="Q28" s="26" t="s">
        <v>393</v>
      </c>
    </row>
    <row r="29" spans="1:17" s="21" customFormat="1" x14ac:dyDescent="0.35">
      <c r="A29" s="18" t="str">
        <f>"102"</f>
        <v>102</v>
      </c>
      <c r="B29" s="20" t="s">
        <v>372</v>
      </c>
      <c r="C29" s="20" t="s">
        <v>373</v>
      </c>
      <c r="D29" s="20"/>
      <c r="E29" s="18" t="s">
        <v>0</v>
      </c>
      <c r="F29" s="18" t="s">
        <v>5</v>
      </c>
      <c r="G29" s="18" t="s">
        <v>316</v>
      </c>
      <c r="H29" s="18" t="s">
        <v>146</v>
      </c>
      <c r="I29" s="18" t="s">
        <v>302</v>
      </c>
      <c r="J29" s="22" t="s">
        <v>302</v>
      </c>
      <c r="K29" s="23"/>
      <c r="L29" s="24"/>
      <c r="M29" s="34" t="s">
        <v>909</v>
      </c>
      <c r="N29" s="18" t="s">
        <v>3</v>
      </c>
      <c r="O29" s="18"/>
      <c r="P29" s="18"/>
      <c r="Q29" s="26"/>
    </row>
    <row r="30" spans="1:17" s="21" customFormat="1" x14ac:dyDescent="0.35">
      <c r="A30" s="18" t="str">
        <f>"106"</f>
        <v>106</v>
      </c>
      <c r="B30" s="20" t="s">
        <v>38</v>
      </c>
      <c r="C30" s="20" t="s">
        <v>6</v>
      </c>
      <c r="D30" s="20"/>
      <c r="E30" s="18" t="s">
        <v>0</v>
      </c>
      <c r="F30" s="18" t="s">
        <v>1</v>
      </c>
      <c r="G30" s="18" t="s">
        <v>316</v>
      </c>
      <c r="H30" s="18" t="s">
        <v>146</v>
      </c>
      <c r="I30" s="18" t="s">
        <v>139</v>
      </c>
      <c r="J30" s="22" t="s">
        <v>316</v>
      </c>
      <c r="K30" s="23"/>
      <c r="L30" s="24"/>
      <c r="M30" s="25"/>
      <c r="N30" s="18"/>
      <c r="O30" s="18"/>
      <c r="P30" s="18"/>
      <c r="Q30" s="26"/>
    </row>
    <row r="31" spans="1:17" s="21" customFormat="1" ht="31" x14ac:dyDescent="0.35">
      <c r="A31" s="18" t="str">
        <f>"101"</f>
        <v>101</v>
      </c>
      <c r="B31" s="20" t="s">
        <v>304</v>
      </c>
      <c r="C31" s="20" t="s">
        <v>305</v>
      </c>
      <c r="D31" s="20" t="s">
        <v>306</v>
      </c>
      <c r="E31" s="18" t="s">
        <v>0</v>
      </c>
      <c r="F31" s="18" t="s">
        <v>10</v>
      </c>
      <c r="G31" s="18" t="s">
        <v>307</v>
      </c>
      <c r="H31" s="18" t="s">
        <v>303</v>
      </c>
      <c r="I31" s="18" t="s">
        <v>139</v>
      </c>
      <c r="J31" s="22" t="s">
        <v>307</v>
      </c>
      <c r="K31" s="23" t="s">
        <v>308</v>
      </c>
      <c r="L31" s="24"/>
      <c r="M31" s="25"/>
      <c r="N31" s="18"/>
      <c r="O31" s="18" t="s">
        <v>16</v>
      </c>
      <c r="P31" s="18"/>
      <c r="Q31" s="26"/>
    </row>
    <row r="32" spans="1:17" s="21" customFormat="1" ht="31" x14ac:dyDescent="0.35">
      <c r="A32" s="18" t="str">
        <f>"104"</f>
        <v>104</v>
      </c>
      <c r="B32" s="20" t="s">
        <v>484</v>
      </c>
      <c r="C32" s="20" t="s">
        <v>485</v>
      </c>
      <c r="D32" s="20"/>
      <c r="E32" s="18" t="s">
        <v>0</v>
      </c>
      <c r="F32" s="18" t="s">
        <v>1</v>
      </c>
      <c r="G32" s="18" t="s">
        <v>139</v>
      </c>
      <c r="H32" s="18" t="s">
        <v>307</v>
      </c>
      <c r="I32" s="18" t="s">
        <v>303</v>
      </c>
      <c r="J32" s="22" t="s">
        <v>303</v>
      </c>
      <c r="K32" s="23"/>
      <c r="L32" s="24"/>
      <c r="M32" s="25"/>
      <c r="N32" s="18" t="s">
        <v>3</v>
      </c>
      <c r="O32" s="18"/>
      <c r="P32" s="18" t="s">
        <v>80</v>
      </c>
      <c r="Q32" s="26" t="s">
        <v>319</v>
      </c>
    </row>
    <row r="33" spans="1:17" s="21" customFormat="1" x14ac:dyDescent="0.35">
      <c r="A33" s="18" t="str">
        <f>"104"</f>
        <v>104</v>
      </c>
      <c r="B33" s="20" t="s">
        <v>486</v>
      </c>
      <c r="C33" s="20" t="s">
        <v>487</v>
      </c>
      <c r="D33" s="20"/>
      <c r="E33" s="18" t="s">
        <v>0</v>
      </c>
      <c r="F33" s="18" t="s">
        <v>1</v>
      </c>
      <c r="G33" s="18" t="s">
        <v>307</v>
      </c>
      <c r="H33" s="18" t="s">
        <v>139</v>
      </c>
      <c r="I33" s="18" t="s">
        <v>70</v>
      </c>
      <c r="J33" s="22" t="s">
        <v>307</v>
      </c>
      <c r="K33" s="23"/>
      <c r="L33" s="24"/>
      <c r="M33" s="25"/>
      <c r="N33" s="18"/>
      <c r="O33" s="18"/>
      <c r="P33" s="18"/>
      <c r="Q33" s="26"/>
    </row>
    <row r="34" spans="1:17" s="21" customFormat="1" x14ac:dyDescent="0.35">
      <c r="A34" s="18" t="str">
        <f>"109"</f>
        <v>109</v>
      </c>
      <c r="B34" s="20" t="s">
        <v>759</v>
      </c>
      <c r="C34" s="20" t="s">
        <v>760</v>
      </c>
      <c r="D34" s="20"/>
      <c r="E34" s="18" t="s">
        <v>0</v>
      </c>
      <c r="F34" s="18" t="s">
        <v>5</v>
      </c>
      <c r="G34" s="18" t="s">
        <v>142</v>
      </c>
      <c r="H34" s="18" t="s">
        <v>303</v>
      </c>
      <c r="I34" s="18" t="s">
        <v>307</v>
      </c>
      <c r="J34" s="22" t="s">
        <v>303</v>
      </c>
      <c r="K34" s="23"/>
      <c r="L34" s="24"/>
      <c r="M34" s="18"/>
      <c r="N34" s="18"/>
      <c r="O34" s="18"/>
      <c r="P34" s="18"/>
      <c r="Q34" s="26"/>
    </row>
    <row r="35" spans="1:17" s="21" customFormat="1" x14ac:dyDescent="0.35">
      <c r="A35" s="18" t="str">
        <f>"103"</f>
        <v>103</v>
      </c>
      <c r="B35" s="20" t="s">
        <v>430</v>
      </c>
      <c r="C35" s="20" t="s">
        <v>75</v>
      </c>
      <c r="D35" s="20"/>
      <c r="E35" s="18" t="s">
        <v>0</v>
      </c>
      <c r="F35" s="18" t="s">
        <v>1</v>
      </c>
      <c r="G35" s="18" t="s">
        <v>307</v>
      </c>
      <c r="H35" s="18" t="s">
        <v>303</v>
      </c>
      <c r="I35" s="18" t="s">
        <v>139</v>
      </c>
      <c r="J35" s="22" t="s">
        <v>307</v>
      </c>
      <c r="K35" s="23" t="s">
        <v>308</v>
      </c>
      <c r="M35" s="18"/>
      <c r="N35" s="18" t="s">
        <v>3</v>
      </c>
      <c r="O35" s="18"/>
      <c r="P35" s="18"/>
      <c r="Q35" s="26"/>
    </row>
    <row r="36" spans="1:17" s="21" customFormat="1" x14ac:dyDescent="0.35">
      <c r="A36" s="18" t="str">
        <f>"101"</f>
        <v>101</v>
      </c>
      <c r="B36" s="20" t="s">
        <v>309</v>
      </c>
      <c r="C36" s="20" t="s">
        <v>310</v>
      </c>
      <c r="D36" s="20"/>
      <c r="E36" s="18" t="s">
        <v>0</v>
      </c>
      <c r="F36" s="18" t="s">
        <v>1</v>
      </c>
      <c r="G36" s="18" t="s">
        <v>303</v>
      </c>
      <c r="H36" s="18" t="s">
        <v>139</v>
      </c>
      <c r="I36" s="18" t="s">
        <v>302</v>
      </c>
      <c r="J36" s="22" t="s">
        <v>302</v>
      </c>
      <c r="K36" s="23" t="s">
        <v>308</v>
      </c>
      <c r="L36" s="24"/>
      <c r="M36" s="25"/>
      <c r="N36" s="18"/>
      <c r="O36" s="18"/>
      <c r="P36" s="18"/>
      <c r="Q36" s="26" t="s">
        <v>311</v>
      </c>
    </row>
    <row r="37" spans="1:17" s="21" customFormat="1" x14ac:dyDescent="0.35">
      <c r="A37" s="18" t="str">
        <f>"102"</f>
        <v>102</v>
      </c>
      <c r="B37" s="20" t="s">
        <v>374</v>
      </c>
      <c r="C37" s="20" t="s">
        <v>375</v>
      </c>
      <c r="D37" s="20"/>
      <c r="E37" s="18" t="s">
        <v>0</v>
      </c>
      <c r="F37" s="18" t="s">
        <v>7</v>
      </c>
      <c r="G37" s="18" t="s">
        <v>302</v>
      </c>
      <c r="H37" s="18" t="s">
        <v>316</v>
      </c>
      <c r="I37" s="18" t="s">
        <v>146</v>
      </c>
      <c r="J37" s="22" t="s">
        <v>146</v>
      </c>
      <c r="K37" s="23"/>
      <c r="L37" s="24" t="s">
        <v>908</v>
      </c>
      <c r="M37" s="25"/>
      <c r="N37" s="18" t="s">
        <v>3</v>
      </c>
      <c r="O37" s="18"/>
      <c r="P37" s="18"/>
      <c r="Q37" s="26"/>
    </row>
    <row r="38" spans="1:17" s="21" customFormat="1" x14ac:dyDescent="0.35">
      <c r="A38" s="18" t="str">
        <f>"101"</f>
        <v>101</v>
      </c>
      <c r="B38" s="20" t="s">
        <v>312</v>
      </c>
      <c r="C38" s="20" t="s">
        <v>313</v>
      </c>
      <c r="D38" s="20"/>
      <c r="E38" s="18" t="s">
        <v>0</v>
      </c>
      <c r="F38" s="18" t="s">
        <v>7</v>
      </c>
      <c r="G38" s="18" t="s">
        <v>146</v>
      </c>
      <c r="H38" s="18" t="s">
        <v>302</v>
      </c>
      <c r="I38" s="18" t="s">
        <v>307</v>
      </c>
      <c r="J38" s="22" t="s">
        <v>307</v>
      </c>
      <c r="K38" s="23"/>
      <c r="L38" s="24" t="s">
        <v>908</v>
      </c>
      <c r="M38" s="25"/>
      <c r="N38" s="18" t="s">
        <v>8</v>
      </c>
      <c r="O38" s="18"/>
      <c r="P38" s="18"/>
      <c r="Q38" s="26"/>
    </row>
    <row r="39" spans="1:17" s="21" customFormat="1" x14ac:dyDescent="0.35">
      <c r="A39" s="18" t="str">
        <f>"101"</f>
        <v>101</v>
      </c>
      <c r="B39" s="20" t="s">
        <v>314</v>
      </c>
      <c r="C39" s="20" t="s">
        <v>315</v>
      </c>
      <c r="D39" s="20"/>
      <c r="E39" s="18" t="s">
        <v>0</v>
      </c>
      <c r="F39" s="18" t="s">
        <v>1</v>
      </c>
      <c r="G39" s="18" t="s">
        <v>303</v>
      </c>
      <c r="H39" s="18" t="s">
        <v>302</v>
      </c>
      <c r="I39" s="18" t="s">
        <v>316</v>
      </c>
      <c r="J39" s="22" t="s">
        <v>316</v>
      </c>
      <c r="K39" s="23" t="s">
        <v>308</v>
      </c>
      <c r="L39" s="24"/>
      <c r="M39" s="25"/>
      <c r="N39" s="18"/>
      <c r="O39" s="18"/>
      <c r="P39" s="18"/>
      <c r="Q39" s="26"/>
    </row>
    <row r="40" spans="1:17" s="21" customFormat="1" x14ac:dyDescent="0.35">
      <c r="A40" s="18" t="str">
        <f>"104"</f>
        <v>104</v>
      </c>
      <c r="B40" s="20" t="s">
        <v>488</v>
      </c>
      <c r="C40" s="20" t="s">
        <v>72</v>
      </c>
      <c r="D40" s="20"/>
      <c r="E40" s="18" t="s">
        <v>0</v>
      </c>
      <c r="F40" s="18" t="s">
        <v>7</v>
      </c>
      <c r="G40" s="18" t="s">
        <v>316</v>
      </c>
      <c r="H40" s="18" t="s">
        <v>146</v>
      </c>
      <c r="I40" s="18" t="s">
        <v>302</v>
      </c>
      <c r="J40" s="22" t="s">
        <v>146</v>
      </c>
      <c r="K40" s="23"/>
      <c r="L40" s="24" t="s">
        <v>908</v>
      </c>
      <c r="M40" s="25"/>
      <c r="N40" s="18" t="s">
        <v>8</v>
      </c>
      <c r="O40" s="18"/>
      <c r="P40" s="18"/>
      <c r="Q40" s="26"/>
    </row>
    <row r="41" spans="1:17" s="21" customFormat="1" x14ac:dyDescent="0.35">
      <c r="A41" s="18" t="str">
        <f>"101"</f>
        <v>101</v>
      </c>
      <c r="B41" s="20" t="s">
        <v>317</v>
      </c>
      <c r="C41" s="20" t="s">
        <v>108</v>
      </c>
      <c r="D41" s="20"/>
      <c r="E41" s="18" t="s">
        <v>0</v>
      </c>
      <c r="F41" s="18" t="s">
        <v>1</v>
      </c>
      <c r="G41" s="18" t="s">
        <v>302</v>
      </c>
      <c r="H41" s="18" t="s">
        <v>142</v>
      </c>
      <c r="I41" s="18" t="s">
        <v>303</v>
      </c>
      <c r="J41" s="22" t="s">
        <v>142</v>
      </c>
      <c r="K41" s="23" t="s">
        <v>308</v>
      </c>
      <c r="L41" s="24" t="s">
        <v>908</v>
      </c>
      <c r="M41" s="25"/>
      <c r="N41" s="18"/>
      <c r="O41" s="18"/>
      <c r="P41" s="18"/>
      <c r="Q41" s="26"/>
    </row>
    <row r="42" spans="1:17" s="21" customFormat="1" x14ac:dyDescent="0.35">
      <c r="A42" s="18" t="str">
        <f>"102"</f>
        <v>102</v>
      </c>
      <c r="B42" s="20" t="s">
        <v>376</v>
      </c>
      <c r="C42" s="20" t="s">
        <v>377</v>
      </c>
      <c r="D42" s="20"/>
      <c r="E42" s="18" t="s">
        <v>0</v>
      </c>
      <c r="F42" s="18" t="s">
        <v>1</v>
      </c>
      <c r="G42" s="18" t="s">
        <v>302</v>
      </c>
      <c r="H42" s="18" t="s">
        <v>316</v>
      </c>
      <c r="I42" s="18" t="s">
        <v>146</v>
      </c>
      <c r="J42" s="22" t="s">
        <v>146</v>
      </c>
      <c r="K42" s="23"/>
      <c r="L42" s="24"/>
      <c r="M42" s="25"/>
      <c r="N42" s="18"/>
      <c r="O42" s="18"/>
      <c r="P42" s="18"/>
      <c r="Q42" s="26"/>
    </row>
    <row r="43" spans="1:17" s="21" customFormat="1" x14ac:dyDescent="0.35">
      <c r="A43" s="18" t="str">
        <f>"101"</f>
        <v>101</v>
      </c>
      <c r="B43" s="20" t="s">
        <v>318</v>
      </c>
      <c r="C43" s="20" t="s">
        <v>53</v>
      </c>
      <c r="D43" s="20"/>
      <c r="E43" s="18" t="s">
        <v>0</v>
      </c>
      <c r="F43" s="18" t="s">
        <v>7</v>
      </c>
      <c r="G43" s="18" t="s">
        <v>302</v>
      </c>
      <c r="H43" s="18" t="s">
        <v>316</v>
      </c>
      <c r="I43" s="18" t="s">
        <v>303</v>
      </c>
      <c r="J43" s="22" t="s">
        <v>316</v>
      </c>
      <c r="K43" s="23"/>
      <c r="L43" s="24"/>
      <c r="M43" s="25"/>
      <c r="N43" s="18" t="s">
        <v>8</v>
      </c>
      <c r="O43" s="18"/>
      <c r="P43" s="18"/>
      <c r="Q43" s="26" t="s">
        <v>319</v>
      </c>
    </row>
    <row r="44" spans="1:17" s="21" customFormat="1" x14ac:dyDescent="0.35">
      <c r="A44" s="18" t="str">
        <f>"107"</f>
        <v>107</v>
      </c>
      <c r="B44" s="20" t="s">
        <v>648</v>
      </c>
      <c r="C44" s="20" t="s">
        <v>649</v>
      </c>
      <c r="D44" s="20"/>
      <c r="E44" s="18" t="s">
        <v>0</v>
      </c>
      <c r="F44" s="18" t="s">
        <v>5</v>
      </c>
      <c r="G44" s="18" t="s">
        <v>316</v>
      </c>
      <c r="H44" s="18" t="s">
        <v>302</v>
      </c>
      <c r="I44" s="18" t="s">
        <v>146</v>
      </c>
      <c r="J44" s="22" t="s">
        <v>316</v>
      </c>
      <c r="K44" s="23"/>
      <c r="L44" s="24"/>
      <c r="M44" s="25"/>
      <c r="N44" s="18"/>
      <c r="O44" s="18"/>
      <c r="P44" s="18"/>
      <c r="Q44" s="26"/>
    </row>
    <row r="45" spans="1:17" s="21" customFormat="1" x14ac:dyDescent="0.35">
      <c r="A45" s="18" t="str">
        <f>"108"</f>
        <v>108</v>
      </c>
      <c r="B45" s="20" t="s">
        <v>709</v>
      </c>
      <c r="C45" s="20" t="s">
        <v>46</v>
      </c>
      <c r="D45" s="20"/>
      <c r="E45" s="18" t="s">
        <v>0</v>
      </c>
      <c r="F45" s="18" t="s">
        <v>10</v>
      </c>
      <c r="G45" s="18" t="s">
        <v>302</v>
      </c>
      <c r="H45" s="18" t="s">
        <v>316</v>
      </c>
      <c r="I45" s="18" t="s">
        <v>142</v>
      </c>
      <c r="J45" s="22" t="s">
        <v>316</v>
      </c>
      <c r="K45" s="23"/>
      <c r="L45" s="24"/>
      <c r="M45" s="25"/>
      <c r="N45" s="18"/>
      <c r="O45" s="18" t="s">
        <v>60</v>
      </c>
      <c r="P45" s="18"/>
      <c r="Q45" s="26"/>
    </row>
    <row r="46" spans="1:17" s="21" customFormat="1" x14ac:dyDescent="0.35">
      <c r="A46" s="18" t="str">
        <f>"106"</f>
        <v>106</v>
      </c>
      <c r="B46" s="20" t="s">
        <v>598</v>
      </c>
      <c r="C46" s="20" t="s">
        <v>599</v>
      </c>
      <c r="D46" s="20"/>
      <c r="E46" s="18" t="s">
        <v>0</v>
      </c>
      <c r="F46" s="18" t="s">
        <v>1</v>
      </c>
      <c r="G46" s="18" t="s">
        <v>302</v>
      </c>
      <c r="H46" s="18" t="s">
        <v>142</v>
      </c>
      <c r="I46" s="18" t="s">
        <v>307</v>
      </c>
      <c r="J46" s="22" t="s">
        <v>302</v>
      </c>
      <c r="K46" s="23"/>
      <c r="L46" s="24"/>
      <c r="M46" s="34" t="s">
        <v>909</v>
      </c>
      <c r="N46" s="18"/>
      <c r="O46" s="18"/>
      <c r="P46" s="18"/>
      <c r="Q46" s="26"/>
    </row>
    <row r="47" spans="1:17" s="21" customFormat="1" x14ac:dyDescent="0.35">
      <c r="A47" s="18" t="str">
        <f>"103"</f>
        <v>103</v>
      </c>
      <c r="B47" s="20" t="s">
        <v>106</v>
      </c>
      <c r="C47" s="20" t="s">
        <v>431</v>
      </c>
      <c r="D47" s="20"/>
      <c r="E47" s="18" t="s">
        <v>0</v>
      </c>
      <c r="F47" s="18" t="s">
        <v>1</v>
      </c>
      <c r="G47" s="18" t="s">
        <v>2</v>
      </c>
      <c r="H47" s="18" t="s">
        <v>302</v>
      </c>
      <c r="I47" s="18" t="s">
        <v>316</v>
      </c>
      <c r="J47" s="22" t="s">
        <v>316</v>
      </c>
      <c r="K47" s="23"/>
      <c r="M47" s="18"/>
      <c r="N47" s="18"/>
      <c r="O47" s="18" t="s">
        <v>16</v>
      </c>
      <c r="P47" s="18"/>
      <c r="Q47" s="26"/>
    </row>
    <row r="48" spans="1:17" s="21" customFormat="1" x14ac:dyDescent="0.35">
      <c r="A48" s="18" t="str">
        <f>"107"</f>
        <v>107</v>
      </c>
      <c r="B48" s="20" t="s">
        <v>650</v>
      </c>
      <c r="C48" s="20" t="s">
        <v>651</v>
      </c>
      <c r="D48" s="20"/>
      <c r="E48" s="18" t="s">
        <v>0</v>
      </c>
      <c r="F48" s="18" t="s">
        <v>1</v>
      </c>
      <c r="G48" s="18" t="s">
        <v>302</v>
      </c>
      <c r="H48" s="18" t="s">
        <v>142</v>
      </c>
      <c r="I48" s="18" t="s">
        <v>146</v>
      </c>
      <c r="J48" s="22" t="s">
        <v>142</v>
      </c>
      <c r="K48" s="23"/>
      <c r="L48" s="24"/>
      <c r="M48" s="25"/>
      <c r="N48" s="18"/>
      <c r="O48" s="18"/>
      <c r="P48" s="18"/>
      <c r="Q48" s="26"/>
    </row>
    <row r="49" spans="1:17" s="21" customFormat="1" x14ac:dyDescent="0.35">
      <c r="A49" s="18" t="str">
        <f>"108"</f>
        <v>108</v>
      </c>
      <c r="B49" s="20" t="s">
        <v>710</v>
      </c>
      <c r="C49" s="20" t="s">
        <v>32</v>
      </c>
      <c r="D49" s="20"/>
      <c r="E49" s="18" t="s">
        <v>0</v>
      </c>
      <c r="F49" s="18" t="s">
        <v>10</v>
      </c>
      <c r="G49" s="18" t="s">
        <v>302</v>
      </c>
      <c r="H49" s="18" t="s">
        <v>316</v>
      </c>
      <c r="I49" s="18" t="s">
        <v>142</v>
      </c>
      <c r="J49" s="22" t="s">
        <v>142</v>
      </c>
      <c r="K49" s="23"/>
      <c r="L49" s="24"/>
      <c r="M49" s="25"/>
      <c r="N49" s="18"/>
      <c r="O49" s="18"/>
      <c r="P49" s="18"/>
      <c r="Q49" s="26" t="s">
        <v>711</v>
      </c>
    </row>
    <row r="50" spans="1:17" s="21" customFormat="1" x14ac:dyDescent="0.35">
      <c r="A50" s="18" t="str">
        <f>"103"</f>
        <v>103</v>
      </c>
      <c r="B50" s="20" t="s">
        <v>432</v>
      </c>
      <c r="C50" s="20" t="s">
        <v>52</v>
      </c>
      <c r="D50" s="20"/>
      <c r="E50" s="18" t="s">
        <v>0</v>
      </c>
      <c r="F50" s="18" t="s">
        <v>5</v>
      </c>
      <c r="G50" s="18" t="s">
        <v>2</v>
      </c>
      <c r="H50" s="18" t="s">
        <v>307</v>
      </c>
      <c r="I50" s="18" t="s">
        <v>139</v>
      </c>
      <c r="J50" s="22" t="s">
        <v>307</v>
      </c>
      <c r="K50" s="23"/>
      <c r="M50" s="18"/>
      <c r="N50" s="18"/>
      <c r="O50" s="18" t="s">
        <v>16</v>
      </c>
      <c r="P50" s="18"/>
      <c r="Q50" s="26"/>
    </row>
    <row r="51" spans="1:17" s="21" customFormat="1" x14ac:dyDescent="0.35">
      <c r="A51" s="18" t="str">
        <f>"107"</f>
        <v>107</v>
      </c>
      <c r="B51" s="20" t="s">
        <v>652</v>
      </c>
      <c r="C51" s="20" t="s">
        <v>653</v>
      </c>
      <c r="D51" s="20"/>
      <c r="E51" s="18" t="s">
        <v>0</v>
      </c>
      <c r="F51" s="18" t="s">
        <v>1</v>
      </c>
      <c r="G51" s="18" t="s">
        <v>302</v>
      </c>
      <c r="H51" s="18" t="s">
        <v>146</v>
      </c>
      <c r="I51" s="18" t="s">
        <v>316</v>
      </c>
      <c r="J51" s="22" t="s">
        <v>302</v>
      </c>
      <c r="K51" s="23"/>
      <c r="L51" s="24"/>
      <c r="M51" s="34" t="s">
        <v>909</v>
      </c>
      <c r="N51" s="18"/>
      <c r="O51" s="18"/>
      <c r="P51" s="18"/>
      <c r="Q51" s="26" t="s">
        <v>528</v>
      </c>
    </row>
    <row r="52" spans="1:17" s="21" customFormat="1" ht="20" customHeight="1" x14ac:dyDescent="0.35">
      <c r="A52" s="18" t="str">
        <f>"103"</f>
        <v>103</v>
      </c>
      <c r="B52" s="20" t="s">
        <v>433</v>
      </c>
      <c r="C52" s="20" t="s">
        <v>6</v>
      </c>
      <c r="D52" s="20"/>
      <c r="E52" s="18" t="s">
        <v>0</v>
      </c>
      <c r="F52" s="18" t="s">
        <v>1</v>
      </c>
      <c r="G52" s="18" t="s">
        <v>139</v>
      </c>
      <c r="H52" s="18" t="s">
        <v>302</v>
      </c>
      <c r="I52" s="18" t="s">
        <v>2</v>
      </c>
      <c r="J52" s="22" t="s">
        <v>2</v>
      </c>
      <c r="K52" s="23"/>
      <c r="M52" s="18"/>
      <c r="N52" s="18" t="s">
        <v>3</v>
      </c>
      <c r="O52" s="18"/>
      <c r="P52" s="18" t="s">
        <v>80</v>
      </c>
      <c r="Q52" s="26" t="s">
        <v>319</v>
      </c>
    </row>
    <row r="53" spans="1:17" s="21" customFormat="1" x14ac:dyDescent="0.35">
      <c r="A53" s="18" t="str">
        <f>"102"</f>
        <v>102</v>
      </c>
      <c r="B53" s="20" t="s">
        <v>378</v>
      </c>
      <c r="C53" s="20" t="s">
        <v>379</v>
      </c>
      <c r="D53" s="20"/>
      <c r="E53" s="18" t="s">
        <v>0</v>
      </c>
      <c r="F53" s="18" t="s">
        <v>1</v>
      </c>
      <c r="G53" s="18" t="s">
        <v>302</v>
      </c>
      <c r="H53" s="18" t="s">
        <v>316</v>
      </c>
      <c r="I53" s="18" t="s">
        <v>146</v>
      </c>
      <c r="J53" s="22" t="s">
        <v>146</v>
      </c>
      <c r="K53" s="23"/>
      <c r="L53" s="24" t="s">
        <v>908</v>
      </c>
      <c r="M53" s="25"/>
      <c r="N53" s="18" t="s">
        <v>3</v>
      </c>
      <c r="O53" s="18"/>
      <c r="P53" s="18"/>
      <c r="Q53" s="26"/>
    </row>
    <row r="54" spans="1:17" s="21" customFormat="1" x14ac:dyDescent="0.35">
      <c r="A54" s="18" t="str">
        <f>"101"</f>
        <v>101</v>
      </c>
      <c r="B54" s="20" t="s">
        <v>4</v>
      </c>
      <c r="C54" s="20" t="s">
        <v>320</v>
      </c>
      <c r="D54" s="20"/>
      <c r="E54" s="18" t="s">
        <v>0</v>
      </c>
      <c r="F54" s="18" t="s">
        <v>10</v>
      </c>
      <c r="G54" s="18" t="s">
        <v>303</v>
      </c>
      <c r="H54" s="18" t="s">
        <v>146</v>
      </c>
      <c r="I54" s="18" t="s">
        <v>139</v>
      </c>
      <c r="J54" s="22" t="s">
        <v>146</v>
      </c>
      <c r="K54" s="23" t="s">
        <v>308</v>
      </c>
      <c r="L54" s="24"/>
      <c r="M54" s="25"/>
      <c r="N54" s="18"/>
      <c r="O54" s="18"/>
      <c r="P54" s="18"/>
      <c r="Q54" s="26"/>
    </row>
    <row r="55" spans="1:17" s="21" customFormat="1" x14ac:dyDescent="0.35">
      <c r="A55" s="18" t="str">
        <f>"105"</f>
        <v>105</v>
      </c>
      <c r="B55" s="20" t="s">
        <v>551</v>
      </c>
      <c r="C55" s="20" t="s">
        <v>552</v>
      </c>
      <c r="D55" s="20"/>
      <c r="E55" s="18" t="s">
        <v>0</v>
      </c>
      <c r="F55" s="18" t="s">
        <v>7</v>
      </c>
      <c r="G55" s="18" t="s">
        <v>302</v>
      </c>
      <c r="H55" s="18" t="s">
        <v>139</v>
      </c>
      <c r="I55" s="18" t="s">
        <v>142</v>
      </c>
      <c r="J55" s="22" t="s">
        <v>302</v>
      </c>
      <c r="K55" s="23"/>
      <c r="L55" s="24"/>
      <c r="M55" s="34" t="s">
        <v>909</v>
      </c>
      <c r="N55" s="18"/>
      <c r="O55" s="18"/>
      <c r="P55" s="18" t="s">
        <v>80</v>
      </c>
      <c r="Q55" s="26" t="s">
        <v>319</v>
      </c>
    </row>
    <row r="56" spans="1:17" s="21" customFormat="1" x14ac:dyDescent="0.35">
      <c r="A56" s="18" t="str">
        <f>"105"</f>
        <v>105</v>
      </c>
      <c r="B56" s="20" t="s">
        <v>553</v>
      </c>
      <c r="C56" s="20" t="s">
        <v>554</v>
      </c>
      <c r="D56" s="20"/>
      <c r="E56" s="18" t="s">
        <v>0</v>
      </c>
      <c r="F56" s="18" t="s">
        <v>1</v>
      </c>
      <c r="G56" s="18" t="s">
        <v>302</v>
      </c>
      <c r="H56" s="18" t="s">
        <v>316</v>
      </c>
      <c r="I56" s="18" t="s">
        <v>146</v>
      </c>
      <c r="J56" s="22" t="s">
        <v>146</v>
      </c>
      <c r="K56" s="23"/>
      <c r="L56" s="24" t="s">
        <v>908</v>
      </c>
      <c r="M56" s="25"/>
      <c r="N56" s="18"/>
      <c r="O56" s="18"/>
      <c r="P56" s="18"/>
      <c r="Q56" s="26"/>
    </row>
    <row r="57" spans="1:17" s="21" customFormat="1" x14ac:dyDescent="0.35">
      <c r="A57" s="18" t="str">
        <f>"111"</f>
        <v>111</v>
      </c>
      <c r="B57" s="20" t="s">
        <v>79</v>
      </c>
      <c r="C57" s="20" t="s">
        <v>856</v>
      </c>
      <c r="D57" s="20"/>
      <c r="E57" s="18" t="s">
        <v>0</v>
      </c>
      <c r="F57" s="18" t="s">
        <v>1</v>
      </c>
      <c r="G57" s="18" t="s">
        <v>302</v>
      </c>
      <c r="H57" s="18" t="s">
        <v>142</v>
      </c>
      <c r="I57" s="18" t="s">
        <v>139</v>
      </c>
      <c r="J57" s="22" t="s">
        <v>139</v>
      </c>
      <c r="K57" s="23"/>
      <c r="L57" s="24"/>
      <c r="M57" s="18"/>
      <c r="N57" s="18"/>
      <c r="O57" s="18"/>
      <c r="P57" s="18"/>
      <c r="Q57" s="26"/>
    </row>
    <row r="58" spans="1:17" s="21" customFormat="1" x14ac:dyDescent="0.35">
      <c r="A58" s="18" t="str">
        <f>"111"</f>
        <v>111</v>
      </c>
      <c r="B58" s="20" t="s">
        <v>857</v>
      </c>
      <c r="C58" s="20" t="s">
        <v>63</v>
      </c>
      <c r="D58" s="20"/>
      <c r="E58" s="18" t="s">
        <v>0</v>
      </c>
      <c r="F58" s="18" t="s">
        <v>1</v>
      </c>
      <c r="G58" s="18" t="s">
        <v>139</v>
      </c>
      <c r="H58" s="18" t="s">
        <v>142</v>
      </c>
      <c r="I58" s="18" t="s">
        <v>302</v>
      </c>
      <c r="J58" s="22" t="s">
        <v>302</v>
      </c>
      <c r="K58" s="23"/>
      <c r="L58" s="24"/>
      <c r="M58" s="34" t="s">
        <v>909</v>
      </c>
      <c r="N58" s="18" t="s">
        <v>3</v>
      </c>
      <c r="O58" s="18"/>
      <c r="P58" s="18" t="s">
        <v>80</v>
      </c>
      <c r="Q58" s="26" t="s">
        <v>319</v>
      </c>
    </row>
    <row r="59" spans="1:17" s="21" customFormat="1" x14ac:dyDescent="0.35">
      <c r="A59" s="18" t="str">
        <f>"110"</f>
        <v>110</v>
      </c>
      <c r="B59" s="20" t="s">
        <v>810</v>
      </c>
      <c r="C59" s="20" t="s">
        <v>92</v>
      </c>
      <c r="D59" s="20"/>
      <c r="E59" s="18" t="s">
        <v>0</v>
      </c>
      <c r="F59" s="18" t="s">
        <v>10</v>
      </c>
      <c r="G59" s="18" t="s">
        <v>302</v>
      </c>
      <c r="H59" s="18" t="s">
        <v>146</v>
      </c>
      <c r="I59" s="18" t="s">
        <v>142</v>
      </c>
      <c r="J59" s="22" t="s">
        <v>302</v>
      </c>
      <c r="K59" s="23"/>
      <c r="L59" s="24"/>
      <c r="M59" s="25"/>
      <c r="N59" s="18" t="s">
        <v>3</v>
      </c>
      <c r="O59" s="18"/>
      <c r="P59" s="18"/>
      <c r="Q59" s="26" t="s">
        <v>311</v>
      </c>
    </row>
    <row r="60" spans="1:17" s="21" customFormat="1" x14ac:dyDescent="0.35">
      <c r="A60" s="18" t="str">
        <f>"106"</f>
        <v>106</v>
      </c>
      <c r="B60" s="20" t="s">
        <v>600</v>
      </c>
      <c r="C60" s="20" t="s">
        <v>601</v>
      </c>
      <c r="D60" s="20"/>
      <c r="E60" s="18" t="s">
        <v>0</v>
      </c>
      <c r="F60" s="18" t="s">
        <v>5</v>
      </c>
      <c r="G60" s="18" t="s">
        <v>302</v>
      </c>
      <c r="H60" s="18" t="s">
        <v>146</v>
      </c>
      <c r="I60" s="18" t="s">
        <v>316</v>
      </c>
      <c r="J60" s="22" t="s">
        <v>316</v>
      </c>
      <c r="K60" s="23"/>
      <c r="L60" s="24"/>
      <c r="M60" s="25"/>
      <c r="N60" s="18"/>
      <c r="O60" s="18"/>
      <c r="P60" s="18"/>
      <c r="Q60" s="26"/>
    </row>
    <row r="61" spans="1:17" s="21" customFormat="1" x14ac:dyDescent="0.35">
      <c r="A61" s="18" t="str">
        <f>"111"</f>
        <v>111</v>
      </c>
      <c r="B61" s="20" t="s">
        <v>858</v>
      </c>
      <c r="C61" s="20" t="s">
        <v>859</v>
      </c>
      <c r="D61" s="20"/>
      <c r="E61" s="18" t="s">
        <v>0</v>
      </c>
      <c r="F61" s="18" t="s">
        <v>1</v>
      </c>
      <c r="G61" s="18" t="s">
        <v>302</v>
      </c>
      <c r="H61" s="18" t="s">
        <v>316</v>
      </c>
      <c r="I61" s="18" t="s">
        <v>146</v>
      </c>
      <c r="J61" s="22" t="s">
        <v>146</v>
      </c>
      <c r="K61" s="23"/>
      <c r="L61" s="24" t="s">
        <v>908</v>
      </c>
      <c r="M61" s="18"/>
      <c r="N61" s="18" t="s">
        <v>3</v>
      </c>
      <c r="O61" s="18"/>
      <c r="P61" s="18"/>
      <c r="Q61" s="26"/>
    </row>
    <row r="62" spans="1:17" s="21" customFormat="1" x14ac:dyDescent="0.35">
      <c r="A62" s="18" t="str">
        <f>"104"</f>
        <v>104</v>
      </c>
      <c r="B62" s="20" t="s">
        <v>489</v>
      </c>
      <c r="C62" s="20" t="s">
        <v>490</v>
      </c>
      <c r="D62" s="20"/>
      <c r="E62" s="18" t="s">
        <v>0</v>
      </c>
      <c r="F62" s="18" t="s">
        <v>1</v>
      </c>
      <c r="G62" s="18" t="s">
        <v>70</v>
      </c>
      <c r="H62" s="18" t="s">
        <v>303</v>
      </c>
      <c r="I62" s="18" t="s">
        <v>139</v>
      </c>
      <c r="J62" s="22" t="s">
        <v>303</v>
      </c>
      <c r="K62" s="23"/>
      <c r="L62" s="24"/>
      <c r="M62" s="25"/>
      <c r="N62" s="18"/>
      <c r="O62" s="18"/>
      <c r="P62" s="18"/>
      <c r="Q62" s="26"/>
    </row>
    <row r="63" spans="1:17" s="21" customFormat="1" x14ac:dyDescent="0.35">
      <c r="A63" s="18" t="str">
        <f>"107"</f>
        <v>107</v>
      </c>
      <c r="B63" s="20" t="s">
        <v>654</v>
      </c>
      <c r="C63" s="20" t="s">
        <v>655</v>
      </c>
      <c r="D63" s="20"/>
      <c r="E63" s="18" t="s">
        <v>0</v>
      </c>
      <c r="F63" s="18" t="s">
        <v>1</v>
      </c>
      <c r="G63" s="18" t="s">
        <v>302</v>
      </c>
      <c r="H63" s="18" t="s">
        <v>142</v>
      </c>
      <c r="I63" s="18" t="s">
        <v>146</v>
      </c>
      <c r="J63" s="22" t="s">
        <v>302</v>
      </c>
      <c r="K63" s="23"/>
      <c r="L63" s="24"/>
      <c r="M63" s="25"/>
      <c r="N63" s="18"/>
      <c r="O63" s="18"/>
      <c r="P63" s="18"/>
      <c r="Q63" s="26" t="s">
        <v>495</v>
      </c>
    </row>
    <row r="64" spans="1:17" s="21" customFormat="1" x14ac:dyDescent="0.35">
      <c r="A64" s="18" t="str">
        <f>"106"</f>
        <v>106</v>
      </c>
      <c r="B64" s="20" t="s">
        <v>602</v>
      </c>
      <c r="C64" s="20" t="s">
        <v>603</v>
      </c>
      <c r="D64" s="20"/>
      <c r="E64" s="18" t="s">
        <v>0</v>
      </c>
      <c r="F64" s="18" t="s">
        <v>1</v>
      </c>
      <c r="G64" s="18" t="s">
        <v>142</v>
      </c>
      <c r="H64" s="18" t="s">
        <v>307</v>
      </c>
      <c r="I64" s="18" t="s">
        <v>302</v>
      </c>
      <c r="J64" s="22" t="s">
        <v>302</v>
      </c>
      <c r="K64" s="23"/>
      <c r="L64" s="24"/>
      <c r="M64" s="25"/>
      <c r="N64" s="18"/>
      <c r="O64" s="18" t="s">
        <v>70</v>
      </c>
      <c r="P64" s="18"/>
      <c r="Q64" s="26"/>
    </row>
    <row r="65" spans="1:17" s="21" customFormat="1" x14ac:dyDescent="0.35">
      <c r="A65" s="18" t="str">
        <f>"108"</f>
        <v>108</v>
      </c>
      <c r="B65" s="20" t="s">
        <v>712</v>
      </c>
      <c r="C65" s="20" t="s">
        <v>90</v>
      </c>
      <c r="D65" s="20"/>
      <c r="E65" s="18" t="s">
        <v>0</v>
      </c>
      <c r="F65" s="18" t="s">
        <v>1</v>
      </c>
      <c r="G65" s="18" t="s">
        <v>302</v>
      </c>
      <c r="H65" s="18" t="s">
        <v>142</v>
      </c>
      <c r="I65" s="18" t="s">
        <v>139</v>
      </c>
      <c r="J65" s="22" t="s">
        <v>139</v>
      </c>
      <c r="K65" s="23"/>
      <c r="L65" s="24" t="s">
        <v>908</v>
      </c>
      <c r="M65" s="25"/>
      <c r="N65" s="18"/>
      <c r="O65" s="18"/>
      <c r="P65" s="18" t="s">
        <v>80</v>
      </c>
      <c r="Q65" s="26" t="s">
        <v>319</v>
      </c>
    </row>
    <row r="66" spans="1:17" s="21" customFormat="1" ht="31" x14ac:dyDescent="0.35">
      <c r="A66" s="18" t="str">
        <f>"101"</f>
        <v>101</v>
      </c>
      <c r="B66" s="20" t="s">
        <v>321</v>
      </c>
      <c r="C66" s="20" t="s">
        <v>322</v>
      </c>
      <c r="D66" s="20"/>
      <c r="E66" s="18" t="s">
        <v>0</v>
      </c>
      <c r="F66" s="18" t="s">
        <v>1</v>
      </c>
      <c r="G66" s="18" t="s">
        <v>139</v>
      </c>
      <c r="H66" s="18" t="s">
        <v>303</v>
      </c>
      <c r="I66" s="18" t="s">
        <v>307</v>
      </c>
      <c r="J66" s="22" t="s">
        <v>307</v>
      </c>
      <c r="K66" s="23" t="s">
        <v>308</v>
      </c>
      <c r="L66" s="24"/>
      <c r="M66" s="25"/>
      <c r="N66" s="18"/>
      <c r="O66" s="18" t="s">
        <v>16</v>
      </c>
      <c r="P66" s="18"/>
      <c r="Q66" s="26"/>
    </row>
    <row r="67" spans="1:17" s="21" customFormat="1" x14ac:dyDescent="0.35">
      <c r="A67" s="18" t="str">
        <f>"108"</f>
        <v>108</v>
      </c>
      <c r="B67" s="20" t="s">
        <v>713</v>
      </c>
      <c r="C67" s="20" t="s">
        <v>714</v>
      </c>
      <c r="D67" s="20"/>
      <c r="E67" s="18" t="s">
        <v>0</v>
      </c>
      <c r="F67" s="18" t="s">
        <v>10</v>
      </c>
      <c r="G67" s="18" t="s">
        <v>142</v>
      </c>
      <c r="H67" s="18" t="s">
        <v>302</v>
      </c>
      <c r="I67" s="18" t="s">
        <v>139</v>
      </c>
      <c r="J67" s="22" t="s">
        <v>302</v>
      </c>
      <c r="K67" s="23"/>
      <c r="L67" s="24"/>
      <c r="M67" s="34" t="s">
        <v>909</v>
      </c>
      <c r="N67" s="18"/>
      <c r="O67" s="18"/>
      <c r="P67" s="18"/>
      <c r="Q67" s="26"/>
    </row>
    <row r="68" spans="1:17" s="21" customFormat="1" x14ac:dyDescent="0.35">
      <c r="A68" s="18" t="str">
        <f>"105"</f>
        <v>105</v>
      </c>
      <c r="B68" s="20" t="s">
        <v>555</v>
      </c>
      <c r="C68" s="20" t="s">
        <v>556</v>
      </c>
      <c r="D68" s="20"/>
      <c r="E68" s="18" t="s">
        <v>0</v>
      </c>
      <c r="F68" s="18" t="s">
        <v>7</v>
      </c>
      <c r="G68" s="18" t="s">
        <v>316</v>
      </c>
      <c r="H68" s="18" t="s">
        <v>146</v>
      </c>
      <c r="I68" s="18" t="s">
        <v>142</v>
      </c>
      <c r="J68" s="22" t="s">
        <v>316</v>
      </c>
      <c r="K68" s="23"/>
      <c r="L68" s="24"/>
      <c r="M68" s="25"/>
      <c r="N68" s="18"/>
      <c r="O68" s="18"/>
      <c r="P68" s="18"/>
      <c r="Q68" s="26"/>
    </row>
    <row r="69" spans="1:17" s="21" customFormat="1" x14ac:dyDescent="0.35">
      <c r="A69" s="18" t="str">
        <f>"107"</f>
        <v>107</v>
      </c>
      <c r="B69" s="20" t="s">
        <v>555</v>
      </c>
      <c r="C69" s="20" t="s">
        <v>46</v>
      </c>
      <c r="D69" s="20"/>
      <c r="E69" s="18" t="s">
        <v>0</v>
      </c>
      <c r="F69" s="18" t="s">
        <v>7</v>
      </c>
      <c r="G69" s="18" t="s">
        <v>302</v>
      </c>
      <c r="H69" s="18" t="s">
        <v>316</v>
      </c>
      <c r="I69" s="18" t="s">
        <v>146</v>
      </c>
      <c r="J69" s="22" t="s">
        <v>302</v>
      </c>
      <c r="K69" s="23"/>
      <c r="L69" s="24"/>
      <c r="M69" s="34" t="s">
        <v>909</v>
      </c>
      <c r="N69" s="18"/>
      <c r="O69" s="18"/>
      <c r="P69" s="18"/>
      <c r="Q69" s="26"/>
    </row>
    <row r="70" spans="1:17" s="21" customFormat="1" x14ac:dyDescent="0.35">
      <c r="A70" s="18" t="str">
        <f>"109"</f>
        <v>109</v>
      </c>
      <c r="B70" s="20" t="s">
        <v>761</v>
      </c>
      <c r="C70" s="20" t="s">
        <v>423</v>
      </c>
      <c r="D70" s="20"/>
      <c r="E70" s="18" t="s">
        <v>0</v>
      </c>
      <c r="F70" s="18" t="s">
        <v>5</v>
      </c>
      <c r="G70" s="18" t="s">
        <v>307</v>
      </c>
      <c r="H70" s="18" t="s">
        <v>303</v>
      </c>
      <c r="I70" s="18" t="s">
        <v>142</v>
      </c>
      <c r="J70" s="22" t="s">
        <v>307</v>
      </c>
      <c r="K70" s="23"/>
      <c r="L70" s="24"/>
      <c r="M70" s="18"/>
      <c r="N70" s="18"/>
      <c r="O70" s="18"/>
      <c r="P70" s="18"/>
      <c r="Q70" s="26"/>
    </row>
    <row r="71" spans="1:17" s="21" customFormat="1" x14ac:dyDescent="0.35">
      <c r="A71" s="18" t="str">
        <f>"110"</f>
        <v>110</v>
      </c>
      <c r="B71" s="20" t="s">
        <v>811</v>
      </c>
      <c r="C71" s="20" t="s">
        <v>812</v>
      </c>
      <c r="D71" s="20"/>
      <c r="E71" s="18" t="s">
        <v>0</v>
      </c>
      <c r="F71" s="18" t="s">
        <v>1</v>
      </c>
      <c r="G71" s="18" t="s">
        <v>142</v>
      </c>
      <c r="H71" s="18" t="s">
        <v>139</v>
      </c>
      <c r="I71" s="18" t="s">
        <v>307</v>
      </c>
      <c r="J71" s="22" t="s">
        <v>307</v>
      </c>
      <c r="K71" s="23"/>
      <c r="L71" s="24"/>
      <c r="M71" s="25"/>
      <c r="N71" s="18"/>
      <c r="O71" s="18"/>
      <c r="P71" s="18"/>
      <c r="Q71" s="26"/>
    </row>
    <row r="72" spans="1:17" s="21" customFormat="1" x14ac:dyDescent="0.35">
      <c r="A72" s="18" t="str">
        <f>"108"</f>
        <v>108</v>
      </c>
      <c r="B72" s="20" t="s">
        <v>715</v>
      </c>
      <c r="C72" s="20" t="s">
        <v>716</v>
      </c>
      <c r="D72" s="20"/>
      <c r="E72" s="18" t="s">
        <v>0</v>
      </c>
      <c r="F72" s="18" t="s">
        <v>1</v>
      </c>
      <c r="G72" s="18" t="s">
        <v>302</v>
      </c>
      <c r="H72" s="18" t="s">
        <v>142</v>
      </c>
      <c r="I72" s="18" t="s">
        <v>146</v>
      </c>
      <c r="J72" s="22" t="s">
        <v>146</v>
      </c>
      <c r="K72" s="23"/>
      <c r="L72" s="24"/>
      <c r="M72" s="25"/>
      <c r="N72" s="18"/>
      <c r="O72" s="18" t="s">
        <v>39</v>
      </c>
      <c r="P72" s="18" t="s">
        <v>80</v>
      </c>
      <c r="Q72" s="26"/>
    </row>
    <row r="73" spans="1:17" s="21" customFormat="1" x14ac:dyDescent="0.35">
      <c r="A73" s="18" t="str">
        <f>"101"</f>
        <v>101</v>
      </c>
      <c r="B73" s="20" t="s">
        <v>323</v>
      </c>
      <c r="C73" s="20" t="s">
        <v>324</v>
      </c>
      <c r="D73" s="20"/>
      <c r="E73" s="18" t="s">
        <v>0</v>
      </c>
      <c r="F73" s="18" t="s">
        <v>7</v>
      </c>
      <c r="G73" s="18" t="s">
        <v>303</v>
      </c>
      <c r="H73" s="18" t="s">
        <v>142</v>
      </c>
      <c r="I73" s="18" t="s">
        <v>307</v>
      </c>
      <c r="J73" s="22" t="s">
        <v>307</v>
      </c>
      <c r="K73" s="23"/>
      <c r="L73" s="24"/>
      <c r="M73" s="25"/>
      <c r="N73" s="18"/>
      <c r="O73" s="18" t="s">
        <v>39</v>
      </c>
      <c r="P73" s="18" t="s">
        <v>80</v>
      </c>
      <c r="Q73" s="26"/>
    </row>
    <row r="74" spans="1:17" s="21" customFormat="1" x14ac:dyDescent="0.35">
      <c r="A74" s="18" t="str">
        <f>"106"</f>
        <v>106</v>
      </c>
      <c r="B74" s="20" t="s">
        <v>604</v>
      </c>
      <c r="C74" s="20" t="s">
        <v>605</v>
      </c>
      <c r="D74" s="20"/>
      <c r="E74" s="18" t="s">
        <v>0</v>
      </c>
      <c r="F74" s="18" t="s">
        <v>5</v>
      </c>
      <c r="G74" s="18" t="s">
        <v>139</v>
      </c>
      <c r="H74" s="18" t="s">
        <v>142</v>
      </c>
      <c r="I74" s="18" t="s">
        <v>302</v>
      </c>
      <c r="J74" s="22" t="s">
        <v>302</v>
      </c>
      <c r="K74" s="23"/>
      <c r="L74" s="24"/>
      <c r="M74" s="34" t="s">
        <v>909</v>
      </c>
      <c r="N74" s="18"/>
      <c r="O74" s="18"/>
      <c r="P74" s="18"/>
      <c r="Q74" s="26"/>
    </row>
    <row r="75" spans="1:17" s="21" customFormat="1" x14ac:dyDescent="0.35">
      <c r="A75" s="18" t="str">
        <f>"109"</f>
        <v>109</v>
      </c>
      <c r="B75" s="20" t="s">
        <v>762</v>
      </c>
      <c r="C75" s="20" t="s">
        <v>763</v>
      </c>
      <c r="D75" s="20"/>
      <c r="E75" s="18" t="s">
        <v>0</v>
      </c>
      <c r="F75" s="18" t="s">
        <v>1</v>
      </c>
      <c r="G75" s="18" t="s">
        <v>307</v>
      </c>
      <c r="H75" s="18" t="s">
        <v>303</v>
      </c>
      <c r="I75" s="18" t="s">
        <v>142</v>
      </c>
      <c r="J75" s="22" t="s">
        <v>142</v>
      </c>
      <c r="K75" s="23" t="s">
        <v>308</v>
      </c>
      <c r="L75" s="24"/>
      <c r="M75" s="18"/>
      <c r="N75" s="18"/>
      <c r="O75" s="18"/>
      <c r="P75" s="18"/>
      <c r="Q75" s="26"/>
    </row>
    <row r="76" spans="1:17" s="21" customFormat="1" x14ac:dyDescent="0.35">
      <c r="A76" s="18" t="str">
        <f>"104"</f>
        <v>104</v>
      </c>
      <c r="B76" s="20" t="s">
        <v>491</v>
      </c>
      <c r="C76" s="20" t="s">
        <v>22</v>
      </c>
      <c r="D76" s="20"/>
      <c r="E76" s="18" t="s">
        <v>0</v>
      </c>
      <c r="F76" s="18" t="s">
        <v>1</v>
      </c>
      <c r="G76" s="18" t="s">
        <v>302</v>
      </c>
      <c r="H76" s="18" t="s">
        <v>70</v>
      </c>
      <c r="I76" s="18" t="s">
        <v>316</v>
      </c>
      <c r="J76" s="22" t="s">
        <v>316</v>
      </c>
      <c r="K76" s="23"/>
      <c r="L76" s="24"/>
      <c r="M76" s="25"/>
      <c r="N76" s="18" t="s">
        <v>3</v>
      </c>
      <c r="O76" s="18"/>
      <c r="P76" s="18"/>
      <c r="Q76" s="26"/>
    </row>
    <row r="77" spans="1:17" s="21" customFormat="1" x14ac:dyDescent="0.35">
      <c r="A77" s="18" t="str">
        <f>"109"</f>
        <v>109</v>
      </c>
      <c r="B77" s="20" t="s">
        <v>764</v>
      </c>
      <c r="C77" s="20" t="s">
        <v>765</v>
      </c>
      <c r="D77" s="20"/>
      <c r="E77" s="18" t="s">
        <v>0</v>
      </c>
      <c r="F77" s="18" t="s">
        <v>7</v>
      </c>
      <c r="G77" s="18" t="s">
        <v>139</v>
      </c>
      <c r="H77" s="18" t="s">
        <v>303</v>
      </c>
      <c r="I77" s="18" t="s">
        <v>307</v>
      </c>
      <c r="J77" s="22" t="s">
        <v>139</v>
      </c>
      <c r="K77" s="23"/>
      <c r="L77" s="24"/>
      <c r="M77" s="18"/>
      <c r="N77" s="18"/>
      <c r="O77" s="18" t="s">
        <v>70</v>
      </c>
      <c r="P77" s="18"/>
      <c r="Q77" s="26"/>
    </row>
    <row r="78" spans="1:17" s="21" customFormat="1" x14ac:dyDescent="0.35">
      <c r="A78" s="18" t="str">
        <f>"104"</f>
        <v>104</v>
      </c>
      <c r="B78" s="20" t="s">
        <v>492</v>
      </c>
      <c r="C78" s="20" t="s">
        <v>493</v>
      </c>
      <c r="D78" s="20"/>
      <c r="E78" s="18" t="s">
        <v>0</v>
      </c>
      <c r="F78" s="18" t="s">
        <v>1</v>
      </c>
      <c r="G78" s="18" t="s">
        <v>70</v>
      </c>
      <c r="H78" s="18" t="s">
        <v>139</v>
      </c>
      <c r="I78" s="18" t="s">
        <v>302</v>
      </c>
      <c r="J78" s="22" t="s">
        <v>302</v>
      </c>
      <c r="K78" s="23"/>
      <c r="L78" s="24"/>
      <c r="M78" s="34" t="s">
        <v>909</v>
      </c>
      <c r="N78" s="18" t="s">
        <v>3</v>
      </c>
      <c r="O78" s="18"/>
      <c r="P78" s="18"/>
      <c r="Q78" s="26"/>
    </row>
    <row r="79" spans="1:17" s="21" customFormat="1" x14ac:dyDescent="0.35">
      <c r="A79" s="18" t="str">
        <f>"101"</f>
        <v>101</v>
      </c>
      <c r="B79" s="20" t="s">
        <v>325</v>
      </c>
      <c r="C79" s="20" t="s">
        <v>21</v>
      </c>
      <c r="D79" s="20"/>
      <c r="E79" s="18" t="s">
        <v>0</v>
      </c>
      <c r="F79" s="18" t="s">
        <v>7</v>
      </c>
      <c r="G79" s="18" t="s">
        <v>302</v>
      </c>
      <c r="H79" s="18" t="s">
        <v>316</v>
      </c>
      <c r="I79" s="18" t="s">
        <v>146</v>
      </c>
      <c r="J79" s="22" t="s">
        <v>302</v>
      </c>
      <c r="K79" s="23"/>
      <c r="L79" s="24"/>
      <c r="M79" s="34" t="s">
        <v>909</v>
      </c>
      <c r="N79" s="18" t="s">
        <v>8</v>
      </c>
      <c r="O79" s="18"/>
      <c r="P79" s="18"/>
      <c r="Q79" s="26" t="s">
        <v>326</v>
      </c>
    </row>
    <row r="80" spans="1:17" s="21" customFormat="1" x14ac:dyDescent="0.35">
      <c r="A80" s="18" t="str">
        <f>"102"</f>
        <v>102</v>
      </c>
      <c r="B80" s="20" t="s">
        <v>380</v>
      </c>
      <c r="C80" s="20" t="s">
        <v>53</v>
      </c>
      <c r="D80" s="20"/>
      <c r="E80" s="18" t="s">
        <v>0</v>
      </c>
      <c r="F80" s="18" t="s">
        <v>1</v>
      </c>
      <c r="G80" s="18" t="s">
        <v>302</v>
      </c>
      <c r="H80" s="18" t="s">
        <v>316</v>
      </c>
      <c r="I80" s="18" t="s">
        <v>146</v>
      </c>
      <c r="J80" s="22" t="s">
        <v>146</v>
      </c>
      <c r="K80" s="23"/>
      <c r="L80" s="24" t="s">
        <v>908</v>
      </c>
      <c r="M80" s="25"/>
      <c r="N80" s="18"/>
      <c r="O80" s="18"/>
      <c r="P80" s="18"/>
      <c r="Q80" s="26"/>
    </row>
    <row r="81" spans="1:17" s="21" customFormat="1" x14ac:dyDescent="0.35">
      <c r="A81" s="18" t="str">
        <f>"109"</f>
        <v>109</v>
      </c>
      <c r="B81" s="20" t="s">
        <v>766</v>
      </c>
      <c r="C81" s="20" t="s">
        <v>767</v>
      </c>
      <c r="D81" s="20"/>
      <c r="E81" s="18" t="s">
        <v>0</v>
      </c>
      <c r="F81" s="18" t="s">
        <v>1</v>
      </c>
      <c r="G81" s="18" t="s">
        <v>303</v>
      </c>
      <c r="H81" s="18" t="s">
        <v>307</v>
      </c>
      <c r="I81" s="18" t="s">
        <v>142</v>
      </c>
      <c r="J81" s="22" t="s">
        <v>307</v>
      </c>
      <c r="K81" s="23" t="s">
        <v>308</v>
      </c>
      <c r="L81" s="24"/>
      <c r="M81" s="18"/>
      <c r="N81" s="18"/>
      <c r="O81" s="18"/>
      <c r="P81" s="18"/>
      <c r="Q81" s="26"/>
    </row>
    <row r="82" spans="1:17" s="21" customFormat="1" x14ac:dyDescent="0.35">
      <c r="A82" s="18" t="str">
        <f>"106"</f>
        <v>106</v>
      </c>
      <c r="B82" s="20" t="s">
        <v>606</v>
      </c>
      <c r="C82" s="20" t="s">
        <v>607</v>
      </c>
      <c r="D82" s="20"/>
      <c r="E82" s="18" t="s">
        <v>0</v>
      </c>
      <c r="F82" s="18" t="s">
        <v>1</v>
      </c>
      <c r="G82" s="18" t="s">
        <v>139</v>
      </c>
      <c r="H82" s="18" t="s">
        <v>142</v>
      </c>
      <c r="I82" s="18" t="s">
        <v>146</v>
      </c>
      <c r="J82" s="22" t="s">
        <v>146</v>
      </c>
      <c r="K82" s="23"/>
      <c r="L82" s="24"/>
      <c r="M82" s="25"/>
      <c r="N82" s="18"/>
      <c r="O82" s="18" t="s">
        <v>16</v>
      </c>
      <c r="P82" s="18"/>
      <c r="Q82" s="26"/>
    </row>
    <row r="83" spans="1:17" s="21" customFormat="1" x14ac:dyDescent="0.35">
      <c r="A83" s="18" t="str">
        <f>"102"</f>
        <v>102</v>
      </c>
      <c r="B83" s="20" t="s">
        <v>381</v>
      </c>
      <c r="C83" s="20" t="s">
        <v>89</v>
      </c>
      <c r="D83" s="20"/>
      <c r="E83" s="18" t="s">
        <v>0</v>
      </c>
      <c r="F83" s="18" t="s">
        <v>7</v>
      </c>
      <c r="G83" s="18" t="s">
        <v>316</v>
      </c>
      <c r="H83" s="18" t="s">
        <v>146</v>
      </c>
      <c r="I83" s="18" t="s">
        <v>302</v>
      </c>
      <c r="J83" s="22" t="s">
        <v>316</v>
      </c>
      <c r="K83" s="23"/>
      <c r="L83" s="24"/>
      <c r="M83" s="34" t="s">
        <v>909</v>
      </c>
      <c r="N83" s="18"/>
      <c r="O83" s="18"/>
      <c r="P83" s="18"/>
      <c r="Q83" s="26" t="s">
        <v>382</v>
      </c>
    </row>
    <row r="84" spans="1:17" s="21" customFormat="1" x14ac:dyDescent="0.35">
      <c r="A84" s="18" t="str">
        <f>"103"</f>
        <v>103</v>
      </c>
      <c r="B84" s="20" t="s">
        <v>434</v>
      </c>
      <c r="C84" s="20" t="s">
        <v>435</v>
      </c>
      <c r="D84" s="20"/>
      <c r="E84" s="18" t="s">
        <v>0</v>
      </c>
      <c r="F84" s="18" t="s">
        <v>1</v>
      </c>
      <c r="G84" s="18" t="s">
        <v>2</v>
      </c>
      <c r="H84" s="18" t="s">
        <v>139</v>
      </c>
      <c r="I84" s="18" t="s">
        <v>142</v>
      </c>
      <c r="J84" s="22" t="s">
        <v>139</v>
      </c>
      <c r="K84" s="23"/>
      <c r="M84" s="18"/>
      <c r="N84" s="18" t="s">
        <v>3</v>
      </c>
      <c r="O84" s="18"/>
      <c r="P84" s="18"/>
      <c r="Q84" s="26" t="s">
        <v>436</v>
      </c>
    </row>
    <row r="85" spans="1:17" s="21" customFormat="1" x14ac:dyDescent="0.35">
      <c r="A85" s="18" t="str">
        <f>"108"</f>
        <v>108</v>
      </c>
      <c r="B85" s="20" t="s">
        <v>717</v>
      </c>
      <c r="C85" s="20" t="s">
        <v>718</v>
      </c>
      <c r="D85" s="20"/>
      <c r="E85" s="18" t="s">
        <v>0</v>
      </c>
      <c r="F85" s="18" t="s">
        <v>10</v>
      </c>
      <c r="G85" s="18" t="s">
        <v>139</v>
      </c>
      <c r="H85" s="18" t="s">
        <v>302</v>
      </c>
      <c r="I85" s="18" t="s">
        <v>142</v>
      </c>
      <c r="J85" s="22" t="s">
        <v>302</v>
      </c>
      <c r="K85" s="23"/>
      <c r="L85" s="24"/>
      <c r="M85" s="25"/>
      <c r="N85" s="18" t="s">
        <v>3</v>
      </c>
      <c r="O85" s="18"/>
      <c r="P85" s="18"/>
      <c r="Q85" s="26"/>
    </row>
    <row r="86" spans="1:17" s="21" customFormat="1" x14ac:dyDescent="0.35">
      <c r="A86" s="18" t="str">
        <f>"101"</f>
        <v>101</v>
      </c>
      <c r="B86" s="20" t="s">
        <v>327</v>
      </c>
      <c r="C86" s="20" t="s">
        <v>328</v>
      </c>
      <c r="D86" s="20"/>
      <c r="E86" s="18" t="s">
        <v>0</v>
      </c>
      <c r="F86" s="18" t="s">
        <v>7</v>
      </c>
      <c r="G86" s="18" t="s">
        <v>302</v>
      </c>
      <c r="H86" s="18" t="s">
        <v>303</v>
      </c>
      <c r="I86" s="18" t="s">
        <v>142</v>
      </c>
      <c r="J86" s="22" t="s">
        <v>303</v>
      </c>
      <c r="K86" s="23"/>
      <c r="L86" s="24"/>
      <c r="M86" s="25"/>
      <c r="N86" s="18"/>
      <c r="O86" s="18"/>
      <c r="P86" s="18" t="s">
        <v>80</v>
      </c>
      <c r="Q86" s="26"/>
    </row>
    <row r="87" spans="1:17" s="21" customFormat="1" x14ac:dyDescent="0.35">
      <c r="A87" s="18" t="str">
        <f>"108"</f>
        <v>108</v>
      </c>
      <c r="B87" s="20" t="s">
        <v>719</v>
      </c>
      <c r="C87" s="20" t="s">
        <v>720</v>
      </c>
      <c r="D87" s="20"/>
      <c r="E87" s="18" t="s">
        <v>0</v>
      </c>
      <c r="F87" s="18" t="s">
        <v>1</v>
      </c>
      <c r="G87" s="18" t="s">
        <v>302</v>
      </c>
      <c r="H87" s="18" t="s">
        <v>142</v>
      </c>
      <c r="I87" s="18" t="s">
        <v>316</v>
      </c>
      <c r="J87" s="22" t="s">
        <v>316</v>
      </c>
      <c r="K87" s="23"/>
      <c r="L87" s="24"/>
      <c r="M87" s="25"/>
      <c r="N87" s="18"/>
      <c r="O87" s="18"/>
      <c r="P87" s="18"/>
      <c r="Q87" s="26"/>
    </row>
    <row r="88" spans="1:17" s="21" customFormat="1" ht="31" x14ac:dyDescent="0.35">
      <c r="A88" s="18" t="str">
        <f>"103"</f>
        <v>103</v>
      </c>
      <c r="B88" s="20" t="s">
        <v>437</v>
      </c>
      <c r="C88" s="20" t="s">
        <v>438</v>
      </c>
      <c r="D88" s="20"/>
      <c r="E88" s="18" t="s">
        <v>0</v>
      </c>
      <c r="F88" s="18" t="s">
        <v>5</v>
      </c>
      <c r="G88" s="18" t="s">
        <v>2</v>
      </c>
      <c r="H88" s="18" t="s">
        <v>316</v>
      </c>
      <c r="I88" s="18" t="s">
        <v>302</v>
      </c>
      <c r="J88" s="22" t="s">
        <v>316</v>
      </c>
      <c r="K88" s="23"/>
      <c r="M88" s="18"/>
      <c r="N88" s="18"/>
      <c r="O88" s="18" t="s">
        <v>16</v>
      </c>
      <c r="P88" s="18"/>
      <c r="Q88" s="26"/>
    </row>
    <row r="89" spans="1:17" s="21" customFormat="1" x14ac:dyDescent="0.35">
      <c r="A89" s="18" t="str">
        <f>"104"</f>
        <v>104</v>
      </c>
      <c r="B89" s="20" t="s">
        <v>494</v>
      </c>
      <c r="C89" s="20" t="s">
        <v>66</v>
      </c>
      <c r="D89" s="20"/>
      <c r="E89" s="18" t="s">
        <v>0</v>
      </c>
      <c r="F89" s="18" t="s">
        <v>1</v>
      </c>
      <c r="G89" s="18" t="s">
        <v>70</v>
      </c>
      <c r="H89" s="18" t="s">
        <v>307</v>
      </c>
      <c r="I89" s="18" t="s">
        <v>303</v>
      </c>
      <c r="J89" s="22" t="s">
        <v>303</v>
      </c>
      <c r="K89" s="23"/>
      <c r="L89" s="24"/>
      <c r="M89" s="25"/>
      <c r="N89" s="18"/>
      <c r="O89" s="18"/>
      <c r="P89" s="18"/>
      <c r="Q89" s="26" t="s">
        <v>495</v>
      </c>
    </row>
    <row r="90" spans="1:17" s="21" customFormat="1" x14ac:dyDescent="0.35">
      <c r="A90" s="18" t="str">
        <f>"104"</f>
        <v>104</v>
      </c>
      <c r="B90" s="20" t="s">
        <v>496</v>
      </c>
      <c r="C90" s="20" t="s">
        <v>40</v>
      </c>
      <c r="D90" s="20"/>
      <c r="E90" s="18" t="s">
        <v>0</v>
      </c>
      <c r="F90" s="18" t="s">
        <v>5</v>
      </c>
      <c r="G90" s="18" t="s">
        <v>302</v>
      </c>
      <c r="H90" s="18" t="s">
        <v>316</v>
      </c>
      <c r="I90" s="18" t="s">
        <v>70</v>
      </c>
      <c r="J90" s="22" t="s">
        <v>70</v>
      </c>
      <c r="K90" s="23"/>
      <c r="L90" s="24" t="s">
        <v>908</v>
      </c>
      <c r="M90" s="25"/>
      <c r="N90" s="18" t="s">
        <v>64</v>
      </c>
      <c r="O90" s="18"/>
      <c r="P90" s="18"/>
      <c r="Q90" s="26"/>
    </row>
    <row r="91" spans="1:17" s="21" customFormat="1" x14ac:dyDescent="0.35">
      <c r="A91" s="18" t="str">
        <f>"101"</f>
        <v>101</v>
      </c>
      <c r="B91" s="20" t="s">
        <v>329</v>
      </c>
      <c r="C91" s="20" t="s">
        <v>28</v>
      </c>
      <c r="D91" s="20"/>
      <c r="E91" s="18" t="s">
        <v>0</v>
      </c>
      <c r="F91" s="18" t="s">
        <v>7</v>
      </c>
      <c r="G91" s="18" t="s">
        <v>302</v>
      </c>
      <c r="H91" s="18" t="s">
        <v>142</v>
      </c>
      <c r="I91" s="18" t="s">
        <v>316</v>
      </c>
      <c r="J91" s="22" t="s">
        <v>316</v>
      </c>
      <c r="K91" s="23"/>
      <c r="L91" s="24"/>
      <c r="M91" s="25"/>
      <c r="N91" s="18" t="s">
        <v>8</v>
      </c>
      <c r="O91" s="18"/>
      <c r="P91" s="18"/>
      <c r="Q91" s="26"/>
    </row>
    <row r="92" spans="1:17" s="21" customFormat="1" x14ac:dyDescent="0.35">
      <c r="A92" s="18" t="str">
        <f>"102"</f>
        <v>102</v>
      </c>
      <c r="B92" s="20" t="s">
        <v>383</v>
      </c>
      <c r="C92" s="20" t="s">
        <v>76</v>
      </c>
      <c r="D92" s="20"/>
      <c r="E92" s="18" t="s">
        <v>0</v>
      </c>
      <c r="F92" s="18" t="s">
        <v>10</v>
      </c>
      <c r="G92" s="18" t="s">
        <v>302</v>
      </c>
      <c r="H92" s="18" t="s">
        <v>146</v>
      </c>
      <c r="I92" s="18" t="s">
        <v>316</v>
      </c>
      <c r="J92" s="22" t="s">
        <v>302</v>
      </c>
      <c r="K92" s="23"/>
      <c r="L92" s="24"/>
      <c r="M92" s="34" t="s">
        <v>909</v>
      </c>
      <c r="N92" s="18"/>
      <c r="O92" s="18"/>
      <c r="P92" s="18"/>
      <c r="Q92" s="26"/>
    </row>
    <row r="93" spans="1:17" s="21" customFormat="1" x14ac:dyDescent="0.35">
      <c r="A93" s="18" t="str">
        <f>"107"</f>
        <v>107</v>
      </c>
      <c r="B93" s="20" t="s">
        <v>383</v>
      </c>
      <c r="C93" s="20" t="s">
        <v>656</v>
      </c>
      <c r="D93" s="20"/>
      <c r="E93" s="18" t="s">
        <v>0</v>
      </c>
      <c r="F93" s="18" t="s">
        <v>1</v>
      </c>
      <c r="G93" s="18" t="s">
        <v>142</v>
      </c>
      <c r="H93" s="18" t="s">
        <v>302</v>
      </c>
      <c r="I93" s="18" t="s">
        <v>146</v>
      </c>
      <c r="J93" s="22" t="s">
        <v>146</v>
      </c>
      <c r="K93" s="23"/>
      <c r="L93" s="24"/>
      <c r="M93" s="25"/>
      <c r="N93" s="18"/>
      <c r="O93" s="18" t="s">
        <v>25</v>
      </c>
      <c r="P93" s="18"/>
      <c r="Q93" s="26"/>
    </row>
    <row r="94" spans="1:17" s="21" customFormat="1" x14ac:dyDescent="0.35">
      <c r="A94" s="18" t="str">
        <f>"108"</f>
        <v>108</v>
      </c>
      <c r="B94" s="20" t="s">
        <v>721</v>
      </c>
      <c r="C94" s="20" t="s">
        <v>124</v>
      </c>
      <c r="D94" s="20"/>
      <c r="E94" s="18" t="s">
        <v>0</v>
      </c>
      <c r="F94" s="18" t="s">
        <v>10</v>
      </c>
      <c r="G94" s="18" t="s">
        <v>139</v>
      </c>
      <c r="H94" s="18" t="s">
        <v>302</v>
      </c>
      <c r="I94" s="18" t="s">
        <v>142</v>
      </c>
      <c r="J94" s="22" t="s">
        <v>139</v>
      </c>
      <c r="K94" s="23"/>
      <c r="L94" s="24"/>
      <c r="M94" s="25"/>
      <c r="N94" s="18"/>
      <c r="O94" s="18" t="s">
        <v>60</v>
      </c>
      <c r="P94" s="18"/>
      <c r="Q94" s="26"/>
    </row>
    <row r="95" spans="1:17" s="21" customFormat="1" x14ac:dyDescent="0.35">
      <c r="A95" s="18" t="str">
        <f>"104"</f>
        <v>104</v>
      </c>
      <c r="B95" s="20" t="s">
        <v>497</v>
      </c>
      <c r="C95" s="20" t="s">
        <v>498</v>
      </c>
      <c r="D95" s="20"/>
      <c r="E95" s="18" t="s">
        <v>0</v>
      </c>
      <c r="F95" s="18" t="s">
        <v>5</v>
      </c>
      <c r="G95" s="18" t="s">
        <v>139</v>
      </c>
      <c r="H95" s="18" t="s">
        <v>142</v>
      </c>
      <c r="I95" s="18" t="s">
        <v>302</v>
      </c>
      <c r="J95" s="22" t="s">
        <v>302</v>
      </c>
      <c r="K95" s="23"/>
      <c r="L95" s="24"/>
      <c r="M95" s="25"/>
      <c r="N95" s="18" t="s">
        <v>64</v>
      </c>
      <c r="O95" s="18"/>
      <c r="P95" s="18"/>
      <c r="Q95" s="26" t="s">
        <v>319</v>
      </c>
    </row>
    <row r="96" spans="1:17" s="21" customFormat="1" x14ac:dyDescent="0.35">
      <c r="A96" s="18" t="str">
        <f>"107"</f>
        <v>107</v>
      </c>
      <c r="B96" s="20" t="s">
        <v>657</v>
      </c>
      <c r="C96" s="20" t="s">
        <v>20</v>
      </c>
      <c r="D96" s="20"/>
      <c r="E96" s="18" t="s">
        <v>0</v>
      </c>
      <c r="F96" s="18" t="s">
        <v>5</v>
      </c>
      <c r="G96" s="18" t="s">
        <v>302</v>
      </c>
      <c r="H96" s="18" t="s">
        <v>316</v>
      </c>
      <c r="I96" s="18" t="s">
        <v>146</v>
      </c>
      <c r="J96" s="22" t="s">
        <v>146</v>
      </c>
      <c r="K96" s="23"/>
      <c r="L96" s="24" t="s">
        <v>908</v>
      </c>
      <c r="M96" s="25"/>
      <c r="N96" s="18"/>
      <c r="O96" s="18"/>
      <c r="P96" s="18"/>
      <c r="Q96" s="26" t="s">
        <v>382</v>
      </c>
    </row>
    <row r="97" spans="1:17" s="21" customFormat="1" x14ac:dyDescent="0.35">
      <c r="A97" s="18" t="str">
        <f>"111"</f>
        <v>111</v>
      </c>
      <c r="B97" s="20" t="s">
        <v>860</v>
      </c>
      <c r="C97" s="20" t="s">
        <v>861</v>
      </c>
      <c r="D97" s="20"/>
      <c r="E97" s="18" t="s">
        <v>0</v>
      </c>
      <c r="F97" s="18" t="s">
        <v>1</v>
      </c>
      <c r="G97" s="18" t="s">
        <v>302</v>
      </c>
      <c r="H97" s="18" t="s">
        <v>142</v>
      </c>
      <c r="I97" s="18" t="s">
        <v>139</v>
      </c>
      <c r="J97" s="22" t="s">
        <v>139</v>
      </c>
      <c r="K97" s="23"/>
      <c r="L97" s="24"/>
      <c r="M97" s="18"/>
      <c r="N97" s="18"/>
      <c r="O97" s="18"/>
      <c r="P97" s="18"/>
      <c r="Q97" s="26" t="s">
        <v>583</v>
      </c>
    </row>
    <row r="98" spans="1:17" s="21" customFormat="1" x14ac:dyDescent="0.35">
      <c r="A98" s="18" t="str">
        <f>"102"</f>
        <v>102</v>
      </c>
      <c r="B98" s="20" t="s">
        <v>384</v>
      </c>
      <c r="C98" s="20" t="s">
        <v>102</v>
      </c>
      <c r="D98" s="20"/>
      <c r="E98" s="18" t="s">
        <v>0</v>
      </c>
      <c r="F98" s="18" t="s">
        <v>10</v>
      </c>
      <c r="G98" s="18" t="s">
        <v>302</v>
      </c>
      <c r="H98" s="18" t="s">
        <v>316</v>
      </c>
      <c r="I98" s="18" t="s">
        <v>146</v>
      </c>
      <c r="J98" s="22" t="s">
        <v>146</v>
      </c>
      <c r="K98" s="23"/>
      <c r="L98" s="24"/>
      <c r="M98" s="25"/>
      <c r="N98" s="18"/>
      <c r="O98" s="18"/>
      <c r="P98" s="18"/>
      <c r="Q98" s="26" t="s">
        <v>385</v>
      </c>
    </row>
    <row r="99" spans="1:17" s="21" customFormat="1" x14ac:dyDescent="0.35">
      <c r="A99" s="18" t="str">
        <f>"105"</f>
        <v>105</v>
      </c>
      <c r="B99" s="20" t="s">
        <v>557</v>
      </c>
      <c r="C99" s="20" t="s">
        <v>558</v>
      </c>
      <c r="D99" s="20"/>
      <c r="E99" s="18" t="s">
        <v>0</v>
      </c>
      <c r="F99" s="18" t="s">
        <v>1</v>
      </c>
      <c r="G99" s="18" t="s">
        <v>302</v>
      </c>
      <c r="H99" s="18" t="s">
        <v>139</v>
      </c>
      <c r="I99" s="18" t="s">
        <v>146</v>
      </c>
      <c r="J99" s="22" t="s">
        <v>146</v>
      </c>
      <c r="K99" s="23"/>
      <c r="L99" s="24"/>
      <c r="M99" s="25"/>
      <c r="N99" s="18"/>
      <c r="O99" s="18" t="s">
        <v>12</v>
      </c>
      <c r="P99" s="18"/>
      <c r="Q99" s="26"/>
    </row>
    <row r="100" spans="1:17" s="21" customFormat="1" x14ac:dyDescent="0.35">
      <c r="A100" s="18" t="str">
        <f>"111"</f>
        <v>111</v>
      </c>
      <c r="B100" s="20" t="s">
        <v>862</v>
      </c>
      <c r="C100" s="20" t="s">
        <v>863</v>
      </c>
      <c r="D100" s="20"/>
      <c r="E100" s="18" t="s">
        <v>0</v>
      </c>
      <c r="F100" s="18" t="s">
        <v>1</v>
      </c>
      <c r="G100" s="18" t="s">
        <v>146</v>
      </c>
      <c r="H100" s="18" t="s">
        <v>316</v>
      </c>
      <c r="I100" s="18" t="s">
        <v>302</v>
      </c>
      <c r="J100" s="22" t="s">
        <v>302</v>
      </c>
      <c r="K100" s="23"/>
      <c r="L100" s="32"/>
      <c r="M100" s="34" t="s">
        <v>909</v>
      </c>
      <c r="N100" s="18"/>
      <c r="O100" s="18"/>
      <c r="P100" s="18"/>
      <c r="Q100" s="26"/>
    </row>
    <row r="101" spans="1:17" s="21" customFormat="1" x14ac:dyDescent="0.35">
      <c r="A101" s="18" t="str">
        <f>"106"</f>
        <v>106</v>
      </c>
      <c r="B101" s="20" t="s">
        <v>608</v>
      </c>
      <c r="C101" s="20" t="s">
        <v>45</v>
      </c>
      <c r="D101" s="20"/>
      <c r="E101" s="18" t="s">
        <v>0</v>
      </c>
      <c r="F101" s="18" t="s">
        <v>1</v>
      </c>
      <c r="G101" s="18" t="s">
        <v>142</v>
      </c>
      <c r="H101" s="18" t="s">
        <v>139</v>
      </c>
      <c r="I101" s="18" t="s">
        <v>302</v>
      </c>
      <c r="J101" s="22" t="s">
        <v>302</v>
      </c>
      <c r="K101" s="23"/>
      <c r="L101" s="24"/>
      <c r="M101" s="34" t="s">
        <v>909</v>
      </c>
      <c r="N101" s="18"/>
      <c r="O101" s="18"/>
      <c r="P101" s="18"/>
      <c r="Q101" s="26"/>
    </row>
    <row r="102" spans="1:17" s="21" customFormat="1" ht="31" x14ac:dyDescent="0.35">
      <c r="A102" s="18" t="str">
        <f>"104"</f>
        <v>104</v>
      </c>
      <c r="B102" s="20" t="s">
        <v>499</v>
      </c>
      <c r="C102" s="20" t="s">
        <v>500</v>
      </c>
      <c r="D102" s="20"/>
      <c r="E102" s="18" t="s">
        <v>0</v>
      </c>
      <c r="F102" s="18" t="s">
        <v>1</v>
      </c>
      <c r="G102" s="18" t="s">
        <v>70</v>
      </c>
      <c r="H102" s="18" t="s">
        <v>139</v>
      </c>
      <c r="I102" s="18" t="s">
        <v>307</v>
      </c>
      <c r="J102" s="22" t="s">
        <v>139</v>
      </c>
      <c r="K102" s="23"/>
      <c r="L102" s="24"/>
      <c r="M102" s="34" t="s">
        <v>909</v>
      </c>
      <c r="N102" s="18" t="s">
        <v>3</v>
      </c>
      <c r="O102" s="18"/>
      <c r="P102" s="18"/>
      <c r="Q102" s="26" t="s">
        <v>403</v>
      </c>
    </row>
    <row r="103" spans="1:17" s="21" customFormat="1" x14ac:dyDescent="0.35">
      <c r="A103" s="18" t="str">
        <f>"102"</f>
        <v>102</v>
      </c>
      <c r="B103" s="20" t="s">
        <v>386</v>
      </c>
      <c r="C103" s="20" t="s">
        <v>387</v>
      </c>
      <c r="D103" s="20"/>
      <c r="E103" s="18" t="s">
        <v>0</v>
      </c>
      <c r="F103" s="18" t="s">
        <v>10</v>
      </c>
      <c r="G103" s="18" t="s">
        <v>302</v>
      </c>
      <c r="H103" s="18" t="s">
        <v>316</v>
      </c>
      <c r="I103" s="18" t="s">
        <v>146</v>
      </c>
      <c r="J103" s="22" t="s">
        <v>146</v>
      </c>
      <c r="K103" s="23"/>
      <c r="L103" s="24" t="s">
        <v>908</v>
      </c>
      <c r="M103" s="32"/>
      <c r="N103" s="18" t="s">
        <v>3</v>
      </c>
      <c r="O103" s="18"/>
      <c r="P103" s="18"/>
      <c r="Q103" s="26"/>
    </row>
    <row r="104" spans="1:17" s="21" customFormat="1" x14ac:dyDescent="0.35">
      <c r="A104" s="18" t="str">
        <f>"103"</f>
        <v>103</v>
      </c>
      <c r="B104" s="20" t="s">
        <v>439</v>
      </c>
      <c r="C104" s="20" t="s">
        <v>120</v>
      </c>
      <c r="D104" s="20"/>
      <c r="E104" s="18" t="s">
        <v>0</v>
      </c>
      <c r="F104" s="18" t="s">
        <v>5</v>
      </c>
      <c r="G104" s="18" t="s">
        <v>139</v>
      </c>
      <c r="H104" s="18" t="s">
        <v>142</v>
      </c>
      <c r="I104" s="18" t="s">
        <v>2</v>
      </c>
      <c r="J104" s="22" t="s">
        <v>2</v>
      </c>
      <c r="K104" s="23"/>
      <c r="M104" s="18"/>
      <c r="N104" s="18"/>
      <c r="O104" s="18"/>
      <c r="P104" s="18"/>
      <c r="Q104" s="26" t="s">
        <v>393</v>
      </c>
    </row>
    <row r="105" spans="1:17" s="21" customFormat="1" ht="31" x14ac:dyDescent="0.35">
      <c r="A105" s="18" t="str">
        <f>"106"</f>
        <v>106</v>
      </c>
      <c r="B105" s="20" t="s">
        <v>609</v>
      </c>
      <c r="C105" s="20" t="s">
        <v>610</v>
      </c>
      <c r="D105" s="20"/>
      <c r="E105" s="18" t="s">
        <v>0</v>
      </c>
      <c r="F105" s="18" t="s">
        <v>5</v>
      </c>
      <c r="G105" s="18" t="s">
        <v>302</v>
      </c>
      <c r="H105" s="18" t="s">
        <v>146</v>
      </c>
      <c r="I105" s="18" t="s">
        <v>316</v>
      </c>
      <c r="J105" s="22" t="s">
        <v>146</v>
      </c>
      <c r="K105" s="23"/>
      <c r="L105" s="24"/>
      <c r="M105" s="25"/>
      <c r="N105" s="18"/>
      <c r="O105" s="18"/>
      <c r="P105" s="18"/>
      <c r="Q105" s="26" t="s">
        <v>311</v>
      </c>
    </row>
    <row r="106" spans="1:17" s="21" customFormat="1" x14ac:dyDescent="0.35">
      <c r="A106" s="18" t="str">
        <f>"109"</f>
        <v>109</v>
      </c>
      <c r="B106" s="20" t="s">
        <v>62</v>
      </c>
      <c r="C106" s="20" t="s">
        <v>75</v>
      </c>
      <c r="D106" s="20"/>
      <c r="E106" s="18" t="s">
        <v>0</v>
      </c>
      <c r="F106" s="18" t="s">
        <v>7</v>
      </c>
      <c r="G106" s="18" t="s">
        <v>307</v>
      </c>
      <c r="H106" s="18" t="s">
        <v>303</v>
      </c>
      <c r="I106" s="18" t="s">
        <v>142</v>
      </c>
      <c r="J106" s="22" t="s">
        <v>303</v>
      </c>
      <c r="K106" s="23"/>
      <c r="L106" s="24"/>
      <c r="M106" s="18"/>
      <c r="N106" s="18"/>
      <c r="O106" s="18"/>
      <c r="P106" s="18"/>
      <c r="Q106" s="26"/>
    </row>
    <row r="107" spans="1:17" s="21" customFormat="1" ht="31" x14ac:dyDescent="0.35">
      <c r="A107" s="18" t="str">
        <f>"109"</f>
        <v>109</v>
      </c>
      <c r="B107" s="20" t="s">
        <v>768</v>
      </c>
      <c r="C107" s="20" t="s">
        <v>47</v>
      </c>
      <c r="D107" s="20"/>
      <c r="E107" s="18" t="s">
        <v>0</v>
      </c>
      <c r="F107" s="18" t="s">
        <v>5</v>
      </c>
      <c r="G107" s="18" t="s">
        <v>142</v>
      </c>
      <c r="H107" s="18" t="s">
        <v>303</v>
      </c>
      <c r="I107" s="18" t="s">
        <v>307</v>
      </c>
      <c r="J107" s="22" t="s">
        <v>307</v>
      </c>
      <c r="K107" s="23" t="s">
        <v>308</v>
      </c>
      <c r="L107" s="24"/>
      <c r="M107" s="18"/>
      <c r="N107" s="18"/>
      <c r="O107" s="18"/>
      <c r="P107" s="18"/>
      <c r="Q107" s="28" t="s">
        <v>769</v>
      </c>
    </row>
    <row r="108" spans="1:17" s="21" customFormat="1" x14ac:dyDescent="0.35">
      <c r="A108" s="18" t="str">
        <f>"103"</f>
        <v>103</v>
      </c>
      <c r="B108" s="20" t="s">
        <v>440</v>
      </c>
      <c r="C108" s="20" t="s">
        <v>52</v>
      </c>
      <c r="D108" s="20"/>
      <c r="E108" s="18" t="s">
        <v>0</v>
      </c>
      <c r="F108" s="18" t="s">
        <v>1</v>
      </c>
      <c r="G108" s="18" t="s">
        <v>2</v>
      </c>
      <c r="H108" s="18" t="s">
        <v>307</v>
      </c>
      <c r="I108" s="18" t="s">
        <v>303</v>
      </c>
      <c r="J108" s="22" t="s">
        <v>303</v>
      </c>
      <c r="K108" s="23"/>
      <c r="M108" s="18"/>
      <c r="N108" s="18"/>
      <c r="O108" s="18"/>
      <c r="P108" s="18"/>
      <c r="Q108" s="26" t="s">
        <v>385</v>
      </c>
    </row>
    <row r="109" spans="1:17" s="21" customFormat="1" x14ac:dyDescent="0.35">
      <c r="A109" s="18" t="str">
        <f>"111"</f>
        <v>111</v>
      </c>
      <c r="B109" s="20" t="s">
        <v>864</v>
      </c>
      <c r="C109" s="20" t="s">
        <v>107</v>
      </c>
      <c r="D109" s="20"/>
      <c r="E109" s="18" t="s">
        <v>0</v>
      </c>
      <c r="F109" s="18" t="s">
        <v>1</v>
      </c>
      <c r="G109" s="18" t="s">
        <v>146</v>
      </c>
      <c r="H109" s="18" t="s">
        <v>302</v>
      </c>
      <c r="I109" s="18" t="s">
        <v>316</v>
      </c>
      <c r="J109" s="22" t="s">
        <v>316</v>
      </c>
      <c r="K109" s="23"/>
      <c r="L109" s="24"/>
      <c r="M109" s="18"/>
      <c r="N109" s="18"/>
      <c r="O109" s="18"/>
      <c r="P109" s="18"/>
      <c r="Q109" s="26" t="s">
        <v>583</v>
      </c>
    </row>
    <row r="110" spans="1:17" s="21" customFormat="1" x14ac:dyDescent="0.35">
      <c r="A110" s="18" t="str">
        <f>"110"</f>
        <v>110</v>
      </c>
      <c r="B110" s="20" t="s">
        <v>813</v>
      </c>
      <c r="C110" s="20" t="s">
        <v>11</v>
      </c>
      <c r="D110" s="20"/>
      <c r="E110" s="18" t="s">
        <v>0</v>
      </c>
      <c r="F110" s="18" t="s">
        <v>10</v>
      </c>
      <c r="G110" s="18" t="s">
        <v>146</v>
      </c>
      <c r="H110" s="18" t="s">
        <v>302</v>
      </c>
      <c r="I110" s="18" t="s">
        <v>316</v>
      </c>
      <c r="J110" s="22" t="s">
        <v>316</v>
      </c>
      <c r="K110" s="23"/>
      <c r="L110" s="24"/>
      <c r="M110" s="25"/>
      <c r="N110" s="18"/>
      <c r="O110" s="18" t="s">
        <v>60</v>
      </c>
      <c r="P110" s="18"/>
      <c r="Q110" s="26" t="s">
        <v>393</v>
      </c>
    </row>
    <row r="111" spans="1:17" s="21" customFormat="1" x14ac:dyDescent="0.35">
      <c r="A111" s="18" t="str">
        <f>"111"</f>
        <v>111</v>
      </c>
      <c r="B111" s="20" t="s">
        <v>865</v>
      </c>
      <c r="C111" s="20" t="s">
        <v>31</v>
      </c>
      <c r="D111" s="20"/>
      <c r="E111" s="18" t="s">
        <v>0</v>
      </c>
      <c r="F111" s="18" t="s">
        <v>1</v>
      </c>
      <c r="G111" s="18" t="s">
        <v>142</v>
      </c>
      <c r="H111" s="18" t="s">
        <v>139</v>
      </c>
      <c r="I111" s="18" t="s">
        <v>302</v>
      </c>
      <c r="J111" s="22" t="s">
        <v>302</v>
      </c>
      <c r="K111" s="23"/>
      <c r="L111" s="24"/>
      <c r="M111" s="18"/>
      <c r="N111" s="18" t="s">
        <v>3</v>
      </c>
      <c r="O111" s="18"/>
      <c r="P111" s="18"/>
      <c r="Q111" s="26"/>
    </row>
    <row r="112" spans="1:17" s="21" customFormat="1" x14ac:dyDescent="0.35">
      <c r="A112" s="18" t="str">
        <f>"101"</f>
        <v>101</v>
      </c>
      <c r="B112" s="20" t="s">
        <v>330</v>
      </c>
      <c r="C112" s="20" t="s">
        <v>331</v>
      </c>
      <c r="D112" s="20"/>
      <c r="E112" s="18" t="s">
        <v>0</v>
      </c>
      <c r="F112" s="18" t="s">
        <v>7</v>
      </c>
      <c r="G112" s="18" t="s">
        <v>302</v>
      </c>
      <c r="H112" s="18" t="s">
        <v>303</v>
      </c>
      <c r="I112" s="18" t="s">
        <v>142</v>
      </c>
      <c r="J112" s="22" t="s">
        <v>303</v>
      </c>
      <c r="K112" s="23"/>
      <c r="L112" s="24"/>
      <c r="M112" s="25"/>
      <c r="N112" s="18" t="s">
        <v>8</v>
      </c>
      <c r="O112" s="18"/>
      <c r="P112" s="18"/>
      <c r="Q112" s="26"/>
    </row>
    <row r="113" spans="1:17" s="21" customFormat="1" ht="46.5" x14ac:dyDescent="0.35">
      <c r="A113" s="18" t="str">
        <f>"105"</f>
        <v>105</v>
      </c>
      <c r="B113" s="20" t="s">
        <v>559</v>
      </c>
      <c r="C113" s="20" t="s">
        <v>20</v>
      </c>
      <c r="D113" s="20"/>
      <c r="E113" s="18" t="s">
        <v>0</v>
      </c>
      <c r="F113" s="18" t="s">
        <v>5</v>
      </c>
      <c r="G113" s="18" t="s">
        <v>302</v>
      </c>
      <c r="H113" s="18" t="s">
        <v>142</v>
      </c>
      <c r="I113" s="18" t="s">
        <v>316</v>
      </c>
      <c r="J113" s="22" t="s">
        <v>316</v>
      </c>
      <c r="K113" s="23"/>
      <c r="L113" s="24" t="s">
        <v>908</v>
      </c>
      <c r="M113" s="25"/>
      <c r="N113" s="18" t="s">
        <v>3</v>
      </c>
      <c r="O113" s="18"/>
      <c r="P113" s="18"/>
      <c r="Q113" s="26" t="s">
        <v>560</v>
      </c>
    </row>
    <row r="114" spans="1:17" s="21" customFormat="1" x14ac:dyDescent="0.35">
      <c r="A114" s="18" t="str">
        <f>"106"</f>
        <v>106</v>
      </c>
      <c r="B114" s="20" t="s">
        <v>30</v>
      </c>
      <c r="C114" s="20" t="s">
        <v>611</v>
      </c>
      <c r="D114" s="20"/>
      <c r="E114" s="18" t="s">
        <v>0</v>
      </c>
      <c r="F114" s="18" t="s">
        <v>1</v>
      </c>
      <c r="G114" s="18" t="s">
        <v>146</v>
      </c>
      <c r="H114" s="18" t="s">
        <v>139</v>
      </c>
      <c r="I114" s="18" t="s">
        <v>142</v>
      </c>
      <c r="J114" s="22" t="s">
        <v>139</v>
      </c>
      <c r="K114" s="23"/>
      <c r="L114" s="24"/>
      <c r="M114" s="25"/>
      <c r="N114" s="18"/>
      <c r="O114" s="18" t="s">
        <v>16</v>
      </c>
      <c r="P114" s="18"/>
      <c r="Q114" s="26"/>
    </row>
    <row r="115" spans="1:17" s="21" customFormat="1" ht="31" x14ac:dyDescent="0.35">
      <c r="A115" s="18" t="str">
        <f>"110"</f>
        <v>110</v>
      </c>
      <c r="B115" s="20" t="s">
        <v>814</v>
      </c>
      <c r="C115" s="20" t="s">
        <v>815</v>
      </c>
      <c r="D115" s="20"/>
      <c r="E115" s="18" t="s">
        <v>0</v>
      </c>
      <c r="F115" s="18" t="s">
        <v>1</v>
      </c>
      <c r="G115" s="18" t="s">
        <v>146</v>
      </c>
      <c r="H115" s="18" t="s">
        <v>142</v>
      </c>
      <c r="I115" s="18" t="s">
        <v>307</v>
      </c>
      <c r="J115" s="22" t="s">
        <v>307</v>
      </c>
      <c r="K115" s="23"/>
      <c r="L115" s="24"/>
      <c r="M115" s="25"/>
      <c r="N115" s="18"/>
      <c r="O115" s="18"/>
      <c r="P115" s="18"/>
      <c r="Q115" s="26"/>
    </row>
    <row r="116" spans="1:17" s="21" customFormat="1" ht="31" x14ac:dyDescent="0.35">
      <c r="A116" s="18" t="str">
        <f>"105"</f>
        <v>105</v>
      </c>
      <c r="B116" s="20" t="s">
        <v>561</v>
      </c>
      <c r="C116" s="20" t="s">
        <v>562</v>
      </c>
      <c r="D116" s="20"/>
      <c r="E116" s="18" t="s">
        <v>0</v>
      </c>
      <c r="F116" s="18" t="s">
        <v>5</v>
      </c>
      <c r="G116" s="18" t="s">
        <v>302</v>
      </c>
      <c r="H116" s="18" t="s">
        <v>316</v>
      </c>
      <c r="I116" s="18" t="s">
        <v>142</v>
      </c>
      <c r="J116" s="22" t="s">
        <v>142</v>
      </c>
      <c r="K116" s="23"/>
      <c r="L116" s="24" t="s">
        <v>908</v>
      </c>
      <c r="M116" s="25"/>
      <c r="N116" s="18"/>
      <c r="O116" s="18"/>
      <c r="P116" s="18"/>
      <c r="Q116" s="26"/>
    </row>
    <row r="117" spans="1:17" s="21" customFormat="1" x14ac:dyDescent="0.35">
      <c r="A117" s="18" t="str">
        <f>"107"</f>
        <v>107</v>
      </c>
      <c r="B117" s="20" t="s">
        <v>658</v>
      </c>
      <c r="C117" s="20" t="s">
        <v>659</v>
      </c>
      <c r="D117" s="20"/>
      <c r="E117" s="18" t="s">
        <v>0</v>
      </c>
      <c r="F117" s="18" t="s">
        <v>1</v>
      </c>
      <c r="G117" s="18" t="s">
        <v>302</v>
      </c>
      <c r="H117" s="18" t="s">
        <v>316</v>
      </c>
      <c r="I117" s="18" t="s">
        <v>146</v>
      </c>
      <c r="J117" s="22" t="s">
        <v>146</v>
      </c>
      <c r="K117" s="23"/>
      <c r="L117" s="24"/>
      <c r="M117" s="25"/>
      <c r="N117" s="18"/>
      <c r="O117" s="18"/>
      <c r="P117" s="18"/>
      <c r="Q117" s="26"/>
    </row>
    <row r="118" spans="1:17" s="21" customFormat="1" ht="31" x14ac:dyDescent="0.35">
      <c r="A118" s="18">
        <v>104</v>
      </c>
      <c r="B118" s="20" t="s">
        <v>501</v>
      </c>
      <c r="C118" s="20" t="s">
        <v>77</v>
      </c>
      <c r="D118" s="20" t="s">
        <v>306</v>
      </c>
      <c r="E118" s="18" t="s">
        <v>0</v>
      </c>
      <c r="F118" s="18" t="s">
        <v>1</v>
      </c>
      <c r="G118" s="18" t="s">
        <v>307</v>
      </c>
      <c r="H118" s="18" t="s">
        <v>139</v>
      </c>
      <c r="I118" s="18" t="s">
        <v>70</v>
      </c>
      <c r="J118" s="22" t="s">
        <v>307</v>
      </c>
      <c r="K118" s="23"/>
      <c r="L118" s="24"/>
      <c r="M118" s="25"/>
      <c r="N118" s="18"/>
      <c r="O118" s="18"/>
      <c r="P118" s="18"/>
      <c r="Q118" s="26"/>
    </row>
    <row r="119" spans="1:17" s="21" customFormat="1" x14ac:dyDescent="0.35">
      <c r="A119" s="18" t="str">
        <f>"103"</f>
        <v>103</v>
      </c>
      <c r="B119" s="20" t="s">
        <v>441</v>
      </c>
      <c r="C119" s="20" t="s">
        <v>442</v>
      </c>
      <c r="D119" s="20"/>
      <c r="E119" s="18" t="s">
        <v>0</v>
      </c>
      <c r="F119" s="18" t="s">
        <v>1</v>
      </c>
      <c r="G119" s="18" t="s">
        <v>302</v>
      </c>
      <c r="H119" s="18" t="s">
        <v>316</v>
      </c>
      <c r="I119" s="18" t="s">
        <v>2</v>
      </c>
      <c r="J119" s="22" t="s">
        <v>302</v>
      </c>
      <c r="K119" s="23"/>
      <c r="M119" s="18"/>
      <c r="N119" s="18"/>
      <c r="O119" s="18"/>
      <c r="P119" s="18"/>
      <c r="Q119" s="26"/>
    </row>
    <row r="120" spans="1:17" s="21" customFormat="1" x14ac:dyDescent="0.35">
      <c r="A120" s="18" t="str">
        <f>"108"</f>
        <v>108</v>
      </c>
      <c r="B120" s="20" t="s">
        <v>722</v>
      </c>
      <c r="C120" s="20" t="s">
        <v>61</v>
      </c>
      <c r="D120" s="20"/>
      <c r="E120" s="18" t="s">
        <v>0</v>
      </c>
      <c r="F120" s="18" t="s">
        <v>10</v>
      </c>
      <c r="G120" s="18" t="s">
        <v>302</v>
      </c>
      <c r="H120" s="18" t="s">
        <v>316</v>
      </c>
      <c r="I120" s="18" t="s">
        <v>142</v>
      </c>
      <c r="J120" s="22" t="s">
        <v>142</v>
      </c>
      <c r="K120" s="23"/>
      <c r="L120" s="24" t="s">
        <v>908</v>
      </c>
      <c r="M120" s="25"/>
      <c r="N120" s="18"/>
      <c r="O120" s="18" t="s">
        <v>409</v>
      </c>
      <c r="P120" s="18"/>
      <c r="Q120" s="26" t="s">
        <v>723</v>
      </c>
    </row>
    <row r="121" spans="1:17" s="21" customFormat="1" ht="31" x14ac:dyDescent="0.35">
      <c r="A121" s="18" t="str">
        <f>"102"</f>
        <v>102</v>
      </c>
      <c r="B121" s="20" t="s">
        <v>388</v>
      </c>
      <c r="C121" s="20" t="s">
        <v>389</v>
      </c>
      <c r="D121" s="20"/>
      <c r="E121" s="18" t="s">
        <v>0</v>
      </c>
      <c r="F121" s="18" t="s">
        <v>10</v>
      </c>
      <c r="G121" s="18" t="s">
        <v>302</v>
      </c>
      <c r="H121" s="18" t="s">
        <v>316</v>
      </c>
      <c r="I121" s="18" t="s">
        <v>146</v>
      </c>
      <c r="J121" s="22" t="s">
        <v>146</v>
      </c>
      <c r="K121" s="23"/>
      <c r="L121" s="24"/>
      <c r="M121" s="25"/>
      <c r="N121" s="18"/>
      <c r="O121" s="18" t="s">
        <v>60</v>
      </c>
      <c r="P121" s="18"/>
      <c r="Q121" s="26"/>
    </row>
    <row r="122" spans="1:17" s="21" customFormat="1" x14ac:dyDescent="0.35">
      <c r="A122" s="18" t="str">
        <f>"107"</f>
        <v>107</v>
      </c>
      <c r="B122" s="20" t="s">
        <v>660</v>
      </c>
      <c r="C122" s="20" t="s">
        <v>661</v>
      </c>
      <c r="D122" s="20"/>
      <c r="E122" s="18" t="s">
        <v>0</v>
      </c>
      <c r="F122" s="18" t="s">
        <v>10</v>
      </c>
      <c r="G122" s="18" t="s">
        <v>302</v>
      </c>
      <c r="H122" s="18" t="s">
        <v>316</v>
      </c>
      <c r="I122" s="18" t="s">
        <v>146</v>
      </c>
      <c r="J122" s="22" t="s">
        <v>146</v>
      </c>
      <c r="K122" s="23"/>
      <c r="L122" s="24"/>
      <c r="M122" s="25"/>
      <c r="N122" s="18"/>
      <c r="O122" s="18"/>
      <c r="P122" s="18"/>
      <c r="Q122" s="26"/>
    </row>
    <row r="123" spans="1:17" s="21" customFormat="1" x14ac:dyDescent="0.35">
      <c r="A123" s="18" t="str">
        <f>"107"</f>
        <v>107</v>
      </c>
      <c r="B123" s="20" t="s">
        <v>662</v>
      </c>
      <c r="C123" s="20" t="s">
        <v>96</v>
      </c>
      <c r="D123" s="20"/>
      <c r="E123" s="18" t="s">
        <v>0</v>
      </c>
      <c r="F123" s="18" t="s">
        <v>10</v>
      </c>
      <c r="G123" s="18" t="s">
        <v>146</v>
      </c>
      <c r="H123" s="18" t="s">
        <v>316</v>
      </c>
      <c r="I123" s="18" t="s">
        <v>302</v>
      </c>
      <c r="J123" s="22" t="s">
        <v>302</v>
      </c>
      <c r="K123" s="23"/>
      <c r="L123" s="24"/>
      <c r="M123" s="34" t="s">
        <v>909</v>
      </c>
      <c r="N123" s="18"/>
      <c r="O123" s="18"/>
      <c r="P123" s="18"/>
      <c r="Q123" s="26"/>
    </row>
    <row r="124" spans="1:17" s="21" customFormat="1" x14ac:dyDescent="0.35">
      <c r="A124" s="18" t="str">
        <f>"103"</f>
        <v>103</v>
      </c>
      <c r="B124" s="20" t="s">
        <v>443</v>
      </c>
      <c r="C124" s="20" t="s">
        <v>93</v>
      </c>
      <c r="D124" s="20"/>
      <c r="E124" s="18" t="s">
        <v>0</v>
      </c>
      <c r="F124" s="18" t="s">
        <v>10</v>
      </c>
      <c r="G124" s="18" t="s">
        <v>2</v>
      </c>
      <c r="H124" s="18" t="s">
        <v>146</v>
      </c>
      <c r="I124" s="18" t="s">
        <v>142</v>
      </c>
      <c r="J124" s="22" t="s">
        <v>146</v>
      </c>
      <c r="K124" s="23"/>
      <c r="M124" s="34" t="s">
        <v>909</v>
      </c>
      <c r="N124" s="18"/>
      <c r="O124" s="18"/>
      <c r="P124" s="18"/>
      <c r="Q124" s="26" t="s">
        <v>444</v>
      </c>
    </row>
    <row r="125" spans="1:17" s="21" customFormat="1" x14ac:dyDescent="0.35">
      <c r="A125" s="18" t="str">
        <f>"108"</f>
        <v>108</v>
      </c>
      <c r="B125" s="20" t="s">
        <v>724</v>
      </c>
      <c r="C125" s="20" t="s">
        <v>58</v>
      </c>
      <c r="D125" s="20"/>
      <c r="E125" s="18" t="s">
        <v>0</v>
      </c>
      <c r="F125" s="18" t="s">
        <v>1</v>
      </c>
      <c r="G125" s="18" t="s">
        <v>142</v>
      </c>
      <c r="H125" s="18" t="s">
        <v>139</v>
      </c>
      <c r="I125" s="18" t="s">
        <v>302</v>
      </c>
      <c r="J125" s="22" t="s">
        <v>302</v>
      </c>
      <c r="K125" s="23"/>
      <c r="L125" s="24"/>
      <c r="M125" s="25"/>
      <c r="N125" s="18"/>
      <c r="O125" s="18" t="s">
        <v>39</v>
      </c>
      <c r="P125" s="18" t="s">
        <v>80</v>
      </c>
      <c r="Q125" s="26" t="s">
        <v>725</v>
      </c>
    </row>
    <row r="126" spans="1:17" s="21" customFormat="1" x14ac:dyDescent="0.35">
      <c r="A126" s="18" t="str">
        <f>"103"</f>
        <v>103</v>
      </c>
      <c r="B126" s="20" t="s">
        <v>445</v>
      </c>
      <c r="C126" s="20" t="s">
        <v>105</v>
      </c>
      <c r="D126" s="20"/>
      <c r="E126" s="18" t="s">
        <v>0</v>
      </c>
      <c r="F126" s="18" t="s">
        <v>1</v>
      </c>
      <c r="G126" s="18" t="s">
        <v>142</v>
      </c>
      <c r="H126" s="18" t="s">
        <v>139</v>
      </c>
      <c r="I126" s="18" t="s">
        <v>2</v>
      </c>
      <c r="J126" s="22" t="s">
        <v>2</v>
      </c>
      <c r="K126" s="23"/>
      <c r="M126" s="18"/>
      <c r="N126" s="18"/>
      <c r="O126" s="18"/>
      <c r="P126" s="18"/>
      <c r="Q126" s="26"/>
    </row>
    <row r="127" spans="1:17" s="21" customFormat="1" x14ac:dyDescent="0.35">
      <c r="A127" s="18" t="str">
        <f>"111"</f>
        <v>111</v>
      </c>
      <c r="B127" s="20" t="s">
        <v>866</v>
      </c>
      <c r="C127" s="20" t="s">
        <v>26</v>
      </c>
      <c r="D127" s="20"/>
      <c r="E127" s="18" t="s">
        <v>0</v>
      </c>
      <c r="F127" s="18" t="s">
        <v>1</v>
      </c>
      <c r="G127" s="18" t="s">
        <v>316</v>
      </c>
      <c r="H127" s="18" t="s">
        <v>146</v>
      </c>
      <c r="I127" s="18" t="s">
        <v>302</v>
      </c>
      <c r="J127" s="22" t="s">
        <v>316</v>
      </c>
      <c r="K127" s="23"/>
      <c r="L127" s="24"/>
      <c r="M127" s="18"/>
      <c r="N127" s="18"/>
      <c r="O127" s="18"/>
      <c r="P127" s="18"/>
      <c r="Q127" s="26"/>
    </row>
    <row r="128" spans="1:17" s="21" customFormat="1" x14ac:dyDescent="0.35">
      <c r="A128" s="18" t="str">
        <f>"107"</f>
        <v>107</v>
      </c>
      <c r="B128" s="20" t="s">
        <v>663</v>
      </c>
      <c r="C128" s="20" t="s">
        <v>656</v>
      </c>
      <c r="D128" s="20"/>
      <c r="E128" s="18" t="s">
        <v>0</v>
      </c>
      <c r="F128" s="18" t="s">
        <v>1</v>
      </c>
      <c r="G128" s="18" t="s">
        <v>302</v>
      </c>
      <c r="H128" s="18" t="s">
        <v>316</v>
      </c>
      <c r="I128" s="18" t="s">
        <v>146</v>
      </c>
      <c r="J128" s="22" t="s">
        <v>302</v>
      </c>
      <c r="K128" s="23"/>
      <c r="L128" s="24"/>
      <c r="M128" s="34" t="s">
        <v>909</v>
      </c>
      <c r="N128" s="18"/>
      <c r="O128" s="18"/>
      <c r="P128" s="18"/>
      <c r="Q128" s="26"/>
    </row>
    <row r="129" spans="1:17" s="21" customFormat="1" x14ac:dyDescent="0.35">
      <c r="A129" s="18" t="str">
        <f>"103"</f>
        <v>103</v>
      </c>
      <c r="B129" s="20" t="s">
        <v>446</v>
      </c>
      <c r="C129" s="20" t="s">
        <v>447</v>
      </c>
      <c r="D129" s="20"/>
      <c r="E129" s="18" t="s">
        <v>0</v>
      </c>
      <c r="F129" s="18" t="s">
        <v>1</v>
      </c>
      <c r="G129" s="18" t="s">
        <v>139</v>
      </c>
      <c r="H129" s="18" t="s">
        <v>303</v>
      </c>
      <c r="I129" s="18" t="s">
        <v>307</v>
      </c>
      <c r="J129" s="22" t="s">
        <v>139</v>
      </c>
      <c r="K129" s="23"/>
      <c r="M129" s="18"/>
      <c r="N129" s="18"/>
      <c r="O129" s="18"/>
      <c r="P129" s="18"/>
      <c r="Q129" s="26" t="s">
        <v>448</v>
      </c>
    </row>
    <row r="130" spans="1:17" s="21" customFormat="1" x14ac:dyDescent="0.35">
      <c r="A130" s="18" t="str">
        <f>"103"</f>
        <v>103</v>
      </c>
      <c r="B130" s="20" t="s">
        <v>449</v>
      </c>
      <c r="C130" s="20" t="s">
        <v>450</v>
      </c>
      <c r="D130" s="20"/>
      <c r="E130" s="18" t="s">
        <v>0</v>
      </c>
      <c r="F130" s="18" t="s">
        <v>10</v>
      </c>
      <c r="G130" s="18" t="s">
        <v>139</v>
      </c>
      <c r="H130" s="18" t="s">
        <v>307</v>
      </c>
      <c r="I130" s="18" t="s">
        <v>303</v>
      </c>
      <c r="J130" s="22" t="s">
        <v>303</v>
      </c>
      <c r="K130" s="23"/>
      <c r="M130" s="18"/>
      <c r="N130" s="18"/>
      <c r="O130" s="18" t="s">
        <v>60</v>
      </c>
      <c r="P130" s="18"/>
      <c r="Q130" s="26"/>
    </row>
    <row r="131" spans="1:17" s="21" customFormat="1" x14ac:dyDescent="0.35">
      <c r="A131" s="18" t="str">
        <f>"108"</f>
        <v>108</v>
      </c>
      <c r="B131" s="20" t="s">
        <v>726</v>
      </c>
      <c r="C131" s="20" t="s">
        <v>727</v>
      </c>
      <c r="D131" s="20"/>
      <c r="E131" s="18" t="s">
        <v>0</v>
      </c>
      <c r="F131" s="18" t="s">
        <v>10</v>
      </c>
      <c r="G131" s="18" t="s">
        <v>302</v>
      </c>
      <c r="H131" s="18" t="s">
        <v>142</v>
      </c>
      <c r="I131" s="18" t="s">
        <v>139</v>
      </c>
      <c r="J131" s="22" t="s">
        <v>139</v>
      </c>
      <c r="K131" s="23"/>
      <c r="L131" s="24"/>
      <c r="M131" s="25"/>
      <c r="N131" s="18"/>
      <c r="O131" s="18"/>
      <c r="P131" s="18"/>
      <c r="Q131" s="26"/>
    </row>
    <row r="132" spans="1:17" s="21" customFormat="1" x14ac:dyDescent="0.35">
      <c r="A132" s="18" t="str">
        <f>"111"</f>
        <v>111</v>
      </c>
      <c r="B132" s="20" t="s">
        <v>726</v>
      </c>
      <c r="C132" s="20" t="s">
        <v>867</v>
      </c>
      <c r="D132" s="20"/>
      <c r="E132" s="18" t="s">
        <v>0</v>
      </c>
      <c r="F132" s="18" t="s">
        <v>5</v>
      </c>
      <c r="G132" s="18" t="s">
        <v>302</v>
      </c>
      <c r="H132" s="18" t="s">
        <v>316</v>
      </c>
      <c r="I132" s="18" t="s">
        <v>142</v>
      </c>
      <c r="J132" s="22" t="s">
        <v>316</v>
      </c>
      <c r="K132" s="23"/>
      <c r="L132" s="24" t="s">
        <v>908</v>
      </c>
      <c r="M132" s="18"/>
      <c r="N132" s="18" t="s">
        <v>3</v>
      </c>
      <c r="O132" s="18"/>
      <c r="P132" s="18"/>
      <c r="Q132" s="26" t="s">
        <v>868</v>
      </c>
    </row>
    <row r="133" spans="1:17" s="21" customFormat="1" x14ac:dyDescent="0.35">
      <c r="A133" s="18" t="str">
        <f>"101"</f>
        <v>101</v>
      </c>
      <c r="B133" s="20" t="s">
        <v>332</v>
      </c>
      <c r="C133" s="20" t="s">
        <v>333</v>
      </c>
      <c r="D133" s="20"/>
      <c r="E133" s="18" t="s">
        <v>0</v>
      </c>
      <c r="F133" s="18" t="s">
        <v>1</v>
      </c>
      <c r="G133" s="18" t="s">
        <v>303</v>
      </c>
      <c r="H133" s="18" t="s">
        <v>302</v>
      </c>
      <c r="I133" s="18" t="s">
        <v>142</v>
      </c>
      <c r="J133" s="22" t="s">
        <v>303</v>
      </c>
      <c r="K133" s="23"/>
      <c r="L133" s="24"/>
      <c r="M133" s="25"/>
      <c r="N133" s="18" t="s">
        <v>3</v>
      </c>
      <c r="O133" s="18"/>
      <c r="P133" s="18"/>
      <c r="Q133" s="26"/>
    </row>
    <row r="134" spans="1:17" s="21" customFormat="1" x14ac:dyDescent="0.35">
      <c r="A134" s="18" t="str">
        <f>"105"</f>
        <v>105</v>
      </c>
      <c r="B134" s="20" t="s">
        <v>563</v>
      </c>
      <c r="C134" s="20" t="s">
        <v>564</v>
      </c>
      <c r="D134" s="20"/>
      <c r="E134" s="18" t="s">
        <v>0</v>
      </c>
      <c r="F134" s="18" t="s">
        <v>5</v>
      </c>
      <c r="G134" s="18" t="s">
        <v>302</v>
      </c>
      <c r="H134" s="18" t="s">
        <v>316</v>
      </c>
      <c r="I134" s="18" t="s">
        <v>142</v>
      </c>
      <c r="J134" s="22" t="s">
        <v>142</v>
      </c>
      <c r="K134" s="23"/>
      <c r="L134" s="24" t="s">
        <v>908</v>
      </c>
      <c r="M134" s="25"/>
      <c r="N134" s="18" t="s">
        <v>3</v>
      </c>
      <c r="O134" s="18"/>
      <c r="P134" s="18"/>
      <c r="Q134" s="26" t="s">
        <v>528</v>
      </c>
    </row>
    <row r="135" spans="1:17" s="21" customFormat="1" x14ac:dyDescent="0.35">
      <c r="A135" s="18" t="str">
        <f>"110"</f>
        <v>110</v>
      </c>
      <c r="B135" s="20" t="s">
        <v>816</v>
      </c>
      <c r="C135" s="20" t="s">
        <v>817</v>
      </c>
      <c r="D135" s="20"/>
      <c r="E135" s="18" t="s">
        <v>0</v>
      </c>
      <c r="F135" s="18" t="s">
        <v>7</v>
      </c>
      <c r="G135" s="18" t="s">
        <v>146</v>
      </c>
      <c r="H135" s="18" t="s">
        <v>302</v>
      </c>
      <c r="I135" s="18" t="s">
        <v>316</v>
      </c>
      <c r="J135" s="22" t="s">
        <v>146</v>
      </c>
      <c r="K135" s="23"/>
      <c r="L135" s="24"/>
      <c r="M135" s="25"/>
      <c r="N135" s="18" t="s">
        <v>3</v>
      </c>
      <c r="O135" s="18"/>
      <c r="P135" s="18"/>
      <c r="Q135" s="26" t="s">
        <v>560</v>
      </c>
    </row>
    <row r="136" spans="1:17" s="21" customFormat="1" x14ac:dyDescent="0.35">
      <c r="A136" s="18" t="str">
        <f>"111"</f>
        <v>111</v>
      </c>
      <c r="B136" s="20" t="s">
        <v>869</v>
      </c>
      <c r="C136" s="20" t="s">
        <v>119</v>
      </c>
      <c r="D136" s="20"/>
      <c r="E136" s="18" t="s">
        <v>0</v>
      </c>
      <c r="F136" s="18" t="s">
        <v>1</v>
      </c>
      <c r="G136" s="18" t="s">
        <v>316</v>
      </c>
      <c r="H136" s="18" t="s">
        <v>146</v>
      </c>
      <c r="I136" s="18" t="s">
        <v>302</v>
      </c>
      <c r="J136" s="22" t="s">
        <v>146</v>
      </c>
      <c r="K136" s="23"/>
      <c r="L136" s="24"/>
      <c r="M136" s="18"/>
      <c r="N136" s="18"/>
      <c r="O136" s="18"/>
      <c r="P136" s="18"/>
      <c r="Q136" s="26"/>
    </row>
    <row r="137" spans="1:17" s="21" customFormat="1" x14ac:dyDescent="0.35">
      <c r="A137" s="18" t="str">
        <f>"109"</f>
        <v>109</v>
      </c>
      <c r="B137" s="20" t="s">
        <v>770</v>
      </c>
      <c r="C137" s="20" t="s">
        <v>771</v>
      </c>
      <c r="D137" s="20"/>
      <c r="E137" s="18" t="s">
        <v>0</v>
      </c>
      <c r="F137" s="18" t="s">
        <v>7</v>
      </c>
      <c r="G137" s="18" t="s">
        <v>303</v>
      </c>
      <c r="H137" s="18" t="s">
        <v>142</v>
      </c>
      <c r="I137" s="18" t="s">
        <v>139</v>
      </c>
      <c r="J137" s="22" t="s">
        <v>142</v>
      </c>
      <c r="K137" s="23"/>
      <c r="L137" s="24"/>
      <c r="M137" s="18"/>
      <c r="N137" s="18" t="s">
        <v>3</v>
      </c>
      <c r="O137" s="18"/>
      <c r="P137" s="18"/>
      <c r="Q137" s="26"/>
    </row>
    <row r="138" spans="1:17" s="21" customFormat="1" x14ac:dyDescent="0.35">
      <c r="A138" s="18" t="str">
        <f>"101"</f>
        <v>101</v>
      </c>
      <c r="B138" s="20" t="s">
        <v>334</v>
      </c>
      <c r="C138" s="20" t="s">
        <v>56</v>
      </c>
      <c r="D138" s="20"/>
      <c r="E138" s="18" t="s">
        <v>0</v>
      </c>
      <c r="F138" s="18" t="s">
        <v>1</v>
      </c>
      <c r="G138" s="18" t="s">
        <v>139</v>
      </c>
      <c r="H138" s="18" t="s">
        <v>142</v>
      </c>
      <c r="I138" s="18" t="s">
        <v>303</v>
      </c>
      <c r="J138" s="22" t="s">
        <v>142</v>
      </c>
      <c r="K138" s="23"/>
      <c r="L138" s="24"/>
      <c r="M138" s="25"/>
      <c r="N138" s="18" t="s">
        <v>3</v>
      </c>
      <c r="O138" s="18"/>
      <c r="P138" s="18"/>
      <c r="Q138" s="26"/>
    </row>
    <row r="139" spans="1:17" s="21" customFormat="1" x14ac:dyDescent="0.35">
      <c r="A139" s="18" t="str">
        <f>"110"</f>
        <v>110</v>
      </c>
      <c r="B139" s="20" t="s">
        <v>818</v>
      </c>
      <c r="C139" s="20" t="s">
        <v>819</v>
      </c>
      <c r="D139" s="20"/>
      <c r="E139" s="18" t="s">
        <v>0</v>
      </c>
      <c r="F139" s="18" t="s">
        <v>1</v>
      </c>
      <c r="G139" s="18" t="s">
        <v>307</v>
      </c>
      <c r="H139" s="18" t="s">
        <v>139</v>
      </c>
      <c r="I139" s="18" t="s">
        <v>142</v>
      </c>
      <c r="J139" s="22" t="s">
        <v>307</v>
      </c>
      <c r="K139" s="23"/>
      <c r="L139" s="24"/>
      <c r="M139" s="25"/>
      <c r="N139" s="18"/>
      <c r="O139" s="18"/>
      <c r="P139" s="18"/>
      <c r="Q139" s="26"/>
    </row>
    <row r="140" spans="1:17" s="21" customFormat="1" x14ac:dyDescent="0.35">
      <c r="A140" s="18" t="str">
        <f>"110"</f>
        <v>110</v>
      </c>
      <c r="B140" s="20" t="s">
        <v>820</v>
      </c>
      <c r="C140" s="20" t="s">
        <v>23</v>
      </c>
      <c r="D140" s="20"/>
      <c r="E140" s="18" t="s">
        <v>0</v>
      </c>
      <c r="F140" s="18" t="s">
        <v>5</v>
      </c>
      <c r="G140" s="18" t="s">
        <v>302</v>
      </c>
      <c r="H140" s="18" t="s">
        <v>316</v>
      </c>
      <c r="I140" s="18" t="s">
        <v>146</v>
      </c>
      <c r="J140" s="22" t="s">
        <v>302</v>
      </c>
      <c r="K140" s="23"/>
      <c r="L140" s="24"/>
      <c r="M140" s="34" t="s">
        <v>909</v>
      </c>
      <c r="N140" s="18" t="s">
        <v>3</v>
      </c>
      <c r="O140" s="18"/>
      <c r="P140" s="18"/>
      <c r="Q140" s="26" t="s">
        <v>707</v>
      </c>
    </row>
    <row r="141" spans="1:17" s="21" customFormat="1" x14ac:dyDescent="0.35">
      <c r="A141" s="18" t="str">
        <f>"110"</f>
        <v>110</v>
      </c>
      <c r="B141" s="20" t="s">
        <v>821</v>
      </c>
      <c r="C141" s="20" t="s">
        <v>17</v>
      </c>
      <c r="D141" s="20"/>
      <c r="E141" s="18" t="s">
        <v>0</v>
      </c>
      <c r="F141" s="18" t="s">
        <v>1</v>
      </c>
      <c r="G141" s="18" t="s">
        <v>142</v>
      </c>
      <c r="H141" s="18" t="s">
        <v>307</v>
      </c>
      <c r="I141" s="18" t="s">
        <v>139</v>
      </c>
      <c r="J141" s="22" t="s">
        <v>307</v>
      </c>
      <c r="K141" s="23"/>
      <c r="L141" s="24"/>
      <c r="M141" s="25"/>
      <c r="N141" s="18"/>
      <c r="O141" s="18"/>
      <c r="P141" s="18"/>
      <c r="Q141" s="26"/>
    </row>
    <row r="142" spans="1:17" s="21" customFormat="1" x14ac:dyDescent="0.35">
      <c r="A142" s="18" t="str">
        <f>"111"</f>
        <v>111</v>
      </c>
      <c r="B142" s="20" t="s">
        <v>870</v>
      </c>
      <c r="C142" s="20" t="s">
        <v>871</v>
      </c>
      <c r="D142" s="20"/>
      <c r="E142" s="18" t="s">
        <v>0</v>
      </c>
      <c r="F142" s="18" t="s">
        <v>1</v>
      </c>
      <c r="G142" s="18" t="s">
        <v>146</v>
      </c>
      <c r="H142" s="18" t="s">
        <v>302</v>
      </c>
      <c r="I142" s="18" t="s">
        <v>316</v>
      </c>
      <c r="J142" s="22" t="s">
        <v>316</v>
      </c>
      <c r="K142" s="23"/>
      <c r="L142" s="24"/>
      <c r="M142" s="18"/>
      <c r="N142" s="18"/>
      <c r="O142" s="18"/>
      <c r="P142" s="18"/>
      <c r="Q142" s="26"/>
    </row>
    <row r="143" spans="1:17" s="21" customFormat="1" x14ac:dyDescent="0.35">
      <c r="A143" s="18" t="str">
        <f>"110"</f>
        <v>110</v>
      </c>
      <c r="B143" s="20" t="s">
        <v>822</v>
      </c>
      <c r="C143" s="20" t="s">
        <v>19</v>
      </c>
      <c r="D143" s="20"/>
      <c r="E143" s="18" t="s">
        <v>0</v>
      </c>
      <c r="F143" s="18" t="s">
        <v>5</v>
      </c>
      <c r="G143" s="18" t="s">
        <v>316</v>
      </c>
      <c r="H143" s="18" t="s">
        <v>146</v>
      </c>
      <c r="I143" s="18" t="s">
        <v>302</v>
      </c>
      <c r="J143" s="22" t="s">
        <v>302</v>
      </c>
      <c r="K143" s="23"/>
      <c r="L143" s="24"/>
      <c r="M143" s="34" t="s">
        <v>909</v>
      </c>
      <c r="N143" s="18" t="s">
        <v>3</v>
      </c>
      <c r="O143" s="18"/>
      <c r="P143" s="18"/>
      <c r="Q143" s="26" t="s">
        <v>393</v>
      </c>
    </row>
    <row r="144" spans="1:17" s="21" customFormat="1" x14ac:dyDescent="0.35">
      <c r="A144" s="18" t="str">
        <f>"108"</f>
        <v>108</v>
      </c>
      <c r="B144" s="20" t="s">
        <v>728</v>
      </c>
      <c r="C144" s="20" t="s">
        <v>6</v>
      </c>
      <c r="D144" s="20"/>
      <c r="E144" s="18" t="s">
        <v>0</v>
      </c>
      <c r="F144" s="18" t="s">
        <v>1</v>
      </c>
      <c r="G144" s="18" t="s">
        <v>302</v>
      </c>
      <c r="H144" s="18" t="s">
        <v>142</v>
      </c>
      <c r="I144" s="18" t="s">
        <v>316</v>
      </c>
      <c r="J144" s="22" t="s">
        <v>316</v>
      </c>
      <c r="K144" s="23"/>
      <c r="L144" s="24"/>
      <c r="M144" s="25"/>
      <c r="N144" s="18"/>
      <c r="O144" s="18"/>
      <c r="P144" s="18"/>
      <c r="Q144" s="26"/>
    </row>
    <row r="145" spans="1:17" s="21" customFormat="1" x14ac:dyDescent="0.35">
      <c r="A145" s="18" t="str">
        <f>"107"</f>
        <v>107</v>
      </c>
      <c r="B145" s="20" t="s">
        <v>664</v>
      </c>
      <c r="C145" s="20" t="s">
        <v>665</v>
      </c>
      <c r="D145" s="20"/>
      <c r="E145" s="18" t="s">
        <v>0</v>
      </c>
      <c r="F145" s="18" t="s">
        <v>1</v>
      </c>
      <c r="G145" s="18" t="s">
        <v>146</v>
      </c>
      <c r="H145" s="18" t="s">
        <v>302</v>
      </c>
      <c r="I145" s="18" t="s">
        <v>142</v>
      </c>
      <c r="J145" s="22" t="s">
        <v>142</v>
      </c>
      <c r="K145" s="23"/>
      <c r="L145" s="24"/>
      <c r="M145" s="25"/>
      <c r="N145" s="18"/>
      <c r="O145" s="18" t="s">
        <v>39</v>
      </c>
      <c r="P145" s="18"/>
      <c r="Q145" s="26"/>
    </row>
    <row r="146" spans="1:17" s="21" customFormat="1" x14ac:dyDescent="0.35">
      <c r="A146" s="18" t="str">
        <f>"111"</f>
        <v>111</v>
      </c>
      <c r="B146" s="20" t="s">
        <v>872</v>
      </c>
      <c r="C146" s="20" t="s">
        <v>32</v>
      </c>
      <c r="D146" s="20"/>
      <c r="E146" s="18" t="s">
        <v>0</v>
      </c>
      <c r="F146" s="18" t="s">
        <v>1</v>
      </c>
      <c r="G146" s="18" t="s">
        <v>302</v>
      </c>
      <c r="H146" s="18" t="s">
        <v>316</v>
      </c>
      <c r="I146" s="18" t="s">
        <v>146</v>
      </c>
      <c r="J146" s="22" t="s">
        <v>316</v>
      </c>
      <c r="K146" s="23"/>
      <c r="L146" s="24"/>
      <c r="M146" s="18"/>
      <c r="N146" s="18"/>
      <c r="O146" s="18"/>
      <c r="P146" s="18"/>
      <c r="Q146" s="26"/>
    </row>
    <row r="147" spans="1:17" s="21" customFormat="1" x14ac:dyDescent="0.35">
      <c r="A147" s="18" t="str">
        <f>"111"</f>
        <v>111</v>
      </c>
      <c r="B147" s="20" t="s">
        <v>873</v>
      </c>
      <c r="C147" s="20" t="s">
        <v>791</v>
      </c>
      <c r="D147" s="20"/>
      <c r="E147" s="18" t="s">
        <v>0</v>
      </c>
      <c r="F147" s="18" t="s">
        <v>1</v>
      </c>
      <c r="G147" s="18"/>
      <c r="H147" s="18"/>
      <c r="I147" s="18"/>
      <c r="J147" s="22"/>
      <c r="K147" s="23"/>
      <c r="L147" s="24"/>
      <c r="M147" s="18"/>
      <c r="N147" s="18"/>
      <c r="O147" s="18"/>
      <c r="P147" s="18"/>
      <c r="Q147" s="26" t="s">
        <v>874</v>
      </c>
    </row>
    <row r="148" spans="1:17" s="21" customFormat="1" x14ac:dyDescent="0.35">
      <c r="A148" s="18" t="str">
        <f>"101"</f>
        <v>101</v>
      </c>
      <c r="B148" s="20" t="s">
        <v>335</v>
      </c>
      <c r="C148" s="20" t="s">
        <v>98</v>
      </c>
      <c r="D148" s="20"/>
      <c r="E148" s="18" t="s">
        <v>0</v>
      </c>
      <c r="F148" s="18" t="s">
        <v>7</v>
      </c>
      <c r="G148" s="18" t="s">
        <v>139</v>
      </c>
      <c r="H148" s="18" t="s">
        <v>303</v>
      </c>
      <c r="I148" s="18" t="s">
        <v>307</v>
      </c>
      <c r="J148" s="22" t="s">
        <v>307</v>
      </c>
      <c r="K148" s="23"/>
      <c r="L148" s="24"/>
      <c r="M148" s="25"/>
      <c r="N148" s="18" t="s">
        <v>8</v>
      </c>
      <c r="O148" s="18"/>
      <c r="P148" s="18"/>
      <c r="Q148" s="26"/>
    </row>
    <row r="149" spans="1:17" s="21" customFormat="1" x14ac:dyDescent="0.35">
      <c r="A149" s="18" t="str">
        <f>"103"</f>
        <v>103</v>
      </c>
      <c r="B149" s="20" t="s">
        <v>451</v>
      </c>
      <c r="C149" s="20" t="s">
        <v>452</v>
      </c>
      <c r="D149" s="20"/>
      <c r="E149" s="18" t="s">
        <v>0</v>
      </c>
      <c r="F149" s="18" t="s">
        <v>1</v>
      </c>
      <c r="G149" s="18" t="s">
        <v>2</v>
      </c>
      <c r="H149" s="18" t="s">
        <v>307</v>
      </c>
      <c r="I149" s="18" t="s">
        <v>142</v>
      </c>
      <c r="J149" s="22" t="s">
        <v>307</v>
      </c>
      <c r="K149" s="23"/>
      <c r="M149" s="18"/>
      <c r="N149" s="18"/>
      <c r="O149" s="18" t="s">
        <v>39</v>
      </c>
      <c r="P149" s="18" t="s">
        <v>80</v>
      </c>
      <c r="Q149" s="26"/>
    </row>
    <row r="150" spans="1:17" s="21" customFormat="1" x14ac:dyDescent="0.35">
      <c r="A150" s="18" t="str">
        <f>"103"</f>
        <v>103</v>
      </c>
      <c r="B150" s="20" t="s">
        <v>453</v>
      </c>
      <c r="C150" s="20" t="s">
        <v>85</v>
      </c>
      <c r="D150" s="20"/>
      <c r="E150" s="18" t="s">
        <v>0</v>
      </c>
      <c r="F150" s="18" t="s">
        <v>1</v>
      </c>
      <c r="G150" s="18" t="s">
        <v>307</v>
      </c>
      <c r="H150" s="18" t="s">
        <v>146</v>
      </c>
      <c r="I150" s="18" t="s">
        <v>303</v>
      </c>
      <c r="J150" s="22" t="s">
        <v>303</v>
      </c>
      <c r="K150" s="23"/>
      <c r="M150" s="18"/>
      <c r="N150" s="18" t="s">
        <v>3</v>
      </c>
      <c r="O150" s="18"/>
      <c r="P150" s="18"/>
      <c r="Q150" s="26" t="s">
        <v>444</v>
      </c>
    </row>
    <row r="151" spans="1:17" s="21" customFormat="1" x14ac:dyDescent="0.35">
      <c r="A151" s="18" t="str">
        <f>"105"</f>
        <v>105</v>
      </c>
      <c r="B151" s="20" t="s">
        <v>565</v>
      </c>
      <c r="C151" s="20" t="s">
        <v>105</v>
      </c>
      <c r="D151" s="20"/>
      <c r="E151" s="18" t="s">
        <v>0</v>
      </c>
      <c r="F151" s="18" t="s">
        <v>1</v>
      </c>
      <c r="G151" s="18" t="s">
        <v>302</v>
      </c>
      <c r="H151" s="18" t="s">
        <v>316</v>
      </c>
      <c r="I151" s="18" t="s">
        <v>142</v>
      </c>
      <c r="J151" s="22" t="s">
        <v>142</v>
      </c>
      <c r="K151" s="23"/>
      <c r="L151" s="24" t="s">
        <v>908</v>
      </c>
      <c r="M151" s="25"/>
      <c r="N151" s="18"/>
      <c r="O151" s="18"/>
      <c r="P151" s="18"/>
      <c r="Q151" s="26"/>
    </row>
    <row r="152" spans="1:17" s="21" customFormat="1" x14ac:dyDescent="0.35">
      <c r="A152" s="18" t="str">
        <f>"101"</f>
        <v>101</v>
      </c>
      <c r="B152" s="20" t="s">
        <v>336</v>
      </c>
      <c r="C152" s="20" t="s">
        <v>337</v>
      </c>
      <c r="D152" s="20"/>
      <c r="E152" s="18" t="s">
        <v>0</v>
      </c>
      <c r="F152" s="18" t="s">
        <v>5</v>
      </c>
      <c r="G152" s="18" t="s">
        <v>142</v>
      </c>
      <c r="H152" s="18" t="s">
        <v>302</v>
      </c>
      <c r="I152" s="18" t="s">
        <v>303</v>
      </c>
      <c r="J152" s="22" t="s">
        <v>303</v>
      </c>
      <c r="K152" s="23"/>
      <c r="L152" s="24"/>
      <c r="M152" s="25"/>
      <c r="N152" s="18"/>
      <c r="O152" s="18"/>
      <c r="P152" s="18"/>
      <c r="Q152" s="26"/>
    </row>
    <row r="153" spans="1:17" s="21" customFormat="1" x14ac:dyDescent="0.35">
      <c r="A153" s="18" t="str">
        <f>"105"</f>
        <v>105</v>
      </c>
      <c r="B153" s="20" t="s">
        <v>566</v>
      </c>
      <c r="C153" s="20" t="s">
        <v>87</v>
      </c>
      <c r="D153" s="20"/>
      <c r="E153" s="18" t="s">
        <v>0</v>
      </c>
      <c r="F153" s="18" t="s">
        <v>1</v>
      </c>
      <c r="G153" s="18" t="s">
        <v>302</v>
      </c>
      <c r="H153" s="18" t="s">
        <v>316</v>
      </c>
      <c r="I153" s="18" t="s">
        <v>142</v>
      </c>
      <c r="J153" s="22" t="s">
        <v>142</v>
      </c>
      <c r="K153" s="23"/>
      <c r="L153" s="24"/>
      <c r="M153" s="25"/>
      <c r="N153" s="18"/>
      <c r="O153" s="18"/>
      <c r="P153" s="18"/>
      <c r="Q153" s="26"/>
    </row>
    <row r="154" spans="1:17" s="21" customFormat="1" x14ac:dyDescent="0.35">
      <c r="A154" s="18" t="str">
        <f>"110"</f>
        <v>110</v>
      </c>
      <c r="B154" s="20" t="s">
        <v>823</v>
      </c>
      <c r="C154" s="20" t="s">
        <v>543</v>
      </c>
      <c r="D154" s="20"/>
      <c r="E154" s="18" t="s">
        <v>0</v>
      </c>
      <c r="F154" s="18" t="s">
        <v>7</v>
      </c>
      <c r="G154" s="18" t="s">
        <v>307</v>
      </c>
      <c r="H154" s="18" t="s">
        <v>139</v>
      </c>
      <c r="I154" s="18" t="s">
        <v>146</v>
      </c>
      <c r="J154" s="22" t="s">
        <v>146</v>
      </c>
      <c r="K154" s="23"/>
      <c r="L154" s="24"/>
      <c r="M154" s="25"/>
      <c r="N154" s="18"/>
      <c r="O154" s="18"/>
      <c r="P154" s="18"/>
      <c r="Q154" s="26" t="s">
        <v>560</v>
      </c>
    </row>
    <row r="155" spans="1:17" s="21" customFormat="1" x14ac:dyDescent="0.35">
      <c r="A155" s="18" t="str">
        <f>"111"</f>
        <v>111</v>
      </c>
      <c r="B155" s="20" t="s">
        <v>823</v>
      </c>
      <c r="C155" s="20" t="s">
        <v>516</v>
      </c>
      <c r="D155" s="20"/>
      <c r="E155" s="18" t="s">
        <v>0</v>
      </c>
      <c r="F155" s="18" t="s">
        <v>1</v>
      </c>
      <c r="G155" s="18" t="s">
        <v>142</v>
      </c>
      <c r="H155" s="18" t="s">
        <v>139</v>
      </c>
      <c r="I155" s="18" t="s">
        <v>302</v>
      </c>
      <c r="J155" s="22" t="s">
        <v>302</v>
      </c>
      <c r="K155" s="23"/>
      <c r="L155" s="32"/>
      <c r="M155" s="34" t="s">
        <v>909</v>
      </c>
      <c r="N155" s="18" t="s">
        <v>3</v>
      </c>
      <c r="O155" s="18"/>
      <c r="P155" s="18"/>
      <c r="Q155" s="26"/>
    </row>
    <row r="156" spans="1:17" s="21" customFormat="1" x14ac:dyDescent="0.35">
      <c r="A156" s="18" t="str">
        <f>"106"</f>
        <v>106</v>
      </c>
      <c r="B156" s="20" t="s">
        <v>612</v>
      </c>
      <c r="C156" s="20" t="s">
        <v>613</v>
      </c>
      <c r="D156" s="20"/>
      <c r="E156" s="18" t="s">
        <v>0</v>
      </c>
      <c r="F156" s="18" t="s">
        <v>1</v>
      </c>
      <c r="G156" s="18"/>
      <c r="H156" s="18"/>
      <c r="I156" s="18"/>
      <c r="J156" s="22"/>
      <c r="K156" s="23"/>
      <c r="L156" s="24"/>
      <c r="M156" s="25"/>
      <c r="N156" s="18"/>
      <c r="O156" s="18"/>
      <c r="P156" s="18"/>
      <c r="Q156" s="27" t="s">
        <v>286</v>
      </c>
    </row>
    <row r="157" spans="1:17" s="21" customFormat="1" x14ac:dyDescent="0.35">
      <c r="A157" s="18" t="str">
        <f>"107"</f>
        <v>107</v>
      </c>
      <c r="B157" s="20" t="s">
        <v>666</v>
      </c>
      <c r="C157" s="20" t="s">
        <v>667</v>
      </c>
      <c r="D157" s="20"/>
      <c r="E157" s="18" t="s">
        <v>0</v>
      </c>
      <c r="F157" s="18" t="s">
        <v>10</v>
      </c>
      <c r="G157" s="18" t="s">
        <v>302</v>
      </c>
      <c r="H157" s="18" t="s">
        <v>146</v>
      </c>
      <c r="I157" s="18" t="s">
        <v>316</v>
      </c>
      <c r="J157" s="22" t="s">
        <v>302</v>
      </c>
      <c r="K157" s="23"/>
      <c r="L157" s="24"/>
      <c r="M157" s="34" t="s">
        <v>909</v>
      </c>
      <c r="N157" s="18"/>
      <c r="O157" s="18"/>
      <c r="P157" s="18"/>
      <c r="Q157" s="26"/>
    </row>
    <row r="158" spans="1:17" s="21" customFormat="1" x14ac:dyDescent="0.35">
      <c r="A158" s="18" t="str">
        <f>"108"</f>
        <v>108</v>
      </c>
      <c r="B158" s="20" t="s">
        <v>729</v>
      </c>
      <c r="C158" s="20" t="s">
        <v>52</v>
      </c>
      <c r="D158" s="20"/>
      <c r="E158" s="18" t="s">
        <v>0</v>
      </c>
      <c r="F158" s="18" t="s">
        <v>5</v>
      </c>
      <c r="G158" s="18" t="s">
        <v>146</v>
      </c>
      <c r="H158" s="18" t="s">
        <v>316</v>
      </c>
      <c r="I158" s="18" t="s">
        <v>302</v>
      </c>
      <c r="J158" s="22" t="s">
        <v>302</v>
      </c>
      <c r="K158" s="23"/>
      <c r="L158" s="24"/>
      <c r="M158" s="34" t="s">
        <v>909</v>
      </c>
      <c r="N158" s="18"/>
      <c r="O158" s="18"/>
      <c r="P158" s="18" t="s">
        <v>80</v>
      </c>
      <c r="Q158" s="26" t="s">
        <v>319</v>
      </c>
    </row>
    <row r="159" spans="1:17" s="21" customFormat="1" x14ac:dyDescent="0.35">
      <c r="A159" s="18" t="str">
        <f>"104"</f>
        <v>104</v>
      </c>
      <c r="B159" s="20" t="s">
        <v>502</v>
      </c>
      <c r="C159" s="20" t="s">
        <v>503</v>
      </c>
      <c r="D159" s="20"/>
      <c r="E159" s="18" t="s">
        <v>0</v>
      </c>
      <c r="F159" s="18" t="s">
        <v>1</v>
      </c>
      <c r="G159" s="18" t="s">
        <v>303</v>
      </c>
      <c r="H159" s="18" t="s">
        <v>70</v>
      </c>
      <c r="I159" s="18" t="s">
        <v>307</v>
      </c>
      <c r="J159" s="22" t="s">
        <v>307</v>
      </c>
      <c r="K159" s="23"/>
      <c r="L159" s="24"/>
      <c r="M159" s="25"/>
      <c r="N159" s="18" t="s">
        <v>3</v>
      </c>
      <c r="O159" s="18"/>
      <c r="P159" s="18"/>
      <c r="Q159" s="26" t="s">
        <v>504</v>
      </c>
    </row>
    <row r="160" spans="1:17" s="21" customFormat="1" x14ac:dyDescent="0.35">
      <c r="A160" s="18" t="str">
        <f>"109"</f>
        <v>109</v>
      </c>
      <c r="B160" s="20" t="s">
        <v>772</v>
      </c>
      <c r="C160" s="20" t="s">
        <v>73</v>
      </c>
      <c r="D160" s="20"/>
      <c r="E160" s="18" t="s">
        <v>0</v>
      </c>
      <c r="F160" s="18" t="s">
        <v>5</v>
      </c>
      <c r="G160" s="18" t="s">
        <v>139</v>
      </c>
      <c r="H160" s="18" t="s">
        <v>142</v>
      </c>
      <c r="I160" s="18" t="s">
        <v>307</v>
      </c>
      <c r="J160" s="22" t="s">
        <v>307</v>
      </c>
      <c r="K160" s="23"/>
      <c r="L160" s="24"/>
      <c r="M160" s="18"/>
      <c r="N160" s="18" t="s">
        <v>3</v>
      </c>
      <c r="O160" s="18"/>
      <c r="P160" s="18"/>
      <c r="Q160" s="26" t="s">
        <v>707</v>
      </c>
    </row>
    <row r="161" spans="1:17" s="21" customFormat="1" x14ac:dyDescent="0.35">
      <c r="A161" s="18" t="str">
        <f>"109"</f>
        <v>109</v>
      </c>
      <c r="B161" s="20" t="s">
        <v>773</v>
      </c>
      <c r="C161" s="20" t="s">
        <v>117</v>
      </c>
      <c r="D161" s="20"/>
      <c r="E161" s="18" t="s">
        <v>0</v>
      </c>
      <c r="F161" s="18" t="s">
        <v>10</v>
      </c>
      <c r="G161" s="18" t="s">
        <v>139</v>
      </c>
      <c r="H161" s="18" t="s">
        <v>142</v>
      </c>
      <c r="I161" s="18" t="s">
        <v>303</v>
      </c>
      <c r="J161" s="22" t="s">
        <v>303</v>
      </c>
      <c r="K161" s="23"/>
      <c r="L161" s="24"/>
      <c r="M161" s="18"/>
      <c r="N161" s="18"/>
      <c r="O161" s="18" t="s">
        <v>60</v>
      </c>
      <c r="P161" s="18"/>
      <c r="Q161" s="26"/>
    </row>
    <row r="162" spans="1:17" s="21" customFormat="1" x14ac:dyDescent="0.35">
      <c r="A162" s="18" t="str">
        <f>"101"</f>
        <v>101</v>
      </c>
      <c r="B162" s="20" t="s">
        <v>338</v>
      </c>
      <c r="C162" s="20" t="s">
        <v>339</v>
      </c>
      <c r="D162" s="20"/>
      <c r="E162" s="18" t="s">
        <v>0</v>
      </c>
      <c r="F162" s="18" t="s">
        <v>5</v>
      </c>
      <c r="G162" s="18" t="s">
        <v>302</v>
      </c>
      <c r="H162" s="18" t="s">
        <v>307</v>
      </c>
      <c r="I162" s="18" t="s">
        <v>303</v>
      </c>
      <c r="J162" s="22" t="s">
        <v>302</v>
      </c>
      <c r="K162" s="23"/>
      <c r="L162" s="24"/>
      <c r="M162" s="25"/>
      <c r="N162" s="18"/>
      <c r="O162" s="18" t="s">
        <v>70</v>
      </c>
      <c r="P162" s="18"/>
      <c r="Q162" s="26"/>
    </row>
    <row r="163" spans="1:17" s="21" customFormat="1" x14ac:dyDescent="0.35">
      <c r="A163" s="18" t="str">
        <f>"102"</f>
        <v>102</v>
      </c>
      <c r="B163" s="20" t="s">
        <v>390</v>
      </c>
      <c r="C163" s="20" t="s">
        <v>102</v>
      </c>
      <c r="D163" s="20"/>
      <c r="E163" s="18" t="s">
        <v>0</v>
      </c>
      <c r="F163" s="18" t="s">
        <v>1</v>
      </c>
      <c r="G163" s="18" t="s">
        <v>146</v>
      </c>
      <c r="H163" s="18" t="s">
        <v>302</v>
      </c>
      <c r="I163" s="18" t="s">
        <v>316</v>
      </c>
      <c r="J163" s="22" t="s">
        <v>316</v>
      </c>
      <c r="K163" s="23"/>
      <c r="L163" s="24"/>
      <c r="M163" s="25"/>
      <c r="N163" s="18"/>
      <c r="O163" s="18"/>
      <c r="P163" s="18"/>
      <c r="Q163" s="26"/>
    </row>
    <row r="164" spans="1:17" s="21" customFormat="1" x14ac:dyDescent="0.35">
      <c r="A164" s="18" t="str">
        <f>"101"</f>
        <v>101</v>
      </c>
      <c r="B164" s="20" t="s">
        <v>340</v>
      </c>
      <c r="C164" s="20" t="s">
        <v>341</v>
      </c>
      <c r="D164" s="20"/>
      <c r="E164" s="18" t="s">
        <v>0</v>
      </c>
      <c r="F164" s="18" t="s">
        <v>1</v>
      </c>
      <c r="G164" s="18" t="s">
        <v>142</v>
      </c>
      <c r="H164" s="18" t="s">
        <v>303</v>
      </c>
      <c r="I164" s="18" t="s">
        <v>302</v>
      </c>
      <c r="J164" s="22" t="s">
        <v>303</v>
      </c>
      <c r="K164" s="23"/>
      <c r="L164" s="24"/>
      <c r="M164" s="25"/>
      <c r="N164" s="18"/>
      <c r="O164" s="18"/>
      <c r="P164" s="18"/>
      <c r="Q164" s="26"/>
    </row>
    <row r="165" spans="1:17" s="21" customFormat="1" x14ac:dyDescent="0.35">
      <c r="A165" s="18" t="str">
        <f>"103"</f>
        <v>103</v>
      </c>
      <c r="B165" s="20" t="s">
        <v>454</v>
      </c>
      <c r="C165" s="20" t="s">
        <v>412</v>
      </c>
      <c r="D165" s="20"/>
      <c r="E165" s="18" t="s">
        <v>0</v>
      </c>
      <c r="F165" s="18" t="s">
        <v>7</v>
      </c>
      <c r="G165" s="18" t="s">
        <v>139</v>
      </c>
      <c r="H165" s="18" t="s">
        <v>2</v>
      </c>
      <c r="I165" s="18" t="s">
        <v>142</v>
      </c>
      <c r="J165" s="22" t="s">
        <v>455</v>
      </c>
      <c r="K165" s="23"/>
      <c r="M165" s="18"/>
      <c r="N165" s="18"/>
      <c r="O165" s="18"/>
      <c r="P165" s="18"/>
      <c r="Q165" s="26"/>
    </row>
    <row r="166" spans="1:17" s="21" customFormat="1" x14ac:dyDescent="0.35">
      <c r="A166" s="18" t="str">
        <f>"110"</f>
        <v>110</v>
      </c>
      <c r="B166" s="20" t="s">
        <v>824</v>
      </c>
      <c r="C166" s="20" t="s">
        <v>42</v>
      </c>
      <c r="D166" s="20"/>
      <c r="E166" s="18" t="s">
        <v>0</v>
      </c>
      <c r="F166" s="18" t="s">
        <v>1</v>
      </c>
      <c r="G166" s="18" t="s">
        <v>139</v>
      </c>
      <c r="H166" s="18" t="s">
        <v>142</v>
      </c>
      <c r="I166" s="18" t="s">
        <v>307</v>
      </c>
      <c r="J166" s="22" t="s">
        <v>307</v>
      </c>
      <c r="K166" s="23"/>
      <c r="L166" s="24"/>
      <c r="M166" s="25"/>
      <c r="N166" s="18"/>
      <c r="O166" s="18"/>
      <c r="P166" s="18"/>
      <c r="Q166" s="26"/>
    </row>
    <row r="167" spans="1:17" s="21" customFormat="1" x14ac:dyDescent="0.35">
      <c r="A167" s="18" t="str">
        <f>"106"</f>
        <v>106</v>
      </c>
      <c r="B167" s="20" t="s">
        <v>614</v>
      </c>
      <c r="C167" s="20" t="s">
        <v>615</v>
      </c>
      <c r="D167" s="20"/>
      <c r="E167" s="18" t="s">
        <v>0</v>
      </c>
      <c r="F167" s="18" t="s">
        <v>1</v>
      </c>
      <c r="G167" s="18" t="s">
        <v>139</v>
      </c>
      <c r="H167" s="18" t="s">
        <v>307</v>
      </c>
      <c r="I167" s="18" t="s">
        <v>302</v>
      </c>
      <c r="J167" s="22" t="s">
        <v>139</v>
      </c>
      <c r="K167" s="23"/>
      <c r="L167" s="24"/>
      <c r="M167" s="25"/>
      <c r="N167" s="18"/>
      <c r="O167" s="18" t="s">
        <v>70</v>
      </c>
      <c r="P167" s="18"/>
      <c r="Q167" s="26"/>
    </row>
    <row r="168" spans="1:17" s="21" customFormat="1" x14ac:dyDescent="0.35">
      <c r="A168" s="18" t="str">
        <f>"107"</f>
        <v>107</v>
      </c>
      <c r="B168" s="20" t="s">
        <v>668</v>
      </c>
      <c r="C168" s="20" t="s">
        <v>118</v>
      </c>
      <c r="D168" s="20"/>
      <c r="E168" s="18" t="s">
        <v>0</v>
      </c>
      <c r="F168" s="18" t="s">
        <v>1</v>
      </c>
      <c r="G168" s="18" t="s">
        <v>146</v>
      </c>
      <c r="H168" s="18" t="s">
        <v>142</v>
      </c>
      <c r="I168" s="18" t="s">
        <v>302</v>
      </c>
      <c r="J168" s="22" t="s">
        <v>302</v>
      </c>
      <c r="K168" s="23"/>
      <c r="L168" s="24"/>
      <c r="M168" s="34" t="s">
        <v>909</v>
      </c>
      <c r="N168" s="18"/>
      <c r="O168" s="18"/>
      <c r="P168" s="18"/>
      <c r="Q168" s="26"/>
    </row>
    <row r="169" spans="1:17" s="21" customFormat="1" x14ac:dyDescent="0.35">
      <c r="A169" s="18" t="str">
        <f>"103"</f>
        <v>103</v>
      </c>
      <c r="B169" s="20" t="s">
        <v>456</v>
      </c>
      <c r="C169" s="20" t="s">
        <v>112</v>
      </c>
      <c r="D169" s="20"/>
      <c r="E169" s="18" t="s">
        <v>0</v>
      </c>
      <c r="F169" s="18" t="s">
        <v>5</v>
      </c>
      <c r="G169" s="18" t="s">
        <v>139</v>
      </c>
      <c r="H169" s="18" t="s">
        <v>2</v>
      </c>
      <c r="I169" s="18" t="s">
        <v>307</v>
      </c>
      <c r="J169" s="22" t="s">
        <v>307</v>
      </c>
      <c r="K169" s="23"/>
      <c r="M169" s="18"/>
      <c r="N169" s="18" t="s">
        <v>64</v>
      </c>
      <c r="O169" s="18"/>
      <c r="P169" s="18"/>
      <c r="Q169" s="26"/>
    </row>
    <row r="170" spans="1:17" s="21" customFormat="1" x14ac:dyDescent="0.35">
      <c r="A170" s="18" t="str">
        <f>"104"</f>
        <v>104</v>
      </c>
      <c r="B170" s="20" t="s">
        <v>505</v>
      </c>
      <c r="C170" s="20" t="s">
        <v>506</v>
      </c>
      <c r="D170" s="20"/>
      <c r="E170" s="18" t="s">
        <v>0</v>
      </c>
      <c r="F170" s="18" t="s">
        <v>1</v>
      </c>
      <c r="G170" s="18" t="s">
        <v>70</v>
      </c>
      <c r="H170" s="18" t="s">
        <v>307</v>
      </c>
      <c r="I170" s="18" t="s">
        <v>139</v>
      </c>
      <c r="J170" s="22" t="s">
        <v>307</v>
      </c>
      <c r="K170" s="23"/>
      <c r="L170" s="24"/>
      <c r="M170" s="25"/>
      <c r="N170" s="18"/>
      <c r="O170" s="18" t="s">
        <v>2</v>
      </c>
      <c r="P170" s="18"/>
      <c r="Q170" s="26"/>
    </row>
    <row r="171" spans="1:17" s="21" customFormat="1" x14ac:dyDescent="0.35">
      <c r="A171" s="18" t="str">
        <f>"109"</f>
        <v>109</v>
      </c>
      <c r="B171" s="20" t="s">
        <v>774</v>
      </c>
      <c r="C171" s="20" t="s">
        <v>82</v>
      </c>
      <c r="D171" s="20"/>
      <c r="E171" s="18" t="s">
        <v>0</v>
      </c>
      <c r="F171" s="18" t="s">
        <v>1</v>
      </c>
      <c r="G171" s="18" t="s">
        <v>303</v>
      </c>
      <c r="H171" s="18" t="s">
        <v>142</v>
      </c>
      <c r="I171" s="18" t="s">
        <v>307</v>
      </c>
      <c r="J171" s="22" t="s">
        <v>307</v>
      </c>
      <c r="K171" s="23" t="s">
        <v>308</v>
      </c>
      <c r="L171" s="24"/>
      <c r="M171" s="18"/>
      <c r="N171" s="18" t="s">
        <v>3</v>
      </c>
      <c r="O171" s="18"/>
      <c r="P171" s="18"/>
      <c r="Q171" s="26" t="s">
        <v>752</v>
      </c>
    </row>
    <row r="172" spans="1:17" s="21" customFormat="1" x14ac:dyDescent="0.35">
      <c r="A172" s="18" t="str">
        <f>"104"</f>
        <v>104</v>
      </c>
      <c r="B172" s="20" t="s">
        <v>507</v>
      </c>
      <c r="C172" s="20" t="s">
        <v>72</v>
      </c>
      <c r="D172" s="20"/>
      <c r="E172" s="18" t="s">
        <v>0</v>
      </c>
      <c r="F172" s="18" t="s">
        <v>1</v>
      </c>
      <c r="G172" s="18" t="s">
        <v>70</v>
      </c>
      <c r="H172" s="18" t="s">
        <v>307</v>
      </c>
      <c r="I172" s="18" t="s">
        <v>139</v>
      </c>
      <c r="J172" s="22" t="s">
        <v>307</v>
      </c>
      <c r="K172" s="23"/>
      <c r="L172" s="24"/>
      <c r="M172" s="25"/>
      <c r="N172" s="18"/>
      <c r="O172" s="18"/>
      <c r="P172" s="18"/>
      <c r="Q172" s="26" t="s">
        <v>311</v>
      </c>
    </row>
    <row r="173" spans="1:17" s="21" customFormat="1" x14ac:dyDescent="0.35">
      <c r="A173" s="18" t="str">
        <f>"102"</f>
        <v>102</v>
      </c>
      <c r="B173" s="20" t="s">
        <v>391</v>
      </c>
      <c r="C173" s="20" t="s">
        <v>6</v>
      </c>
      <c r="D173" s="20"/>
      <c r="E173" s="18" t="s">
        <v>0</v>
      </c>
      <c r="F173" s="18" t="s">
        <v>1</v>
      </c>
      <c r="G173" s="18" t="s">
        <v>302</v>
      </c>
      <c r="H173" s="18" t="s">
        <v>316</v>
      </c>
      <c r="I173" s="18" t="s">
        <v>146</v>
      </c>
      <c r="J173" s="22" t="s">
        <v>146</v>
      </c>
      <c r="K173" s="23"/>
      <c r="L173" s="24" t="s">
        <v>908</v>
      </c>
      <c r="M173" s="25"/>
      <c r="N173" s="18" t="s">
        <v>3</v>
      </c>
      <c r="O173" s="18"/>
      <c r="P173" s="18"/>
      <c r="Q173" s="26"/>
    </row>
    <row r="174" spans="1:17" s="21" customFormat="1" x14ac:dyDescent="0.35">
      <c r="A174" s="18" t="str">
        <f>"105"</f>
        <v>105</v>
      </c>
      <c r="B174" s="20" t="s">
        <v>391</v>
      </c>
      <c r="C174" s="20" t="s">
        <v>92</v>
      </c>
      <c r="D174" s="20"/>
      <c r="E174" s="18" t="s">
        <v>0</v>
      </c>
      <c r="F174" s="18" t="s">
        <v>5</v>
      </c>
      <c r="G174" s="18" t="s">
        <v>302</v>
      </c>
      <c r="H174" s="18" t="s">
        <v>316</v>
      </c>
      <c r="I174" s="18" t="s">
        <v>142</v>
      </c>
      <c r="J174" s="22" t="s">
        <v>142</v>
      </c>
      <c r="K174" s="23"/>
      <c r="L174" s="24" t="s">
        <v>908</v>
      </c>
      <c r="M174" s="25"/>
      <c r="N174" s="18" t="s">
        <v>3</v>
      </c>
      <c r="O174" s="18"/>
      <c r="P174" s="18"/>
      <c r="Q174" s="26"/>
    </row>
    <row r="175" spans="1:17" s="21" customFormat="1" x14ac:dyDescent="0.35">
      <c r="A175" s="18" t="str">
        <f>"101"</f>
        <v>101</v>
      </c>
      <c r="B175" s="20" t="s">
        <v>342</v>
      </c>
      <c r="C175" s="20" t="s">
        <v>343</v>
      </c>
      <c r="D175" s="20"/>
      <c r="E175" s="18" t="s">
        <v>0</v>
      </c>
      <c r="F175" s="18" t="s">
        <v>1</v>
      </c>
      <c r="G175" s="18" t="s">
        <v>302</v>
      </c>
      <c r="H175" s="18" t="s">
        <v>316</v>
      </c>
      <c r="I175" s="18" t="s">
        <v>146</v>
      </c>
      <c r="J175" s="22" t="s">
        <v>146</v>
      </c>
      <c r="K175" s="23"/>
      <c r="L175" s="24" t="s">
        <v>908</v>
      </c>
      <c r="M175" s="25"/>
      <c r="N175" s="18" t="s">
        <v>3</v>
      </c>
      <c r="O175" s="18"/>
      <c r="P175" s="18"/>
      <c r="Q175" s="26"/>
    </row>
    <row r="176" spans="1:17" s="21" customFormat="1" x14ac:dyDescent="0.35">
      <c r="A176" s="18" t="str">
        <f>"103"</f>
        <v>103</v>
      </c>
      <c r="B176" s="20" t="s">
        <v>342</v>
      </c>
      <c r="C176" s="20" t="s">
        <v>14</v>
      </c>
      <c r="D176" s="20"/>
      <c r="E176" s="18" t="s">
        <v>0</v>
      </c>
      <c r="F176" s="18" t="s">
        <v>1</v>
      </c>
      <c r="G176" s="18" t="s">
        <v>302</v>
      </c>
      <c r="H176" s="18" t="s">
        <v>316</v>
      </c>
      <c r="I176" s="18" t="s">
        <v>139</v>
      </c>
      <c r="J176" s="22" t="s">
        <v>139</v>
      </c>
      <c r="K176" s="23"/>
      <c r="L176" s="24" t="s">
        <v>908</v>
      </c>
      <c r="M176" s="18"/>
      <c r="N176" s="18" t="s">
        <v>3</v>
      </c>
      <c r="O176" s="18"/>
      <c r="P176" s="18"/>
      <c r="Q176" s="26" t="s">
        <v>319</v>
      </c>
    </row>
    <row r="177" spans="1:17" s="21" customFormat="1" x14ac:dyDescent="0.35">
      <c r="A177" s="18" t="str">
        <f>"105"</f>
        <v>105</v>
      </c>
      <c r="B177" s="20" t="s">
        <v>567</v>
      </c>
      <c r="C177" s="20" t="s">
        <v>95</v>
      </c>
      <c r="D177" s="20"/>
      <c r="E177" s="18" t="s">
        <v>0</v>
      </c>
      <c r="F177" s="18" t="s">
        <v>7</v>
      </c>
      <c r="G177" s="18" t="s">
        <v>146</v>
      </c>
      <c r="H177" s="18" t="s">
        <v>302</v>
      </c>
      <c r="I177" s="18" t="s">
        <v>316</v>
      </c>
      <c r="J177" s="22" t="s">
        <v>302</v>
      </c>
      <c r="K177" s="23"/>
      <c r="L177" s="24"/>
      <c r="M177" s="34" t="s">
        <v>909</v>
      </c>
      <c r="N177" s="18"/>
      <c r="O177" s="18"/>
      <c r="P177" s="18"/>
      <c r="Q177" s="26"/>
    </row>
    <row r="178" spans="1:17" s="21" customFormat="1" x14ac:dyDescent="0.35">
      <c r="A178" s="18" t="str">
        <f>"111"</f>
        <v>111</v>
      </c>
      <c r="B178" s="20" t="s">
        <v>875</v>
      </c>
      <c r="C178" s="20" t="s">
        <v>720</v>
      </c>
      <c r="D178" s="20"/>
      <c r="E178" s="18" t="s">
        <v>0</v>
      </c>
      <c r="F178" s="18" t="s">
        <v>1</v>
      </c>
      <c r="G178" s="18" t="s">
        <v>302</v>
      </c>
      <c r="H178" s="18" t="s">
        <v>316</v>
      </c>
      <c r="I178" s="18" t="s">
        <v>146</v>
      </c>
      <c r="J178" s="22" t="s">
        <v>146</v>
      </c>
      <c r="K178" s="23"/>
      <c r="L178" s="24" t="s">
        <v>908</v>
      </c>
      <c r="M178" s="18"/>
      <c r="N178" s="18"/>
      <c r="O178" s="18"/>
      <c r="P178" s="18"/>
      <c r="Q178" s="26"/>
    </row>
    <row r="179" spans="1:17" s="21" customFormat="1" x14ac:dyDescent="0.35">
      <c r="A179" s="18" t="str">
        <f>"105"</f>
        <v>105</v>
      </c>
      <c r="B179" s="20" t="s">
        <v>568</v>
      </c>
      <c r="C179" s="20" t="s">
        <v>32</v>
      </c>
      <c r="D179" s="20"/>
      <c r="E179" s="18" t="s">
        <v>0</v>
      </c>
      <c r="F179" s="18" t="s">
        <v>1</v>
      </c>
      <c r="G179" s="18" t="s">
        <v>302</v>
      </c>
      <c r="H179" s="18" t="s">
        <v>316</v>
      </c>
      <c r="I179" s="18" t="s">
        <v>142</v>
      </c>
      <c r="J179" s="22" t="s">
        <v>316</v>
      </c>
      <c r="K179" s="23"/>
      <c r="L179" s="24" t="s">
        <v>908</v>
      </c>
      <c r="M179" s="25"/>
      <c r="N179" s="18"/>
      <c r="O179" s="18"/>
      <c r="P179" s="18"/>
      <c r="Q179" s="26"/>
    </row>
    <row r="180" spans="1:17" s="21" customFormat="1" x14ac:dyDescent="0.35">
      <c r="A180" s="18" t="str">
        <f>"105"</f>
        <v>105</v>
      </c>
      <c r="B180" s="20" t="s">
        <v>569</v>
      </c>
      <c r="C180" s="20" t="s">
        <v>84</v>
      </c>
      <c r="D180" s="20"/>
      <c r="E180" s="18" t="s">
        <v>0</v>
      </c>
      <c r="F180" s="18" t="s">
        <v>1</v>
      </c>
      <c r="G180" s="18" t="s">
        <v>302</v>
      </c>
      <c r="H180" s="18" t="s">
        <v>316</v>
      </c>
      <c r="I180" s="18" t="s">
        <v>142</v>
      </c>
      <c r="J180" s="22" t="s">
        <v>142</v>
      </c>
      <c r="K180" s="23"/>
      <c r="L180" s="24" t="s">
        <v>908</v>
      </c>
      <c r="M180" s="25"/>
      <c r="N180" s="18"/>
      <c r="O180" s="18"/>
      <c r="P180" s="18"/>
      <c r="Q180" s="26" t="s">
        <v>403</v>
      </c>
    </row>
    <row r="181" spans="1:17" s="21" customFormat="1" x14ac:dyDescent="0.35">
      <c r="A181" s="18" t="str">
        <f>"110"</f>
        <v>110</v>
      </c>
      <c r="B181" s="20" t="s">
        <v>825</v>
      </c>
      <c r="C181" s="20" t="s">
        <v>826</v>
      </c>
      <c r="D181" s="20"/>
      <c r="E181" s="18" t="s">
        <v>0</v>
      </c>
      <c r="F181" s="18" t="s">
        <v>1</v>
      </c>
      <c r="G181" s="18" t="s">
        <v>302</v>
      </c>
      <c r="H181" s="18" t="s">
        <v>316</v>
      </c>
      <c r="I181" s="18" t="s">
        <v>146</v>
      </c>
      <c r="J181" s="22" t="s">
        <v>316</v>
      </c>
      <c r="K181" s="23"/>
      <c r="L181" s="24" t="s">
        <v>908</v>
      </c>
      <c r="M181" s="25"/>
      <c r="N181" s="18" t="s">
        <v>3</v>
      </c>
      <c r="O181" s="18"/>
      <c r="P181" s="18"/>
      <c r="Q181" s="26"/>
    </row>
    <row r="182" spans="1:17" s="21" customFormat="1" x14ac:dyDescent="0.35">
      <c r="A182" s="18" t="str">
        <f>"105"</f>
        <v>105</v>
      </c>
      <c r="B182" s="20" t="s">
        <v>570</v>
      </c>
      <c r="C182" s="20" t="s">
        <v>545</v>
      </c>
      <c r="D182" s="20"/>
      <c r="E182" s="18" t="s">
        <v>0</v>
      </c>
      <c r="F182" s="18" t="s">
        <v>5</v>
      </c>
      <c r="G182" s="18" t="s">
        <v>302</v>
      </c>
      <c r="H182" s="18" t="s">
        <v>316</v>
      </c>
      <c r="I182" s="18" t="s">
        <v>142</v>
      </c>
      <c r="J182" s="22" t="s">
        <v>142</v>
      </c>
      <c r="K182" s="23"/>
      <c r="L182" s="24" t="s">
        <v>908</v>
      </c>
      <c r="M182" s="25"/>
      <c r="N182" s="18"/>
      <c r="O182" s="18"/>
      <c r="P182" s="18"/>
      <c r="Q182" s="26"/>
    </row>
    <row r="183" spans="1:17" s="21" customFormat="1" x14ac:dyDescent="0.35">
      <c r="A183" s="18" t="str">
        <f>"102"</f>
        <v>102</v>
      </c>
      <c r="B183" s="20" t="s">
        <v>392</v>
      </c>
      <c r="C183" s="20" t="s">
        <v>109</v>
      </c>
      <c r="D183" s="20"/>
      <c r="E183" s="18" t="s">
        <v>0</v>
      </c>
      <c r="F183" s="18" t="s">
        <v>10</v>
      </c>
      <c r="G183" s="18" t="s">
        <v>302</v>
      </c>
      <c r="H183" s="18" t="s">
        <v>146</v>
      </c>
      <c r="I183" s="18" t="s">
        <v>316</v>
      </c>
      <c r="J183" s="22" t="s">
        <v>302</v>
      </c>
      <c r="K183" s="23"/>
      <c r="L183" s="24"/>
      <c r="M183" s="34" t="s">
        <v>909</v>
      </c>
      <c r="N183" s="18" t="s">
        <v>3</v>
      </c>
      <c r="O183" s="18"/>
      <c r="P183" s="18"/>
      <c r="Q183" s="26" t="s">
        <v>393</v>
      </c>
    </row>
    <row r="184" spans="1:17" s="21" customFormat="1" x14ac:dyDescent="0.35">
      <c r="A184" s="18" t="str">
        <f>"106"</f>
        <v>106</v>
      </c>
      <c r="B184" s="20" t="s">
        <v>616</v>
      </c>
      <c r="C184" s="20" t="s">
        <v>617</v>
      </c>
      <c r="D184" s="20"/>
      <c r="E184" s="18" t="s">
        <v>0</v>
      </c>
      <c r="F184" s="18" t="s">
        <v>1</v>
      </c>
      <c r="G184" s="18" t="s">
        <v>142</v>
      </c>
      <c r="H184" s="18" t="s">
        <v>316</v>
      </c>
      <c r="I184" s="18" t="s">
        <v>139</v>
      </c>
      <c r="J184" s="22" t="s">
        <v>316</v>
      </c>
      <c r="K184" s="23"/>
      <c r="L184" s="24"/>
      <c r="M184" s="25"/>
      <c r="N184" s="18"/>
      <c r="O184" s="18"/>
      <c r="P184" s="18"/>
      <c r="Q184" s="26"/>
    </row>
    <row r="185" spans="1:17" s="21" customFormat="1" x14ac:dyDescent="0.35">
      <c r="A185" s="18" t="str">
        <f>"101"</f>
        <v>101</v>
      </c>
      <c r="B185" s="20" t="s">
        <v>344</v>
      </c>
      <c r="C185" s="20" t="s">
        <v>11</v>
      </c>
      <c r="D185" s="20"/>
      <c r="E185" s="18" t="s">
        <v>0</v>
      </c>
      <c r="F185" s="18" t="s">
        <v>1</v>
      </c>
      <c r="G185" s="18" t="s">
        <v>303</v>
      </c>
      <c r="H185" s="18" t="s">
        <v>142</v>
      </c>
      <c r="I185" s="18" t="s">
        <v>146</v>
      </c>
      <c r="J185" s="22" t="s">
        <v>146</v>
      </c>
      <c r="K185" s="23" t="s">
        <v>308</v>
      </c>
      <c r="L185" s="24"/>
      <c r="M185" s="25"/>
      <c r="N185" s="18"/>
      <c r="O185" s="18"/>
      <c r="P185" s="18"/>
      <c r="Q185" s="26"/>
    </row>
    <row r="186" spans="1:17" s="21" customFormat="1" x14ac:dyDescent="0.35">
      <c r="A186" s="18" t="str">
        <f>"108"</f>
        <v>108</v>
      </c>
      <c r="B186" s="20" t="s">
        <v>65</v>
      </c>
      <c r="C186" s="20" t="s">
        <v>51</v>
      </c>
      <c r="D186" s="20"/>
      <c r="E186" s="18" t="s">
        <v>0</v>
      </c>
      <c r="F186" s="18" t="s">
        <v>10</v>
      </c>
      <c r="G186" s="18" t="s">
        <v>302</v>
      </c>
      <c r="H186" s="18" t="s">
        <v>142</v>
      </c>
      <c r="I186" s="18" t="s">
        <v>139</v>
      </c>
      <c r="J186" s="22" t="s">
        <v>302</v>
      </c>
      <c r="K186" s="23"/>
      <c r="L186" s="24"/>
      <c r="M186" s="34" t="s">
        <v>909</v>
      </c>
      <c r="N186" s="18"/>
      <c r="O186" s="18"/>
      <c r="P186" s="18"/>
      <c r="Q186" s="26"/>
    </row>
    <row r="187" spans="1:17" s="21" customFormat="1" x14ac:dyDescent="0.35">
      <c r="A187" s="18" t="str">
        <f>"107"</f>
        <v>107</v>
      </c>
      <c r="B187" s="20" t="s">
        <v>74</v>
      </c>
      <c r="C187" s="20" t="s">
        <v>669</v>
      </c>
      <c r="D187" s="20"/>
      <c r="E187" s="18" t="s">
        <v>0</v>
      </c>
      <c r="F187" s="18" t="s">
        <v>1</v>
      </c>
      <c r="G187" s="18" t="s">
        <v>302</v>
      </c>
      <c r="H187" s="18" t="s">
        <v>316</v>
      </c>
      <c r="I187" s="18" t="s">
        <v>146</v>
      </c>
      <c r="J187" s="22" t="s">
        <v>146</v>
      </c>
      <c r="K187" s="23"/>
      <c r="L187" s="24" t="s">
        <v>908</v>
      </c>
      <c r="M187" s="25"/>
      <c r="N187" s="18"/>
      <c r="O187" s="18"/>
      <c r="P187" s="18"/>
      <c r="Q187" s="26"/>
    </row>
    <row r="188" spans="1:17" s="21" customFormat="1" x14ac:dyDescent="0.35">
      <c r="A188" s="18" t="str">
        <f>"106"</f>
        <v>106</v>
      </c>
      <c r="B188" s="20" t="s">
        <v>618</v>
      </c>
      <c r="C188" s="20" t="s">
        <v>619</v>
      </c>
      <c r="D188" s="20"/>
      <c r="E188" s="18" t="s">
        <v>0</v>
      </c>
      <c r="F188" s="18" t="s">
        <v>1</v>
      </c>
      <c r="G188" s="18" t="s">
        <v>302</v>
      </c>
      <c r="H188" s="18" t="s">
        <v>316</v>
      </c>
      <c r="I188" s="18" t="s">
        <v>146</v>
      </c>
      <c r="J188" s="22" t="s">
        <v>146</v>
      </c>
      <c r="K188" s="23"/>
      <c r="L188" s="24"/>
      <c r="M188" s="25"/>
      <c r="N188" s="18"/>
      <c r="O188" s="18" t="s">
        <v>70</v>
      </c>
      <c r="P188" s="18"/>
      <c r="Q188" s="26"/>
    </row>
    <row r="189" spans="1:17" s="21" customFormat="1" x14ac:dyDescent="0.35">
      <c r="A189" s="18" t="str">
        <f>"102"</f>
        <v>102</v>
      </c>
      <c r="B189" s="20" t="s">
        <v>394</v>
      </c>
      <c r="C189" s="20" t="s">
        <v>50</v>
      </c>
      <c r="D189" s="20"/>
      <c r="E189" s="18" t="s">
        <v>0</v>
      </c>
      <c r="F189" s="18" t="s">
        <v>5</v>
      </c>
      <c r="G189" s="18" t="s">
        <v>316</v>
      </c>
      <c r="H189" s="18" t="s">
        <v>302</v>
      </c>
      <c r="I189" s="18" t="s">
        <v>146</v>
      </c>
      <c r="J189" s="22" t="s">
        <v>146</v>
      </c>
      <c r="K189" s="23"/>
      <c r="L189" s="24" t="s">
        <v>908</v>
      </c>
      <c r="M189" s="25"/>
      <c r="N189" s="18"/>
      <c r="O189" s="18"/>
      <c r="P189" s="18" t="s">
        <v>80</v>
      </c>
      <c r="Q189" s="26" t="s">
        <v>319</v>
      </c>
    </row>
    <row r="190" spans="1:17" s="21" customFormat="1" x14ac:dyDescent="0.35">
      <c r="A190" s="18" t="str">
        <f>"110"</f>
        <v>110</v>
      </c>
      <c r="B190" s="20" t="s">
        <v>827</v>
      </c>
      <c r="C190" s="20" t="s">
        <v>828</v>
      </c>
      <c r="D190" s="20"/>
      <c r="E190" s="18" t="s">
        <v>0</v>
      </c>
      <c r="F190" s="18" t="s">
        <v>1</v>
      </c>
      <c r="G190" s="18" t="s">
        <v>302</v>
      </c>
      <c r="H190" s="18" t="s">
        <v>146</v>
      </c>
      <c r="I190" s="18" t="s">
        <v>316</v>
      </c>
      <c r="J190" s="22" t="s">
        <v>316</v>
      </c>
      <c r="K190" s="23"/>
      <c r="L190" s="24"/>
      <c r="M190" s="25"/>
      <c r="N190" s="18"/>
      <c r="O190" s="18"/>
      <c r="P190" s="18"/>
      <c r="Q190" s="26" t="s">
        <v>807</v>
      </c>
    </row>
    <row r="191" spans="1:17" s="21" customFormat="1" x14ac:dyDescent="0.35">
      <c r="A191" s="18" t="str">
        <f>"110"</f>
        <v>110</v>
      </c>
      <c r="B191" s="20" t="s">
        <v>829</v>
      </c>
      <c r="C191" s="20" t="s">
        <v>830</v>
      </c>
      <c r="D191" s="20"/>
      <c r="E191" s="18" t="s">
        <v>0</v>
      </c>
      <c r="F191" s="18" t="s">
        <v>7</v>
      </c>
      <c r="G191" s="18" t="s">
        <v>302</v>
      </c>
      <c r="H191" s="18" t="s">
        <v>316</v>
      </c>
      <c r="I191" s="18" t="s">
        <v>146</v>
      </c>
      <c r="J191" s="22" t="s">
        <v>146</v>
      </c>
      <c r="K191" s="23"/>
      <c r="L191" s="24"/>
      <c r="M191" s="25"/>
      <c r="N191" s="18" t="s">
        <v>3</v>
      </c>
      <c r="O191" s="18"/>
      <c r="P191" s="18"/>
      <c r="Q191" s="26"/>
    </row>
    <row r="192" spans="1:17" s="21" customFormat="1" x14ac:dyDescent="0.35">
      <c r="A192" s="18" t="str">
        <f>"111"</f>
        <v>111</v>
      </c>
      <c r="B192" s="20" t="s">
        <v>876</v>
      </c>
      <c r="C192" s="20" t="s">
        <v>71</v>
      </c>
      <c r="D192" s="20"/>
      <c r="E192" s="18" t="s">
        <v>0</v>
      </c>
      <c r="F192" s="18" t="s">
        <v>1</v>
      </c>
      <c r="G192" s="18" t="s">
        <v>142</v>
      </c>
      <c r="H192" s="18" t="s">
        <v>139</v>
      </c>
      <c r="I192" s="18" t="s">
        <v>302</v>
      </c>
      <c r="J192" s="22" t="s">
        <v>302</v>
      </c>
      <c r="K192" s="23"/>
      <c r="L192" s="24"/>
      <c r="M192" s="34" t="s">
        <v>909</v>
      </c>
      <c r="N192" s="18"/>
      <c r="O192" s="18"/>
      <c r="P192" s="18"/>
      <c r="Q192" s="26"/>
    </row>
    <row r="193" spans="1:17" s="21" customFormat="1" x14ac:dyDescent="0.35">
      <c r="A193" s="18" t="str">
        <f>"101"</f>
        <v>101</v>
      </c>
      <c r="B193" s="20" t="s">
        <v>345</v>
      </c>
      <c r="C193" s="20" t="s">
        <v>346</v>
      </c>
      <c r="D193" s="20"/>
      <c r="E193" s="18" t="s">
        <v>0</v>
      </c>
      <c r="F193" s="18" t="s">
        <v>7</v>
      </c>
      <c r="G193" s="18" t="s">
        <v>302</v>
      </c>
      <c r="H193" s="18" t="s">
        <v>142</v>
      </c>
      <c r="I193" s="18" t="s">
        <v>316</v>
      </c>
      <c r="J193" s="22" t="s">
        <v>316</v>
      </c>
      <c r="K193" s="23"/>
      <c r="L193" s="24"/>
      <c r="M193" s="25"/>
      <c r="N193" s="18" t="s">
        <v>8</v>
      </c>
      <c r="O193" s="18"/>
      <c r="P193" s="18"/>
      <c r="Q193" s="26"/>
    </row>
    <row r="194" spans="1:17" s="21" customFormat="1" x14ac:dyDescent="0.35">
      <c r="A194" s="18" t="str">
        <f>"111"</f>
        <v>111</v>
      </c>
      <c r="B194" s="20" t="s">
        <v>877</v>
      </c>
      <c r="C194" s="20" t="s">
        <v>878</v>
      </c>
      <c r="D194" s="20"/>
      <c r="E194" s="18" t="s">
        <v>0</v>
      </c>
      <c r="F194" s="18" t="s">
        <v>1</v>
      </c>
      <c r="G194" s="18" t="s">
        <v>302</v>
      </c>
      <c r="H194" s="18" t="s">
        <v>142</v>
      </c>
      <c r="I194" s="18" t="s">
        <v>139</v>
      </c>
      <c r="J194" s="22" t="s">
        <v>142</v>
      </c>
      <c r="K194" s="23"/>
      <c r="L194" s="24" t="s">
        <v>908</v>
      </c>
      <c r="M194" s="18"/>
      <c r="N194" s="18"/>
      <c r="O194" s="18"/>
      <c r="P194" s="18"/>
      <c r="Q194" s="26"/>
    </row>
    <row r="195" spans="1:17" s="21" customFormat="1" x14ac:dyDescent="0.35">
      <c r="A195" s="18" t="str">
        <f>"106"</f>
        <v>106</v>
      </c>
      <c r="B195" s="20" t="s">
        <v>620</v>
      </c>
      <c r="C195" s="20" t="s">
        <v>621</v>
      </c>
      <c r="D195" s="20"/>
      <c r="E195" s="18" t="s">
        <v>0</v>
      </c>
      <c r="F195" s="18" t="s">
        <v>1</v>
      </c>
      <c r="G195" s="18" t="s">
        <v>139</v>
      </c>
      <c r="H195" s="18" t="s">
        <v>302</v>
      </c>
      <c r="I195" s="18" t="s">
        <v>142</v>
      </c>
      <c r="J195" s="22" t="s">
        <v>142</v>
      </c>
      <c r="K195" s="23"/>
      <c r="L195" s="24"/>
      <c r="M195" s="25"/>
      <c r="N195" s="18"/>
      <c r="O195" s="18" t="s">
        <v>70</v>
      </c>
      <c r="P195" s="18"/>
      <c r="Q195" s="26"/>
    </row>
    <row r="196" spans="1:17" s="21" customFormat="1" x14ac:dyDescent="0.35">
      <c r="A196" s="18" t="str">
        <f>"111"</f>
        <v>111</v>
      </c>
      <c r="B196" s="20" t="s">
        <v>879</v>
      </c>
      <c r="C196" s="20" t="s">
        <v>880</v>
      </c>
      <c r="D196" s="20"/>
      <c r="E196" s="18" t="s">
        <v>0</v>
      </c>
      <c r="F196" s="18" t="s">
        <v>5</v>
      </c>
      <c r="G196" s="18" t="s">
        <v>302</v>
      </c>
      <c r="H196" s="18" t="s">
        <v>316</v>
      </c>
      <c r="I196" s="18" t="s">
        <v>307</v>
      </c>
      <c r="J196" s="22" t="s">
        <v>307</v>
      </c>
      <c r="K196" s="23"/>
      <c r="L196" s="24"/>
      <c r="M196" s="18"/>
      <c r="N196" s="18"/>
      <c r="O196" s="18" t="s">
        <v>60</v>
      </c>
      <c r="P196" s="18"/>
      <c r="Q196" s="26" t="s">
        <v>393</v>
      </c>
    </row>
    <row r="197" spans="1:17" s="21" customFormat="1" ht="31" x14ac:dyDescent="0.35">
      <c r="A197" s="18" t="str">
        <f>"102"</f>
        <v>102</v>
      </c>
      <c r="B197" s="20" t="s">
        <v>395</v>
      </c>
      <c r="C197" s="20" t="s">
        <v>396</v>
      </c>
      <c r="D197" s="20"/>
      <c r="E197" s="18" t="s">
        <v>0</v>
      </c>
      <c r="F197" s="18" t="s">
        <v>7</v>
      </c>
      <c r="G197" s="18" t="s">
        <v>302</v>
      </c>
      <c r="H197" s="18" t="s">
        <v>316</v>
      </c>
      <c r="I197" s="18" t="s">
        <v>146</v>
      </c>
      <c r="J197" s="22" t="s">
        <v>146</v>
      </c>
      <c r="K197" s="23"/>
      <c r="L197" s="24"/>
      <c r="M197" s="25"/>
      <c r="N197" s="18"/>
      <c r="O197" s="18"/>
      <c r="P197" s="18"/>
      <c r="Q197" s="26"/>
    </row>
    <row r="198" spans="1:17" s="21" customFormat="1" x14ac:dyDescent="0.35">
      <c r="A198" s="18" t="str">
        <f>"110"</f>
        <v>110</v>
      </c>
      <c r="B198" s="20" t="s">
        <v>831</v>
      </c>
      <c r="C198" s="20" t="s">
        <v>11</v>
      </c>
      <c r="D198" s="20"/>
      <c r="E198" s="18" t="s">
        <v>0</v>
      </c>
      <c r="F198" s="18" t="s">
        <v>7</v>
      </c>
      <c r="G198" s="18" t="s">
        <v>302</v>
      </c>
      <c r="H198" s="18" t="s">
        <v>316</v>
      </c>
      <c r="I198" s="18" t="s">
        <v>146</v>
      </c>
      <c r="J198" s="22" t="s">
        <v>146</v>
      </c>
      <c r="K198" s="23"/>
      <c r="L198" s="24"/>
      <c r="M198" s="25"/>
      <c r="N198" s="18" t="s">
        <v>3</v>
      </c>
      <c r="O198" s="18"/>
      <c r="P198" s="18"/>
      <c r="Q198" s="26"/>
    </row>
    <row r="199" spans="1:17" s="21" customFormat="1" x14ac:dyDescent="0.35">
      <c r="A199" s="18" t="str">
        <f>"110"</f>
        <v>110</v>
      </c>
      <c r="B199" s="20" t="s">
        <v>832</v>
      </c>
      <c r="C199" s="20" t="s">
        <v>833</v>
      </c>
      <c r="D199" s="20"/>
      <c r="E199" s="18" t="s">
        <v>0</v>
      </c>
      <c r="F199" s="18" t="s">
        <v>1</v>
      </c>
      <c r="G199" s="18" t="s">
        <v>146</v>
      </c>
      <c r="H199" s="18" t="s">
        <v>142</v>
      </c>
      <c r="I199" s="18" t="s">
        <v>307</v>
      </c>
      <c r="J199" s="22" t="s">
        <v>307</v>
      </c>
      <c r="K199" s="23"/>
      <c r="L199" s="24"/>
      <c r="M199" s="25"/>
      <c r="N199" s="18"/>
      <c r="O199" s="18"/>
      <c r="P199" s="18"/>
      <c r="Q199" s="26"/>
    </row>
    <row r="200" spans="1:17" s="21" customFormat="1" x14ac:dyDescent="0.35">
      <c r="A200" s="18" t="str">
        <f>"103"</f>
        <v>103</v>
      </c>
      <c r="B200" s="20" t="s">
        <v>457</v>
      </c>
      <c r="C200" s="20" t="s">
        <v>458</v>
      </c>
      <c r="D200" s="20"/>
      <c r="E200" s="18" t="s">
        <v>0</v>
      </c>
      <c r="F200" s="18" t="s">
        <v>7</v>
      </c>
      <c r="G200" s="18" t="s">
        <v>2</v>
      </c>
      <c r="H200" s="18" t="s">
        <v>307</v>
      </c>
      <c r="I200" s="18" t="s">
        <v>303</v>
      </c>
      <c r="J200" s="22" t="s">
        <v>307</v>
      </c>
      <c r="K200" s="23"/>
      <c r="M200" s="18"/>
      <c r="N200" s="18"/>
      <c r="O200" s="18" t="s">
        <v>25</v>
      </c>
      <c r="P200" s="18"/>
      <c r="Q200" s="26"/>
    </row>
    <row r="201" spans="1:17" s="21" customFormat="1" x14ac:dyDescent="0.35">
      <c r="A201" s="18" t="str">
        <f>"110"</f>
        <v>110</v>
      </c>
      <c r="B201" s="20" t="s">
        <v>834</v>
      </c>
      <c r="C201" s="20" t="s">
        <v>835</v>
      </c>
      <c r="D201" s="20"/>
      <c r="E201" s="18" t="s">
        <v>0</v>
      </c>
      <c r="F201" s="18" t="s">
        <v>10</v>
      </c>
      <c r="G201" s="18" t="s">
        <v>139</v>
      </c>
      <c r="H201" s="18" t="s">
        <v>142</v>
      </c>
      <c r="I201" s="18" t="s">
        <v>307</v>
      </c>
      <c r="J201" s="22" t="s">
        <v>307</v>
      </c>
      <c r="K201" s="23"/>
      <c r="L201" s="24"/>
      <c r="M201" s="25"/>
      <c r="N201" s="18"/>
      <c r="O201" s="18" t="s">
        <v>70</v>
      </c>
      <c r="P201" s="18"/>
      <c r="Q201" s="26"/>
    </row>
    <row r="202" spans="1:17" s="21" customFormat="1" x14ac:dyDescent="0.35">
      <c r="A202" s="18" t="str">
        <f>"106"</f>
        <v>106</v>
      </c>
      <c r="B202" s="20" t="s">
        <v>622</v>
      </c>
      <c r="C202" s="20" t="s">
        <v>6</v>
      </c>
      <c r="D202" s="20"/>
      <c r="E202" s="18" t="s">
        <v>0</v>
      </c>
      <c r="F202" s="18" t="s">
        <v>1</v>
      </c>
      <c r="G202" s="18" t="s">
        <v>142</v>
      </c>
      <c r="H202" s="18" t="s">
        <v>139</v>
      </c>
      <c r="I202" s="18" t="s">
        <v>302</v>
      </c>
      <c r="J202" s="22" t="s">
        <v>302</v>
      </c>
      <c r="K202" s="23"/>
      <c r="L202" s="24"/>
      <c r="M202" s="34" t="s">
        <v>909</v>
      </c>
      <c r="N202" s="18"/>
      <c r="O202" s="18"/>
      <c r="P202" s="18"/>
      <c r="Q202" s="26" t="s">
        <v>311</v>
      </c>
    </row>
    <row r="203" spans="1:17" s="21" customFormat="1" x14ac:dyDescent="0.35">
      <c r="A203" s="18" t="str">
        <f>"105"</f>
        <v>105</v>
      </c>
      <c r="B203" s="20" t="s">
        <v>571</v>
      </c>
      <c r="C203" s="20" t="s">
        <v>572</v>
      </c>
      <c r="D203" s="20"/>
      <c r="E203" s="18" t="s">
        <v>0</v>
      </c>
      <c r="F203" s="18" t="s">
        <v>5</v>
      </c>
      <c r="G203" s="18" t="s">
        <v>302</v>
      </c>
      <c r="H203" s="18" t="s">
        <v>316</v>
      </c>
      <c r="I203" s="18" t="s">
        <v>142</v>
      </c>
      <c r="J203" s="22" t="s">
        <v>316</v>
      </c>
      <c r="K203" s="23"/>
      <c r="L203" s="24" t="s">
        <v>908</v>
      </c>
      <c r="M203" s="25"/>
      <c r="N203" s="18"/>
      <c r="O203" s="18"/>
      <c r="P203" s="18"/>
      <c r="Q203" s="26"/>
    </row>
    <row r="204" spans="1:17" s="21" customFormat="1" x14ac:dyDescent="0.35">
      <c r="A204" s="18" t="str">
        <f>"110"</f>
        <v>110</v>
      </c>
      <c r="B204" s="20" t="s">
        <v>836</v>
      </c>
      <c r="C204" s="20" t="s">
        <v>837</v>
      </c>
      <c r="D204" s="20"/>
      <c r="E204" s="18" t="s">
        <v>0</v>
      </c>
      <c r="F204" s="18" t="s">
        <v>5</v>
      </c>
      <c r="G204" s="18" t="s">
        <v>302</v>
      </c>
      <c r="H204" s="18" t="s">
        <v>316</v>
      </c>
      <c r="I204" s="18" t="s">
        <v>146</v>
      </c>
      <c r="J204" s="22" t="s">
        <v>146</v>
      </c>
      <c r="K204" s="23"/>
      <c r="L204" s="24" t="s">
        <v>908</v>
      </c>
      <c r="M204" s="25"/>
      <c r="N204" s="18" t="s">
        <v>3</v>
      </c>
      <c r="O204" s="18"/>
      <c r="P204" s="18"/>
      <c r="Q204" s="26" t="s">
        <v>707</v>
      </c>
    </row>
    <row r="205" spans="1:17" s="21" customFormat="1" x14ac:dyDescent="0.35">
      <c r="A205" s="18" t="str">
        <f>"105"</f>
        <v>105</v>
      </c>
      <c r="B205" s="20" t="s">
        <v>573</v>
      </c>
      <c r="C205" s="20" t="s">
        <v>71</v>
      </c>
      <c r="D205" s="20"/>
      <c r="E205" s="18" t="s">
        <v>0</v>
      </c>
      <c r="F205" s="18" t="s">
        <v>1</v>
      </c>
      <c r="G205" s="18" t="s">
        <v>302</v>
      </c>
      <c r="H205" s="18" t="s">
        <v>316</v>
      </c>
      <c r="I205" s="18" t="s">
        <v>142</v>
      </c>
      <c r="J205" s="22" t="s">
        <v>142</v>
      </c>
      <c r="K205" s="23"/>
      <c r="L205" s="24" t="s">
        <v>908</v>
      </c>
      <c r="M205" s="25"/>
      <c r="N205" s="18" t="s">
        <v>3</v>
      </c>
      <c r="O205" s="18"/>
      <c r="P205" s="18"/>
      <c r="Q205" s="26"/>
    </row>
    <row r="206" spans="1:17" s="21" customFormat="1" x14ac:dyDescent="0.35">
      <c r="A206" s="18" t="str">
        <f>"101"</f>
        <v>101</v>
      </c>
      <c r="B206" s="20" t="s">
        <v>347</v>
      </c>
      <c r="C206" s="20" t="s">
        <v>348</v>
      </c>
      <c r="D206" s="20"/>
      <c r="E206" s="18" t="s">
        <v>0</v>
      </c>
      <c r="F206" s="18" t="s">
        <v>1</v>
      </c>
      <c r="G206" s="18" t="s">
        <v>302</v>
      </c>
      <c r="H206" s="18" t="s">
        <v>303</v>
      </c>
      <c r="I206" s="18" t="s">
        <v>142</v>
      </c>
      <c r="J206" s="22" t="s">
        <v>303</v>
      </c>
      <c r="K206" s="23"/>
      <c r="L206" s="24"/>
      <c r="M206" s="25"/>
      <c r="N206" s="18"/>
      <c r="O206" s="18"/>
      <c r="P206" s="18"/>
      <c r="Q206" s="26"/>
    </row>
    <row r="207" spans="1:17" s="21" customFormat="1" x14ac:dyDescent="0.35">
      <c r="A207" s="18" t="str">
        <f>"106"</f>
        <v>106</v>
      </c>
      <c r="B207" s="20" t="s">
        <v>623</v>
      </c>
      <c r="C207" s="20" t="s">
        <v>624</v>
      </c>
      <c r="D207" s="20"/>
      <c r="E207" s="18" t="s">
        <v>0</v>
      </c>
      <c r="F207" s="18" t="s">
        <v>1</v>
      </c>
      <c r="G207" s="18" t="s">
        <v>316</v>
      </c>
      <c r="H207" s="18" t="s">
        <v>146</v>
      </c>
      <c r="I207" s="18" t="s">
        <v>142</v>
      </c>
      <c r="J207" s="22" t="s">
        <v>316</v>
      </c>
      <c r="K207" s="23"/>
      <c r="L207" s="24"/>
      <c r="M207" s="25"/>
      <c r="N207" s="18"/>
      <c r="O207" s="18"/>
      <c r="P207" s="18"/>
      <c r="Q207" s="26"/>
    </row>
    <row r="208" spans="1:17" s="21" customFormat="1" x14ac:dyDescent="0.35">
      <c r="A208" s="18" t="str">
        <f>"104"</f>
        <v>104</v>
      </c>
      <c r="B208" s="20" t="s">
        <v>508</v>
      </c>
      <c r="C208" s="20" t="s">
        <v>509</v>
      </c>
      <c r="D208" s="20"/>
      <c r="E208" s="18" t="s">
        <v>0</v>
      </c>
      <c r="F208" s="18" t="s">
        <v>5</v>
      </c>
      <c r="G208" s="18" t="s">
        <v>316</v>
      </c>
      <c r="H208" s="18" t="s">
        <v>302</v>
      </c>
      <c r="I208" s="18" t="s">
        <v>139</v>
      </c>
      <c r="J208" s="22" t="s">
        <v>139</v>
      </c>
      <c r="K208" s="23"/>
      <c r="L208" s="24"/>
      <c r="M208" s="25"/>
      <c r="N208" s="18" t="s">
        <v>64</v>
      </c>
      <c r="O208" s="18"/>
      <c r="P208" s="18"/>
      <c r="Q208" s="26" t="s">
        <v>426</v>
      </c>
    </row>
    <row r="209" spans="1:17" s="21" customFormat="1" x14ac:dyDescent="0.35">
      <c r="A209" s="18" t="str">
        <f>"101"</f>
        <v>101</v>
      </c>
      <c r="B209" s="20" t="s">
        <v>349</v>
      </c>
      <c r="C209" s="20" t="s">
        <v>350</v>
      </c>
      <c r="D209" s="20"/>
      <c r="E209" s="18" t="s">
        <v>0</v>
      </c>
      <c r="F209" s="18" t="s">
        <v>7</v>
      </c>
      <c r="G209" s="18" t="s">
        <v>142</v>
      </c>
      <c r="H209" s="18" t="s">
        <v>302</v>
      </c>
      <c r="I209" s="18" t="s">
        <v>303</v>
      </c>
      <c r="J209" s="22" t="s">
        <v>303</v>
      </c>
      <c r="K209" s="23"/>
      <c r="L209" s="24"/>
      <c r="M209" s="25"/>
      <c r="N209" s="18" t="s">
        <v>3</v>
      </c>
      <c r="O209" s="18"/>
      <c r="P209" s="18"/>
      <c r="Q209" s="26"/>
    </row>
    <row r="210" spans="1:17" s="21" customFormat="1" x14ac:dyDescent="0.35">
      <c r="A210" s="18" t="str">
        <f>"107"</f>
        <v>107</v>
      </c>
      <c r="B210" s="20" t="s">
        <v>670</v>
      </c>
      <c r="C210" s="20" t="s">
        <v>671</v>
      </c>
      <c r="D210" s="20"/>
      <c r="E210" s="18" t="s">
        <v>0</v>
      </c>
      <c r="F210" s="18" t="s">
        <v>5</v>
      </c>
      <c r="G210" s="18" t="s">
        <v>302</v>
      </c>
      <c r="H210" s="18" t="s">
        <v>316</v>
      </c>
      <c r="I210" s="18" t="s">
        <v>146</v>
      </c>
      <c r="J210" s="22" t="s">
        <v>146</v>
      </c>
      <c r="K210" s="23"/>
      <c r="L210" s="24" t="s">
        <v>908</v>
      </c>
      <c r="M210" s="25"/>
      <c r="N210" s="18" t="s">
        <v>64</v>
      </c>
      <c r="O210" s="18"/>
      <c r="P210" s="18"/>
      <c r="Q210" s="26" t="s">
        <v>528</v>
      </c>
    </row>
    <row r="211" spans="1:17" s="21" customFormat="1" x14ac:dyDescent="0.35">
      <c r="A211" s="18" t="str">
        <f>"108"</f>
        <v>108</v>
      </c>
      <c r="B211" s="20" t="s">
        <v>730</v>
      </c>
      <c r="C211" s="20" t="s">
        <v>97</v>
      </c>
      <c r="D211" s="20"/>
      <c r="E211" s="18" t="s">
        <v>0</v>
      </c>
      <c r="F211" s="18" t="s">
        <v>10</v>
      </c>
      <c r="G211" s="18" t="s">
        <v>139</v>
      </c>
      <c r="H211" s="18" t="s">
        <v>142</v>
      </c>
      <c r="I211" s="18" t="s">
        <v>302</v>
      </c>
      <c r="J211" s="22" t="s">
        <v>139</v>
      </c>
      <c r="K211" s="23"/>
      <c r="L211" s="24"/>
      <c r="M211" s="25"/>
      <c r="N211" s="18"/>
      <c r="O211" s="18" t="s">
        <v>60</v>
      </c>
      <c r="P211" s="18"/>
      <c r="Q211" s="26"/>
    </row>
    <row r="212" spans="1:17" s="21" customFormat="1" x14ac:dyDescent="0.35">
      <c r="A212" s="18" t="str">
        <f>"102"</f>
        <v>102</v>
      </c>
      <c r="B212" s="20" t="s">
        <v>397</v>
      </c>
      <c r="C212" s="20" t="s">
        <v>104</v>
      </c>
      <c r="D212" s="20"/>
      <c r="E212" s="18" t="s">
        <v>0</v>
      </c>
      <c r="F212" s="18" t="s">
        <v>1</v>
      </c>
      <c r="G212" s="18" t="s">
        <v>302</v>
      </c>
      <c r="H212" s="18" t="s">
        <v>316</v>
      </c>
      <c r="I212" s="18" t="s">
        <v>146</v>
      </c>
      <c r="J212" s="22" t="s">
        <v>146</v>
      </c>
      <c r="K212" s="23"/>
      <c r="L212" s="24"/>
      <c r="M212" s="25"/>
      <c r="N212" s="18"/>
      <c r="O212" s="18"/>
      <c r="P212" s="18"/>
      <c r="Q212" s="26"/>
    </row>
    <row r="213" spans="1:17" s="21" customFormat="1" x14ac:dyDescent="0.35">
      <c r="A213" s="18" t="str">
        <f>"110"</f>
        <v>110</v>
      </c>
      <c r="B213" s="20" t="s">
        <v>838</v>
      </c>
      <c r="C213" s="20" t="s">
        <v>54</v>
      </c>
      <c r="D213" s="20"/>
      <c r="E213" s="18" t="s">
        <v>0</v>
      </c>
      <c r="F213" s="18" t="s">
        <v>10</v>
      </c>
      <c r="G213" s="18" t="s">
        <v>307</v>
      </c>
      <c r="H213" s="18" t="s">
        <v>146</v>
      </c>
      <c r="I213" s="18" t="s">
        <v>142</v>
      </c>
      <c r="J213" s="22" t="s">
        <v>307</v>
      </c>
      <c r="K213" s="23"/>
      <c r="L213" s="24"/>
      <c r="M213" s="25"/>
      <c r="N213" s="18"/>
      <c r="O213" s="18" t="s">
        <v>60</v>
      </c>
      <c r="P213" s="18"/>
      <c r="Q213" s="26"/>
    </row>
    <row r="214" spans="1:17" s="21" customFormat="1" x14ac:dyDescent="0.35">
      <c r="A214" s="18" t="str">
        <f>"109"</f>
        <v>109</v>
      </c>
      <c r="B214" s="20" t="s">
        <v>775</v>
      </c>
      <c r="C214" s="20" t="s">
        <v>48</v>
      </c>
      <c r="D214" s="20"/>
      <c r="E214" s="18" t="s">
        <v>0</v>
      </c>
      <c r="F214" s="18" t="s">
        <v>7</v>
      </c>
      <c r="G214" s="18" t="s">
        <v>142</v>
      </c>
      <c r="H214" s="18" t="s">
        <v>139</v>
      </c>
      <c r="I214" s="18" t="s">
        <v>302</v>
      </c>
      <c r="J214" s="22" t="s">
        <v>139</v>
      </c>
      <c r="K214" s="23"/>
      <c r="L214" s="24"/>
      <c r="M214" s="18"/>
      <c r="N214" s="18"/>
      <c r="O214" s="18"/>
      <c r="P214" s="18"/>
      <c r="Q214" s="26"/>
    </row>
    <row r="215" spans="1:17" s="21" customFormat="1" x14ac:dyDescent="0.35">
      <c r="A215" s="18" t="str">
        <f>"105"</f>
        <v>105</v>
      </c>
      <c r="B215" s="20" t="s">
        <v>574</v>
      </c>
      <c r="C215" s="20" t="s">
        <v>575</v>
      </c>
      <c r="D215" s="20"/>
      <c r="E215" s="18" t="s">
        <v>0</v>
      </c>
      <c r="F215" s="18" t="s">
        <v>7</v>
      </c>
      <c r="G215" s="18" t="s">
        <v>302</v>
      </c>
      <c r="H215" s="18" t="s">
        <v>316</v>
      </c>
      <c r="I215" s="18" t="s">
        <v>142</v>
      </c>
      <c r="J215" s="22" t="s">
        <v>316</v>
      </c>
      <c r="K215" s="23"/>
      <c r="L215" s="24"/>
      <c r="M215" s="25"/>
      <c r="N215" s="18"/>
      <c r="O215" s="18" t="s">
        <v>39</v>
      </c>
      <c r="P215" s="18"/>
      <c r="Q215" s="26"/>
    </row>
    <row r="216" spans="1:17" s="21" customFormat="1" x14ac:dyDescent="0.35">
      <c r="A216" s="18" t="str">
        <f>"105"</f>
        <v>105</v>
      </c>
      <c r="B216" s="20" t="s">
        <v>576</v>
      </c>
      <c r="C216" s="20" t="s">
        <v>36</v>
      </c>
      <c r="D216" s="20"/>
      <c r="E216" s="18" t="s">
        <v>0</v>
      </c>
      <c r="F216" s="18" t="s">
        <v>1</v>
      </c>
      <c r="G216" s="18" t="s">
        <v>302</v>
      </c>
      <c r="H216" s="18" t="s">
        <v>316</v>
      </c>
      <c r="I216" s="18" t="s">
        <v>142</v>
      </c>
      <c r="J216" s="22" t="s">
        <v>142</v>
      </c>
      <c r="K216" s="23"/>
      <c r="L216" s="24"/>
      <c r="M216" s="25"/>
      <c r="N216" s="18" t="s">
        <v>3</v>
      </c>
      <c r="O216" s="18"/>
      <c r="P216" s="18"/>
      <c r="Q216" s="26"/>
    </row>
    <row r="217" spans="1:17" s="21" customFormat="1" x14ac:dyDescent="0.35">
      <c r="A217" s="18" t="str">
        <f>"102"</f>
        <v>102</v>
      </c>
      <c r="B217" s="20" t="s">
        <v>398</v>
      </c>
      <c r="C217" s="20" t="s">
        <v>313</v>
      </c>
      <c r="D217" s="20"/>
      <c r="E217" s="18" t="s">
        <v>0</v>
      </c>
      <c r="F217" s="18" t="s">
        <v>1</v>
      </c>
      <c r="G217" s="18" t="s">
        <v>146</v>
      </c>
      <c r="H217" s="18" t="s">
        <v>302</v>
      </c>
      <c r="I217" s="18" t="s">
        <v>316</v>
      </c>
      <c r="J217" s="22" t="s">
        <v>316</v>
      </c>
      <c r="K217" s="23"/>
      <c r="L217" s="24"/>
      <c r="M217" s="25"/>
      <c r="N217" s="18"/>
      <c r="O217" s="18" t="s">
        <v>16</v>
      </c>
      <c r="P217" s="18"/>
      <c r="Q217" s="26"/>
    </row>
    <row r="218" spans="1:17" s="21" customFormat="1" x14ac:dyDescent="0.35">
      <c r="A218" s="18" t="str">
        <f>"108"</f>
        <v>108</v>
      </c>
      <c r="B218" s="20" t="s">
        <v>731</v>
      </c>
      <c r="C218" s="20" t="s">
        <v>22</v>
      </c>
      <c r="D218" s="20"/>
      <c r="E218" s="18" t="s">
        <v>0</v>
      </c>
      <c r="F218" s="18" t="s">
        <v>5</v>
      </c>
      <c r="G218" s="18" t="s">
        <v>146</v>
      </c>
      <c r="H218" s="18" t="s">
        <v>316</v>
      </c>
      <c r="I218" s="18" t="s">
        <v>302</v>
      </c>
      <c r="J218" s="22" t="s">
        <v>302</v>
      </c>
      <c r="K218" s="23"/>
      <c r="L218" s="24"/>
      <c r="M218" s="34" t="s">
        <v>909</v>
      </c>
      <c r="N218" s="18"/>
      <c r="O218" s="18" t="s">
        <v>39</v>
      </c>
      <c r="P218" s="18" t="s">
        <v>80</v>
      </c>
      <c r="Q218" s="26"/>
    </row>
    <row r="219" spans="1:17" s="21" customFormat="1" x14ac:dyDescent="0.35">
      <c r="A219" s="18" t="str">
        <f>"111"</f>
        <v>111</v>
      </c>
      <c r="B219" s="20" t="s">
        <v>881</v>
      </c>
      <c r="C219" s="20" t="s">
        <v>882</v>
      </c>
      <c r="D219" s="20"/>
      <c r="E219" s="18" t="s">
        <v>0</v>
      </c>
      <c r="F219" s="18" t="s">
        <v>1</v>
      </c>
      <c r="G219" s="18" t="s">
        <v>139</v>
      </c>
      <c r="H219" s="18" t="s">
        <v>142</v>
      </c>
      <c r="I219" s="18" t="s">
        <v>302</v>
      </c>
      <c r="J219" s="22" t="s">
        <v>302</v>
      </c>
      <c r="K219" s="23"/>
      <c r="L219" s="32"/>
      <c r="M219" s="34" t="s">
        <v>909</v>
      </c>
      <c r="N219" s="18"/>
      <c r="O219" s="18"/>
      <c r="P219" s="18"/>
      <c r="Q219" s="26"/>
    </row>
    <row r="220" spans="1:17" s="21" customFormat="1" x14ac:dyDescent="0.35">
      <c r="A220" s="18" t="str">
        <f>"110"</f>
        <v>110</v>
      </c>
      <c r="B220" s="20" t="s">
        <v>839</v>
      </c>
      <c r="C220" s="20" t="s">
        <v>375</v>
      </c>
      <c r="D220" s="20"/>
      <c r="E220" s="18" t="s">
        <v>0</v>
      </c>
      <c r="F220" s="18" t="s">
        <v>1</v>
      </c>
      <c r="G220" s="18" t="s">
        <v>302</v>
      </c>
      <c r="H220" s="18" t="s">
        <v>316</v>
      </c>
      <c r="I220" s="18" t="s">
        <v>146</v>
      </c>
      <c r="J220" s="22" t="s">
        <v>146</v>
      </c>
      <c r="K220" s="23"/>
      <c r="L220" s="24"/>
      <c r="M220" s="25"/>
      <c r="N220" s="18" t="s">
        <v>3</v>
      </c>
      <c r="O220" s="18"/>
      <c r="P220" s="18" t="s">
        <v>80</v>
      </c>
      <c r="Q220" s="26" t="s">
        <v>319</v>
      </c>
    </row>
    <row r="221" spans="1:17" s="21" customFormat="1" x14ac:dyDescent="0.35">
      <c r="A221" s="18" t="str">
        <f>"103"</f>
        <v>103</v>
      </c>
      <c r="B221" s="20" t="s">
        <v>459</v>
      </c>
      <c r="C221" s="20" t="s">
        <v>78</v>
      </c>
      <c r="D221" s="20"/>
      <c r="E221" s="18" t="s">
        <v>0</v>
      </c>
      <c r="F221" s="18" t="s">
        <v>7</v>
      </c>
      <c r="G221" s="18" t="s">
        <v>302</v>
      </c>
      <c r="H221" s="18" t="s">
        <v>142</v>
      </c>
      <c r="I221" s="18" t="s">
        <v>2</v>
      </c>
      <c r="J221" s="22" t="s">
        <v>302</v>
      </c>
      <c r="K221" s="23"/>
      <c r="M221" s="34" t="s">
        <v>909</v>
      </c>
      <c r="N221" s="18"/>
      <c r="O221" s="18"/>
      <c r="P221" s="18"/>
      <c r="Q221" s="26" t="s">
        <v>444</v>
      </c>
    </row>
    <row r="222" spans="1:17" s="21" customFormat="1" x14ac:dyDescent="0.35">
      <c r="A222" s="18" t="str">
        <f>"109"</f>
        <v>109</v>
      </c>
      <c r="B222" s="20" t="s">
        <v>776</v>
      </c>
      <c r="C222" s="20" t="s">
        <v>777</v>
      </c>
      <c r="D222" s="20"/>
      <c r="E222" s="18" t="s">
        <v>0</v>
      </c>
      <c r="F222" s="18" t="s">
        <v>7</v>
      </c>
      <c r="G222" s="18" t="s">
        <v>303</v>
      </c>
      <c r="H222" s="18" t="s">
        <v>307</v>
      </c>
      <c r="I222" s="18" t="s">
        <v>142</v>
      </c>
      <c r="J222" s="22" t="s">
        <v>142</v>
      </c>
      <c r="K222" s="23" t="s">
        <v>308</v>
      </c>
      <c r="L222" s="24"/>
      <c r="M222" s="18"/>
      <c r="N222" s="18"/>
      <c r="O222" s="18" t="s">
        <v>70</v>
      </c>
      <c r="P222" s="18"/>
      <c r="Q222" s="26"/>
    </row>
    <row r="223" spans="1:17" s="21" customFormat="1" x14ac:dyDescent="0.35">
      <c r="A223" s="18" t="str">
        <f>"104"</f>
        <v>104</v>
      </c>
      <c r="B223" s="20" t="s">
        <v>510</v>
      </c>
      <c r="C223" s="20" t="s">
        <v>68</v>
      </c>
      <c r="D223" s="20"/>
      <c r="E223" s="18" t="s">
        <v>0</v>
      </c>
      <c r="F223" s="18" t="s">
        <v>5</v>
      </c>
      <c r="G223" s="18" t="s">
        <v>70</v>
      </c>
      <c r="H223" s="18" t="s">
        <v>139</v>
      </c>
      <c r="I223" s="18" t="s">
        <v>302</v>
      </c>
      <c r="J223" s="22" t="s">
        <v>302</v>
      </c>
      <c r="K223" s="23"/>
      <c r="L223" s="24"/>
      <c r="M223" s="25"/>
      <c r="N223" s="18" t="s">
        <v>64</v>
      </c>
      <c r="O223" s="18"/>
      <c r="P223" s="18"/>
      <c r="Q223" s="26"/>
    </row>
    <row r="224" spans="1:17" s="21" customFormat="1" x14ac:dyDescent="0.35">
      <c r="A224" s="18" t="str">
        <f>"107"</f>
        <v>107</v>
      </c>
      <c r="B224" s="20" t="s">
        <v>672</v>
      </c>
      <c r="C224" s="20" t="s">
        <v>673</v>
      </c>
      <c r="D224" s="20"/>
      <c r="E224" s="18" t="s">
        <v>0</v>
      </c>
      <c r="F224" s="18" t="s">
        <v>10</v>
      </c>
      <c r="G224" s="18" t="s">
        <v>302</v>
      </c>
      <c r="H224" s="18" t="s">
        <v>316</v>
      </c>
      <c r="I224" s="18" t="s">
        <v>146</v>
      </c>
      <c r="J224" s="22" t="s">
        <v>146</v>
      </c>
      <c r="K224" s="23"/>
      <c r="L224" s="24"/>
      <c r="M224" s="25"/>
      <c r="N224" s="18"/>
      <c r="O224" s="18" t="s">
        <v>70</v>
      </c>
      <c r="P224" s="18"/>
      <c r="Q224" s="26"/>
    </row>
    <row r="225" spans="1:17" s="21" customFormat="1" x14ac:dyDescent="0.35">
      <c r="A225" s="18" t="str">
        <f>"109"</f>
        <v>109</v>
      </c>
      <c r="B225" s="20" t="s">
        <v>44</v>
      </c>
      <c r="C225" s="20" t="s">
        <v>778</v>
      </c>
      <c r="D225" s="20"/>
      <c r="E225" s="18" t="s">
        <v>0</v>
      </c>
      <c r="F225" s="18" t="s">
        <v>1</v>
      </c>
      <c r="G225" s="18" t="s">
        <v>303</v>
      </c>
      <c r="H225" s="18" t="s">
        <v>139</v>
      </c>
      <c r="I225" s="18" t="s">
        <v>142</v>
      </c>
      <c r="J225" s="22" t="s">
        <v>139</v>
      </c>
      <c r="K225" s="23" t="s">
        <v>308</v>
      </c>
      <c r="L225" s="24"/>
      <c r="M225" s="18"/>
      <c r="N225" s="18"/>
      <c r="O225" s="18" t="s">
        <v>25</v>
      </c>
      <c r="P225" s="18"/>
      <c r="Q225" s="26"/>
    </row>
    <row r="226" spans="1:17" s="21" customFormat="1" x14ac:dyDescent="0.35">
      <c r="A226" s="18" t="str">
        <f>"110"</f>
        <v>110</v>
      </c>
      <c r="B226" s="20" t="s">
        <v>840</v>
      </c>
      <c r="C226" s="20" t="s">
        <v>99</v>
      </c>
      <c r="D226" s="20"/>
      <c r="E226" s="18" t="s">
        <v>0</v>
      </c>
      <c r="F226" s="18" t="s">
        <v>5</v>
      </c>
      <c r="G226" s="18" t="s">
        <v>146</v>
      </c>
      <c r="H226" s="18" t="s">
        <v>307</v>
      </c>
      <c r="I226" s="18" t="s">
        <v>139</v>
      </c>
      <c r="J226" s="22" t="s">
        <v>146</v>
      </c>
      <c r="K226" s="23"/>
      <c r="L226" s="24"/>
      <c r="M226" s="25"/>
      <c r="N226" s="18"/>
      <c r="O226" s="18" t="s">
        <v>70</v>
      </c>
      <c r="P226" s="18"/>
      <c r="Q226" s="26"/>
    </row>
    <row r="227" spans="1:17" s="21" customFormat="1" ht="31" x14ac:dyDescent="0.35">
      <c r="A227" s="18" t="str">
        <f>"110"</f>
        <v>110</v>
      </c>
      <c r="B227" s="20" t="s">
        <v>841</v>
      </c>
      <c r="C227" s="20" t="s">
        <v>438</v>
      </c>
      <c r="D227" s="20"/>
      <c r="E227" s="18" t="s">
        <v>0</v>
      </c>
      <c r="F227" s="18" t="s">
        <v>5</v>
      </c>
      <c r="G227" s="18" t="s">
        <v>316</v>
      </c>
      <c r="H227" s="18" t="s">
        <v>302</v>
      </c>
      <c r="I227" s="18" t="s">
        <v>146</v>
      </c>
      <c r="J227" s="22" t="s">
        <v>146</v>
      </c>
      <c r="K227" s="23"/>
      <c r="L227" s="24" t="s">
        <v>908</v>
      </c>
      <c r="M227" s="25"/>
      <c r="N227" s="18" t="s">
        <v>3</v>
      </c>
      <c r="O227" s="18"/>
      <c r="P227" s="18"/>
      <c r="Q227" s="26"/>
    </row>
    <row r="228" spans="1:17" s="21" customFormat="1" ht="31" x14ac:dyDescent="0.35">
      <c r="A228" s="18" t="str">
        <f>"103"</f>
        <v>103</v>
      </c>
      <c r="B228" s="20" t="s">
        <v>460</v>
      </c>
      <c r="C228" s="20" t="s">
        <v>461</v>
      </c>
      <c r="D228" s="20"/>
      <c r="E228" s="18" t="s">
        <v>0</v>
      </c>
      <c r="F228" s="18" t="s">
        <v>1</v>
      </c>
      <c r="G228" s="18" t="s">
        <v>2</v>
      </c>
      <c r="H228" s="18" t="s">
        <v>307</v>
      </c>
      <c r="I228" s="18" t="s">
        <v>303</v>
      </c>
      <c r="J228" s="22" t="s">
        <v>307</v>
      </c>
      <c r="K228" s="23" t="s">
        <v>308</v>
      </c>
      <c r="M228" s="18"/>
      <c r="N228" s="18"/>
      <c r="O228" s="18"/>
      <c r="P228" s="18"/>
      <c r="Q228" s="26"/>
    </row>
    <row r="229" spans="1:17" s="21" customFormat="1" x14ac:dyDescent="0.35">
      <c r="A229" s="18" t="str">
        <f>"102"</f>
        <v>102</v>
      </c>
      <c r="B229" s="20" t="s">
        <v>399</v>
      </c>
      <c r="C229" s="20" t="s">
        <v>400</v>
      </c>
      <c r="D229" s="20"/>
      <c r="E229" s="18" t="s">
        <v>0</v>
      </c>
      <c r="F229" s="18" t="s">
        <v>7</v>
      </c>
      <c r="G229" s="18" t="s">
        <v>302</v>
      </c>
      <c r="H229" s="18" t="s">
        <v>316</v>
      </c>
      <c r="I229" s="18" t="s">
        <v>146</v>
      </c>
      <c r="J229" s="22" t="s">
        <v>146</v>
      </c>
      <c r="K229" s="23"/>
      <c r="L229" s="24" t="s">
        <v>908</v>
      </c>
      <c r="M229" s="25"/>
      <c r="N229" s="18"/>
      <c r="O229" s="18"/>
      <c r="P229" s="18"/>
      <c r="Q229" s="26" t="s">
        <v>319</v>
      </c>
    </row>
    <row r="230" spans="1:17" s="21" customFormat="1" ht="31" x14ac:dyDescent="0.35">
      <c r="A230" s="18" t="str">
        <f>"104"</f>
        <v>104</v>
      </c>
      <c r="B230" s="20" t="s">
        <v>511</v>
      </c>
      <c r="C230" s="20" t="s">
        <v>512</v>
      </c>
      <c r="D230" s="20"/>
      <c r="E230" s="18" t="s">
        <v>0</v>
      </c>
      <c r="F230" s="18" t="s">
        <v>1</v>
      </c>
      <c r="G230" s="18" t="s">
        <v>139</v>
      </c>
      <c r="H230" s="18" t="s">
        <v>142</v>
      </c>
      <c r="I230" s="18" t="s">
        <v>146</v>
      </c>
      <c r="J230" s="22" t="s">
        <v>146</v>
      </c>
      <c r="K230" s="23"/>
      <c r="L230" s="24"/>
      <c r="M230" s="25"/>
      <c r="N230" s="18"/>
      <c r="O230" s="18"/>
      <c r="P230" s="18"/>
      <c r="Q230" s="26"/>
    </row>
    <row r="231" spans="1:17" s="21" customFormat="1" x14ac:dyDescent="0.35">
      <c r="A231" s="18" t="str">
        <f>"101"</f>
        <v>101</v>
      </c>
      <c r="B231" s="20" t="s">
        <v>351</v>
      </c>
      <c r="C231" s="20" t="s">
        <v>352</v>
      </c>
      <c r="D231" s="20"/>
      <c r="E231" s="18" t="s">
        <v>0</v>
      </c>
      <c r="F231" s="18" t="s">
        <v>5</v>
      </c>
      <c r="G231" s="18" t="s">
        <v>303</v>
      </c>
      <c r="H231" s="18" t="s">
        <v>302</v>
      </c>
      <c r="I231" s="18" t="s">
        <v>142</v>
      </c>
      <c r="J231" s="22" t="s">
        <v>303</v>
      </c>
      <c r="K231" s="23"/>
      <c r="L231" s="24"/>
      <c r="M231" s="25"/>
      <c r="N231" s="18"/>
      <c r="O231" s="18"/>
      <c r="P231" s="18"/>
      <c r="Q231" s="26"/>
    </row>
    <row r="232" spans="1:17" s="21" customFormat="1" x14ac:dyDescent="0.35">
      <c r="A232" s="18" t="str">
        <f>"108"</f>
        <v>108</v>
      </c>
      <c r="B232" s="20" t="s">
        <v>732</v>
      </c>
      <c r="C232" s="20" t="s">
        <v>733</v>
      </c>
      <c r="D232" s="20"/>
      <c r="E232" s="18" t="s">
        <v>0</v>
      </c>
      <c r="F232" s="18" t="s">
        <v>5</v>
      </c>
      <c r="G232" s="18" t="s">
        <v>302</v>
      </c>
      <c r="H232" s="18" t="s">
        <v>316</v>
      </c>
      <c r="I232" s="18" t="s">
        <v>146</v>
      </c>
      <c r="J232" s="22" t="s">
        <v>146</v>
      </c>
      <c r="K232" s="23"/>
      <c r="L232" s="24"/>
      <c r="M232" s="25"/>
      <c r="N232" s="18"/>
      <c r="O232" s="18" t="s">
        <v>39</v>
      </c>
      <c r="P232" s="18" t="s">
        <v>80</v>
      </c>
      <c r="Q232" s="26"/>
    </row>
    <row r="233" spans="1:17" s="21" customFormat="1" x14ac:dyDescent="0.35">
      <c r="A233" s="18" t="str">
        <f>"104"</f>
        <v>104</v>
      </c>
      <c r="B233" s="20" t="s">
        <v>513</v>
      </c>
      <c r="C233" s="20" t="s">
        <v>102</v>
      </c>
      <c r="D233" s="20"/>
      <c r="E233" s="18" t="s">
        <v>0</v>
      </c>
      <c r="F233" s="18" t="s">
        <v>5</v>
      </c>
      <c r="G233" s="18" t="s">
        <v>70</v>
      </c>
      <c r="H233" s="18" t="s">
        <v>139</v>
      </c>
      <c r="I233" s="18" t="s">
        <v>307</v>
      </c>
      <c r="J233" s="22" t="s">
        <v>139</v>
      </c>
      <c r="K233" s="23"/>
      <c r="L233" s="24"/>
      <c r="M233" s="25"/>
      <c r="N233" s="18"/>
      <c r="O233" s="18"/>
      <c r="P233" s="18"/>
      <c r="Q233" s="26" t="s">
        <v>514</v>
      </c>
    </row>
    <row r="234" spans="1:17" s="21" customFormat="1" ht="31" x14ac:dyDescent="0.35">
      <c r="A234" s="18" t="str">
        <f>"101"</f>
        <v>101</v>
      </c>
      <c r="B234" s="20" t="s">
        <v>353</v>
      </c>
      <c r="C234" s="20" t="s">
        <v>354</v>
      </c>
      <c r="D234" s="20"/>
      <c r="E234" s="18" t="s">
        <v>0</v>
      </c>
      <c r="F234" s="18" t="s">
        <v>1</v>
      </c>
      <c r="G234" s="18" t="s">
        <v>142</v>
      </c>
      <c r="H234" s="18" t="s">
        <v>303</v>
      </c>
      <c r="I234" s="18" t="s">
        <v>316</v>
      </c>
      <c r="J234" s="22" t="s">
        <v>316</v>
      </c>
      <c r="K234" s="23" t="s">
        <v>308</v>
      </c>
      <c r="L234" s="24"/>
      <c r="M234" s="25"/>
      <c r="N234" s="18"/>
      <c r="O234" s="18"/>
      <c r="P234" s="18"/>
      <c r="Q234" s="26"/>
    </row>
    <row r="235" spans="1:17" s="21" customFormat="1" x14ac:dyDescent="0.35">
      <c r="A235" s="18" t="str">
        <f>"107"</f>
        <v>107</v>
      </c>
      <c r="B235" s="20" t="s">
        <v>674</v>
      </c>
      <c r="C235" s="20" t="s">
        <v>675</v>
      </c>
      <c r="D235" s="20"/>
      <c r="E235" s="18" t="s">
        <v>0</v>
      </c>
      <c r="F235" s="18" t="s">
        <v>7</v>
      </c>
      <c r="G235" s="18" t="s">
        <v>146</v>
      </c>
      <c r="H235" s="18" t="s">
        <v>316</v>
      </c>
      <c r="I235" s="18" t="s">
        <v>302</v>
      </c>
      <c r="J235" s="22" t="s">
        <v>302</v>
      </c>
      <c r="K235" s="23"/>
      <c r="L235" s="24"/>
      <c r="M235" s="25"/>
      <c r="N235" s="18"/>
      <c r="O235" s="18"/>
      <c r="P235" s="18"/>
      <c r="Q235" s="26"/>
    </row>
    <row r="236" spans="1:17" s="21" customFormat="1" x14ac:dyDescent="0.35">
      <c r="A236" s="18" t="str">
        <f>"109"</f>
        <v>109</v>
      </c>
      <c r="B236" s="20" t="s">
        <v>779</v>
      </c>
      <c r="C236" s="20" t="s">
        <v>780</v>
      </c>
      <c r="D236" s="20"/>
      <c r="E236" s="18" t="s">
        <v>0</v>
      </c>
      <c r="F236" s="18" t="s">
        <v>1</v>
      </c>
      <c r="G236" s="18" t="s">
        <v>139</v>
      </c>
      <c r="H236" s="18" t="s">
        <v>142</v>
      </c>
      <c r="I236" s="18" t="s">
        <v>303</v>
      </c>
      <c r="J236" s="22" t="s">
        <v>303</v>
      </c>
      <c r="K236" s="23"/>
      <c r="L236" s="24"/>
      <c r="M236" s="18"/>
      <c r="N236" s="18"/>
      <c r="O236" s="18"/>
      <c r="P236" s="18"/>
      <c r="Q236" s="26"/>
    </row>
    <row r="237" spans="1:17" s="21" customFormat="1" x14ac:dyDescent="0.35">
      <c r="A237" s="18" t="str">
        <f>"103"</f>
        <v>103</v>
      </c>
      <c r="B237" s="20" t="s">
        <v>462</v>
      </c>
      <c r="C237" s="20" t="s">
        <v>463</v>
      </c>
      <c r="D237" s="20"/>
      <c r="E237" s="18" t="s">
        <v>0</v>
      </c>
      <c r="F237" s="18" t="s">
        <v>5</v>
      </c>
      <c r="G237" s="18" t="s">
        <v>2</v>
      </c>
      <c r="H237" s="18" t="s">
        <v>139</v>
      </c>
      <c r="I237" s="18" t="s">
        <v>146</v>
      </c>
      <c r="J237" s="22" t="s">
        <v>146</v>
      </c>
      <c r="K237" s="23"/>
      <c r="M237" s="18"/>
      <c r="N237" s="18" t="s">
        <v>3</v>
      </c>
      <c r="O237" s="18"/>
      <c r="P237" s="18"/>
      <c r="Q237" s="26" t="s">
        <v>464</v>
      </c>
    </row>
    <row r="238" spans="1:17" s="21" customFormat="1" x14ac:dyDescent="0.35">
      <c r="A238" s="18" t="str">
        <f>"104"</f>
        <v>104</v>
      </c>
      <c r="B238" s="20" t="s">
        <v>515</v>
      </c>
      <c r="C238" s="20" t="s">
        <v>516</v>
      </c>
      <c r="D238" s="20"/>
      <c r="E238" s="18" t="s">
        <v>0</v>
      </c>
      <c r="F238" s="18" t="s">
        <v>1</v>
      </c>
      <c r="G238" s="18" t="s">
        <v>70</v>
      </c>
      <c r="H238" s="18" t="s">
        <v>307</v>
      </c>
      <c r="I238" s="18" t="s">
        <v>139</v>
      </c>
      <c r="J238" s="22" t="s">
        <v>139</v>
      </c>
      <c r="K238" s="23"/>
      <c r="L238" s="24"/>
      <c r="M238" s="25"/>
      <c r="N238" s="18"/>
      <c r="O238" s="18" t="s">
        <v>39</v>
      </c>
      <c r="P238" s="18" t="s">
        <v>80</v>
      </c>
      <c r="Q238" s="26"/>
    </row>
    <row r="239" spans="1:17" s="21" customFormat="1" x14ac:dyDescent="0.35">
      <c r="A239" s="18" t="str">
        <f>"109"</f>
        <v>109</v>
      </c>
      <c r="B239" s="20" t="s">
        <v>515</v>
      </c>
      <c r="C239" s="20" t="s">
        <v>113</v>
      </c>
      <c r="D239" s="20"/>
      <c r="E239" s="18" t="s">
        <v>0</v>
      </c>
      <c r="F239" s="18" t="s">
        <v>1</v>
      </c>
      <c r="G239" s="18" t="s">
        <v>139</v>
      </c>
      <c r="H239" s="18" t="s">
        <v>142</v>
      </c>
      <c r="I239" s="18" t="s">
        <v>303</v>
      </c>
      <c r="J239" s="22" t="s">
        <v>303</v>
      </c>
      <c r="K239" s="23"/>
      <c r="L239" s="24"/>
      <c r="M239" s="18"/>
      <c r="N239" s="18"/>
      <c r="O239" s="18"/>
      <c r="P239" s="18"/>
      <c r="Q239" s="26" t="s">
        <v>410</v>
      </c>
    </row>
    <row r="240" spans="1:17" s="21" customFormat="1" x14ac:dyDescent="0.35">
      <c r="A240" s="18" t="str">
        <f>"103"</f>
        <v>103</v>
      </c>
      <c r="B240" s="20" t="s">
        <v>465</v>
      </c>
      <c r="C240" s="20" t="s">
        <v>466</v>
      </c>
      <c r="D240" s="20"/>
      <c r="E240" s="18" t="s">
        <v>0</v>
      </c>
      <c r="F240" s="18" t="s">
        <v>10</v>
      </c>
      <c r="G240" s="18" t="s">
        <v>2</v>
      </c>
      <c r="H240" s="18" t="s">
        <v>307</v>
      </c>
      <c r="I240" s="18" t="s">
        <v>303</v>
      </c>
      <c r="J240" s="22" t="s">
        <v>307</v>
      </c>
      <c r="K240" s="23"/>
      <c r="M240" s="18"/>
      <c r="N240" s="18"/>
      <c r="O240" s="18"/>
      <c r="P240" s="18"/>
      <c r="Q240" s="26" t="s">
        <v>410</v>
      </c>
    </row>
    <row r="241" spans="1:17" s="21" customFormat="1" x14ac:dyDescent="0.35">
      <c r="A241" s="18" t="str">
        <f>"104"</f>
        <v>104</v>
      </c>
      <c r="B241" s="20" t="s">
        <v>517</v>
      </c>
      <c r="C241" s="20" t="s">
        <v>518</v>
      </c>
      <c r="D241" s="20"/>
      <c r="E241" s="18" t="s">
        <v>0</v>
      </c>
      <c r="F241" s="18" t="s">
        <v>7</v>
      </c>
      <c r="G241" s="18" t="s">
        <v>70</v>
      </c>
      <c r="H241" s="18" t="s">
        <v>302</v>
      </c>
      <c r="I241" s="18" t="s">
        <v>146</v>
      </c>
      <c r="J241" s="22" t="s">
        <v>302</v>
      </c>
      <c r="K241" s="23"/>
      <c r="L241" s="24"/>
      <c r="M241" s="25"/>
      <c r="N241" s="18"/>
      <c r="O241" s="18" t="s">
        <v>25</v>
      </c>
      <c r="P241" s="18"/>
      <c r="Q241" s="26"/>
    </row>
    <row r="242" spans="1:17" s="21" customFormat="1" ht="31" x14ac:dyDescent="0.35">
      <c r="A242" s="18" t="str">
        <f>"102"</f>
        <v>102</v>
      </c>
      <c r="B242" s="20" t="s">
        <v>401</v>
      </c>
      <c r="C242" s="20" t="s">
        <v>402</v>
      </c>
      <c r="D242" s="20"/>
      <c r="E242" s="18" t="s">
        <v>0</v>
      </c>
      <c r="F242" s="18" t="s">
        <v>1</v>
      </c>
      <c r="G242" s="18" t="s">
        <v>146</v>
      </c>
      <c r="H242" s="18" t="s">
        <v>316</v>
      </c>
      <c r="I242" s="18" t="s">
        <v>302</v>
      </c>
      <c r="J242" s="22" t="s">
        <v>302</v>
      </c>
      <c r="K242" s="23"/>
      <c r="L242" s="24"/>
      <c r="M242" s="34" t="s">
        <v>909</v>
      </c>
      <c r="N242" s="18"/>
      <c r="O242" s="18"/>
      <c r="P242" s="18"/>
      <c r="Q242" s="26" t="s">
        <v>403</v>
      </c>
    </row>
    <row r="243" spans="1:17" s="21" customFormat="1" x14ac:dyDescent="0.35">
      <c r="A243" s="18" t="str">
        <f>"102"</f>
        <v>102</v>
      </c>
      <c r="B243" s="20" t="s">
        <v>404</v>
      </c>
      <c r="C243" s="20" t="s">
        <v>17</v>
      </c>
      <c r="D243" s="20"/>
      <c r="E243" s="18" t="s">
        <v>0</v>
      </c>
      <c r="F243" s="18" t="s">
        <v>1</v>
      </c>
      <c r="G243" s="18" t="s">
        <v>146</v>
      </c>
      <c r="H243" s="18" t="s">
        <v>316</v>
      </c>
      <c r="I243" s="18" t="s">
        <v>302</v>
      </c>
      <c r="J243" s="22" t="s">
        <v>302</v>
      </c>
      <c r="K243" s="23"/>
      <c r="L243" s="24"/>
      <c r="M243" s="34" t="s">
        <v>909</v>
      </c>
      <c r="N243" s="18"/>
      <c r="O243" s="18"/>
      <c r="P243" s="18"/>
      <c r="Q243" s="26"/>
    </row>
    <row r="244" spans="1:17" s="21" customFormat="1" x14ac:dyDescent="0.35">
      <c r="A244" s="18" t="str">
        <f>"108"</f>
        <v>108</v>
      </c>
      <c r="B244" s="20" t="s">
        <v>734</v>
      </c>
      <c r="C244" s="20" t="s">
        <v>735</v>
      </c>
      <c r="D244" s="20"/>
      <c r="E244" s="18" t="s">
        <v>0</v>
      </c>
      <c r="F244" s="18" t="s">
        <v>10</v>
      </c>
      <c r="G244" s="18" t="s">
        <v>139</v>
      </c>
      <c r="H244" s="18" t="s">
        <v>302</v>
      </c>
      <c r="I244" s="18" t="s">
        <v>142</v>
      </c>
      <c r="J244" s="22" t="s">
        <v>139</v>
      </c>
      <c r="K244" s="23"/>
      <c r="L244" s="24" t="s">
        <v>908</v>
      </c>
      <c r="M244" s="25"/>
      <c r="N244" s="18"/>
      <c r="O244" s="18"/>
      <c r="P244" s="18"/>
      <c r="Q244" s="26"/>
    </row>
    <row r="245" spans="1:17" s="21" customFormat="1" ht="31" x14ac:dyDescent="0.35">
      <c r="A245" s="18" t="str">
        <f>"107"</f>
        <v>107</v>
      </c>
      <c r="B245" s="20" t="s">
        <v>676</v>
      </c>
      <c r="C245" s="20" t="s">
        <v>37</v>
      </c>
      <c r="D245" s="20"/>
      <c r="E245" s="18" t="s">
        <v>0</v>
      </c>
      <c r="F245" s="18" t="s">
        <v>5</v>
      </c>
      <c r="G245" s="18" t="s">
        <v>302</v>
      </c>
      <c r="H245" s="18" t="s">
        <v>316</v>
      </c>
      <c r="I245" s="18" t="s">
        <v>146</v>
      </c>
      <c r="J245" s="22" t="s">
        <v>302</v>
      </c>
      <c r="K245" s="23"/>
      <c r="L245" s="24"/>
      <c r="M245" s="34" t="s">
        <v>909</v>
      </c>
      <c r="N245" s="18"/>
      <c r="O245" s="18"/>
      <c r="P245" s="18"/>
      <c r="Q245" s="26"/>
    </row>
    <row r="246" spans="1:17" s="21" customFormat="1" x14ac:dyDescent="0.35">
      <c r="A246" s="18" t="str">
        <f>"104"</f>
        <v>104</v>
      </c>
      <c r="B246" s="20" t="s">
        <v>519</v>
      </c>
      <c r="C246" s="20" t="s">
        <v>520</v>
      </c>
      <c r="D246" s="20"/>
      <c r="E246" s="18" t="s">
        <v>0</v>
      </c>
      <c r="F246" s="18" t="s">
        <v>1</v>
      </c>
      <c r="G246" s="18" t="s">
        <v>70</v>
      </c>
      <c r="H246" s="18" t="s">
        <v>307</v>
      </c>
      <c r="I246" s="18" t="s">
        <v>302</v>
      </c>
      <c r="J246" s="22" t="s">
        <v>302</v>
      </c>
      <c r="K246" s="23"/>
      <c r="L246" s="24"/>
      <c r="M246" s="25"/>
      <c r="N246" s="18"/>
      <c r="O246" s="18"/>
      <c r="P246" s="18"/>
      <c r="Q246" s="26" t="s">
        <v>311</v>
      </c>
    </row>
    <row r="247" spans="1:17" s="21" customFormat="1" x14ac:dyDescent="0.35">
      <c r="A247" s="18" t="str">
        <f>"109"</f>
        <v>109</v>
      </c>
      <c r="B247" s="20" t="s">
        <v>781</v>
      </c>
      <c r="C247" s="20" t="s">
        <v>57</v>
      </c>
      <c r="D247" s="20"/>
      <c r="E247" s="18" t="s">
        <v>0</v>
      </c>
      <c r="F247" s="18" t="s">
        <v>1</v>
      </c>
      <c r="G247" s="18" t="s">
        <v>303</v>
      </c>
      <c r="H247" s="18" t="s">
        <v>307</v>
      </c>
      <c r="I247" s="18" t="s">
        <v>142</v>
      </c>
      <c r="J247" s="22" t="s">
        <v>307</v>
      </c>
      <c r="K247" s="23" t="s">
        <v>308</v>
      </c>
      <c r="L247" s="24"/>
      <c r="M247" s="18"/>
      <c r="N247" s="18"/>
      <c r="O247" s="18" t="s">
        <v>70</v>
      </c>
      <c r="P247" s="18"/>
      <c r="Q247" s="26"/>
    </row>
    <row r="248" spans="1:17" s="21" customFormat="1" ht="31" x14ac:dyDescent="0.35">
      <c r="A248" s="18" t="str">
        <f>"109"</f>
        <v>109</v>
      </c>
      <c r="B248" s="20" t="s">
        <v>782</v>
      </c>
      <c r="C248" s="20" t="s">
        <v>783</v>
      </c>
      <c r="D248" s="20"/>
      <c r="E248" s="18" t="s">
        <v>0</v>
      </c>
      <c r="F248" s="18" t="s">
        <v>7</v>
      </c>
      <c r="G248" s="18" t="s">
        <v>139</v>
      </c>
      <c r="H248" s="18" t="s">
        <v>142</v>
      </c>
      <c r="I248" s="18" t="s">
        <v>302</v>
      </c>
      <c r="J248" s="22" t="s">
        <v>139</v>
      </c>
      <c r="K248" s="23"/>
      <c r="L248" s="24"/>
      <c r="M248" s="18"/>
      <c r="N248" s="18"/>
      <c r="O248" s="18" t="s">
        <v>39</v>
      </c>
      <c r="P248" s="18"/>
      <c r="Q248" s="26"/>
    </row>
    <row r="249" spans="1:17" s="21" customFormat="1" x14ac:dyDescent="0.35">
      <c r="A249" s="18" t="str">
        <f>"104"</f>
        <v>104</v>
      </c>
      <c r="B249" s="20" t="s">
        <v>67</v>
      </c>
      <c r="C249" s="20" t="s">
        <v>22</v>
      </c>
      <c r="D249" s="20"/>
      <c r="E249" s="18" t="s">
        <v>0</v>
      </c>
      <c r="F249" s="18" t="s">
        <v>1</v>
      </c>
      <c r="G249" s="18" t="s">
        <v>70</v>
      </c>
      <c r="H249" s="18" t="s">
        <v>139</v>
      </c>
      <c r="I249" s="18" t="s">
        <v>307</v>
      </c>
      <c r="J249" s="22" t="s">
        <v>307</v>
      </c>
      <c r="K249" s="23"/>
      <c r="L249" s="24"/>
      <c r="M249" s="25"/>
      <c r="N249" s="18"/>
      <c r="O249" s="18"/>
      <c r="P249" s="18"/>
      <c r="Q249" s="26"/>
    </row>
    <row r="250" spans="1:17" s="21" customFormat="1" x14ac:dyDescent="0.35">
      <c r="A250" s="18" t="str">
        <f>"105"</f>
        <v>105</v>
      </c>
      <c r="B250" s="20" t="s">
        <v>67</v>
      </c>
      <c r="C250" s="20" t="s">
        <v>113</v>
      </c>
      <c r="D250" s="20"/>
      <c r="E250" s="18" t="s">
        <v>0</v>
      </c>
      <c r="F250" s="18" t="s">
        <v>5</v>
      </c>
      <c r="G250" s="18" t="s">
        <v>302</v>
      </c>
      <c r="H250" s="18" t="s">
        <v>316</v>
      </c>
      <c r="I250" s="18" t="s">
        <v>142</v>
      </c>
      <c r="J250" s="22" t="s">
        <v>316</v>
      </c>
      <c r="K250" s="23"/>
      <c r="L250" s="24"/>
      <c r="M250" s="25"/>
      <c r="N250" s="18" t="s">
        <v>3</v>
      </c>
      <c r="O250" s="18"/>
      <c r="P250" s="18"/>
      <c r="Q250" s="26"/>
    </row>
    <row r="251" spans="1:17" s="21" customFormat="1" x14ac:dyDescent="0.35">
      <c r="A251" s="18" t="str">
        <f>"109"</f>
        <v>109</v>
      </c>
      <c r="B251" s="20" t="s">
        <v>784</v>
      </c>
      <c r="C251" s="20" t="s">
        <v>123</v>
      </c>
      <c r="D251" s="20"/>
      <c r="E251" s="18" t="s">
        <v>0</v>
      </c>
      <c r="F251" s="18" t="s">
        <v>5</v>
      </c>
      <c r="G251" s="18" t="s">
        <v>139</v>
      </c>
      <c r="H251" s="18" t="s">
        <v>303</v>
      </c>
      <c r="I251" s="18" t="s">
        <v>307</v>
      </c>
      <c r="J251" s="22" t="s">
        <v>307</v>
      </c>
      <c r="K251" s="23"/>
      <c r="L251" s="24"/>
      <c r="M251" s="18"/>
      <c r="N251" s="18"/>
      <c r="O251" s="18" t="s">
        <v>70</v>
      </c>
      <c r="P251" s="18"/>
      <c r="Q251" s="26"/>
    </row>
    <row r="252" spans="1:17" s="21" customFormat="1" x14ac:dyDescent="0.35">
      <c r="A252" s="18" t="str">
        <f>"106"</f>
        <v>106</v>
      </c>
      <c r="B252" s="20" t="s">
        <v>625</v>
      </c>
      <c r="C252" s="20" t="s">
        <v>483</v>
      </c>
      <c r="D252" s="20"/>
      <c r="E252" s="18" t="s">
        <v>0</v>
      </c>
      <c r="F252" s="18" t="s">
        <v>5</v>
      </c>
      <c r="G252" s="18" t="s">
        <v>139</v>
      </c>
      <c r="H252" s="18" t="s">
        <v>302</v>
      </c>
      <c r="I252" s="18" t="s">
        <v>142</v>
      </c>
      <c r="J252" s="22" t="s">
        <v>302</v>
      </c>
      <c r="K252" s="23"/>
      <c r="L252" s="24"/>
      <c r="M252" s="34" t="s">
        <v>909</v>
      </c>
      <c r="N252" s="18"/>
      <c r="O252" s="18"/>
      <c r="P252" s="18"/>
      <c r="Q252" s="26" t="s">
        <v>403</v>
      </c>
    </row>
    <row r="253" spans="1:17" s="21" customFormat="1" x14ac:dyDescent="0.35">
      <c r="A253" s="18" t="str">
        <f>"107"</f>
        <v>107</v>
      </c>
      <c r="B253" s="20" t="s">
        <v>677</v>
      </c>
      <c r="C253" s="20" t="s">
        <v>678</v>
      </c>
      <c r="D253" s="20"/>
      <c r="E253" s="18" t="s">
        <v>0</v>
      </c>
      <c r="F253" s="18" t="s">
        <v>5</v>
      </c>
      <c r="G253" s="18" t="s">
        <v>302</v>
      </c>
      <c r="H253" s="18" t="s">
        <v>316</v>
      </c>
      <c r="I253" s="18" t="s">
        <v>146</v>
      </c>
      <c r="J253" s="22" t="s">
        <v>146</v>
      </c>
      <c r="K253" s="23"/>
      <c r="L253" s="24" t="s">
        <v>908</v>
      </c>
      <c r="M253" s="25"/>
      <c r="N253" s="18" t="s">
        <v>64</v>
      </c>
      <c r="O253" s="18"/>
      <c r="P253" s="18"/>
      <c r="Q253" s="26" t="s">
        <v>680</v>
      </c>
    </row>
    <row r="254" spans="1:17" s="21" customFormat="1" x14ac:dyDescent="0.35">
      <c r="A254" s="18" t="str">
        <f>"109"</f>
        <v>109</v>
      </c>
      <c r="B254" s="20" t="s">
        <v>785</v>
      </c>
      <c r="C254" s="20" t="s">
        <v>786</v>
      </c>
      <c r="D254" s="20"/>
      <c r="E254" s="18" t="s">
        <v>0</v>
      </c>
      <c r="F254" s="18" t="s">
        <v>5</v>
      </c>
      <c r="G254" s="18" t="s">
        <v>303</v>
      </c>
      <c r="H254" s="18" t="s">
        <v>139</v>
      </c>
      <c r="I254" s="18" t="s">
        <v>307</v>
      </c>
      <c r="J254" s="22" t="s">
        <v>307</v>
      </c>
      <c r="K254" s="23" t="s">
        <v>308</v>
      </c>
      <c r="L254" s="24"/>
      <c r="M254" s="18"/>
      <c r="N254" s="18" t="s">
        <v>3</v>
      </c>
      <c r="O254" s="18"/>
      <c r="P254" s="18"/>
      <c r="Q254" s="26"/>
    </row>
    <row r="255" spans="1:17" s="21" customFormat="1" ht="31" x14ac:dyDescent="0.35">
      <c r="A255" s="18" t="str">
        <f>"108"</f>
        <v>108</v>
      </c>
      <c r="B255" s="20" t="s">
        <v>736</v>
      </c>
      <c r="C255" s="20" t="s">
        <v>402</v>
      </c>
      <c r="D255" s="20"/>
      <c r="E255" s="18" t="s">
        <v>0</v>
      </c>
      <c r="F255" s="18" t="s">
        <v>10</v>
      </c>
      <c r="G255" s="18" t="s">
        <v>302</v>
      </c>
      <c r="H255" s="18" t="s">
        <v>142</v>
      </c>
      <c r="I255" s="18" t="s">
        <v>139</v>
      </c>
      <c r="J255" s="22" t="s">
        <v>302</v>
      </c>
      <c r="K255" s="23"/>
      <c r="L255" s="24"/>
      <c r="M255" s="34" t="s">
        <v>909</v>
      </c>
      <c r="N255" s="18" t="s">
        <v>3</v>
      </c>
      <c r="O255" s="18"/>
      <c r="P255" s="18"/>
      <c r="Q255" s="26" t="s">
        <v>319</v>
      </c>
    </row>
    <row r="256" spans="1:17" s="21" customFormat="1" x14ac:dyDescent="0.35">
      <c r="A256" s="18" t="str">
        <f>"106"</f>
        <v>106</v>
      </c>
      <c r="B256" s="20" t="s">
        <v>626</v>
      </c>
      <c r="C256" s="20" t="s">
        <v>32</v>
      </c>
      <c r="D256" s="20"/>
      <c r="E256" s="18" t="s">
        <v>0</v>
      </c>
      <c r="F256" s="18" t="s">
        <v>5</v>
      </c>
      <c r="G256" s="18" t="s">
        <v>302</v>
      </c>
      <c r="H256" s="18" t="s">
        <v>139</v>
      </c>
      <c r="I256" s="18" t="s">
        <v>146</v>
      </c>
      <c r="J256" s="22" t="s">
        <v>302</v>
      </c>
      <c r="K256" s="23"/>
      <c r="L256" s="24"/>
      <c r="M256" s="34" t="s">
        <v>909</v>
      </c>
      <c r="N256" s="18"/>
      <c r="O256" s="18"/>
      <c r="P256" s="18"/>
      <c r="Q256" s="26"/>
    </row>
    <row r="257" spans="1:17" s="21" customFormat="1" x14ac:dyDescent="0.35">
      <c r="A257" s="18" t="str">
        <f>"108"</f>
        <v>108</v>
      </c>
      <c r="B257" s="20" t="s">
        <v>737</v>
      </c>
      <c r="C257" s="20" t="s">
        <v>45</v>
      </c>
      <c r="D257" s="20"/>
      <c r="E257" s="18" t="s">
        <v>0</v>
      </c>
      <c r="F257" s="18" t="s">
        <v>1</v>
      </c>
      <c r="G257" s="18" t="s">
        <v>316</v>
      </c>
      <c r="H257" s="18" t="s">
        <v>302</v>
      </c>
      <c r="I257" s="18" t="s">
        <v>146</v>
      </c>
      <c r="J257" s="22" t="s">
        <v>146</v>
      </c>
      <c r="K257" s="23"/>
      <c r="L257" s="24"/>
      <c r="M257" s="25"/>
      <c r="N257" s="18"/>
      <c r="O257" s="18" t="s">
        <v>39</v>
      </c>
      <c r="P257" s="18" t="s">
        <v>80</v>
      </c>
      <c r="Q257" s="26"/>
    </row>
    <row r="258" spans="1:17" s="21" customFormat="1" x14ac:dyDescent="0.35">
      <c r="A258" s="18" t="str">
        <f>"110"</f>
        <v>110</v>
      </c>
      <c r="B258" s="20" t="s">
        <v>842</v>
      </c>
      <c r="C258" s="20" t="s">
        <v>801</v>
      </c>
      <c r="D258" s="20"/>
      <c r="E258" s="18" t="s">
        <v>0</v>
      </c>
      <c r="F258" s="18" t="s">
        <v>10</v>
      </c>
      <c r="G258" s="18" t="s">
        <v>302</v>
      </c>
      <c r="H258" s="18" t="s">
        <v>316</v>
      </c>
      <c r="I258" s="18" t="s">
        <v>146</v>
      </c>
      <c r="J258" s="22" t="s">
        <v>146</v>
      </c>
      <c r="K258" s="23"/>
      <c r="L258" s="24" t="s">
        <v>908</v>
      </c>
      <c r="M258" s="25"/>
      <c r="N258" s="18" t="s">
        <v>3</v>
      </c>
      <c r="O258" s="18"/>
      <c r="P258" s="18"/>
      <c r="Q258" s="26" t="s">
        <v>707</v>
      </c>
    </row>
    <row r="259" spans="1:17" s="21" customFormat="1" x14ac:dyDescent="0.35">
      <c r="A259" s="18" t="str">
        <f>"106"</f>
        <v>106</v>
      </c>
      <c r="B259" s="20" t="s">
        <v>627</v>
      </c>
      <c r="C259" s="20" t="s">
        <v>337</v>
      </c>
      <c r="D259" s="20"/>
      <c r="E259" s="18" t="s">
        <v>0</v>
      </c>
      <c r="F259" s="18" t="s">
        <v>1</v>
      </c>
      <c r="G259" s="18" t="s">
        <v>302</v>
      </c>
      <c r="H259" s="18" t="s">
        <v>142</v>
      </c>
      <c r="I259" s="18" t="s">
        <v>139</v>
      </c>
      <c r="J259" s="22" t="s">
        <v>139</v>
      </c>
      <c r="K259" s="23"/>
      <c r="L259" s="24"/>
      <c r="M259" s="25"/>
      <c r="N259" s="18"/>
      <c r="O259" s="18"/>
      <c r="P259" s="18"/>
      <c r="Q259" s="26"/>
    </row>
    <row r="260" spans="1:17" s="21" customFormat="1" x14ac:dyDescent="0.35">
      <c r="A260" s="18" t="str">
        <f>"101"</f>
        <v>101</v>
      </c>
      <c r="B260" s="20" t="s">
        <v>355</v>
      </c>
      <c r="C260" s="20" t="s">
        <v>55</v>
      </c>
      <c r="D260" s="20"/>
      <c r="E260" s="18" t="s">
        <v>0</v>
      </c>
      <c r="F260" s="18" t="s">
        <v>1</v>
      </c>
      <c r="G260" s="18" t="s">
        <v>302</v>
      </c>
      <c r="H260" s="18" t="s">
        <v>303</v>
      </c>
      <c r="I260" s="18" t="s">
        <v>142</v>
      </c>
      <c r="J260" s="22" t="s">
        <v>303</v>
      </c>
      <c r="K260" s="23"/>
      <c r="L260" s="24"/>
      <c r="M260" s="25"/>
      <c r="N260" s="18"/>
      <c r="O260" s="18" t="s">
        <v>16</v>
      </c>
      <c r="P260" s="18"/>
      <c r="Q260" s="26"/>
    </row>
    <row r="261" spans="1:17" s="21" customFormat="1" ht="31" x14ac:dyDescent="0.35">
      <c r="A261" s="18" t="str">
        <f>"102"</f>
        <v>102</v>
      </c>
      <c r="B261" s="20" t="s">
        <v>405</v>
      </c>
      <c r="C261" s="20" t="s">
        <v>402</v>
      </c>
      <c r="D261" s="20"/>
      <c r="E261" s="18" t="s">
        <v>0</v>
      </c>
      <c r="F261" s="18" t="s">
        <v>1</v>
      </c>
      <c r="G261" s="18" t="s">
        <v>302</v>
      </c>
      <c r="H261" s="18" t="s">
        <v>316</v>
      </c>
      <c r="I261" s="18" t="s">
        <v>146</v>
      </c>
      <c r="J261" s="22" t="s">
        <v>316</v>
      </c>
      <c r="K261" s="23"/>
      <c r="L261" s="24"/>
      <c r="M261" s="25"/>
      <c r="N261" s="18" t="s">
        <v>3</v>
      </c>
      <c r="O261" s="18"/>
      <c r="P261" s="18"/>
      <c r="Q261" s="26" t="s">
        <v>311</v>
      </c>
    </row>
    <row r="262" spans="1:17" s="21" customFormat="1" x14ac:dyDescent="0.35">
      <c r="A262" s="18" t="str">
        <f>"106"</f>
        <v>106</v>
      </c>
      <c r="B262" s="20" t="s">
        <v>628</v>
      </c>
      <c r="C262" s="20" t="s">
        <v>613</v>
      </c>
      <c r="D262" s="20"/>
      <c r="E262" s="18" t="s">
        <v>0</v>
      </c>
      <c r="F262" s="18" t="s">
        <v>1</v>
      </c>
      <c r="G262" s="18" t="s">
        <v>146</v>
      </c>
      <c r="H262" s="18" t="s">
        <v>142</v>
      </c>
      <c r="I262" s="18" t="s">
        <v>316</v>
      </c>
      <c r="J262" s="22" t="s">
        <v>316</v>
      </c>
      <c r="K262" s="23"/>
      <c r="L262" s="24"/>
      <c r="M262" s="25"/>
      <c r="N262" s="18"/>
      <c r="O262" s="18"/>
      <c r="P262" s="18"/>
      <c r="Q262" s="26"/>
    </row>
    <row r="263" spans="1:17" s="21" customFormat="1" x14ac:dyDescent="0.35">
      <c r="A263" s="18" t="str">
        <f>"106"</f>
        <v>106</v>
      </c>
      <c r="B263" s="20" t="s">
        <v>629</v>
      </c>
      <c r="C263" s="20" t="s">
        <v>22</v>
      </c>
      <c r="D263" s="20"/>
      <c r="E263" s="18" t="s">
        <v>0</v>
      </c>
      <c r="F263" s="18" t="s">
        <v>1</v>
      </c>
      <c r="G263" s="18" t="s">
        <v>139</v>
      </c>
      <c r="H263" s="18" t="s">
        <v>142</v>
      </c>
      <c r="I263" s="18" t="s">
        <v>302</v>
      </c>
      <c r="J263" s="22" t="s">
        <v>302</v>
      </c>
      <c r="K263" s="23"/>
      <c r="L263" s="24"/>
      <c r="M263" s="34" t="s">
        <v>909</v>
      </c>
      <c r="N263" s="18"/>
      <c r="O263" s="18"/>
      <c r="P263" s="18"/>
      <c r="Q263" s="26" t="s">
        <v>426</v>
      </c>
    </row>
    <row r="264" spans="1:17" s="21" customFormat="1" x14ac:dyDescent="0.35">
      <c r="A264" s="18" t="str">
        <f>"107"</f>
        <v>107</v>
      </c>
      <c r="B264" s="20" t="s">
        <v>681</v>
      </c>
      <c r="C264" s="20" t="s">
        <v>682</v>
      </c>
      <c r="D264" s="20"/>
      <c r="E264" s="18" t="s">
        <v>0</v>
      </c>
      <c r="F264" s="18" t="s">
        <v>1</v>
      </c>
      <c r="G264" s="18" t="s">
        <v>142</v>
      </c>
      <c r="H264" s="18" t="s">
        <v>302</v>
      </c>
      <c r="I264" s="18" t="s">
        <v>146</v>
      </c>
      <c r="J264" s="22" t="s">
        <v>302</v>
      </c>
      <c r="K264" s="23"/>
      <c r="L264" s="24"/>
      <c r="M264" s="25"/>
      <c r="N264" s="18"/>
      <c r="O264" s="18"/>
      <c r="P264" s="18"/>
      <c r="Q264" s="26"/>
    </row>
    <row r="265" spans="1:17" s="21" customFormat="1" x14ac:dyDescent="0.35">
      <c r="A265" s="18" t="str">
        <f>"104"</f>
        <v>104</v>
      </c>
      <c r="B265" s="20" t="s">
        <v>521</v>
      </c>
      <c r="C265" s="20" t="s">
        <v>522</v>
      </c>
      <c r="D265" s="20"/>
      <c r="E265" s="18" t="s">
        <v>0</v>
      </c>
      <c r="F265" s="18" t="s">
        <v>7</v>
      </c>
      <c r="G265" s="18" t="s">
        <v>70</v>
      </c>
      <c r="H265" s="18" t="s">
        <v>142</v>
      </c>
      <c r="I265" s="18" t="s">
        <v>139</v>
      </c>
      <c r="J265" s="22" t="s">
        <v>139</v>
      </c>
      <c r="K265" s="23"/>
      <c r="L265" s="24"/>
      <c r="M265" s="25"/>
      <c r="N265" s="18"/>
      <c r="O265" s="18" t="s">
        <v>25</v>
      </c>
      <c r="P265" s="18"/>
      <c r="Q265" s="26"/>
    </row>
    <row r="266" spans="1:17" s="21" customFormat="1" x14ac:dyDescent="0.35">
      <c r="A266" s="18" t="str">
        <f>"110"</f>
        <v>110</v>
      </c>
      <c r="B266" s="20" t="s">
        <v>843</v>
      </c>
      <c r="C266" s="20" t="s">
        <v>13</v>
      </c>
      <c r="D266" s="20"/>
      <c r="E266" s="18" t="s">
        <v>0</v>
      </c>
      <c r="F266" s="18" t="s">
        <v>1</v>
      </c>
      <c r="G266" s="18" t="s">
        <v>139</v>
      </c>
      <c r="H266" s="18" t="s">
        <v>302</v>
      </c>
      <c r="I266" s="18" t="s">
        <v>307</v>
      </c>
      <c r="J266" s="22" t="s">
        <v>302</v>
      </c>
      <c r="K266" s="23"/>
      <c r="L266" s="24"/>
      <c r="M266" s="34" t="s">
        <v>909</v>
      </c>
      <c r="N266" s="18"/>
      <c r="O266" s="18"/>
      <c r="P266" s="18"/>
      <c r="Q266" s="26"/>
    </row>
    <row r="267" spans="1:17" s="21" customFormat="1" x14ac:dyDescent="0.35">
      <c r="A267" s="18" t="str">
        <f>"109"</f>
        <v>109</v>
      </c>
      <c r="B267" s="20" t="s">
        <v>787</v>
      </c>
      <c r="C267" s="20" t="s">
        <v>788</v>
      </c>
      <c r="D267" s="20"/>
      <c r="E267" s="18" t="s">
        <v>0</v>
      </c>
      <c r="F267" s="18" t="s">
        <v>1</v>
      </c>
      <c r="G267" s="18" t="s">
        <v>307</v>
      </c>
      <c r="H267" s="18" t="s">
        <v>139</v>
      </c>
      <c r="I267" s="18" t="s">
        <v>303</v>
      </c>
      <c r="J267" s="22" t="s">
        <v>307</v>
      </c>
      <c r="K267" s="23" t="s">
        <v>308</v>
      </c>
      <c r="L267" s="24"/>
      <c r="M267" s="18"/>
      <c r="N267" s="18"/>
      <c r="O267" s="18"/>
      <c r="P267" s="18"/>
      <c r="Q267" s="26" t="s">
        <v>366</v>
      </c>
    </row>
    <row r="268" spans="1:17" s="21" customFormat="1" x14ac:dyDescent="0.35">
      <c r="A268" s="18" t="str">
        <f>"101"</f>
        <v>101</v>
      </c>
      <c r="B268" s="20" t="s">
        <v>356</v>
      </c>
      <c r="C268" s="20" t="s">
        <v>357</v>
      </c>
      <c r="D268" s="20"/>
      <c r="E268" s="18" t="s">
        <v>0</v>
      </c>
      <c r="F268" s="18" t="s">
        <v>10</v>
      </c>
      <c r="G268" s="18" t="s">
        <v>142</v>
      </c>
      <c r="H268" s="18" t="s">
        <v>303</v>
      </c>
      <c r="I268" s="18" t="s">
        <v>302</v>
      </c>
      <c r="J268" s="22" t="s">
        <v>303</v>
      </c>
      <c r="K268" s="23"/>
      <c r="L268" s="24"/>
      <c r="M268" s="25"/>
      <c r="N268" s="18" t="s">
        <v>3</v>
      </c>
      <c r="O268" s="18"/>
      <c r="P268" s="18"/>
      <c r="Q268" s="26"/>
    </row>
    <row r="269" spans="1:17" s="21" customFormat="1" ht="31" x14ac:dyDescent="0.35">
      <c r="A269" s="18" t="str">
        <f>"102"</f>
        <v>102</v>
      </c>
      <c r="B269" s="20" t="s">
        <v>406</v>
      </c>
      <c r="C269" s="20" t="s">
        <v>121</v>
      </c>
      <c r="D269" s="20"/>
      <c r="E269" s="18" t="s">
        <v>0</v>
      </c>
      <c r="F269" s="18" t="s">
        <v>7</v>
      </c>
      <c r="G269" s="18" t="s">
        <v>302</v>
      </c>
      <c r="H269" s="18" t="s">
        <v>316</v>
      </c>
      <c r="I269" s="18" t="s">
        <v>146</v>
      </c>
      <c r="J269" s="22" t="s">
        <v>302</v>
      </c>
      <c r="K269" s="23"/>
      <c r="L269" s="24"/>
      <c r="M269" s="34" t="s">
        <v>909</v>
      </c>
      <c r="N269" s="18"/>
      <c r="O269" s="18"/>
      <c r="P269" s="18"/>
      <c r="Q269" s="26"/>
    </row>
    <row r="270" spans="1:17" s="21" customFormat="1" x14ac:dyDescent="0.35">
      <c r="A270" s="18" t="str">
        <f>"110"</f>
        <v>110</v>
      </c>
      <c r="B270" s="20" t="s">
        <v>844</v>
      </c>
      <c r="C270" s="20" t="s">
        <v>33</v>
      </c>
      <c r="D270" s="20"/>
      <c r="E270" s="18" t="s">
        <v>0</v>
      </c>
      <c r="F270" s="18" t="s">
        <v>1</v>
      </c>
      <c r="G270" s="18" t="s">
        <v>139</v>
      </c>
      <c r="H270" s="18" t="s">
        <v>142</v>
      </c>
      <c r="I270" s="18" t="s">
        <v>307</v>
      </c>
      <c r="J270" s="22" t="s">
        <v>307</v>
      </c>
      <c r="K270" s="23"/>
      <c r="L270" s="24"/>
      <c r="M270" s="25"/>
      <c r="N270" s="18"/>
      <c r="O270" s="18" t="s">
        <v>25</v>
      </c>
      <c r="P270" s="18"/>
      <c r="Q270" s="26"/>
    </row>
    <row r="271" spans="1:17" s="21" customFormat="1" x14ac:dyDescent="0.35">
      <c r="A271" s="18" t="str">
        <f>"102"</f>
        <v>102</v>
      </c>
      <c r="B271" s="20" t="s">
        <v>407</v>
      </c>
      <c r="C271" s="20" t="s">
        <v>110</v>
      </c>
      <c r="D271" s="20"/>
      <c r="E271" s="18" t="s">
        <v>0</v>
      </c>
      <c r="F271" s="18" t="s">
        <v>10</v>
      </c>
      <c r="G271" s="18" t="s">
        <v>146</v>
      </c>
      <c r="H271" s="18" t="s">
        <v>316</v>
      </c>
      <c r="I271" s="18" t="s">
        <v>302</v>
      </c>
      <c r="J271" s="22" t="s">
        <v>302</v>
      </c>
      <c r="K271" s="23"/>
      <c r="L271" s="24"/>
      <c r="M271" s="34" t="s">
        <v>909</v>
      </c>
      <c r="N271" s="18" t="s">
        <v>3</v>
      </c>
      <c r="O271" s="18"/>
      <c r="P271" s="18"/>
      <c r="Q271" s="26"/>
    </row>
    <row r="272" spans="1:17" s="21" customFormat="1" x14ac:dyDescent="0.35">
      <c r="A272" s="18" t="str">
        <f>"108"</f>
        <v>108</v>
      </c>
      <c r="B272" s="20" t="s">
        <v>738</v>
      </c>
      <c r="C272" s="20" t="s">
        <v>739</v>
      </c>
      <c r="D272" s="20"/>
      <c r="E272" s="18" t="s">
        <v>0</v>
      </c>
      <c r="F272" s="18" t="s">
        <v>10</v>
      </c>
      <c r="G272" s="18" t="s">
        <v>302</v>
      </c>
      <c r="H272" s="18" t="s">
        <v>142</v>
      </c>
      <c r="I272" s="18" t="s">
        <v>316</v>
      </c>
      <c r="J272" s="22" t="s">
        <v>316</v>
      </c>
      <c r="K272" s="23"/>
      <c r="L272" s="24"/>
      <c r="M272" s="25"/>
      <c r="N272" s="18"/>
      <c r="O272" s="18"/>
      <c r="P272" s="18"/>
      <c r="Q272" s="26"/>
    </row>
    <row r="273" spans="1:17" s="21" customFormat="1" x14ac:dyDescent="0.35">
      <c r="A273" s="18" t="str">
        <f>"111"</f>
        <v>111</v>
      </c>
      <c r="B273" s="20" t="s">
        <v>883</v>
      </c>
      <c r="C273" s="20" t="s">
        <v>91</v>
      </c>
      <c r="D273" s="20"/>
      <c r="E273" s="18" t="s">
        <v>0</v>
      </c>
      <c r="F273" s="18" t="s">
        <v>1</v>
      </c>
      <c r="G273" s="18" t="s">
        <v>146</v>
      </c>
      <c r="H273" s="18" t="s">
        <v>316</v>
      </c>
      <c r="I273" s="18" t="s">
        <v>302</v>
      </c>
      <c r="J273" s="22" t="s">
        <v>302</v>
      </c>
      <c r="K273" s="23"/>
      <c r="L273" s="24"/>
      <c r="M273" s="18"/>
      <c r="N273" s="18"/>
      <c r="O273" s="18"/>
      <c r="P273" s="18"/>
      <c r="Q273" s="26"/>
    </row>
    <row r="274" spans="1:17" s="21" customFormat="1" x14ac:dyDescent="0.35">
      <c r="A274" s="18" t="str">
        <f>"103"</f>
        <v>103</v>
      </c>
      <c r="B274" s="20" t="s">
        <v>467</v>
      </c>
      <c r="C274" s="20" t="s">
        <v>95</v>
      </c>
      <c r="D274" s="20"/>
      <c r="E274" s="18" t="s">
        <v>0</v>
      </c>
      <c r="F274" s="18" t="s">
        <v>1</v>
      </c>
      <c r="G274" s="18" t="s">
        <v>2</v>
      </c>
      <c r="H274" s="18" t="s">
        <v>307</v>
      </c>
      <c r="I274" s="18" t="s">
        <v>146</v>
      </c>
      <c r="J274" s="22" t="s">
        <v>307</v>
      </c>
      <c r="K274" s="23"/>
      <c r="M274" s="18"/>
      <c r="N274" s="18"/>
      <c r="O274" s="18" t="s">
        <v>16</v>
      </c>
      <c r="P274" s="18"/>
      <c r="Q274" s="26"/>
    </row>
    <row r="275" spans="1:17" s="21" customFormat="1" x14ac:dyDescent="0.35">
      <c r="A275" s="18" t="str">
        <f>"107"</f>
        <v>107</v>
      </c>
      <c r="B275" s="20" t="s">
        <v>683</v>
      </c>
      <c r="C275" s="20" t="s">
        <v>684</v>
      </c>
      <c r="D275" s="20"/>
      <c r="E275" s="18" t="s">
        <v>0</v>
      </c>
      <c r="F275" s="18" t="s">
        <v>1</v>
      </c>
      <c r="G275" s="18" t="s">
        <v>146</v>
      </c>
      <c r="H275" s="18" t="s">
        <v>302</v>
      </c>
      <c r="I275" s="18" t="s">
        <v>316</v>
      </c>
      <c r="J275" s="22" t="s">
        <v>316</v>
      </c>
      <c r="K275" s="23"/>
      <c r="L275" s="24"/>
      <c r="M275" s="25"/>
      <c r="N275" s="18"/>
      <c r="O275" s="18" t="s">
        <v>70</v>
      </c>
      <c r="P275" s="18"/>
      <c r="Q275" s="26"/>
    </row>
    <row r="276" spans="1:17" s="21" customFormat="1" ht="31" x14ac:dyDescent="0.35">
      <c r="A276" s="18" t="str">
        <f>"108"</f>
        <v>108</v>
      </c>
      <c r="B276" s="20" t="s">
        <v>740</v>
      </c>
      <c r="C276" s="20" t="s">
        <v>741</v>
      </c>
      <c r="D276" s="20"/>
      <c r="E276" s="18" t="s">
        <v>0</v>
      </c>
      <c r="F276" s="18" t="s">
        <v>5</v>
      </c>
      <c r="G276" s="18" t="s">
        <v>302</v>
      </c>
      <c r="H276" s="18" t="s">
        <v>316</v>
      </c>
      <c r="I276" s="18" t="s">
        <v>139</v>
      </c>
      <c r="J276" s="22" t="s">
        <v>139</v>
      </c>
      <c r="K276" s="23"/>
      <c r="L276" s="24"/>
      <c r="M276" s="25"/>
      <c r="N276" s="18"/>
      <c r="O276" s="18" t="s">
        <v>60</v>
      </c>
      <c r="P276" s="18"/>
      <c r="Q276" s="26"/>
    </row>
    <row r="277" spans="1:17" s="21" customFormat="1" x14ac:dyDescent="0.35">
      <c r="A277" s="18" t="str">
        <f>"109"</f>
        <v>109</v>
      </c>
      <c r="B277" s="20" t="s">
        <v>789</v>
      </c>
      <c r="C277" s="20" t="s">
        <v>105</v>
      </c>
      <c r="D277" s="20"/>
      <c r="E277" s="18" t="s">
        <v>0</v>
      </c>
      <c r="F277" s="18" t="s">
        <v>1</v>
      </c>
      <c r="G277" s="18" t="s">
        <v>303</v>
      </c>
      <c r="H277" s="18" t="s">
        <v>307</v>
      </c>
      <c r="I277" s="18" t="s">
        <v>142</v>
      </c>
      <c r="J277" s="22" t="s">
        <v>142</v>
      </c>
      <c r="K277" s="23"/>
      <c r="L277" s="24"/>
      <c r="M277" s="18"/>
      <c r="N277" s="18"/>
      <c r="O277" s="18"/>
      <c r="P277" s="18"/>
      <c r="Q277" s="26"/>
    </row>
    <row r="278" spans="1:17" s="21" customFormat="1" ht="31" x14ac:dyDescent="0.35">
      <c r="A278" s="18" t="str">
        <f>"105"</f>
        <v>105</v>
      </c>
      <c r="B278" s="20" t="s">
        <v>577</v>
      </c>
      <c r="C278" s="20" t="s">
        <v>578</v>
      </c>
      <c r="D278" s="20"/>
      <c r="E278" s="18" t="s">
        <v>0</v>
      </c>
      <c r="F278" s="18" t="s">
        <v>7</v>
      </c>
      <c r="G278" s="18" t="s">
        <v>139</v>
      </c>
      <c r="H278" s="18" t="s">
        <v>146</v>
      </c>
      <c r="I278" s="18" t="s">
        <v>142</v>
      </c>
      <c r="J278" s="22" t="s">
        <v>146</v>
      </c>
      <c r="K278" s="23"/>
      <c r="L278" s="24"/>
      <c r="M278" s="25"/>
      <c r="N278" s="18"/>
      <c r="O278" s="18" t="s">
        <v>25</v>
      </c>
      <c r="P278" s="18"/>
      <c r="Q278" s="26"/>
    </row>
    <row r="279" spans="1:17" s="21" customFormat="1" x14ac:dyDescent="0.35">
      <c r="A279" s="18" t="str">
        <f>"105"</f>
        <v>105</v>
      </c>
      <c r="B279" s="20" t="s">
        <v>579</v>
      </c>
      <c r="C279" s="20" t="s">
        <v>580</v>
      </c>
      <c r="D279" s="20"/>
      <c r="E279" s="18" t="s">
        <v>0</v>
      </c>
      <c r="F279" s="18" t="s">
        <v>24</v>
      </c>
      <c r="G279" s="18" t="s">
        <v>302</v>
      </c>
      <c r="H279" s="18" t="s">
        <v>316</v>
      </c>
      <c r="I279" s="18" t="s">
        <v>146</v>
      </c>
      <c r="J279" s="22" t="s">
        <v>316</v>
      </c>
      <c r="K279" s="23"/>
      <c r="L279" s="24"/>
      <c r="M279" s="25"/>
      <c r="N279" s="18"/>
      <c r="O279" s="18"/>
      <c r="P279" s="18"/>
      <c r="Q279" s="26"/>
    </row>
    <row r="280" spans="1:17" s="21" customFormat="1" x14ac:dyDescent="0.35">
      <c r="A280" s="18" t="str">
        <f>"108"</f>
        <v>108</v>
      </c>
      <c r="B280" s="20" t="s">
        <v>742</v>
      </c>
      <c r="C280" s="20" t="s">
        <v>743</v>
      </c>
      <c r="D280" s="20"/>
      <c r="E280" s="18" t="s">
        <v>0</v>
      </c>
      <c r="F280" s="18" t="s">
        <v>10</v>
      </c>
      <c r="G280" s="18" t="s">
        <v>142</v>
      </c>
      <c r="H280" s="18" t="s">
        <v>302</v>
      </c>
      <c r="I280" s="18" t="s">
        <v>139</v>
      </c>
      <c r="J280" s="22" t="s">
        <v>302</v>
      </c>
      <c r="K280" s="23"/>
      <c r="L280" s="24"/>
      <c r="M280" s="34" t="s">
        <v>909</v>
      </c>
      <c r="N280" s="18"/>
      <c r="O280" s="18"/>
      <c r="P280" s="18"/>
      <c r="Q280" s="26"/>
    </row>
    <row r="281" spans="1:17" s="21" customFormat="1" x14ac:dyDescent="0.35">
      <c r="A281" s="18" t="str">
        <f>"111"</f>
        <v>111</v>
      </c>
      <c r="B281" s="20" t="s">
        <v>884</v>
      </c>
      <c r="C281" s="20" t="s">
        <v>885</v>
      </c>
      <c r="D281" s="20"/>
      <c r="E281" s="18" t="s">
        <v>0</v>
      </c>
      <c r="F281" s="18" t="s">
        <v>1</v>
      </c>
      <c r="G281" s="18" t="s">
        <v>302</v>
      </c>
      <c r="H281" s="18" t="s">
        <v>146</v>
      </c>
      <c r="I281" s="18" t="s">
        <v>316</v>
      </c>
      <c r="J281" s="22" t="s">
        <v>146</v>
      </c>
      <c r="K281" s="23"/>
      <c r="L281" s="24"/>
      <c r="M281" s="18"/>
      <c r="N281" s="18"/>
      <c r="O281" s="18"/>
      <c r="P281" s="18"/>
      <c r="Q281" s="26"/>
    </row>
    <row r="282" spans="1:17" s="21" customFormat="1" x14ac:dyDescent="0.35">
      <c r="A282" s="18" t="str">
        <f>"105"</f>
        <v>105</v>
      </c>
      <c r="B282" s="20" t="s">
        <v>581</v>
      </c>
      <c r="C282" s="20" t="s">
        <v>81</v>
      </c>
      <c r="D282" s="20"/>
      <c r="E282" s="18" t="s">
        <v>0</v>
      </c>
      <c r="F282" s="18" t="s">
        <v>1</v>
      </c>
      <c r="G282" s="18" t="s">
        <v>302</v>
      </c>
      <c r="H282" s="18" t="s">
        <v>316</v>
      </c>
      <c r="I282" s="18" t="s">
        <v>142</v>
      </c>
      <c r="J282" s="22" t="s">
        <v>316</v>
      </c>
      <c r="K282" s="23"/>
      <c r="L282" s="24"/>
      <c r="M282" s="25"/>
      <c r="N282" s="18"/>
      <c r="O282" s="18"/>
      <c r="P282" s="18"/>
      <c r="Q282" s="26"/>
    </row>
    <row r="283" spans="1:17" s="21" customFormat="1" x14ac:dyDescent="0.35">
      <c r="A283" s="18" t="str">
        <f>"102"</f>
        <v>102</v>
      </c>
      <c r="B283" s="20" t="s">
        <v>408</v>
      </c>
      <c r="C283" s="20" t="s">
        <v>55</v>
      </c>
      <c r="D283" s="20"/>
      <c r="E283" s="18" t="s">
        <v>0</v>
      </c>
      <c r="F283" s="18" t="s">
        <v>7</v>
      </c>
      <c r="G283" s="18" t="s">
        <v>302</v>
      </c>
      <c r="H283" s="18" t="s">
        <v>146</v>
      </c>
      <c r="I283" s="18" t="s">
        <v>316</v>
      </c>
      <c r="J283" s="22" t="s">
        <v>146</v>
      </c>
      <c r="K283" s="23"/>
      <c r="L283" s="24" t="s">
        <v>908</v>
      </c>
      <c r="M283" s="25"/>
      <c r="N283" s="18" t="s">
        <v>3</v>
      </c>
      <c r="O283" s="18"/>
      <c r="P283" s="18"/>
      <c r="Q283" s="26" t="s">
        <v>410</v>
      </c>
    </row>
    <row r="284" spans="1:17" s="21" customFormat="1" x14ac:dyDescent="0.35">
      <c r="A284" s="18" t="str">
        <f>"108"</f>
        <v>108</v>
      </c>
      <c r="B284" s="20" t="s">
        <v>744</v>
      </c>
      <c r="C284" s="20" t="s">
        <v>111</v>
      </c>
      <c r="D284" s="20"/>
      <c r="E284" s="18" t="s">
        <v>0</v>
      </c>
      <c r="F284" s="18" t="s">
        <v>10</v>
      </c>
      <c r="G284" s="18" t="s">
        <v>302</v>
      </c>
      <c r="H284" s="18" t="s">
        <v>316</v>
      </c>
      <c r="I284" s="18" t="s">
        <v>142</v>
      </c>
      <c r="J284" s="22" t="s">
        <v>142</v>
      </c>
      <c r="K284" s="23"/>
      <c r="L284" s="24" t="s">
        <v>908</v>
      </c>
      <c r="M284" s="25"/>
      <c r="N284" s="18" t="s">
        <v>3</v>
      </c>
      <c r="O284" s="18"/>
      <c r="P284" s="18"/>
      <c r="Q284" s="26"/>
    </row>
    <row r="285" spans="1:17" s="21" customFormat="1" x14ac:dyDescent="0.35">
      <c r="A285" s="18" t="str">
        <f>"111"</f>
        <v>111</v>
      </c>
      <c r="B285" s="20" t="s">
        <v>886</v>
      </c>
      <c r="C285" s="20" t="s">
        <v>104</v>
      </c>
      <c r="D285" s="20"/>
      <c r="E285" s="18" t="s">
        <v>0</v>
      </c>
      <c r="F285" s="18" t="s">
        <v>1</v>
      </c>
      <c r="G285" s="18" t="s">
        <v>302</v>
      </c>
      <c r="H285" s="18" t="s">
        <v>142</v>
      </c>
      <c r="I285" s="18" t="s">
        <v>139</v>
      </c>
      <c r="J285" s="22" t="s">
        <v>139</v>
      </c>
      <c r="K285" s="23"/>
      <c r="L285" s="24" t="s">
        <v>908</v>
      </c>
      <c r="M285" s="18"/>
      <c r="N285" s="18" t="s">
        <v>3</v>
      </c>
      <c r="O285" s="18"/>
      <c r="P285" s="18"/>
      <c r="Q285" s="26"/>
    </row>
    <row r="286" spans="1:17" s="21" customFormat="1" x14ac:dyDescent="0.35">
      <c r="A286" s="18" t="str">
        <f>"107"</f>
        <v>107</v>
      </c>
      <c r="B286" s="20" t="s">
        <v>685</v>
      </c>
      <c r="C286" s="20" t="s">
        <v>375</v>
      </c>
      <c r="D286" s="20"/>
      <c r="E286" s="18" t="s">
        <v>0</v>
      </c>
      <c r="F286" s="18" t="s">
        <v>1</v>
      </c>
      <c r="G286" s="18" t="s">
        <v>302</v>
      </c>
      <c r="H286" s="18" t="s">
        <v>146</v>
      </c>
      <c r="I286" s="18" t="s">
        <v>316</v>
      </c>
      <c r="J286" s="22" t="s">
        <v>302</v>
      </c>
      <c r="K286" s="23"/>
      <c r="L286" s="24"/>
      <c r="M286" s="34" t="s">
        <v>909</v>
      </c>
      <c r="N286" s="18"/>
      <c r="O286" s="18"/>
      <c r="P286" s="18"/>
      <c r="Q286" s="26"/>
    </row>
    <row r="287" spans="1:17" s="21" customFormat="1" x14ac:dyDescent="0.35">
      <c r="A287" s="18" t="str">
        <f>"104"</f>
        <v>104</v>
      </c>
      <c r="B287" s="20" t="s">
        <v>523</v>
      </c>
      <c r="C287" s="20" t="s">
        <v>524</v>
      </c>
      <c r="D287" s="20"/>
      <c r="E287" s="18" t="s">
        <v>0</v>
      </c>
      <c r="F287" s="18" t="s">
        <v>1</v>
      </c>
      <c r="G287" s="18" t="s">
        <v>70</v>
      </c>
      <c r="H287" s="18" t="s">
        <v>303</v>
      </c>
      <c r="I287" s="18" t="s">
        <v>307</v>
      </c>
      <c r="J287" s="22" t="s">
        <v>307</v>
      </c>
      <c r="K287" s="23"/>
      <c r="L287" s="24"/>
      <c r="M287" s="25"/>
      <c r="N287" s="18" t="s">
        <v>3</v>
      </c>
      <c r="O287" s="18"/>
      <c r="P287" s="18"/>
      <c r="Q287" s="26"/>
    </row>
    <row r="288" spans="1:17" s="21" customFormat="1" x14ac:dyDescent="0.35">
      <c r="A288" s="18" t="str">
        <f>"108"</f>
        <v>108</v>
      </c>
      <c r="B288" s="20" t="s">
        <v>745</v>
      </c>
      <c r="C288" s="20" t="s">
        <v>746</v>
      </c>
      <c r="D288" s="20"/>
      <c r="E288" s="18" t="s">
        <v>0</v>
      </c>
      <c r="F288" s="18" t="s">
        <v>10</v>
      </c>
      <c r="G288" s="18" t="s">
        <v>139</v>
      </c>
      <c r="H288" s="18" t="s">
        <v>142</v>
      </c>
      <c r="I288" s="18" t="s">
        <v>302</v>
      </c>
      <c r="J288" s="22" t="s">
        <v>142</v>
      </c>
      <c r="K288" s="23"/>
      <c r="L288" s="24"/>
      <c r="M288" s="25"/>
      <c r="N288" s="18"/>
      <c r="O288" s="18" t="s">
        <v>60</v>
      </c>
      <c r="P288" s="18"/>
      <c r="Q288" s="26"/>
    </row>
    <row r="289" spans="1:17" s="21" customFormat="1" x14ac:dyDescent="0.35">
      <c r="A289" s="18" t="str">
        <f>"105"</f>
        <v>105</v>
      </c>
      <c r="B289" s="20" t="s">
        <v>582</v>
      </c>
      <c r="C289" s="20" t="s">
        <v>379</v>
      </c>
      <c r="D289" s="20"/>
      <c r="E289" s="18" t="s">
        <v>0</v>
      </c>
      <c r="F289" s="18" t="s">
        <v>7</v>
      </c>
      <c r="G289" s="18" t="s">
        <v>302</v>
      </c>
      <c r="H289" s="18" t="s">
        <v>142</v>
      </c>
      <c r="I289" s="18" t="s">
        <v>316</v>
      </c>
      <c r="J289" s="22" t="s">
        <v>316</v>
      </c>
      <c r="K289" s="23"/>
      <c r="L289" s="24"/>
      <c r="M289" s="25"/>
      <c r="N289" s="18"/>
      <c r="O289" s="18"/>
      <c r="P289" s="18"/>
      <c r="Q289" s="26" t="s">
        <v>583</v>
      </c>
    </row>
    <row r="290" spans="1:17" s="21" customFormat="1" x14ac:dyDescent="0.35">
      <c r="A290" s="18" t="str">
        <f>"102"</f>
        <v>102</v>
      </c>
      <c r="B290" s="20" t="s">
        <v>411</v>
      </c>
      <c r="C290" s="20" t="s">
        <v>412</v>
      </c>
      <c r="D290" s="20"/>
      <c r="E290" s="18" t="s">
        <v>0</v>
      </c>
      <c r="F290" s="18" t="s">
        <v>5</v>
      </c>
      <c r="G290" s="18" t="s">
        <v>146</v>
      </c>
      <c r="H290" s="18" t="s">
        <v>316</v>
      </c>
      <c r="I290" s="18" t="s">
        <v>302</v>
      </c>
      <c r="J290" s="22" t="s">
        <v>302</v>
      </c>
      <c r="K290" s="23"/>
      <c r="L290" s="24"/>
      <c r="M290" s="34" t="s">
        <v>909</v>
      </c>
      <c r="N290" s="18"/>
      <c r="O290" s="18"/>
      <c r="P290" s="18"/>
      <c r="Q290" s="26"/>
    </row>
    <row r="291" spans="1:17" s="21" customFormat="1" x14ac:dyDescent="0.35">
      <c r="A291" s="18" t="str">
        <f>"109"</f>
        <v>109</v>
      </c>
      <c r="B291" s="20" t="s">
        <v>100</v>
      </c>
      <c r="C291" s="20" t="s">
        <v>83</v>
      </c>
      <c r="D291" s="20"/>
      <c r="E291" s="18" t="s">
        <v>0</v>
      </c>
      <c r="F291" s="18" t="s">
        <v>5</v>
      </c>
      <c r="G291" s="18" t="s">
        <v>142</v>
      </c>
      <c r="H291" s="18" t="s">
        <v>139</v>
      </c>
      <c r="I291" s="18" t="s">
        <v>303</v>
      </c>
      <c r="J291" s="22" t="s">
        <v>139</v>
      </c>
      <c r="K291" s="23" t="s">
        <v>308</v>
      </c>
      <c r="L291" s="24"/>
      <c r="M291" s="18"/>
      <c r="N291" s="18"/>
      <c r="O291" s="18" t="s">
        <v>39</v>
      </c>
      <c r="P291" s="18"/>
      <c r="Q291" s="26"/>
    </row>
    <row r="292" spans="1:17" s="21" customFormat="1" x14ac:dyDescent="0.35">
      <c r="A292" s="18" t="str">
        <f>"109"</f>
        <v>109</v>
      </c>
      <c r="B292" s="20" t="s">
        <v>790</v>
      </c>
      <c r="C292" s="20" t="s">
        <v>17</v>
      </c>
      <c r="D292" s="20"/>
      <c r="E292" s="18" t="s">
        <v>0</v>
      </c>
      <c r="F292" s="18" t="s">
        <v>7</v>
      </c>
      <c r="G292" s="18" t="s">
        <v>303</v>
      </c>
      <c r="H292" s="18" t="s">
        <v>307</v>
      </c>
      <c r="I292" s="18" t="s">
        <v>142</v>
      </c>
      <c r="J292" s="22" t="s">
        <v>303</v>
      </c>
      <c r="K292" s="23"/>
      <c r="L292" s="24"/>
      <c r="M292" s="18"/>
      <c r="N292" s="18"/>
      <c r="O292" s="18"/>
      <c r="P292" s="18"/>
      <c r="Q292" s="26"/>
    </row>
    <row r="293" spans="1:17" s="21" customFormat="1" x14ac:dyDescent="0.35">
      <c r="A293" s="18" t="str">
        <f>"111"</f>
        <v>111</v>
      </c>
      <c r="B293" s="20" t="s">
        <v>887</v>
      </c>
      <c r="C293" s="20" t="s">
        <v>888</v>
      </c>
      <c r="D293" s="20"/>
      <c r="E293" s="18" t="s">
        <v>0</v>
      </c>
      <c r="F293" s="18" t="s">
        <v>1</v>
      </c>
      <c r="G293" s="18" t="s">
        <v>302</v>
      </c>
      <c r="H293" s="18" t="s">
        <v>139</v>
      </c>
      <c r="I293" s="18" t="s">
        <v>142</v>
      </c>
      <c r="J293" s="22" t="s">
        <v>302</v>
      </c>
      <c r="K293" s="23"/>
      <c r="L293" s="24"/>
      <c r="M293" s="34" t="s">
        <v>909</v>
      </c>
      <c r="N293" s="18"/>
      <c r="O293" s="18"/>
      <c r="P293" s="18"/>
      <c r="Q293" s="26"/>
    </row>
    <row r="294" spans="1:17" s="21" customFormat="1" x14ac:dyDescent="0.35">
      <c r="A294" s="18" t="str">
        <f>"102"</f>
        <v>102</v>
      </c>
      <c r="B294" s="20" t="s">
        <v>49</v>
      </c>
      <c r="C294" s="20" t="s">
        <v>413</v>
      </c>
      <c r="D294" s="20"/>
      <c r="E294" s="18" t="s">
        <v>0</v>
      </c>
      <c r="F294" s="18" t="s">
        <v>1</v>
      </c>
      <c r="G294" s="18" t="s">
        <v>302</v>
      </c>
      <c r="H294" s="18" t="s">
        <v>316</v>
      </c>
      <c r="I294" s="18" t="s">
        <v>146</v>
      </c>
      <c r="J294" s="22" t="s">
        <v>302</v>
      </c>
      <c r="K294" s="23"/>
      <c r="L294" s="24"/>
      <c r="M294" s="34" t="s">
        <v>909</v>
      </c>
      <c r="N294" s="18"/>
      <c r="O294" s="18"/>
      <c r="P294" s="18"/>
      <c r="Q294" s="26" t="s">
        <v>319</v>
      </c>
    </row>
    <row r="295" spans="1:17" s="21" customFormat="1" x14ac:dyDescent="0.35">
      <c r="A295" s="18" t="str">
        <f>"102"</f>
        <v>102</v>
      </c>
      <c r="B295" s="20" t="s">
        <v>49</v>
      </c>
      <c r="C295" s="20" t="s">
        <v>414</v>
      </c>
      <c r="D295" s="20"/>
      <c r="E295" s="18" t="s">
        <v>0</v>
      </c>
      <c r="F295" s="18" t="s">
        <v>5</v>
      </c>
      <c r="G295" s="18" t="s">
        <v>316</v>
      </c>
      <c r="H295" s="18" t="s">
        <v>146</v>
      </c>
      <c r="I295" s="18" t="s">
        <v>302</v>
      </c>
      <c r="J295" s="22" t="s">
        <v>302</v>
      </c>
      <c r="K295" s="23"/>
      <c r="L295" s="24"/>
      <c r="M295" s="34" t="s">
        <v>909</v>
      </c>
      <c r="N295" s="18"/>
      <c r="O295" s="18"/>
      <c r="P295" s="18"/>
      <c r="Q295" s="26"/>
    </row>
    <row r="296" spans="1:17" s="21" customFormat="1" x14ac:dyDescent="0.35">
      <c r="A296" s="18" t="str">
        <f>"109"</f>
        <v>109</v>
      </c>
      <c r="B296" s="20" t="s">
        <v>49</v>
      </c>
      <c r="C296" s="20" t="s">
        <v>791</v>
      </c>
      <c r="D296" s="20"/>
      <c r="E296" s="18" t="s">
        <v>0</v>
      </c>
      <c r="F296" s="18" t="s">
        <v>5</v>
      </c>
      <c r="G296" s="18" t="s">
        <v>142</v>
      </c>
      <c r="H296" s="18" t="s">
        <v>303</v>
      </c>
      <c r="I296" s="18" t="s">
        <v>307</v>
      </c>
      <c r="J296" s="22" t="s">
        <v>307</v>
      </c>
      <c r="K296" s="23" t="s">
        <v>308</v>
      </c>
      <c r="L296" s="24"/>
      <c r="M296" s="18"/>
      <c r="N296" s="18"/>
      <c r="O296" s="18"/>
      <c r="P296" s="18"/>
      <c r="Q296" s="26" t="s">
        <v>560</v>
      </c>
    </row>
    <row r="297" spans="1:17" s="21" customFormat="1" x14ac:dyDescent="0.35">
      <c r="A297" s="18" t="str">
        <f>"111"</f>
        <v>111</v>
      </c>
      <c r="B297" s="20" t="s">
        <v>889</v>
      </c>
      <c r="C297" s="20" t="s">
        <v>890</v>
      </c>
      <c r="D297" s="20"/>
      <c r="E297" s="18" t="s">
        <v>0</v>
      </c>
      <c r="F297" s="18" t="s">
        <v>1</v>
      </c>
      <c r="G297" s="18" t="s">
        <v>139</v>
      </c>
      <c r="H297" s="18" t="s">
        <v>307</v>
      </c>
      <c r="I297" s="18" t="s">
        <v>302</v>
      </c>
      <c r="J297" s="22" t="s">
        <v>302</v>
      </c>
      <c r="K297" s="23"/>
      <c r="L297" s="24"/>
      <c r="M297" s="34" t="s">
        <v>909</v>
      </c>
      <c r="N297" s="18" t="s">
        <v>3</v>
      </c>
      <c r="O297" s="18"/>
      <c r="P297" s="18"/>
      <c r="Q297" s="26" t="s">
        <v>319</v>
      </c>
    </row>
    <row r="298" spans="1:17" s="21" customFormat="1" x14ac:dyDescent="0.35">
      <c r="A298" s="18" t="str">
        <f>"105"</f>
        <v>105</v>
      </c>
      <c r="B298" s="20" t="s">
        <v>584</v>
      </c>
      <c r="C298" s="20" t="s">
        <v>585</v>
      </c>
      <c r="D298" s="20"/>
      <c r="E298" s="18" t="s">
        <v>0</v>
      </c>
      <c r="F298" s="18" t="s">
        <v>7</v>
      </c>
      <c r="G298" s="18" t="s">
        <v>146</v>
      </c>
      <c r="H298" s="18" t="s">
        <v>139</v>
      </c>
      <c r="I298" s="18" t="s">
        <v>142</v>
      </c>
      <c r="J298" s="22" t="s">
        <v>142</v>
      </c>
      <c r="K298" s="23"/>
      <c r="L298" s="24"/>
      <c r="M298" s="25"/>
      <c r="N298" s="18"/>
      <c r="O298" s="18"/>
      <c r="P298" s="18"/>
      <c r="Q298" s="26"/>
    </row>
    <row r="299" spans="1:17" s="21" customFormat="1" x14ac:dyDescent="0.35">
      <c r="A299" s="18" t="str">
        <f>"106"</f>
        <v>106</v>
      </c>
      <c r="B299" s="20" t="s">
        <v>630</v>
      </c>
      <c r="C299" s="20" t="s">
        <v>19</v>
      </c>
      <c r="D299" s="20"/>
      <c r="E299" s="18" t="s">
        <v>0</v>
      </c>
      <c r="F299" s="18" t="s">
        <v>1</v>
      </c>
      <c r="G299" s="18" t="s">
        <v>302</v>
      </c>
      <c r="H299" s="18" t="s">
        <v>142</v>
      </c>
      <c r="I299" s="18" t="s">
        <v>139</v>
      </c>
      <c r="J299" s="22" t="s">
        <v>139</v>
      </c>
      <c r="K299" s="23"/>
      <c r="L299" s="24"/>
      <c r="M299" s="25"/>
      <c r="N299" s="18"/>
      <c r="O299" s="18" t="s">
        <v>70</v>
      </c>
      <c r="P299" s="18"/>
      <c r="Q299" s="26"/>
    </row>
    <row r="300" spans="1:17" s="21" customFormat="1" ht="31" x14ac:dyDescent="0.35">
      <c r="A300" s="18" t="str">
        <f>"110"</f>
        <v>110</v>
      </c>
      <c r="B300" s="20" t="s">
        <v>845</v>
      </c>
      <c r="C300" s="20" t="s">
        <v>767</v>
      </c>
      <c r="D300" s="20"/>
      <c r="E300" s="18" t="s">
        <v>0</v>
      </c>
      <c r="F300" s="18" t="s">
        <v>5</v>
      </c>
      <c r="G300" s="18"/>
      <c r="H300" s="18"/>
      <c r="I300" s="18"/>
      <c r="J300" s="22"/>
      <c r="K300" s="23"/>
      <c r="L300" s="24"/>
      <c r="M300" s="25"/>
      <c r="N300" s="18"/>
      <c r="O300" s="18"/>
      <c r="P300" s="18"/>
      <c r="Q300" s="27" t="s">
        <v>846</v>
      </c>
    </row>
    <row r="301" spans="1:17" s="21" customFormat="1" x14ac:dyDescent="0.35">
      <c r="A301" s="18" t="str">
        <f>"104"</f>
        <v>104</v>
      </c>
      <c r="B301" s="20" t="s">
        <v>525</v>
      </c>
      <c r="C301" s="20" t="s">
        <v>77</v>
      </c>
      <c r="D301" s="20"/>
      <c r="E301" s="18" t="s">
        <v>0</v>
      </c>
      <c r="F301" s="18" t="s">
        <v>1</v>
      </c>
      <c r="G301" s="18" t="s">
        <v>70</v>
      </c>
      <c r="H301" s="18" t="s">
        <v>303</v>
      </c>
      <c r="I301" s="18" t="s">
        <v>307</v>
      </c>
      <c r="J301" s="22" t="s">
        <v>307</v>
      </c>
      <c r="K301" s="23"/>
      <c r="L301" s="24"/>
      <c r="M301" s="25"/>
      <c r="N301" s="18" t="s">
        <v>3</v>
      </c>
      <c r="O301" s="18"/>
      <c r="P301" s="18"/>
      <c r="Q301" s="26" t="s">
        <v>319</v>
      </c>
    </row>
    <row r="302" spans="1:17" s="21" customFormat="1" ht="31" x14ac:dyDescent="0.35">
      <c r="A302" s="18" t="str">
        <f>"105"</f>
        <v>105</v>
      </c>
      <c r="B302" s="20" t="s">
        <v>586</v>
      </c>
      <c r="C302" s="20" t="s">
        <v>402</v>
      </c>
      <c r="D302" s="20"/>
      <c r="E302" s="18" t="s">
        <v>0</v>
      </c>
      <c r="F302" s="18" t="s">
        <v>1</v>
      </c>
      <c r="G302" s="18" t="s">
        <v>302</v>
      </c>
      <c r="H302" s="18" t="s">
        <v>316</v>
      </c>
      <c r="I302" s="18" t="s">
        <v>142</v>
      </c>
      <c r="J302" s="22" t="s">
        <v>142</v>
      </c>
      <c r="K302" s="23"/>
      <c r="L302" s="24" t="s">
        <v>908</v>
      </c>
      <c r="M302" s="25"/>
      <c r="N302" s="18" t="s">
        <v>3</v>
      </c>
      <c r="O302" s="18"/>
      <c r="P302" s="18"/>
      <c r="Q302" s="26"/>
    </row>
    <row r="303" spans="1:17" s="21" customFormat="1" x14ac:dyDescent="0.35">
      <c r="A303" s="18" t="str">
        <f>"111"</f>
        <v>111</v>
      </c>
      <c r="B303" s="20" t="s">
        <v>891</v>
      </c>
      <c r="C303" s="20" t="s">
        <v>52</v>
      </c>
      <c r="D303" s="20"/>
      <c r="E303" s="18" t="s">
        <v>0</v>
      </c>
      <c r="F303" s="18" t="s">
        <v>5</v>
      </c>
      <c r="G303" s="18" t="s">
        <v>139</v>
      </c>
      <c r="H303" s="18" t="s">
        <v>307</v>
      </c>
      <c r="I303" s="18" t="s">
        <v>302</v>
      </c>
      <c r="J303" s="22" t="s">
        <v>302</v>
      </c>
      <c r="K303" s="23"/>
      <c r="L303" s="24"/>
      <c r="M303" s="34" t="s">
        <v>909</v>
      </c>
      <c r="N303" s="18" t="s">
        <v>3</v>
      </c>
      <c r="O303" s="18"/>
      <c r="P303" s="18"/>
      <c r="Q303" s="26"/>
    </row>
    <row r="304" spans="1:17" s="21" customFormat="1" x14ac:dyDescent="0.35">
      <c r="A304" s="18" t="str">
        <f>"107"</f>
        <v>107</v>
      </c>
      <c r="B304" s="20" t="s">
        <v>686</v>
      </c>
      <c r="C304" s="20" t="s">
        <v>36</v>
      </c>
      <c r="D304" s="20"/>
      <c r="E304" s="18" t="s">
        <v>0</v>
      </c>
      <c r="F304" s="18" t="s">
        <v>1</v>
      </c>
      <c r="G304" s="18" t="s">
        <v>302</v>
      </c>
      <c r="H304" s="18" t="s">
        <v>316</v>
      </c>
      <c r="I304" s="18" t="s">
        <v>146</v>
      </c>
      <c r="J304" s="22" t="s">
        <v>302</v>
      </c>
      <c r="K304" s="23"/>
      <c r="L304" s="24"/>
      <c r="M304" s="34" t="s">
        <v>909</v>
      </c>
      <c r="N304" s="18"/>
      <c r="O304" s="18"/>
      <c r="P304" s="18"/>
      <c r="Q304" s="26" t="s">
        <v>319</v>
      </c>
    </row>
    <row r="305" spans="1:17" s="21" customFormat="1" x14ac:dyDescent="0.35">
      <c r="A305" s="18" t="str">
        <f>"104"</f>
        <v>104</v>
      </c>
      <c r="B305" s="20" t="s">
        <v>526</v>
      </c>
      <c r="C305" s="20" t="s">
        <v>527</v>
      </c>
      <c r="D305" s="20"/>
      <c r="E305" s="18" t="s">
        <v>0</v>
      </c>
      <c r="F305" s="18" t="s">
        <v>5</v>
      </c>
      <c r="G305" s="18" t="s">
        <v>307</v>
      </c>
      <c r="H305" s="18" t="s">
        <v>139</v>
      </c>
      <c r="I305" s="18" t="s">
        <v>303</v>
      </c>
      <c r="J305" s="22" t="s">
        <v>307</v>
      </c>
      <c r="K305" s="23"/>
      <c r="L305" s="24"/>
      <c r="M305" s="25"/>
      <c r="N305" s="18" t="s">
        <v>64</v>
      </c>
      <c r="O305" s="18"/>
      <c r="P305" s="18"/>
      <c r="Q305" s="26" t="s">
        <v>528</v>
      </c>
    </row>
    <row r="306" spans="1:17" s="21" customFormat="1" x14ac:dyDescent="0.35">
      <c r="A306" s="18" t="str">
        <f>"103"</f>
        <v>103</v>
      </c>
      <c r="B306" s="20" t="s">
        <v>468</v>
      </c>
      <c r="C306" s="20" t="s">
        <v>469</v>
      </c>
      <c r="D306" s="20"/>
      <c r="E306" s="18" t="s">
        <v>0</v>
      </c>
      <c r="F306" s="18" t="s">
        <v>1</v>
      </c>
      <c r="G306" s="18" t="s">
        <v>2</v>
      </c>
      <c r="H306" s="18" t="s">
        <v>307</v>
      </c>
      <c r="I306" s="18" t="s">
        <v>303</v>
      </c>
      <c r="J306" s="22" t="s">
        <v>303</v>
      </c>
      <c r="K306" s="23"/>
      <c r="M306" s="18"/>
      <c r="N306" s="18" t="s">
        <v>3</v>
      </c>
      <c r="O306" s="18"/>
      <c r="P306" s="18" t="s">
        <v>80</v>
      </c>
      <c r="Q306" s="26" t="s">
        <v>319</v>
      </c>
    </row>
    <row r="307" spans="1:17" s="21" customFormat="1" x14ac:dyDescent="0.35">
      <c r="A307" s="18" t="str">
        <f>"102"</f>
        <v>102</v>
      </c>
      <c r="B307" s="20" t="s">
        <v>415</v>
      </c>
      <c r="C307" s="20" t="s">
        <v>416</v>
      </c>
      <c r="D307" s="20"/>
      <c r="E307" s="18" t="s">
        <v>0</v>
      </c>
      <c r="F307" s="18" t="s">
        <v>1</v>
      </c>
      <c r="G307" s="18" t="s">
        <v>302</v>
      </c>
      <c r="H307" s="18" t="s">
        <v>316</v>
      </c>
      <c r="I307" s="18" t="s">
        <v>146</v>
      </c>
      <c r="J307" s="22" t="s">
        <v>146</v>
      </c>
      <c r="K307" s="23"/>
      <c r="L307" s="24" t="s">
        <v>908</v>
      </c>
      <c r="M307" s="25"/>
      <c r="N307" s="18" t="s">
        <v>3</v>
      </c>
      <c r="O307" s="18"/>
      <c r="P307" s="18"/>
      <c r="Q307" s="26"/>
    </row>
    <row r="308" spans="1:17" s="21" customFormat="1" x14ac:dyDescent="0.35">
      <c r="A308" s="18" t="str">
        <f>"108"</f>
        <v>108</v>
      </c>
      <c r="B308" s="20" t="s">
        <v>747</v>
      </c>
      <c r="C308" s="20" t="s">
        <v>748</v>
      </c>
      <c r="D308" s="20"/>
      <c r="E308" s="18" t="s">
        <v>0</v>
      </c>
      <c r="F308" s="18" t="s">
        <v>1</v>
      </c>
      <c r="G308" s="18" t="s">
        <v>302</v>
      </c>
      <c r="H308" s="18" t="s">
        <v>316</v>
      </c>
      <c r="I308" s="18" t="s">
        <v>146</v>
      </c>
      <c r="J308" s="22" t="s">
        <v>146</v>
      </c>
      <c r="K308" s="23"/>
      <c r="L308" s="24"/>
      <c r="M308" s="25"/>
      <c r="N308" s="18"/>
      <c r="O308" s="18" t="s">
        <v>39</v>
      </c>
      <c r="P308" s="18" t="s">
        <v>80</v>
      </c>
      <c r="Q308" s="26"/>
    </row>
    <row r="309" spans="1:17" s="21" customFormat="1" x14ac:dyDescent="0.35">
      <c r="A309" s="18" t="str">
        <f>"101"</f>
        <v>101</v>
      </c>
      <c r="B309" s="20" t="s">
        <v>35</v>
      </c>
      <c r="C309" s="20" t="s">
        <v>358</v>
      </c>
      <c r="D309" s="20"/>
      <c r="E309" s="18" t="s">
        <v>0</v>
      </c>
      <c r="F309" s="18" t="s">
        <v>7</v>
      </c>
      <c r="G309" s="18" t="s">
        <v>146</v>
      </c>
      <c r="H309" s="18" t="s">
        <v>302</v>
      </c>
      <c r="I309" s="18" t="s">
        <v>303</v>
      </c>
      <c r="J309" s="22" t="s">
        <v>303</v>
      </c>
      <c r="K309" s="23"/>
      <c r="L309" s="24"/>
      <c r="M309" s="25"/>
      <c r="N309" s="18"/>
      <c r="O309" s="18"/>
      <c r="P309" s="18"/>
      <c r="Q309" s="26"/>
    </row>
    <row r="310" spans="1:17" s="21" customFormat="1" x14ac:dyDescent="0.35">
      <c r="A310" s="18" t="str">
        <f>"111"</f>
        <v>111</v>
      </c>
      <c r="B310" s="20" t="s">
        <v>892</v>
      </c>
      <c r="C310" s="20" t="s">
        <v>490</v>
      </c>
      <c r="D310" s="20"/>
      <c r="E310" s="18" t="s">
        <v>0</v>
      </c>
      <c r="F310" s="18" t="s">
        <v>5</v>
      </c>
      <c r="G310" s="18" t="s">
        <v>139</v>
      </c>
      <c r="H310" s="18" t="s">
        <v>302</v>
      </c>
      <c r="I310" s="18" t="s">
        <v>307</v>
      </c>
      <c r="J310" s="22" t="s">
        <v>307</v>
      </c>
      <c r="K310" s="23"/>
      <c r="L310" s="24"/>
      <c r="M310" s="18"/>
      <c r="N310" s="18" t="s">
        <v>3</v>
      </c>
      <c r="O310" s="18"/>
      <c r="P310" s="18" t="s">
        <v>80</v>
      </c>
      <c r="Q310" s="26" t="s">
        <v>319</v>
      </c>
    </row>
    <row r="311" spans="1:17" s="21" customFormat="1" x14ac:dyDescent="0.35">
      <c r="A311" s="18" t="str">
        <f>"109"</f>
        <v>109</v>
      </c>
      <c r="B311" s="20" t="s">
        <v>792</v>
      </c>
      <c r="C311" s="20" t="s">
        <v>793</v>
      </c>
      <c r="D311" s="20"/>
      <c r="E311" s="18" t="s">
        <v>0</v>
      </c>
      <c r="F311" s="18" t="s">
        <v>1</v>
      </c>
      <c r="G311" s="18" t="s">
        <v>307</v>
      </c>
      <c r="H311" s="18" t="s">
        <v>139</v>
      </c>
      <c r="I311" s="18" t="s">
        <v>142</v>
      </c>
      <c r="J311" s="22" t="s">
        <v>307</v>
      </c>
      <c r="K311" s="23"/>
      <c r="L311" s="24"/>
      <c r="M311" s="18"/>
      <c r="N311" s="18"/>
      <c r="O311" s="18"/>
      <c r="P311" s="18"/>
      <c r="Q311" s="26" t="s">
        <v>311</v>
      </c>
    </row>
    <row r="312" spans="1:17" s="21" customFormat="1" x14ac:dyDescent="0.35">
      <c r="A312" s="18" t="str">
        <f>"106"</f>
        <v>106</v>
      </c>
      <c r="B312" s="20" t="s">
        <v>631</v>
      </c>
      <c r="C312" s="20" t="s">
        <v>632</v>
      </c>
      <c r="D312" s="20"/>
      <c r="E312" s="18" t="s">
        <v>0</v>
      </c>
      <c r="F312" s="18" t="s">
        <v>1</v>
      </c>
      <c r="G312" s="18" t="s">
        <v>142</v>
      </c>
      <c r="H312" s="18" t="s">
        <v>307</v>
      </c>
      <c r="I312" s="18" t="s">
        <v>146</v>
      </c>
      <c r="J312" s="22" t="s">
        <v>146</v>
      </c>
      <c r="K312" s="23"/>
      <c r="L312" s="24"/>
      <c r="M312" s="25"/>
      <c r="N312" s="18"/>
      <c r="O312" s="18" t="s">
        <v>425</v>
      </c>
      <c r="P312" s="18"/>
      <c r="Q312" s="26"/>
    </row>
    <row r="313" spans="1:17" s="21" customFormat="1" x14ac:dyDescent="0.35">
      <c r="A313" s="18" t="str">
        <f>"101"</f>
        <v>101</v>
      </c>
      <c r="B313" s="20" t="s">
        <v>359</v>
      </c>
      <c r="C313" s="20" t="s">
        <v>360</v>
      </c>
      <c r="D313" s="20"/>
      <c r="E313" s="18" t="s">
        <v>0</v>
      </c>
      <c r="F313" s="18" t="s">
        <v>1</v>
      </c>
      <c r="G313" s="18" t="s">
        <v>139</v>
      </c>
      <c r="H313" s="18" t="s">
        <v>146</v>
      </c>
      <c r="I313" s="18" t="s">
        <v>303</v>
      </c>
      <c r="J313" s="22" t="s">
        <v>139</v>
      </c>
      <c r="K313" s="23" t="s">
        <v>308</v>
      </c>
      <c r="L313" s="24"/>
      <c r="M313" s="25"/>
      <c r="N313" s="18" t="s">
        <v>3</v>
      </c>
      <c r="O313" s="18"/>
      <c r="P313" s="18"/>
      <c r="Q313" s="26"/>
    </row>
    <row r="314" spans="1:17" s="21" customFormat="1" x14ac:dyDescent="0.35">
      <c r="A314" s="18" t="str">
        <f>"104"</f>
        <v>104</v>
      </c>
      <c r="B314" s="20" t="s">
        <v>114</v>
      </c>
      <c r="C314" s="20" t="s">
        <v>529</v>
      </c>
      <c r="D314" s="20"/>
      <c r="E314" s="18" t="s">
        <v>0</v>
      </c>
      <c r="F314" s="18" t="s">
        <v>5</v>
      </c>
      <c r="G314" s="18" t="s">
        <v>70</v>
      </c>
      <c r="H314" s="18" t="s">
        <v>303</v>
      </c>
      <c r="I314" s="18" t="s">
        <v>139</v>
      </c>
      <c r="J314" s="22" t="s">
        <v>303</v>
      </c>
      <c r="K314" s="23"/>
      <c r="L314" s="24"/>
      <c r="M314" s="25"/>
      <c r="N314" s="18"/>
      <c r="O314" s="18"/>
      <c r="P314" s="18"/>
      <c r="Q314" s="26" t="s">
        <v>444</v>
      </c>
    </row>
    <row r="315" spans="1:17" s="21" customFormat="1" x14ac:dyDescent="0.35">
      <c r="A315" s="18" t="str">
        <f>"103"</f>
        <v>103</v>
      </c>
      <c r="B315" s="20" t="s">
        <v>470</v>
      </c>
      <c r="C315" s="20" t="s">
        <v>471</v>
      </c>
      <c r="D315" s="20"/>
      <c r="E315" s="18" t="s">
        <v>0</v>
      </c>
      <c r="F315" s="18" t="s">
        <v>5</v>
      </c>
      <c r="G315" s="18" t="s">
        <v>2</v>
      </c>
      <c r="H315" s="18" t="s">
        <v>307</v>
      </c>
      <c r="I315" s="18" t="s">
        <v>303</v>
      </c>
      <c r="J315" s="22" t="s">
        <v>303</v>
      </c>
      <c r="K315" s="23"/>
      <c r="M315" s="18"/>
      <c r="N315" s="18"/>
      <c r="O315" s="18"/>
      <c r="P315" s="18"/>
      <c r="Q315" s="26"/>
    </row>
    <row r="316" spans="1:17" s="21" customFormat="1" ht="31" x14ac:dyDescent="0.35">
      <c r="A316" s="18" t="str">
        <f>"103"</f>
        <v>103</v>
      </c>
      <c r="B316" s="20" t="s">
        <v>472</v>
      </c>
      <c r="C316" s="20" t="s">
        <v>121</v>
      </c>
      <c r="D316" s="20"/>
      <c r="E316" s="18" t="s">
        <v>0</v>
      </c>
      <c r="F316" s="18" t="s">
        <v>5</v>
      </c>
      <c r="G316" s="18" t="s">
        <v>142</v>
      </c>
      <c r="H316" s="18" t="s">
        <v>139</v>
      </c>
      <c r="I316" s="18" t="s">
        <v>307</v>
      </c>
      <c r="J316" s="22" t="s">
        <v>307</v>
      </c>
      <c r="K316" s="23"/>
      <c r="M316" s="18"/>
      <c r="N316" s="18"/>
      <c r="O316" s="18"/>
      <c r="P316" s="18"/>
      <c r="Q316" s="26"/>
    </row>
    <row r="317" spans="1:17" s="21" customFormat="1" x14ac:dyDescent="0.35">
      <c r="A317" s="18" t="str">
        <f>"106"</f>
        <v>106</v>
      </c>
      <c r="B317" s="20" t="s">
        <v>633</v>
      </c>
      <c r="C317" s="20" t="s">
        <v>634</v>
      </c>
      <c r="D317" s="20"/>
      <c r="E317" s="18" t="s">
        <v>0</v>
      </c>
      <c r="F317" s="18" t="s">
        <v>1</v>
      </c>
      <c r="G317" s="18" t="s">
        <v>142</v>
      </c>
      <c r="H317" s="18" t="s">
        <v>146</v>
      </c>
      <c r="I317" s="18" t="s">
        <v>139</v>
      </c>
      <c r="J317" s="22" t="s">
        <v>139</v>
      </c>
      <c r="K317" s="23"/>
      <c r="L317" s="24"/>
      <c r="M317" s="25"/>
      <c r="N317" s="18"/>
      <c r="O317" s="18"/>
      <c r="P317" s="18"/>
      <c r="Q317" s="26"/>
    </row>
    <row r="318" spans="1:17" s="21" customFormat="1" x14ac:dyDescent="0.35">
      <c r="A318" s="18" t="str">
        <f>"104"</f>
        <v>104</v>
      </c>
      <c r="B318" s="20" t="s">
        <v>530</v>
      </c>
      <c r="C318" s="20" t="s">
        <v>531</v>
      </c>
      <c r="D318" s="20"/>
      <c r="E318" s="18" t="s">
        <v>0</v>
      </c>
      <c r="F318" s="18" t="s">
        <v>5</v>
      </c>
      <c r="G318" s="18" t="s">
        <v>307</v>
      </c>
      <c r="H318" s="18" t="s">
        <v>139</v>
      </c>
      <c r="I318" s="18" t="s">
        <v>70</v>
      </c>
      <c r="J318" s="22" t="s">
        <v>307</v>
      </c>
      <c r="K318" s="23"/>
      <c r="L318" s="24"/>
      <c r="M318" s="25"/>
      <c r="N318" s="18"/>
      <c r="O318" s="18"/>
      <c r="P318" s="18"/>
      <c r="Q318" s="26"/>
    </row>
    <row r="319" spans="1:17" s="21" customFormat="1" x14ac:dyDescent="0.35">
      <c r="A319" s="18" t="str">
        <f>"107"</f>
        <v>107</v>
      </c>
      <c r="B319" s="20" t="s">
        <v>687</v>
      </c>
      <c r="C319" s="20" t="s">
        <v>688</v>
      </c>
      <c r="D319" s="20"/>
      <c r="E319" s="18" t="s">
        <v>0</v>
      </c>
      <c r="F319" s="18" t="s">
        <v>10</v>
      </c>
      <c r="G319" s="18" t="s">
        <v>146</v>
      </c>
      <c r="H319" s="18" t="s">
        <v>302</v>
      </c>
      <c r="I319" s="18" t="s">
        <v>142</v>
      </c>
      <c r="J319" s="22" t="s">
        <v>146</v>
      </c>
      <c r="K319" s="23"/>
      <c r="L319" s="24"/>
      <c r="M319" s="25"/>
      <c r="N319" s="18"/>
      <c r="O319" s="18" t="s">
        <v>60</v>
      </c>
      <c r="P319" s="18"/>
      <c r="Q319" s="26"/>
    </row>
    <row r="320" spans="1:17" s="21" customFormat="1" x14ac:dyDescent="0.35">
      <c r="A320" s="18" t="str">
        <f>"106"</f>
        <v>106</v>
      </c>
      <c r="B320" s="20" t="s">
        <v>635</v>
      </c>
      <c r="C320" s="20" t="s">
        <v>636</v>
      </c>
      <c r="D320" s="20"/>
      <c r="E320" s="18" t="s">
        <v>0</v>
      </c>
      <c r="F320" s="18" t="s">
        <v>5</v>
      </c>
      <c r="G320" s="18" t="s">
        <v>302</v>
      </c>
      <c r="H320" s="18" t="s">
        <v>316</v>
      </c>
      <c r="I320" s="18" t="s">
        <v>146</v>
      </c>
      <c r="J320" s="22" t="s">
        <v>146</v>
      </c>
      <c r="K320" s="23"/>
      <c r="L320" s="24" t="s">
        <v>908</v>
      </c>
      <c r="M320" s="25"/>
      <c r="N320" s="18"/>
      <c r="O320" s="18"/>
      <c r="P320" s="18"/>
      <c r="Q320" s="26" t="s">
        <v>637</v>
      </c>
    </row>
    <row r="321" spans="1:17" s="21" customFormat="1" x14ac:dyDescent="0.35">
      <c r="A321" s="18" t="str">
        <f>"107"</f>
        <v>107</v>
      </c>
      <c r="B321" s="20" t="s">
        <v>689</v>
      </c>
      <c r="C321" s="20" t="s">
        <v>690</v>
      </c>
      <c r="D321" s="20"/>
      <c r="E321" s="18" t="s">
        <v>0</v>
      </c>
      <c r="F321" s="18" t="s">
        <v>1</v>
      </c>
      <c r="G321" s="18" t="s">
        <v>302</v>
      </c>
      <c r="H321" s="18" t="s">
        <v>146</v>
      </c>
      <c r="I321" s="18" t="s">
        <v>316</v>
      </c>
      <c r="J321" s="22" t="s">
        <v>146</v>
      </c>
      <c r="K321" s="23"/>
      <c r="L321" s="24"/>
      <c r="M321" s="25"/>
      <c r="N321" s="18"/>
      <c r="O321" s="18"/>
      <c r="P321" s="18"/>
      <c r="Q321" s="26"/>
    </row>
    <row r="322" spans="1:17" s="21" customFormat="1" x14ac:dyDescent="0.35">
      <c r="A322" s="18" t="str">
        <f>"111"</f>
        <v>111</v>
      </c>
      <c r="B322" s="20" t="s">
        <v>893</v>
      </c>
      <c r="C322" s="20" t="s">
        <v>95</v>
      </c>
      <c r="D322" s="20"/>
      <c r="E322" s="18" t="s">
        <v>0</v>
      </c>
      <c r="F322" s="18" t="s">
        <v>5</v>
      </c>
      <c r="G322" s="18" t="s">
        <v>142</v>
      </c>
      <c r="H322" s="18" t="s">
        <v>139</v>
      </c>
      <c r="I322" s="18" t="s">
        <v>302</v>
      </c>
      <c r="J322" s="22" t="s">
        <v>302</v>
      </c>
      <c r="K322" s="23"/>
      <c r="L322" s="24"/>
      <c r="M322" s="34" t="s">
        <v>909</v>
      </c>
      <c r="N322" s="18" t="s">
        <v>3</v>
      </c>
      <c r="O322" s="18"/>
      <c r="P322" s="18"/>
      <c r="Q322" s="26" t="s">
        <v>319</v>
      </c>
    </row>
    <row r="323" spans="1:17" s="21" customFormat="1" x14ac:dyDescent="0.35">
      <c r="A323" s="18" t="str">
        <f>"107"</f>
        <v>107</v>
      </c>
      <c r="B323" s="20" t="s">
        <v>691</v>
      </c>
      <c r="C323" s="20" t="s">
        <v>105</v>
      </c>
      <c r="D323" s="20"/>
      <c r="E323" s="18" t="s">
        <v>0</v>
      </c>
      <c r="F323" s="18" t="s">
        <v>1</v>
      </c>
      <c r="G323" s="18" t="s">
        <v>142</v>
      </c>
      <c r="H323" s="18" t="s">
        <v>146</v>
      </c>
      <c r="I323" s="18" t="s">
        <v>302</v>
      </c>
      <c r="J323" s="22" t="s">
        <v>146</v>
      </c>
      <c r="K323" s="23"/>
      <c r="L323" s="24"/>
      <c r="M323" s="25"/>
      <c r="N323" s="18"/>
      <c r="O323" s="18"/>
      <c r="P323" s="18"/>
      <c r="Q323" s="26"/>
    </row>
    <row r="324" spans="1:17" s="21" customFormat="1" x14ac:dyDescent="0.35">
      <c r="A324" s="18" t="str">
        <f>"102"</f>
        <v>102</v>
      </c>
      <c r="B324" s="20" t="s">
        <v>417</v>
      </c>
      <c r="C324" s="20" t="s">
        <v>418</v>
      </c>
      <c r="D324" s="20"/>
      <c r="E324" s="18" t="s">
        <v>0</v>
      </c>
      <c r="F324" s="18" t="s">
        <v>10</v>
      </c>
      <c r="G324" s="18" t="s">
        <v>302</v>
      </c>
      <c r="H324" s="18" t="s">
        <v>316</v>
      </c>
      <c r="I324" s="18" t="s">
        <v>146</v>
      </c>
      <c r="J324" s="22" t="s">
        <v>302</v>
      </c>
      <c r="K324" s="23"/>
      <c r="L324" s="24"/>
      <c r="M324" s="34" t="s">
        <v>909</v>
      </c>
      <c r="N324" s="18" t="s">
        <v>3</v>
      </c>
      <c r="O324" s="18"/>
      <c r="P324" s="18"/>
      <c r="Q324" s="26"/>
    </row>
    <row r="325" spans="1:17" s="21" customFormat="1" x14ac:dyDescent="0.35">
      <c r="A325" s="18" t="str">
        <f>"109"</f>
        <v>109</v>
      </c>
      <c r="B325" s="20" t="s">
        <v>794</v>
      </c>
      <c r="C325" s="20" t="s">
        <v>795</v>
      </c>
      <c r="D325" s="20"/>
      <c r="E325" s="18" t="s">
        <v>0</v>
      </c>
      <c r="F325" s="18" t="s">
        <v>1</v>
      </c>
      <c r="G325" s="18" t="s">
        <v>139</v>
      </c>
      <c r="H325" s="18" t="s">
        <v>303</v>
      </c>
      <c r="I325" s="18" t="s">
        <v>142</v>
      </c>
      <c r="J325" s="22" t="s">
        <v>139</v>
      </c>
      <c r="K325" s="23" t="s">
        <v>308</v>
      </c>
      <c r="L325" s="24"/>
      <c r="M325" s="18"/>
      <c r="N325" s="18" t="s">
        <v>3</v>
      </c>
      <c r="O325" s="18"/>
      <c r="P325" s="18"/>
      <c r="Q325" s="26" t="s">
        <v>393</v>
      </c>
    </row>
    <row r="326" spans="1:17" s="21" customFormat="1" x14ac:dyDescent="0.35">
      <c r="A326" s="18" t="str">
        <f>"102"</f>
        <v>102</v>
      </c>
      <c r="B326" s="20" t="s">
        <v>419</v>
      </c>
      <c r="C326" s="20" t="s">
        <v>117</v>
      </c>
      <c r="D326" s="20"/>
      <c r="E326" s="18" t="s">
        <v>0</v>
      </c>
      <c r="F326" s="18" t="s">
        <v>5</v>
      </c>
      <c r="G326" s="18" t="s">
        <v>302</v>
      </c>
      <c r="H326" s="18" t="s">
        <v>316</v>
      </c>
      <c r="I326" s="18" t="s">
        <v>146</v>
      </c>
      <c r="J326" s="22" t="s">
        <v>146</v>
      </c>
      <c r="K326" s="23"/>
      <c r="L326" s="24" t="s">
        <v>908</v>
      </c>
      <c r="M326" s="25"/>
      <c r="N326" s="18"/>
      <c r="O326" s="18"/>
      <c r="P326" s="18"/>
      <c r="Q326" s="26"/>
    </row>
    <row r="327" spans="1:17" s="21" customFormat="1" x14ac:dyDescent="0.35">
      <c r="A327" s="18" t="str">
        <f>"105"</f>
        <v>105</v>
      </c>
      <c r="B327" s="20" t="s">
        <v>587</v>
      </c>
      <c r="C327" s="20" t="s">
        <v>107</v>
      </c>
      <c r="D327" s="20"/>
      <c r="E327" s="18" t="s">
        <v>0</v>
      </c>
      <c r="F327" s="18" t="s">
        <v>1</v>
      </c>
      <c r="G327" s="18" t="s">
        <v>302</v>
      </c>
      <c r="H327" s="18" t="s">
        <v>316</v>
      </c>
      <c r="I327" s="18" t="s">
        <v>146</v>
      </c>
      <c r="J327" s="22" t="s">
        <v>302</v>
      </c>
      <c r="K327" s="23"/>
      <c r="L327" s="24"/>
      <c r="M327" s="34" t="s">
        <v>909</v>
      </c>
      <c r="N327" s="18"/>
      <c r="O327" s="18"/>
      <c r="P327" s="18"/>
      <c r="Q327" s="26"/>
    </row>
    <row r="328" spans="1:17" s="21" customFormat="1" ht="31" x14ac:dyDescent="0.35">
      <c r="A328" s="18" t="str">
        <f>"109"</f>
        <v>109</v>
      </c>
      <c r="B328" s="20" t="s">
        <v>796</v>
      </c>
      <c r="C328" s="20" t="s">
        <v>88</v>
      </c>
      <c r="D328" s="20"/>
      <c r="E328" s="18" t="s">
        <v>0</v>
      </c>
      <c r="F328" s="18" t="s">
        <v>1</v>
      </c>
      <c r="G328" s="18" t="s">
        <v>139</v>
      </c>
      <c r="H328" s="18" t="s">
        <v>142</v>
      </c>
      <c r="I328" s="18" t="s">
        <v>307</v>
      </c>
      <c r="J328" s="22" t="s">
        <v>307</v>
      </c>
      <c r="K328" s="23"/>
      <c r="L328" s="24"/>
      <c r="M328" s="18"/>
      <c r="N328" s="18" t="s">
        <v>3</v>
      </c>
      <c r="O328" s="18"/>
      <c r="P328" s="18"/>
      <c r="Q328" s="26" t="s">
        <v>319</v>
      </c>
    </row>
    <row r="329" spans="1:17" s="21" customFormat="1" x14ac:dyDescent="0.35">
      <c r="A329" s="18" t="str">
        <f>"108"</f>
        <v>108</v>
      </c>
      <c r="B329" s="20" t="s">
        <v>749</v>
      </c>
      <c r="C329" s="20" t="s">
        <v>86</v>
      </c>
      <c r="D329" s="20"/>
      <c r="E329" s="18" t="s">
        <v>0</v>
      </c>
      <c r="F329" s="18" t="s">
        <v>10</v>
      </c>
      <c r="G329" s="18" t="s">
        <v>302</v>
      </c>
      <c r="H329" s="18" t="s">
        <v>139</v>
      </c>
      <c r="I329" s="18" t="s">
        <v>146</v>
      </c>
      <c r="J329" s="22" t="s">
        <v>146</v>
      </c>
      <c r="K329" s="23"/>
      <c r="L329" s="24"/>
      <c r="M329" s="25"/>
      <c r="N329" s="18"/>
      <c r="O329" s="18"/>
      <c r="P329" s="18"/>
      <c r="Q329" s="26" t="s">
        <v>385</v>
      </c>
    </row>
    <row r="330" spans="1:17" s="21" customFormat="1" x14ac:dyDescent="0.35">
      <c r="A330" s="18" t="str">
        <f>"103"</f>
        <v>103</v>
      </c>
      <c r="B330" s="20" t="s">
        <v>473</v>
      </c>
      <c r="C330" s="20" t="s">
        <v>18</v>
      </c>
      <c r="D330" s="20"/>
      <c r="E330" s="18" t="s">
        <v>0</v>
      </c>
      <c r="F330" s="18" t="s">
        <v>1</v>
      </c>
      <c r="G330" s="18" t="s">
        <v>146</v>
      </c>
      <c r="H330" s="18" t="s">
        <v>2</v>
      </c>
      <c r="I330" s="18" t="s">
        <v>302</v>
      </c>
      <c r="J330" s="22" t="s">
        <v>302</v>
      </c>
      <c r="K330" s="23"/>
      <c r="M330" s="18"/>
      <c r="N330" s="18"/>
      <c r="O330" s="18" t="s">
        <v>39</v>
      </c>
      <c r="P330" s="18"/>
      <c r="Q330" s="26"/>
    </row>
    <row r="331" spans="1:17" s="21" customFormat="1" x14ac:dyDescent="0.35">
      <c r="A331" s="18" t="str">
        <f>"105"</f>
        <v>105</v>
      </c>
      <c r="B331" s="20" t="s">
        <v>588</v>
      </c>
      <c r="C331" s="20" t="s">
        <v>33</v>
      </c>
      <c r="D331" s="20"/>
      <c r="E331" s="18" t="s">
        <v>0</v>
      </c>
      <c r="F331" s="18" t="s">
        <v>7</v>
      </c>
      <c r="G331" s="18" t="s">
        <v>302</v>
      </c>
      <c r="H331" s="18" t="s">
        <v>146</v>
      </c>
      <c r="I331" s="18" t="s">
        <v>139</v>
      </c>
      <c r="J331" s="22" t="s">
        <v>139</v>
      </c>
      <c r="K331" s="23"/>
      <c r="L331" s="24"/>
      <c r="M331" s="25"/>
      <c r="N331" s="18"/>
      <c r="O331" s="18"/>
      <c r="P331" s="18"/>
      <c r="Q331" s="26"/>
    </row>
    <row r="332" spans="1:17" s="21" customFormat="1" x14ac:dyDescent="0.35">
      <c r="A332" s="18" t="str">
        <f>"109"</f>
        <v>109</v>
      </c>
      <c r="B332" s="20" t="s">
        <v>797</v>
      </c>
      <c r="C332" s="20" t="s">
        <v>34</v>
      </c>
      <c r="D332" s="20"/>
      <c r="E332" s="18" t="s">
        <v>0</v>
      </c>
      <c r="F332" s="18" t="s">
        <v>1</v>
      </c>
      <c r="G332" s="18" t="s">
        <v>142</v>
      </c>
      <c r="H332" s="18" t="s">
        <v>139</v>
      </c>
      <c r="I332" s="18" t="s">
        <v>303</v>
      </c>
      <c r="J332" s="22" t="s">
        <v>303</v>
      </c>
      <c r="K332" s="23"/>
      <c r="L332" s="24"/>
      <c r="M332" s="18"/>
      <c r="N332" s="18"/>
      <c r="O332" s="18" t="s">
        <v>25</v>
      </c>
      <c r="P332" s="18"/>
      <c r="Q332" s="26"/>
    </row>
    <row r="333" spans="1:17" s="21" customFormat="1" x14ac:dyDescent="0.35">
      <c r="A333" s="18" t="str">
        <f>"108"</f>
        <v>108</v>
      </c>
      <c r="B333" s="20" t="s">
        <v>750</v>
      </c>
      <c r="C333" s="20" t="s">
        <v>120</v>
      </c>
      <c r="D333" s="20"/>
      <c r="E333" s="18" t="s">
        <v>0</v>
      </c>
      <c r="F333" s="18" t="s">
        <v>10</v>
      </c>
      <c r="G333" s="18" t="s">
        <v>302</v>
      </c>
      <c r="H333" s="18" t="s">
        <v>139</v>
      </c>
      <c r="I333" s="18" t="s">
        <v>316</v>
      </c>
      <c r="J333" s="22" t="s">
        <v>139</v>
      </c>
      <c r="K333" s="23"/>
      <c r="L333" s="24"/>
      <c r="M333" s="25"/>
      <c r="N333" s="18"/>
      <c r="O333" s="18"/>
      <c r="P333" s="18"/>
      <c r="Q333" s="26" t="s">
        <v>495</v>
      </c>
    </row>
    <row r="334" spans="1:17" s="21" customFormat="1" x14ac:dyDescent="0.35">
      <c r="A334" s="18" t="str">
        <f>"110"</f>
        <v>110</v>
      </c>
      <c r="B334" s="20" t="s">
        <v>847</v>
      </c>
      <c r="C334" s="20" t="s">
        <v>51</v>
      </c>
      <c r="D334" s="20"/>
      <c r="E334" s="18" t="s">
        <v>0</v>
      </c>
      <c r="F334" s="18" t="s">
        <v>7</v>
      </c>
      <c r="G334" s="18" t="s">
        <v>146</v>
      </c>
      <c r="H334" s="18" t="s">
        <v>307</v>
      </c>
      <c r="I334" s="18" t="s">
        <v>142</v>
      </c>
      <c r="J334" s="22" t="s">
        <v>146</v>
      </c>
      <c r="K334" s="23"/>
      <c r="L334" s="24"/>
      <c r="M334" s="25"/>
      <c r="N334" s="18"/>
      <c r="O334" s="18" t="s">
        <v>39</v>
      </c>
      <c r="P334" s="18"/>
      <c r="Q334" s="26"/>
    </row>
    <row r="335" spans="1:17" s="21" customFormat="1" x14ac:dyDescent="0.35">
      <c r="A335" s="18" t="str">
        <f>"107"</f>
        <v>107</v>
      </c>
      <c r="B335" s="20" t="s">
        <v>692</v>
      </c>
      <c r="C335" s="20" t="s">
        <v>117</v>
      </c>
      <c r="D335" s="20"/>
      <c r="E335" s="18" t="s">
        <v>0</v>
      </c>
      <c r="F335" s="18" t="s">
        <v>1</v>
      </c>
      <c r="G335" s="18" t="s">
        <v>302</v>
      </c>
      <c r="H335" s="18" t="s">
        <v>142</v>
      </c>
      <c r="I335" s="18" t="s">
        <v>146</v>
      </c>
      <c r="J335" s="22" t="s">
        <v>146</v>
      </c>
      <c r="K335" s="23"/>
      <c r="L335" s="24"/>
      <c r="M335" s="25"/>
      <c r="N335" s="18"/>
      <c r="O335" s="18"/>
      <c r="P335" s="18"/>
      <c r="Q335" s="26"/>
    </row>
    <row r="336" spans="1:17" s="21" customFormat="1" x14ac:dyDescent="0.35">
      <c r="A336" s="18" t="str">
        <f>"107"</f>
        <v>107</v>
      </c>
      <c r="B336" s="20" t="s">
        <v>693</v>
      </c>
      <c r="C336" s="20" t="s">
        <v>15</v>
      </c>
      <c r="D336" s="20"/>
      <c r="E336" s="18" t="s">
        <v>0</v>
      </c>
      <c r="F336" s="18" t="s">
        <v>1</v>
      </c>
      <c r="G336" s="18" t="s">
        <v>302</v>
      </c>
      <c r="H336" s="18" t="s">
        <v>142</v>
      </c>
      <c r="I336" s="18" t="s">
        <v>146</v>
      </c>
      <c r="J336" s="22" t="s">
        <v>146</v>
      </c>
      <c r="K336" s="23"/>
      <c r="L336" s="24"/>
      <c r="M336" s="25"/>
      <c r="N336" s="18"/>
      <c r="O336" s="18"/>
      <c r="P336" s="18"/>
      <c r="Q336" s="26"/>
    </row>
    <row r="337" spans="1:17" s="21" customFormat="1" ht="31" x14ac:dyDescent="0.35">
      <c r="A337" s="18" t="str">
        <f>"101"</f>
        <v>101</v>
      </c>
      <c r="B337" s="20" t="s">
        <v>361</v>
      </c>
      <c r="C337" s="20" t="s">
        <v>362</v>
      </c>
      <c r="D337" s="20" t="s">
        <v>306</v>
      </c>
      <c r="E337" s="18" t="s">
        <v>0</v>
      </c>
      <c r="F337" s="18" t="s">
        <v>1</v>
      </c>
      <c r="G337" s="18" t="s">
        <v>142</v>
      </c>
      <c r="H337" s="18" t="s">
        <v>303</v>
      </c>
      <c r="I337" s="18" t="s">
        <v>302</v>
      </c>
      <c r="J337" s="22" t="s">
        <v>303</v>
      </c>
      <c r="K337" s="23"/>
      <c r="L337" s="24"/>
      <c r="M337" s="34" t="s">
        <v>909</v>
      </c>
      <c r="N337" s="18"/>
      <c r="O337" s="18"/>
      <c r="P337" s="18"/>
      <c r="Q337" s="26"/>
    </row>
    <row r="338" spans="1:17" s="21" customFormat="1" x14ac:dyDescent="0.35">
      <c r="A338" s="18" t="str">
        <f>"106"</f>
        <v>106</v>
      </c>
      <c r="B338" s="20" t="s">
        <v>638</v>
      </c>
      <c r="C338" s="20" t="s">
        <v>71</v>
      </c>
      <c r="D338" s="20"/>
      <c r="E338" s="18" t="s">
        <v>0</v>
      </c>
      <c r="F338" s="18" t="s">
        <v>1</v>
      </c>
      <c r="G338" s="18" t="s">
        <v>302</v>
      </c>
      <c r="H338" s="18" t="s">
        <v>139</v>
      </c>
      <c r="I338" s="18" t="s">
        <v>142</v>
      </c>
      <c r="J338" s="22" t="s">
        <v>142</v>
      </c>
      <c r="K338" s="23"/>
      <c r="L338" s="24"/>
      <c r="M338" s="25"/>
      <c r="N338" s="18"/>
      <c r="O338" s="18"/>
      <c r="P338" s="18"/>
      <c r="Q338" s="26" t="s">
        <v>426</v>
      </c>
    </row>
    <row r="339" spans="1:17" s="21" customFormat="1" x14ac:dyDescent="0.35">
      <c r="A339" s="18" t="str">
        <f>"101"</f>
        <v>101</v>
      </c>
      <c r="B339" s="20" t="s">
        <v>363</v>
      </c>
      <c r="C339" s="20" t="s">
        <v>63</v>
      </c>
      <c r="D339" s="20"/>
      <c r="E339" s="18" t="s">
        <v>0</v>
      </c>
      <c r="F339" s="18" t="s">
        <v>1</v>
      </c>
      <c r="G339" s="18" t="s">
        <v>303</v>
      </c>
      <c r="H339" s="18" t="s">
        <v>139</v>
      </c>
      <c r="I339" s="18" t="s">
        <v>146</v>
      </c>
      <c r="J339" s="22" t="s">
        <v>146</v>
      </c>
      <c r="K339" s="23" t="s">
        <v>364</v>
      </c>
      <c r="L339" s="24"/>
      <c r="M339" s="25"/>
      <c r="N339" s="18"/>
      <c r="O339" s="18"/>
      <c r="P339" s="18"/>
      <c r="Q339" s="26"/>
    </row>
    <row r="340" spans="1:17" s="21" customFormat="1" ht="31" x14ac:dyDescent="0.35">
      <c r="A340" s="18" t="str">
        <f>"102"</f>
        <v>102</v>
      </c>
      <c r="B340" s="20" t="s">
        <v>420</v>
      </c>
      <c r="C340" s="20" t="s">
        <v>421</v>
      </c>
      <c r="D340" s="20"/>
      <c r="E340" s="18" t="s">
        <v>0</v>
      </c>
      <c r="F340" s="18" t="s">
        <v>5</v>
      </c>
      <c r="G340" s="18" t="s">
        <v>302</v>
      </c>
      <c r="H340" s="18" t="s">
        <v>316</v>
      </c>
      <c r="I340" s="18" t="s">
        <v>146</v>
      </c>
      <c r="J340" s="22" t="s">
        <v>302</v>
      </c>
      <c r="K340" s="23"/>
      <c r="L340" s="24"/>
      <c r="M340" s="34" t="s">
        <v>909</v>
      </c>
      <c r="N340" s="18"/>
      <c r="O340" s="18"/>
      <c r="P340" s="18"/>
      <c r="Q340" s="26" t="s">
        <v>382</v>
      </c>
    </row>
    <row r="341" spans="1:17" s="21" customFormat="1" x14ac:dyDescent="0.35">
      <c r="A341" s="18" t="str">
        <f>"111"</f>
        <v>111</v>
      </c>
      <c r="B341" s="20" t="s">
        <v>894</v>
      </c>
      <c r="C341" s="20" t="s">
        <v>105</v>
      </c>
      <c r="D341" s="20"/>
      <c r="E341" s="18" t="s">
        <v>0</v>
      </c>
      <c r="F341" s="18" t="s">
        <v>5</v>
      </c>
      <c r="G341" s="18" t="s">
        <v>139</v>
      </c>
      <c r="H341" s="18" t="s">
        <v>307</v>
      </c>
      <c r="I341" s="18" t="s">
        <v>302</v>
      </c>
      <c r="J341" s="22" t="s">
        <v>307</v>
      </c>
      <c r="K341" s="23"/>
      <c r="L341" s="24"/>
      <c r="M341" s="18"/>
      <c r="N341" s="18" t="s">
        <v>3</v>
      </c>
      <c r="O341" s="18"/>
      <c r="P341" s="18"/>
      <c r="Q341" s="26"/>
    </row>
    <row r="342" spans="1:17" s="21" customFormat="1" x14ac:dyDescent="0.35">
      <c r="A342" s="18" t="str">
        <f>"107"</f>
        <v>107</v>
      </c>
      <c r="B342" s="20" t="s">
        <v>694</v>
      </c>
      <c r="C342" s="20" t="s">
        <v>695</v>
      </c>
      <c r="D342" s="20"/>
      <c r="E342" s="18" t="s">
        <v>0</v>
      </c>
      <c r="F342" s="18" t="s">
        <v>5</v>
      </c>
      <c r="G342" s="18" t="s">
        <v>302</v>
      </c>
      <c r="H342" s="18" t="s">
        <v>316</v>
      </c>
      <c r="I342" s="18" t="s">
        <v>146</v>
      </c>
      <c r="J342" s="22" t="s">
        <v>146</v>
      </c>
      <c r="K342" s="23"/>
      <c r="L342" s="24" t="s">
        <v>908</v>
      </c>
      <c r="M342" s="25"/>
      <c r="N342" s="18" t="s">
        <v>64</v>
      </c>
      <c r="O342" s="18"/>
      <c r="P342" s="18"/>
      <c r="Q342" s="26" t="s">
        <v>319</v>
      </c>
    </row>
    <row r="343" spans="1:17" s="21" customFormat="1" ht="31" x14ac:dyDescent="0.35">
      <c r="A343" s="18" t="str">
        <f>"104"</f>
        <v>104</v>
      </c>
      <c r="B343" s="20" t="s">
        <v>532</v>
      </c>
      <c r="C343" s="20" t="s">
        <v>533</v>
      </c>
      <c r="D343" s="20"/>
      <c r="E343" s="18" t="s">
        <v>0</v>
      </c>
      <c r="F343" s="18" t="s">
        <v>1</v>
      </c>
      <c r="G343" s="18" t="s">
        <v>70</v>
      </c>
      <c r="H343" s="18" t="s">
        <v>307</v>
      </c>
      <c r="I343" s="18" t="s">
        <v>139</v>
      </c>
      <c r="J343" s="22" t="s">
        <v>307</v>
      </c>
      <c r="K343" s="23"/>
      <c r="L343" s="24"/>
      <c r="M343" s="25"/>
      <c r="N343" s="18"/>
      <c r="O343" s="18" t="s">
        <v>16</v>
      </c>
      <c r="P343" s="18"/>
      <c r="Q343" s="26"/>
    </row>
    <row r="344" spans="1:17" s="21" customFormat="1" x14ac:dyDescent="0.35">
      <c r="A344" s="18" t="str">
        <f>"106"</f>
        <v>106</v>
      </c>
      <c r="B344" s="20" t="s">
        <v>639</v>
      </c>
      <c r="C344" s="20" t="s">
        <v>86</v>
      </c>
      <c r="D344" s="20"/>
      <c r="E344" s="18" t="s">
        <v>0</v>
      </c>
      <c r="F344" s="18" t="s">
        <v>1</v>
      </c>
      <c r="G344" s="18" t="s">
        <v>139</v>
      </c>
      <c r="H344" s="18" t="s">
        <v>142</v>
      </c>
      <c r="I344" s="18" t="s">
        <v>146</v>
      </c>
      <c r="J344" s="22" t="s">
        <v>146</v>
      </c>
      <c r="K344" s="23"/>
      <c r="L344" s="24"/>
      <c r="M344" s="25"/>
      <c r="N344" s="18"/>
      <c r="O344" s="18"/>
      <c r="P344" s="18"/>
      <c r="Q344" s="26" t="s">
        <v>403</v>
      </c>
    </row>
    <row r="345" spans="1:17" s="21" customFormat="1" x14ac:dyDescent="0.35">
      <c r="A345" s="18" t="str">
        <f>"101"</f>
        <v>101</v>
      </c>
      <c r="B345" s="20" t="s">
        <v>365</v>
      </c>
      <c r="C345" s="20" t="s">
        <v>118</v>
      </c>
      <c r="D345" s="20"/>
      <c r="E345" s="18" t="s">
        <v>0</v>
      </c>
      <c r="F345" s="18" t="s">
        <v>7</v>
      </c>
      <c r="G345" s="18" t="s">
        <v>303</v>
      </c>
      <c r="H345" s="18" t="s">
        <v>307</v>
      </c>
      <c r="I345" s="18" t="s">
        <v>302</v>
      </c>
      <c r="J345" s="22" t="s">
        <v>307</v>
      </c>
      <c r="K345" s="23" t="s">
        <v>308</v>
      </c>
      <c r="L345" s="24"/>
      <c r="M345" s="25"/>
      <c r="N345" s="18"/>
      <c r="O345" s="18"/>
      <c r="P345" s="18" t="s">
        <v>80</v>
      </c>
      <c r="Q345" s="26" t="s">
        <v>366</v>
      </c>
    </row>
    <row r="346" spans="1:17" s="21" customFormat="1" x14ac:dyDescent="0.35">
      <c r="A346" s="18" t="str">
        <f>"104"</f>
        <v>104</v>
      </c>
      <c r="B346" s="20" t="s">
        <v>534</v>
      </c>
      <c r="C346" s="20" t="s">
        <v>535</v>
      </c>
      <c r="D346" s="20"/>
      <c r="E346" s="18" t="s">
        <v>0</v>
      </c>
      <c r="F346" s="18" t="s">
        <v>7</v>
      </c>
      <c r="G346" s="18" t="s">
        <v>316</v>
      </c>
      <c r="H346" s="18" t="s">
        <v>146</v>
      </c>
      <c r="I346" s="18" t="s">
        <v>302</v>
      </c>
      <c r="J346" s="22" t="s">
        <v>316</v>
      </c>
      <c r="K346" s="23"/>
      <c r="L346" s="24"/>
      <c r="M346" s="25"/>
      <c r="N346" s="18" t="s">
        <v>8</v>
      </c>
      <c r="O346" s="18"/>
      <c r="P346" s="18"/>
      <c r="Q346" s="26"/>
    </row>
    <row r="347" spans="1:17" s="21" customFormat="1" x14ac:dyDescent="0.35">
      <c r="A347" s="18" t="str">
        <f>"103"</f>
        <v>103</v>
      </c>
      <c r="B347" s="20" t="s">
        <v>474</v>
      </c>
      <c r="C347" s="20" t="s">
        <v>475</v>
      </c>
      <c r="D347" s="20"/>
      <c r="E347" s="18" t="s">
        <v>0</v>
      </c>
      <c r="F347" s="18" t="s">
        <v>1</v>
      </c>
      <c r="G347" s="18" t="s">
        <v>302</v>
      </c>
      <c r="H347" s="18" t="s">
        <v>303</v>
      </c>
      <c r="I347" s="18" t="s">
        <v>146</v>
      </c>
      <c r="J347" s="22" t="s">
        <v>303</v>
      </c>
      <c r="K347" s="23"/>
      <c r="L347" s="24" t="s">
        <v>908</v>
      </c>
      <c r="M347" s="18"/>
      <c r="N347" s="18"/>
      <c r="O347" s="18"/>
      <c r="P347" s="18"/>
      <c r="Q347" s="26"/>
    </row>
    <row r="348" spans="1:17" s="21" customFormat="1" x14ac:dyDescent="0.35">
      <c r="A348" s="18" t="str">
        <f>"104"</f>
        <v>104</v>
      </c>
      <c r="B348" s="20" t="s">
        <v>536</v>
      </c>
      <c r="C348" s="20" t="s">
        <v>116</v>
      </c>
      <c r="D348" s="20"/>
      <c r="E348" s="18" t="s">
        <v>0</v>
      </c>
      <c r="F348" s="18" t="s">
        <v>1</v>
      </c>
      <c r="G348" s="18" t="s">
        <v>139</v>
      </c>
      <c r="H348" s="18" t="s">
        <v>307</v>
      </c>
      <c r="I348" s="18" t="s">
        <v>303</v>
      </c>
      <c r="J348" s="22" t="s">
        <v>307</v>
      </c>
      <c r="K348" s="23" t="s">
        <v>308</v>
      </c>
      <c r="L348" s="24"/>
      <c r="M348" s="25"/>
      <c r="N348" s="18" t="s">
        <v>3</v>
      </c>
      <c r="O348" s="18"/>
      <c r="P348" s="18"/>
      <c r="Q348" s="26"/>
    </row>
    <row r="349" spans="1:17" s="21" customFormat="1" x14ac:dyDescent="0.35">
      <c r="A349" s="18" t="str">
        <f>"106"</f>
        <v>106</v>
      </c>
      <c r="B349" s="20" t="s">
        <v>640</v>
      </c>
      <c r="C349" s="20" t="s">
        <v>641</v>
      </c>
      <c r="D349" s="20"/>
      <c r="E349" s="18" t="s">
        <v>0</v>
      </c>
      <c r="F349" s="18" t="s">
        <v>5</v>
      </c>
      <c r="G349" s="18" t="s">
        <v>142</v>
      </c>
      <c r="H349" s="18" t="s">
        <v>139</v>
      </c>
      <c r="I349" s="18" t="s">
        <v>302</v>
      </c>
      <c r="J349" s="22" t="s">
        <v>139</v>
      </c>
      <c r="K349" s="23"/>
      <c r="L349" s="24"/>
      <c r="M349" s="25"/>
      <c r="N349" s="18"/>
      <c r="O349" s="18"/>
      <c r="P349" s="18"/>
      <c r="Q349" s="26"/>
    </row>
    <row r="350" spans="1:17" s="21" customFormat="1" x14ac:dyDescent="0.35">
      <c r="A350" s="18" t="str">
        <f>"107"</f>
        <v>107</v>
      </c>
      <c r="B350" s="20" t="s">
        <v>696</v>
      </c>
      <c r="C350" s="20" t="s">
        <v>697</v>
      </c>
      <c r="D350" s="20"/>
      <c r="E350" s="18" t="s">
        <v>0</v>
      </c>
      <c r="F350" s="18" t="s">
        <v>1</v>
      </c>
      <c r="G350" s="18" t="s">
        <v>302</v>
      </c>
      <c r="H350" s="18" t="s">
        <v>142</v>
      </c>
      <c r="I350" s="18" t="s">
        <v>316</v>
      </c>
      <c r="J350" s="22" t="s">
        <v>142</v>
      </c>
      <c r="K350" s="23"/>
      <c r="L350" s="24"/>
      <c r="M350" s="25"/>
      <c r="N350" s="18"/>
      <c r="O350" s="18"/>
      <c r="P350" s="18"/>
      <c r="Q350" s="26"/>
    </row>
    <row r="351" spans="1:17" s="21" customFormat="1" x14ac:dyDescent="0.35">
      <c r="A351" s="18" t="str">
        <f>"106"</f>
        <v>106</v>
      </c>
      <c r="B351" s="20" t="s">
        <v>642</v>
      </c>
      <c r="C351" s="20" t="s">
        <v>643</v>
      </c>
      <c r="D351" s="20"/>
      <c r="E351" s="18" t="s">
        <v>0</v>
      </c>
      <c r="F351" s="18" t="s">
        <v>5</v>
      </c>
      <c r="G351" s="18" t="s">
        <v>302</v>
      </c>
      <c r="H351" s="18" t="s">
        <v>142</v>
      </c>
      <c r="I351" s="18" t="s">
        <v>139</v>
      </c>
      <c r="J351" s="22" t="s">
        <v>302</v>
      </c>
      <c r="K351" s="23"/>
      <c r="L351" s="24"/>
      <c r="M351" s="34" t="s">
        <v>909</v>
      </c>
      <c r="N351" s="18"/>
      <c r="O351" s="18"/>
      <c r="P351" s="18"/>
      <c r="Q351" s="26" t="s">
        <v>403</v>
      </c>
    </row>
    <row r="352" spans="1:17" s="21" customFormat="1" x14ac:dyDescent="0.35">
      <c r="A352" s="18" t="str">
        <f>"110"</f>
        <v>110</v>
      </c>
      <c r="B352" s="20" t="s">
        <v>848</v>
      </c>
      <c r="C352" s="20" t="s">
        <v>849</v>
      </c>
      <c r="D352" s="20"/>
      <c r="E352" s="18" t="s">
        <v>0</v>
      </c>
      <c r="F352" s="18" t="s">
        <v>1</v>
      </c>
      <c r="G352" s="18" t="s">
        <v>142</v>
      </c>
      <c r="H352" s="18" t="s">
        <v>139</v>
      </c>
      <c r="I352" s="18" t="s">
        <v>307</v>
      </c>
      <c r="J352" s="22" t="s">
        <v>307</v>
      </c>
      <c r="K352" s="23"/>
      <c r="L352" s="24"/>
      <c r="M352" s="25"/>
      <c r="N352" s="18"/>
      <c r="O352" s="18"/>
      <c r="P352" s="18"/>
      <c r="Q352" s="26" t="s">
        <v>444</v>
      </c>
    </row>
    <row r="353" spans="1:17" s="21" customFormat="1" x14ac:dyDescent="0.35">
      <c r="A353" s="18" t="str">
        <f>"108"</f>
        <v>108</v>
      </c>
      <c r="B353" s="20" t="s">
        <v>751</v>
      </c>
      <c r="C353" s="20" t="s">
        <v>46</v>
      </c>
      <c r="D353" s="20"/>
      <c r="E353" s="18" t="s">
        <v>0</v>
      </c>
      <c r="F353" s="18" t="s">
        <v>10</v>
      </c>
      <c r="G353" s="18" t="s">
        <v>302</v>
      </c>
      <c r="H353" s="18" t="s">
        <v>142</v>
      </c>
      <c r="I353" s="18" t="s">
        <v>316</v>
      </c>
      <c r="J353" s="22" t="s">
        <v>142</v>
      </c>
      <c r="K353" s="23"/>
      <c r="L353" s="24"/>
      <c r="M353" s="25"/>
      <c r="N353" s="18"/>
      <c r="O353" s="18" t="s">
        <v>60</v>
      </c>
      <c r="P353" s="18"/>
      <c r="Q353" s="26" t="s">
        <v>752</v>
      </c>
    </row>
    <row r="354" spans="1:17" s="21" customFormat="1" x14ac:dyDescent="0.35">
      <c r="A354" s="18" t="str">
        <f>"106"</f>
        <v>106</v>
      </c>
      <c r="B354" s="20" t="s">
        <v>644</v>
      </c>
      <c r="C354" s="20" t="s">
        <v>101</v>
      </c>
      <c r="D354" s="20"/>
      <c r="E354" s="18" t="s">
        <v>0</v>
      </c>
      <c r="F354" s="18" t="s">
        <v>7</v>
      </c>
      <c r="G354" s="18" t="s">
        <v>316</v>
      </c>
      <c r="H354" s="18" t="s">
        <v>146</v>
      </c>
      <c r="I354" s="18" t="s">
        <v>307</v>
      </c>
      <c r="J354" s="22" t="s">
        <v>316</v>
      </c>
      <c r="K354" s="23"/>
      <c r="L354" s="24"/>
      <c r="M354" s="25"/>
      <c r="N354" s="18"/>
      <c r="O354" s="18" t="s">
        <v>16</v>
      </c>
      <c r="P354" s="18"/>
      <c r="Q354" s="26"/>
    </row>
    <row r="355" spans="1:17" s="21" customFormat="1" x14ac:dyDescent="0.35">
      <c r="A355" s="18" t="str">
        <f>"105"</f>
        <v>105</v>
      </c>
      <c r="B355" s="20" t="s">
        <v>589</v>
      </c>
      <c r="C355" s="20" t="s">
        <v>104</v>
      </c>
      <c r="D355" s="20"/>
      <c r="E355" s="18" t="s">
        <v>0</v>
      </c>
      <c r="F355" s="18" t="s">
        <v>1</v>
      </c>
      <c r="G355" s="18" t="s">
        <v>302</v>
      </c>
      <c r="H355" s="18" t="s">
        <v>316</v>
      </c>
      <c r="I355" s="18" t="s">
        <v>142</v>
      </c>
      <c r="J355" s="22" t="s">
        <v>316</v>
      </c>
      <c r="K355" s="23"/>
      <c r="L355" s="24"/>
      <c r="M355" s="25"/>
      <c r="N355" s="18"/>
      <c r="O355" s="18"/>
      <c r="P355" s="18"/>
      <c r="Q355" s="26"/>
    </row>
    <row r="356" spans="1:17" s="21" customFormat="1" x14ac:dyDescent="0.35">
      <c r="A356" s="18" t="str">
        <f>"111"</f>
        <v>111</v>
      </c>
      <c r="B356" s="20" t="s">
        <v>122</v>
      </c>
      <c r="C356" s="20" t="s">
        <v>94</v>
      </c>
      <c r="D356" s="20"/>
      <c r="E356" s="18" t="s">
        <v>0</v>
      </c>
      <c r="F356" s="18" t="s">
        <v>1</v>
      </c>
      <c r="G356" s="18" t="s">
        <v>302</v>
      </c>
      <c r="H356" s="18" t="s">
        <v>146</v>
      </c>
      <c r="I356" s="18" t="s">
        <v>139</v>
      </c>
      <c r="J356" s="22" t="s">
        <v>139</v>
      </c>
      <c r="K356" s="23"/>
      <c r="L356" s="24"/>
      <c r="M356" s="18"/>
      <c r="N356" s="18"/>
      <c r="O356" s="18"/>
      <c r="P356" s="18"/>
      <c r="Q356" s="26"/>
    </row>
    <row r="357" spans="1:17" s="21" customFormat="1" x14ac:dyDescent="0.35">
      <c r="A357" s="18" t="str">
        <f>"107"</f>
        <v>107</v>
      </c>
      <c r="B357" s="20" t="s">
        <v>698</v>
      </c>
      <c r="C357" s="20" t="s">
        <v>699</v>
      </c>
      <c r="D357" s="20"/>
      <c r="E357" s="18" t="s">
        <v>0</v>
      </c>
      <c r="F357" s="18" t="s">
        <v>10</v>
      </c>
      <c r="G357" s="18" t="s">
        <v>146</v>
      </c>
      <c r="H357" s="18" t="s">
        <v>142</v>
      </c>
      <c r="I357" s="18" t="s">
        <v>302</v>
      </c>
      <c r="J357" s="22" t="s">
        <v>146</v>
      </c>
      <c r="K357" s="23"/>
      <c r="L357" s="24"/>
      <c r="M357" s="25"/>
      <c r="N357" s="18"/>
      <c r="O357" s="18" t="s">
        <v>60</v>
      </c>
      <c r="P357" s="18"/>
      <c r="Q357" s="26"/>
    </row>
    <row r="358" spans="1:17" s="21" customFormat="1" ht="31" x14ac:dyDescent="0.35">
      <c r="A358" s="18" t="str">
        <f>"103"</f>
        <v>103</v>
      </c>
      <c r="B358" s="20" t="s">
        <v>476</v>
      </c>
      <c r="C358" s="20" t="s">
        <v>121</v>
      </c>
      <c r="D358" s="20"/>
      <c r="E358" s="18" t="s">
        <v>0</v>
      </c>
      <c r="F358" s="18" t="s">
        <v>7</v>
      </c>
      <c r="G358" s="18" t="s">
        <v>2</v>
      </c>
      <c r="H358" s="18" t="s">
        <v>307</v>
      </c>
      <c r="I358" s="18" t="s">
        <v>139</v>
      </c>
      <c r="J358" s="22" t="s">
        <v>307</v>
      </c>
      <c r="K358" s="23"/>
      <c r="M358" s="18"/>
      <c r="N358" s="18"/>
      <c r="O358" s="18" t="s">
        <v>25</v>
      </c>
      <c r="P358" s="18"/>
      <c r="Q358" s="26"/>
    </row>
    <row r="359" spans="1:17" s="21" customFormat="1" x14ac:dyDescent="0.35">
      <c r="A359" s="18" t="str">
        <f>"102"</f>
        <v>102</v>
      </c>
      <c r="B359" s="20" t="s">
        <v>422</v>
      </c>
      <c r="C359" s="20" t="s">
        <v>423</v>
      </c>
      <c r="D359" s="20"/>
      <c r="E359" s="18" t="s">
        <v>0</v>
      </c>
      <c r="F359" s="18" t="s">
        <v>5</v>
      </c>
      <c r="G359" s="18" t="s">
        <v>302</v>
      </c>
      <c r="H359" s="18" t="s">
        <v>316</v>
      </c>
      <c r="I359" s="18" t="s">
        <v>146</v>
      </c>
      <c r="J359" s="22" t="s">
        <v>146</v>
      </c>
      <c r="K359" s="23"/>
      <c r="L359" s="24"/>
      <c r="M359" s="25"/>
      <c r="N359" s="18" t="s">
        <v>3</v>
      </c>
      <c r="O359" s="18"/>
      <c r="P359" s="18"/>
      <c r="Q359" s="26"/>
    </row>
    <row r="360" spans="1:17" s="21" customFormat="1" x14ac:dyDescent="0.35">
      <c r="A360" s="18" t="str">
        <f>"103"</f>
        <v>103</v>
      </c>
      <c r="B360" s="20" t="s">
        <v>477</v>
      </c>
      <c r="C360" s="20" t="s">
        <v>478</v>
      </c>
      <c r="D360" s="20"/>
      <c r="E360" s="18" t="s">
        <v>0</v>
      </c>
      <c r="F360" s="18" t="s">
        <v>1</v>
      </c>
      <c r="G360" s="18" t="s">
        <v>2</v>
      </c>
      <c r="H360" s="18" t="s">
        <v>303</v>
      </c>
      <c r="I360" s="18" t="s">
        <v>307</v>
      </c>
      <c r="J360" s="22" t="s">
        <v>307</v>
      </c>
      <c r="K360" s="23"/>
      <c r="M360" s="18"/>
      <c r="N360" s="18"/>
      <c r="O360" s="18"/>
      <c r="P360" s="18"/>
      <c r="Q360" s="26"/>
    </row>
    <row r="361" spans="1:17" s="21" customFormat="1" x14ac:dyDescent="0.35">
      <c r="A361" s="18" t="str">
        <f>"104"</f>
        <v>104</v>
      </c>
      <c r="B361" s="20" t="s">
        <v>537</v>
      </c>
      <c r="C361" s="20" t="s">
        <v>29</v>
      </c>
      <c r="D361" s="20"/>
      <c r="E361" s="18" t="s">
        <v>0</v>
      </c>
      <c r="F361" s="18" t="s">
        <v>1</v>
      </c>
      <c r="G361" s="18" t="s">
        <v>70</v>
      </c>
      <c r="H361" s="18" t="s">
        <v>302</v>
      </c>
      <c r="I361" s="18" t="s">
        <v>316</v>
      </c>
      <c r="J361" s="22" t="s">
        <v>302</v>
      </c>
      <c r="K361" s="23"/>
      <c r="L361" s="24"/>
      <c r="M361" s="25"/>
      <c r="N361" s="18"/>
      <c r="O361" s="18" t="s">
        <v>39</v>
      </c>
      <c r="P361" s="18" t="s">
        <v>80</v>
      </c>
      <c r="Q361" s="26"/>
    </row>
    <row r="362" spans="1:17" s="21" customFormat="1" x14ac:dyDescent="0.35">
      <c r="A362" s="18" t="str">
        <f>"111"</f>
        <v>111</v>
      </c>
      <c r="B362" s="20" t="s">
        <v>895</v>
      </c>
      <c r="C362" s="20" t="s">
        <v>896</v>
      </c>
      <c r="D362" s="20"/>
      <c r="E362" s="18" t="s">
        <v>0</v>
      </c>
      <c r="F362" s="18" t="s">
        <v>5</v>
      </c>
      <c r="G362" s="18" t="s">
        <v>307</v>
      </c>
      <c r="H362" s="18" t="s">
        <v>139</v>
      </c>
      <c r="I362" s="18" t="s">
        <v>142</v>
      </c>
      <c r="J362" s="22" t="s">
        <v>307</v>
      </c>
      <c r="K362" s="23"/>
      <c r="L362" s="24"/>
      <c r="M362" s="18"/>
      <c r="N362" s="18"/>
      <c r="O362" s="18"/>
      <c r="P362" s="18"/>
      <c r="Q362" s="26"/>
    </row>
    <row r="363" spans="1:17" s="21" customFormat="1" x14ac:dyDescent="0.35">
      <c r="A363" s="18" t="str">
        <f>"106"</f>
        <v>106</v>
      </c>
      <c r="B363" s="20" t="s">
        <v>645</v>
      </c>
      <c r="C363" s="20" t="s">
        <v>423</v>
      </c>
      <c r="D363" s="20"/>
      <c r="E363" s="18" t="s">
        <v>0</v>
      </c>
      <c r="F363" s="18" t="s">
        <v>1</v>
      </c>
      <c r="G363" s="18" t="s">
        <v>302</v>
      </c>
      <c r="H363" s="18" t="s">
        <v>142</v>
      </c>
      <c r="I363" s="18" t="s">
        <v>139</v>
      </c>
      <c r="J363" s="22" t="s">
        <v>139</v>
      </c>
      <c r="K363" s="23"/>
      <c r="L363" s="24"/>
      <c r="M363" s="25"/>
      <c r="N363" s="18"/>
      <c r="O363" s="18" t="s">
        <v>16</v>
      </c>
      <c r="P363" s="18"/>
      <c r="Q363" s="26"/>
    </row>
    <row r="364" spans="1:17" s="21" customFormat="1" x14ac:dyDescent="0.35">
      <c r="A364" s="18" t="str">
        <f>"107"</f>
        <v>107</v>
      </c>
      <c r="B364" s="20" t="s">
        <v>700</v>
      </c>
      <c r="C364" s="20" t="s">
        <v>40</v>
      </c>
      <c r="D364" s="20"/>
      <c r="E364" s="18" t="s">
        <v>0</v>
      </c>
      <c r="F364" s="18" t="s">
        <v>5</v>
      </c>
      <c r="G364" s="18" t="s">
        <v>302</v>
      </c>
      <c r="H364" s="18" t="s">
        <v>316</v>
      </c>
      <c r="I364" s="18" t="s">
        <v>146</v>
      </c>
      <c r="J364" s="22" t="s">
        <v>302</v>
      </c>
      <c r="K364" s="23"/>
      <c r="L364" s="24"/>
      <c r="M364" s="34" t="s">
        <v>909</v>
      </c>
      <c r="N364" s="18" t="s">
        <v>64</v>
      </c>
      <c r="O364" s="18"/>
      <c r="P364" s="18"/>
      <c r="Q364" s="26" t="s">
        <v>403</v>
      </c>
    </row>
    <row r="365" spans="1:17" s="21" customFormat="1" x14ac:dyDescent="0.35">
      <c r="A365" s="18" t="str">
        <f>"108"</f>
        <v>108</v>
      </c>
      <c r="B365" s="20" t="s">
        <v>753</v>
      </c>
      <c r="C365" s="20" t="s">
        <v>59</v>
      </c>
      <c r="D365" s="20"/>
      <c r="E365" s="18" t="s">
        <v>0</v>
      </c>
      <c r="F365" s="18" t="s">
        <v>10</v>
      </c>
      <c r="G365" s="18" t="s">
        <v>302</v>
      </c>
      <c r="H365" s="18" t="s">
        <v>142</v>
      </c>
      <c r="I365" s="18" t="s">
        <v>316</v>
      </c>
      <c r="J365" s="22" t="s">
        <v>142</v>
      </c>
      <c r="K365" s="23"/>
      <c r="L365" s="24"/>
      <c r="M365" s="25"/>
      <c r="N365" s="18" t="s">
        <v>3</v>
      </c>
      <c r="O365" s="18"/>
      <c r="P365" s="18"/>
      <c r="Q365" s="26"/>
    </row>
    <row r="366" spans="1:17" s="21" customFormat="1" x14ac:dyDescent="0.35">
      <c r="A366" s="18" t="str">
        <f>"108"</f>
        <v>108</v>
      </c>
      <c r="B366" s="20" t="s">
        <v>754</v>
      </c>
      <c r="C366" s="20" t="s">
        <v>755</v>
      </c>
      <c r="D366" s="20"/>
      <c r="E366" s="18" t="s">
        <v>0</v>
      </c>
      <c r="F366" s="18" t="s">
        <v>1</v>
      </c>
      <c r="G366" s="18" t="s">
        <v>139</v>
      </c>
      <c r="H366" s="18" t="s">
        <v>302</v>
      </c>
      <c r="I366" s="18" t="s">
        <v>142</v>
      </c>
      <c r="J366" s="22" t="s">
        <v>302</v>
      </c>
      <c r="K366" s="23"/>
      <c r="L366" s="24"/>
      <c r="M366" s="34" t="s">
        <v>909</v>
      </c>
      <c r="N366" s="18"/>
      <c r="O366" s="18"/>
      <c r="P366" s="18"/>
      <c r="Q366" s="26"/>
    </row>
    <row r="367" spans="1:17" s="21" customFormat="1" x14ac:dyDescent="0.35">
      <c r="A367" s="18" t="str">
        <f>"103"</f>
        <v>103</v>
      </c>
      <c r="B367" s="20" t="s">
        <v>479</v>
      </c>
      <c r="C367" s="20" t="s">
        <v>469</v>
      </c>
      <c r="D367" s="20"/>
      <c r="E367" s="18" t="s">
        <v>0</v>
      </c>
      <c r="F367" s="18" t="s">
        <v>5</v>
      </c>
      <c r="G367" s="18" t="s">
        <v>302</v>
      </c>
      <c r="H367" s="18" t="s">
        <v>316</v>
      </c>
      <c r="I367" s="18" t="s">
        <v>2</v>
      </c>
      <c r="J367" s="22" t="s">
        <v>2</v>
      </c>
      <c r="K367" s="23"/>
      <c r="M367" s="18"/>
      <c r="N367" s="18"/>
      <c r="O367" s="18" t="s">
        <v>39</v>
      </c>
      <c r="P367" s="18" t="s">
        <v>80</v>
      </c>
      <c r="Q367" s="26"/>
    </row>
    <row r="368" spans="1:17" s="21" customFormat="1" x14ac:dyDescent="0.35">
      <c r="A368" s="18" t="str">
        <f>"107"</f>
        <v>107</v>
      </c>
      <c r="B368" s="20" t="s">
        <v>701</v>
      </c>
      <c r="C368" s="20" t="s">
        <v>554</v>
      </c>
      <c r="D368" s="20"/>
      <c r="E368" s="18" t="s">
        <v>0</v>
      </c>
      <c r="F368" s="18" t="s">
        <v>5</v>
      </c>
      <c r="G368" s="18" t="s">
        <v>302</v>
      </c>
      <c r="H368" s="18" t="s">
        <v>316</v>
      </c>
      <c r="I368" s="18" t="s">
        <v>146</v>
      </c>
      <c r="J368" s="22" t="s">
        <v>316</v>
      </c>
      <c r="K368" s="23"/>
      <c r="L368" s="24"/>
      <c r="M368" s="25"/>
      <c r="N368" s="18"/>
      <c r="O368" s="18"/>
      <c r="P368" s="18"/>
      <c r="Q368" s="26"/>
    </row>
    <row r="369" spans="1:17" s="21" customFormat="1" x14ac:dyDescent="0.35">
      <c r="A369" s="18" t="str">
        <f>"109"</f>
        <v>109</v>
      </c>
      <c r="B369" s="20" t="s">
        <v>798</v>
      </c>
      <c r="C369" s="20" t="s">
        <v>799</v>
      </c>
      <c r="D369" s="20"/>
      <c r="E369" s="18" t="s">
        <v>0</v>
      </c>
      <c r="F369" s="18" t="s">
        <v>1</v>
      </c>
      <c r="G369" s="18" t="s">
        <v>307</v>
      </c>
      <c r="H369" s="18" t="s">
        <v>303</v>
      </c>
      <c r="I369" s="18" t="s">
        <v>139</v>
      </c>
      <c r="J369" s="22" t="s">
        <v>307</v>
      </c>
      <c r="K369" s="23"/>
      <c r="L369" s="24"/>
      <c r="M369" s="18"/>
      <c r="N369" s="18"/>
      <c r="O369" s="18"/>
      <c r="P369" s="18"/>
      <c r="Q369" s="26"/>
    </row>
    <row r="370" spans="1:17" s="21" customFormat="1" x14ac:dyDescent="0.35">
      <c r="A370" s="18" t="str">
        <f>"103"</f>
        <v>103</v>
      </c>
      <c r="B370" s="20" t="s">
        <v>480</v>
      </c>
      <c r="C370" s="20" t="s">
        <v>33</v>
      </c>
      <c r="D370" s="20"/>
      <c r="E370" s="18" t="s">
        <v>0</v>
      </c>
      <c r="F370" s="18" t="s">
        <v>1</v>
      </c>
      <c r="G370" s="18" t="s">
        <v>2</v>
      </c>
      <c r="H370" s="18" t="s">
        <v>139</v>
      </c>
      <c r="I370" s="18" t="s">
        <v>307</v>
      </c>
      <c r="J370" s="22" t="s">
        <v>307</v>
      </c>
      <c r="K370" s="23"/>
      <c r="M370" s="18"/>
      <c r="N370" s="18"/>
      <c r="O370" s="18" t="s">
        <v>70</v>
      </c>
      <c r="P370" s="18"/>
      <c r="Q370" s="26"/>
    </row>
    <row r="371" spans="1:17" s="21" customFormat="1" x14ac:dyDescent="0.35">
      <c r="A371" s="18" t="str">
        <f>"108"</f>
        <v>108</v>
      </c>
      <c r="B371" s="20" t="s">
        <v>756</v>
      </c>
      <c r="C371" s="20" t="s">
        <v>735</v>
      </c>
      <c r="D371" s="20"/>
      <c r="E371" s="18" t="s">
        <v>0</v>
      </c>
      <c r="F371" s="18" t="s">
        <v>10</v>
      </c>
      <c r="G371" s="18" t="s">
        <v>146</v>
      </c>
      <c r="H371" s="18" t="s">
        <v>316</v>
      </c>
      <c r="I371" s="18" t="s">
        <v>302</v>
      </c>
      <c r="J371" s="22" t="s">
        <v>302</v>
      </c>
      <c r="K371" s="23"/>
      <c r="L371" s="24"/>
      <c r="M371" s="34" t="s">
        <v>909</v>
      </c>
      <c r="N371" s="18"/>
      <c r="O371" s="18"/>
      <c r="P371" s="18"/>
      <c r="Q371" s="26"/>
    </row>
    <row r="372" spans="1:17" s="21" customFormat="1" x14ac:dyDescent="0.35">
      <c r="A372" s="18" t="str">
        <f>"110"</f>
        <v>110</v>
      </c>
      <c r="B372" s="20" t="s">
        <v>850</v>
      </c>
      <c r="C372" s="20" t="s">
        <v>53</v>
      </c>
      <c r="D372" s="20"/>
      <c r="E372" s="18" t="s">
        <v>0</v>
      </c>
      <c r="F372" s="18" t="s">
        <v>1</v>
      </c>
      <c r="G372" s="18" t="s">
        <v>302</v>
      </c>
      <c r="H372" s="18" t="s">
        <v>142</v>
      </c>
      <c r="I372" s="18" t="s">
        <v>307</v>
      </c>
      <c r="J372" s="22" t="s">
        <v>302</v>
      </c>
      <c r="K372" s="23"/>
      <c r="L372" s="24"/>
      <c r="M372" s="34" t="s">
        <v>909</v>
      </c>
      <c r="N372" s="18"/>
      <c r="O372" s="18"/>
      <c r="P372" s="18"/>
      <c r="Q372" s="26"/>
    </row>
    <row r="373" spans="1:17" s="21" customFormat="1" x14ac:dyDescent="0.35">
      <c r="A373" s="18" t="str">
        <f>"110"</f>
        <v>110</v>
      </c>
      <c r="B373" s="20" t="s">
        <v>851</v>
      </c>
      <c r="C373" s="20" t="s">
        <v>43</v>
      </c>
      <c r="D373" s="20"/>
      <c r="E373" s="18" t="s">
        <v>0</v>
      </c>
      <c r="F373" s="18" t="s">
        <v>1</v>
      </c>
      <c r="G373" s="18" t="s">
        <v>142</v>
      </c>
      <c r="H373" s="18" t="s">
        <v>139</v>
      </c>
      <c r="I373" s="18" t="s">
        <v>307</v>
      </c>
      <c r="J373" s="22" t="s">
        <v>307</v>
      </c>
      <c r="K373" s="23"/>
      <c r="L373" s="24"/>
      <c r="M373" s="25"/>
      <c r="N373" s="18"/>
      <c r="O373" s="18" t="s">
        <v>25</v>
      </c>
      <c r="P373" s="18"/>
      <c r="Q373" s="26"/>
    </row>
    <row r="374" spans="1:17" s="21" customFormat="1" x14ac:dyDescent="0.35">
      <c r="A374" s="18" t="str">
        <f>"109"</f>
        <v>109</v>
      </c>
      <c r="B374" s="20" t="s">
        <v>800</v>
      </c>
      <c r="C374" s="20" t="s">
        <v>801</v>
      </c>
      <c r="D374" s="20"/>
      <c r="E374" s="18" t="s">
        <v>0</v>
      </c>
      <c r="F374" s="18" t="s">
        <v>1</v>
      </c>
      <c r="G374" s="18" t="s">
        <v>142</v>
      </c>
      <c r="H374" s="18" t="s">
        <v>307</v>
      </c>
      <c r="I374" s="18" t="s">
        <v>139</v>
      </c>
      <c r="J374" s="22" t="s">
        <v>307</v>
      </c>
      <c r="K374" s="23"/>
      <c r="L374" s="24"/>
      <c r="M374" s="18"/>
      <c r="N374" s="18"/>
      <c r="O374" s="18"/>
      <c r="P374" s="18"/>
      <c r="Q374" s="26" t="s">
        <v>583</v>
      </c>
    </row>
    <row r="375" spans="1:17" s="21" customFormat="1" x14ac:dyDescent="0.35">
      <c r="A375" s="18" t="str">
        <f>"109"</f>
        <v>109</v>
      </c>
      <c r="B375" s="20" t="s">
        <v>802</v>
      </c>
      <c r="C375" s="20" t="s">
        <v>123</v>
      </c>
      <c r="D375" s="20"/>
      <c r="E375" s="18" t="s">
        <v>0</v>
      </c>
      <c r="F375" s="18" t="s">
        <v>5</v>
      </c>
      <c r="G375" s="18" t="s">
        <v>307</v>
      </c>
      <c r="H375" s="18" t="s">
        <v>303</v>
      </c>
      <c r="I375" s="18" t="s">
        <v>139</v>
      </c>
      <c r="J375" s="22" t="s">
        <v>307</v>
      </c>
      <c r="K375" s="23" t="s">
        <v>308</v>
      </c>
      <c r="L375" s="24"/>
      <c r="M375" s="18"/>
      <c r="N375" s="18"/>
      <c r="O375" s="18"/>
      <c r="P375" s="18"/>
      <c r="Q375" s="26" t="s">
        <v>382</v>
      </c>
    </row>
    <row r="376" spans="1:17" s="21" customFormat="1" ht="31" x14ac:dyDescent="0.35">
      <c r="A376" s="18" t="str">
        <f>"110"</f>
        <v>110</v>
      </c>
      <c r="B376" s="20" t="s">
        <v>852</v>
      </c>
      <c r="C376" s="20" t="s">
        <v>853</v>
      </c>
      <c r="D376" s="20"/>
      <c r="E376" s="18" t="s">
        <v>0</v>
      </c>
      <c r="F376" s="18" t="s">
        <v>10</v>
      </c>
      <c r="G376" s="18" t="s">
        <v>302</v>
      </c>
      <c r="H376" s="18" t="s">
        <v>316</v>
      </c>
      <c r="I376" s="18" t="s">
        <v>139</v>
      </c>
      <c r="J376" s="22" t="s">
        <v>139</v>
      </c>
      <c r="K376" s="23"/>
      <c r="L376" s="24"/>
      <c r="M376" s="25"/>
      <c r="N376" s="18" t="s">
        <v>3</v>
      </c>
      <c r="O376" s="18"/>
      <c r="P376" s="18"/>
      <c r="Q376" s="26" t="s">
        <v>707</v>
      </c>
    </row>
    <row r="377" spans="1:17" s="21" customFormat="1" ht="31" x14ac:dyDescent="0.35">
      <c r="A377" s="18" t="str">
        <f>"102"</f>
        <v>102</v>
      </c>
      <c r="B377" s="20" t="s">
        <v>69</v>
      </c>
      <c r="C377" s="20" t="s">
        <v>424</v>
      </c>
      <c r="D377" s="20"/>
      <c r="E377" s="18" t="s">
        <v>0</v>
      </c>
      <c r="F377" s="18" t="s">
        <v>10</v>
      </c>
      <c r="G377" s="18" t="s">
        <v>302</v>
      </c>
      <c r="H377" s="18" t="s">
        <v>316</v>
      </c>
      <c r="I377" s="18" t="s">
        <v>146</v>
      </c>
      <c r="J377" s="22" t="s">
        <v>146</v>
      </c>
      <c r="K377" s="23"/>
      <c r="L377" s="24"/>
      <c r="M377" s="25"/>
      <c r="N377" s="18"/>
      <c r="O377" s="18"/>
      <c r="P377" s="18"/>
      <c r="Q377" s="26" t="s">
        <v>426</v>
      </c>
    </row>
    <row r="378" spans="1:17" s="21" customFormat="1" x14ac:dyDescent="0.35">
      <c r="A378" s="18" t="str">
        <f>"104"</f>
        <v>104</v>
      </c>
      <c r="B378" s="20" t="s">
        <v>538</v>
      </c>
      <c r="C378" s="20" t="s">
        <v>103</v>
      </c>
      <c r="D378" s="20"/>
      <c r="E378" s="18" t="s">
        <v>0</v>
      </c>
      <c r="F378" s="18" t="s">
        <v>5</v>
      </c>
      <c r="G378" s="18" t="s">
        <v>302</v>
      </c>
      <c r="H378" s="18" t="s">
        <v>316</v>
      </c>
      <c r="I378" s="18" t="s">
        <v>142</v>
      </c>
      <c r="J378" s="22" t="s">
        <v>142</v>
      </c>
      <c r="K378" s="23"/>
      <c r="L378" s="24" t="s">
        <v>908</v>
      </c>
      <c r="M378" s="25"/>
      <c r="N378" s="18" t="s">
        <v>64</v>
      </c>
      <c r="O378" s="18"/>
      <c r="P378" s="18"/>
      <c r="Q378" s="26" t="s">
        <v>539</v>
      </c>
    </row>
    <row r="379" spans="1:17" s="21" customFormat="1" x14ac:dyDescent="0.35">
      <c r="A379" s="18" t="str">
        <f>"111"</f>
        <v>111</v>
      </c>
      <c r="B379" s="20" t="s">
        <v>897</v>
      </c>
      <c r="C379" s="20" t="s">
        <v>898</v>
      </c>
      <c r="D379" s="20"/>
      <c r="E379" s="18" t="s">
        <v>0</v>
      </c>
      <c r="F379" s="18" t="s">
        <v>1</v>
      </c>
      <c r="G379" s="18" t="s">
        <v>139</v>
      </c>
      <c r="H379" s="18" t="s">
        <v>302</v>
      </c>
      <c r="I379" s="18" t="s">
        <v>146</v>
      </c>
      <c r="J379" s="22" t="s">
        <v>302</v>
      </c>
      <c r="K379" s="23"/>
      <c r="L379" s="32"/>
      <c r="M379" s="34" t="s">
        <v>909</v>
      </c>
      <c r="N379" s="18"/>
      <c r="O379" s="18"/>
      <c r="P379" s="18"/>
      <c r="Q379" s="26"/>
    </row>
    <row r="380" spans="1:17" s="21" customFormat="1" x14ac:dyDescent="0.35">
      <c r="A380" s="18" t="str">
        <f>"109"</f>
        <v>109</v>
      </c>
      <c r="B380" s="20" t="s">
        <v>803</v>
      </c>
      <c r="C380" s="20" t="s">
        <v>804</v>
      </c>
      <c r="D380" s="20"/>
      <c r="E380" s="18" t="s">
        <v>0</v>
      </c>
      <c r="F380" s="18" t="s">
        <v>10</v>
      </c>
      <c r="G380" s="18" t="s">
        <v>139</v>
      </c>
      <c r="H380" s="18" t="s">
        <v>303</v>
      </c>
      <c r="I380" s="18" t="s">
        <v>307</v>
      </c>
      <c r="J380" s="22" t="s">
        <v>307</v>
      </c>
      <c r="K380" s="23" t="s">
        <v>308</v>
      </c>
      <c r="L380" s="24"/>
      <c r="M380" s="18"/>
      <c r="N380" s="18"/>
      <c r="O380" s="18"/>
      <c r="P380" s="18"/>
      <c r="Q380" s="26"/>
    </row>
    <row r="381" spans="1:17" s="21" customFormat="1" x14ac:dyDescent="0.35">
      <c r="A381" s="18" t="str">
        <f>"101"</f>
        <v>101</v>
      </c>
      <c r="B381" s="20" t="s">
        <v>367</v>
      </c>
      <c r="C381" s="20" t="s">
        <v>368</v>
      </c>
      <c r="D381" s="20"/>
      <c r="E381" s="18" t="s">
        <v>0</v>
      </c>
      <c r="F381" s="18" t="s">
        <v>5</v>
      </c>
      <c r="G381" s="18" t="s">
        <v>302</v>
      </c>
      <c r="H381" s="18" t="s">
        <v>139</v>
      </c>
      <c r="I381" s="18" t="s">
        <v>303</v>
      </c>
      <c r="J381" s="22" t="s">
        <v>139</v>
      </c>
      <c r="K381" s="23"/>
      <c r="L381" s="24"/>
      <c r="M381" s="25"/>
      <c r="N381" s="18"/>
      <c r="O381" s="18"/>
      <c r="P381" s="18"/>
      <c r="Q381" s="26" t="s">
        <v>369</v>
      </c>
    </row>
  </sheetData>
  <autoFilter ref="A1:Q381" xr:uid="{ADCC473E-73D2-4B1B-97EF-E9E3A8C6BBD6}"/>
  <sortState xmlns:xlrd2="http://schemas.microsoft.com/office/spreadsheetml/2017/richdata2" ref="A2:Q381">
    <sortCondition ref="B2:B381"/>
  </sortState>
  <pageMargins left="0" right="0" top="0.74803149606299213" bottom="0.74803149606299213" header="0.31496062992125984" footer="0.31496062992125984"/>
  <pageSetup paperSize="9" orientation="portrait" r:id="rId1"/>
  <headerFooter>
    <oddHeader>&amp;CORIENTATION DES 1ERES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DD9D1D-91EF-4345-9E5F-C01A28E90E2E}">
  <sheetPr>
    <tabColor theme="7" tint="-0.249977111117893"/>
    <pageSetUpPr fitToPage="1"/>
  </sheetPr>
  <dimension ref="A2:H31"/>
  <sheetViews>
    <sheetView workbookViewId="0">
      <selection activeCell="O22" sqref="O22"/>
    </sheetView>
  </sheetViews>
  <sheetFormatPr baseColWidth="10" defaultRowHeight="14.5" x14ac:dyDescent="0.35"/>
  <cols>
    <col min="6" max="6" width="10.90625" style="1"/>
    <col min="7" max="7" width="11.26953125" bestFit="1" customWidth="1"/>
    <col min="8" max="8" width="10.90625" style="1"/>
  </cols>
  <sheetData>
    <row r="2" spans="1:8" s="33" customFormat="1" ht="43.5" x14ac:dyDescent="0.35">
      <c r="A2" s="51"/>
      <c r="B2" s="51" t="s">
        <v>899</v>
      </c>
      <c r="C2" s="51" t="s">
        <v>265</v>
      </c>
      <c r="D2" s="51" t="s">
        <v>902</v>
      </c>
      <c r="E2" s="51" t="s">
        <v>904</v>
      </c>
      <c r="F2" s="51" t="s">
        <v>906</v>
      </c>
      <c r="G2" s="51" t="s">
        <v>905</v>
      </c>
      <c r="H2" s="51" t="s">
        <v>907</v>
      </c>
    </row>
    <row r="3" spans="1:8" x14ac:dyDescent="0.35">
      <c r="A3" s="54" t="s">
        <v>303</v>
      </c>
      <c r="B3" s="54">
        <f>COUNTIF('hterm G'!G$2:I$385,"AGL 8")</f>
        <v>80</v>
      </c>
      <c r="C3" s="54">
        <f>COUNTIF('hterm G'!J$2:J$385,"AGL 8")</f>
        <v>31</v>
      </c>
      <c r="D3" s="54">
        <f>(B3-C3)-D4</f>
        <v>20</v>
      </c>
      <c r="E3" s="54">
        <v>1</v>
      </c>
      <c r="F3" s="55">
        <v>35</v>
      </c>
      <c r="G3" s="56">
        <f>D3/F3</f>
        <v>0.5714285714285714</v>
      </c>
      <c r="H3" s="55">
        <v>1</v>
      </c>
    </row>
    <row r="4" spans="1:8" x14ac:dyDescent="0.35">
      <c r="A4" s="54" t="s">
        <v>308</v>
      </c>
      <c r="B4" s="54"/>
      <c r="C4" s="54"/>
      <c r="D4" s="54">
        <f>COUNTIF('hterm G'!K2:K386,"AGL GEMC")</f>
        <v>29</v>
      </c>
      <c r="E4" s="54">
        <v>1</v>
      </c>
      <c r="F4" s="55">
        <v>35</v>
      </c>
      <c r="G4" s="56">
        <f t="shared" ref="G4:G12" si="0">D4/F4</f>
        <v>0.82857142857142863</v>
      </c>
      <c r="H4" s="55">
        <v>1</v>
      </c>
    </row>
    <row r="5" spans="1:8" x14ac:dyDescent="0.35">
      <c r="A5" s="54" t="s">
        <v>139</v>
      </c>
      <c r="B5" s="54">
        <f>COUNTIF('hterm G'!G$2:I$385,"HGGSP")</f>
        <v>151</v>
      </c>
      <c r="C5" s="54">
        <f>COUNTIF('hterm G'!J$2:J$385,"HGGSP")</f>
        <v>40</v>
      </c>
      <c r="D5" s="54">
        <f t="shared" ref="D5:D12" si="1">B5-C5</f>
        <v>111</v>
      </c>
      <c r="E5" s="54">
        <v>3</v>
      </c>
      <c r="F5" s="57">
        <v>37</v>
      </c>
      <c r="G5" s="56">
        <f t="shared" si="0"/>
        <v>3</v>
      </c>
      <c r="H5" s="55">
        <v>3</v>
      </c>
    </row>
    <row r="6" spans="1:8" x14ac:dyDescent="0.35">
      <c r="A6" s="54" t="s">
        <v>142</v>
      </c>
      <c r="B6" s="54">
        <f>COUNTIF('hterm G'!G$2:I$385,"SES")</f>
        <v>174</v>
      </c>
      <c r="C6" s="54">
        <f>COUNTIF('hterm G'!J$2:J$385,"SES")</f>
        <v>32</v>
      </c>
      <c r="D6" s="54">
        <f t="shared" si="1"/>
        <v>142</v>
      </c>
      <c r="E6" s="54">
        <v>3</v>
      </c>
      <c r="F6" s="57">
        <v>36</v>
      </c>
      <c r="G6" s="56">
        <f t="shared" si="0"/>
        <v>3.9444444444444446</v>
      </c>
      <c r="H6" s="55">
        <v>4</v>
      </c>
    </row>
    <row r="7" spans="1:8" x14ac:dyDescent="0.35">
      <c r="A7" s="54" t="s">
        <v>307</v>
      </c>
      <c r="B7" s="54">
        <f>COUNTIF('hterm G'!G$2:I$385,"HLPHI")</f>
        <v>97</v>
      </c>
      <c r="C7" s="54">
        <f>COUNTIF('hterm G'!J$2:J$385,"HLPHI")</f>
        <v>63</v>
      </c>
      <c r="D7" s="54">
        <f t="shared" si="1"/>
        <v>34</v>
      </c>
      <c r="E7" s="54">
        <v>2</v>
      </c>
      <c r="F7" s="55">
        <v>35</v>
      </c>
      <c r="G7" s="56">
        <f t="shared" si="0"/>
        <v>0.97142857142857142</v>
      </c>
      <c r="H7" s="55">
        <v>1</v>
      </c>
    </row>
    <row r="8" spans="1:8" x14ac:dyDescent="0.35">
      <c r="A8" s="54" t="s">
        <v>302</v>
      </c>
      <c r="B8" s="54">
        <f>COUNTIF('hterm G'!G$2:I$385,"MATHS")</f>
        <v>257</v>
      </c>
      <c r="C8" s="54">
        <f>COUNTIF('hterm G'!J$2:J$385,"MATHS")</f>
        <v>88</v>
      </c>
      <c r="D8" s="54">
        <f t="shared" si="1"/>
        <v>169</v>
      </c>
      <c r="E8" s="54">
        <v>5</v>
      </c>
      <c r="F8" s="55">
        <v>35</v>
      </c>
      <c r="G8" s="56">
        <f t="shared" si="0"/>
        <v>4.8285714285714283</v>
      </c>
      <c r="H8" s="55">
        <v>5</v>
      </c>
    </row>
    <row r="9" spans="1:8" x14ac:dyDescent="0.35">
      <c r="A9" s="54" t="s">
        <v>316</v>
      </c>
      <c r="B9" s="54">
        <f>COUNTIF('hterm G'!G$2:I$385,"PH-CH")</f>
        <v>159</v>
      </c>
      <c r="C9" s="54">
        <f>COUNTIF('hterm G'!J$2:J$385,"PH-CH")</f>
        <v>46</v>
      </c>
      <c r="D9" s="54">
        <f t="shared" si="1"/>
        <v>113</v>
      </c>
      <c r="E9" s="54">
        <v>3</v>
      </c>
      <c r="F9" s="57">
        <v>38</v>
      </c>
      <c r="G9" s="56">
        <f t="shared" si="0"/>
        <v>2.9736842105263159</v>
      </c>
      <c r="H9" s="55">
        <v>3</v>
      </c>
    </row>
    <row r="10" spans="1:8" x14ac:dyDescent="0.35">
      <c r="A10" s="54" t="s">
        <v>146</v>
      </c>
      <c r="B10" s="54">
        <f>COUNTIF('hterm G'!G$2:I$385,"SVT")</f>
        <v>156</v>
      </c>
      <c r="C10" s="54">
        <f>COUNTIF('hterm G'!J$2:J$385,"SVT")</f>
        <v>70</v>
      </c>
      <c r="D10" s="54">
        <f t="shared" si="1"/>
        <v>86</v>
      </c>
      <c r="E10" s="54">
        <v>3</v>
      </c>
      <c r="F10" s="55">
        <v>35</v>
      </c>
      <c r="G10" s="56">
        <f t="shared" si="0"/>
        <v>2.4571428571428573</v>
      </c>
      <c r="H10" s="55">
        <v>3</v>
      </c>
    </row>
    <row r="11" spans="1:8" x14ac:dyDescent="0.35">
      <c r="A11" s="54" t="s">
        <v>70</v>
      </c>
      <c r="B11" s="54">
        <f>COUNTIF('hterm G'!G$2:I$385,"THEAT")</f>
        <v>26</v>
      </c>
      <c r="C11" s="54">
        <f>COUNTIF('hterm G'!J$2:J$385,"THEAT")</f>
        <v>1</v>
      </c>
      <c r="D11" s="54">
        <f t="shared" si="1"/>
        <v>25</v>
      </c>
      <c r="E11" s="54">
        <v>1</v>
      </c>
      <c r="F11" s="55">
        <v>35</v>
      </c>
      <c r="G11" s="56">
        <f t="shared" si="0"/>
        <v>0.7142857142857143</v>
      </c>
      <c r="H11" s="55">
        <v>1</v>
      </c>
    </row>
    <row r="12" spans="1:8" x14ac:dyDescent="0.35">
      <c r="A12" s="54" t="s">
        <v>2</v>
      </c>
      <c r="B12" s="54">
        <f>COUNTIF('hterm G'!G$2:I$385,"HIDA")</f>
        <v>28</v>
      </c>
      <c r="C12" s="54">
        <f>COUNTIF('hterm G'!J$2:J$385,"HIDA")</f>
        <v>5</v>
      </c>
      <c r="D12" s="54">
        <f t="shared" si="1"/>
        <v>23</v>
      </c>
      <c r="E12" s="54">
        <v>1</v>
      </c>
      <c r="F12" s="55">
        <v>35</v>
      </c>
      <c r="G12" s="56">
        <f t="shared" si="0"/>
        <v>0.65714285714285714</v>
      </c>
      <c r="H12" s="55">
        <v>1</v>
      </c>
    </row>
    <row r="13" spans="1:8" x14ac:dyDescent="0.35">
      <c r="A13" s="54">
        <v>376</v>
      </c>
      <c r="B13" s="54">
        <f>SUM(B3:B12)</f>
        <v>1128</v>
      </c>
      <c r="C13" s="54">
        <f t="shared" ref="C13:E13" si="2">SUM(C3:C12)</f>
        <v>376</v>
      </c>
      <c r="D13" s="54">
        <f t="shared" si="2"/>
        <v>752</v>
      </c>
      <c r="E13" s="54">
        <f t="shared" si="2"/>
        <v>23</v>
      </c>
      <c r="F13" s="55"/>
      <c r="G13" s="58">
        <f t="shared" ref="G13" si="3">SUM(G3:G12)</f>
        <v>20.94670008354219</v>
      </c>
      <c r="H13" s="55">
        <f t="shared" ref="H13" si="4">SUM(H3:H12)</f>
        <v>23</v>
      </c>
    </row>
    <row r="14" spans="1:8" x14ac:dyDescent="0.35">
      <c r="A14" s="54">
        <f>A13*3</f>
        <v>1128</v>
      </c>
      <c r="B14" s="54"/>
      <c r="C14" s="54"/>
      <c r="D14" s="54"/>
      <c r="E14" s="54"/>
      <c r="F14" s="55"/>
      <c r="G14" s="54"/>
      <c r="H14" s="55"/>
    </row>
    <row r="15" spans="1:8" x14ac:dyDescent="0.35">
      <c r="A15" s="54">
        <f>A13*2</f>
        <v>752</v>
      </c>
      <c r="B15" s="54"/>
      <c r="C15" s="54"/>
      <c r="D15" s="54"/>
      <c r="E15" s="54"/>
      <c r="F15" s="55"/>
      <c r="G15" s="54"/>
      <c r="H15" s="55"/>
    </row>
    <row r="16" spans="1:8" x14ac:dyDescent="0.35">
      <c r="A16" s="54"/>
      <c r="B16" s="54"/>
      <c r="C16" s="54"/>
      <c r="D16" s="54"/>
      <c r="E16" s="54"/>
      <c r="F16" s="55"/>
      <c r="G16" s="54"/>
      <c r="H16" s="55"/>
    </row>
    <row r="17" spans="1:8" x14ac:dyDescent="0.35">
      <c r="A17" s="54" t="s">
        <v>910</v>
      </c>
      <c r="B17" s="54"/>
      <c r="C17" s="54"/>
      <c r="D17" s="54">
        <f>COUNTIF('hterm G'!L$2:L$386,"Maths-EXP")</f>
        <v>52</v>
      </c>
      <c r="E17" s="54"/>
      <c r="F17" s="55">
        <v>35</v>
      </c>
      <c r="G17" s="56">
        <f t="shared" ref="G17:G31" si="5">D17/F17</f>
        <v>1.4857142857142858</v>
      </c>
      <c r="H17" s="57">
        <v>2</v>
      </c>
    </row>
    <row r="18" spans="1:8" x14ac:dyDescent="0.35">
      <c r="A18" s="54" t="s">
        <v>911</v>
      </c>
      <c r="B18" s="54"/>
      <c r="C18" s="54"/>
      <c r="D18" s="54">
        <f>COUNTIF('hterm G'!M$2:M$386,"Maths-compl")</f>
        <v>73</v>
      </c>
      <c r="E18" s="54"/>
      <c r="F18" s="55">
        <v>37</v>
      </c>
      <c r="G18" s="56">
        <f t="shared" si="5"/>
        <v>1.972972972972973</v>
      </c>
      <c r="H18" s="55">
        <v>2</v>
      </c>
    </row>
    <row r="19" spans="1:8" x14ac:dyDescent="0.35">
      <c r="A19" s="54" t="s">
        <v>3</v>
      </c>
      <c r="B19" s="54"/>
      <c r="C19" s="54"/>
      <c r="D19" s="54">
        <f>COUNTIF('hterm G'!N$2:N$386,"AGL9")</f>
        <v>79</v>
      </c>
      <c r="E19" s="54"/>
      <c r="F19" s="55">
        <v>35</v>
      </c>
      <c r="G19" s="56">
        <f t="shared" si="5"/>
        <v>2.2571428571428571</v>
      </c>
      <c r="H19" s="55">
        <v>3</v>
      </c>
    </row>
    <row r="20" spans="1:8" x14ac:dyDescent="0.35">
      <c r="A20" s="54" t="s">
        <v>64</v>
      </c>
      <c r="B20" s="54"/>
      <c r="C20" s="54"/>
      <c r="D20" s="54">
        <f>COUNTIF('hterm G'!N$2:N$386,"ALL9")</f>
        <v>11</v>
      </c>
      <c r="E20" s="54"/>
      <c r="F20" s="55">
        <v>35</v>
      </c>
      <c r="G20" s="56">
        <f t="shared" si="5"/>
        <v>0.31428571428571428</v>
      </c>
      <c r="H20" s="55">
        <v>1</v>
      </c>
    </row>
    <row r="21" spans="1:8" x14ac:dyDescent="0.35">
      <c r="A21" s="54" t="s">
        <v>8</v>
      </c>
      <c r="B21" s="54"/>
      <c r="C21" s="54"/>
      <c r="D21" s="54">
        <f>COUNTIF('hterm G'!N$2:N$386,"ITA9")</f>
        <v>10</v>
      </c>
      <c r="E21" s="54"/>
      <c r="F21" s="55">
        <v>35</v>
      </c>
      <c r="G21" s="56">
        <f t="shared" si="5"/>
        <v>0.2857142857142857</v>
      </c>
      <c r="H21" s="55">
        <v>1</v>
      </c>
    </row>
    <row r="22" spans="1:8" x14ac:dyDescent="0.35">
      <c r="A22" s="54" t="s">
        <v>60</v>
      </c>
      <c r="B22" s="54"/>
      <c r="C22" s="54"/>
      <c r="D22" s="54">
        <f>COUNTIF('hterm G'!O$2:O$386,"ESP3")</f>
        <v>15</v>
      </c>
      <c r="E22" s="54"/>
      <c r="F22" s="55">
        <v>35</v>
      </c>
      <c r="G22" s="56">
        <f t="shared" si="5"/>
        <v>0.42857142857142855</v>
      </c>
      <c r="H22" s="55">
        <v>1</v>
      </c>
    </row>
    <row r="23" spans="1:8" x14ac:dyDescent="0.35">
      <c r="A23" s="54" t="s">
        <v>425</v>
      </c>
      <c r="B23" s="54"/>
      <c r="C23" s="54"/>
      <c r="D23" s="54">
        <f>COUNTIF('hterm G'!O$2:O$386,"ITA3")</f>
        <v>1</v>
      </c>
      <c r="E23" s="54"/>
      <c r="F23" s="55">
        <v>35</v>
      </c>
      <c r="G23" s="56">
        <f t="shared" si="5"/>
        <v>2.8571428571428571E-2</v>
      </c>
      <c r="H23" s="55">
        <v>0</v>
      </c>
    </row>
    <row r="24" spans="1:8" x14ac:dyDescent="0.35">
      <c r="A24" s="54" t="s">
        <v>409</v>
      </c>
      <c r="B24" s="54"/>
      <c r="C24" s="54"/>
      <c r="D24" s="54">
        <f>COUNTIF('hterm G'!O$2:O$386,"RUS3")</f>
        <v>1</v>
      </c>
      <c r="E24" s="54"/>
      <c r="F24" s="55">
        <v>35</v>
      </c>
      <c r="G24" s="56">
        <f t="shared" si="5"/>
        <v>2.8571428571428571E-2</v>
      </c>
      <c r="H24" s="55">
        <v>0</v>
      </c>
    </row>
    <row r="25" spans="1:8" x14ac:dyDescent="0.35">
      <c r="A25" s="54" t="s">
        <v>679</v>
      </c>
      <c r="B25" s="54"/>
      <c r="C25" s="54"/>
      <c r="D25" s="54">
        <f>COUNTIF('hterm G'!O$2:O$386,"LCAGR")</f>
        <v>0</v>
      </c>
      <c r="E25" s="54"/>
      <c r="F25" s="55">
        <v>35</v>
      </c>
      <c r="G25" s="56">
        <f t="shared" si="5"/>
        <v>0</v>
      </c>
      <c r="H25" s="55">
        <v>0</v>
      </c>
    </row>
    <row r="26" spans="1:8" x14ac:dyDescent="0.35">
      <c r="A26" s="54" t="s">
        <v>912</v>
      </c>
      <c r="B26" s="54"/>
      <c r="C26" s="54"/>
      <c r="D26" s="54">
        <f>COUNTIF('hterm G'!O$2:O$386,"LCALA")</f>
        <v>1</v>
      </c>
      <c r="E26" s="54"/>
      <c r="F26" s="55">
        <v>35</v>
      </c>
      <c r="G26" s="56">
        <f t="shared" si="5"/>
        <v>2.8571428571428571E-2</v>
      </c>
      <c r="H26" s="55">
        <v>0</v>
      </c>
    </row>
    <row r="27" spans="1:8" x14ac:dyDescent="0.35">
      <c r="A27" s="54" t="s">
        <v>39</v>
      </c>
      <c r="B27" s="54"/>
      <c r="C27" s="54"/>
      <c r="D27" s="54">
        <f>COUNTIF('hterm G'!O$2:O$386,"MUSIQ")</f>
        <v>17</v>
      </c>
      <c r="E27" s="54"/>
      <c r="F27" s="55">
        <v>35</v>
      </c>
      <c r="G27" s="56">
        <f t="shared" si="5"/>
        <v>0.48571428571428571</v>
      </c>
      <c r="H27" s="55">
        <v>1</v>
      </c>
    </row>
    <row r="28" spans="1:8" x14ac:dyDescent="0.35">
      <c r="A28" s="54" t="s">
        <v>70</v>
      </c>
      <c r="B28" s="54"/>
      <c r="C28" s="54"/>
      <c r="D28" s="54">
        <f>COUNTIF('hterm G'!O$2:O$386,"THEAT")</f>
        <v>15</v>
      </c>
      <c r="E28" s="54"/>
      <c r="F28" s="55">
        <v>35</v>
      </c>
      <c r="G28" s="56">
        <f t="shared" si="5"/>
        <v>0.42857142857142855</v>
      </c>
      <c r="H28" s="55">
        <v>1</v>
      </c>
    </row>
    <row r="29" spans="1:8" x14ac:dyDescent="0.35">
      <c r="A29" s="54" t="s">
        <v>2</v>
      </c>
      <c r="B29" s="54"/>
      <c r="C29" s="54"/>
      <c r="D29" s="54">
        <f>COUNTIF('hterm G'!O$2:O$386,"HIDA")</f>
        <v>1</v>
      </c>
      <c r="E29" s="54"/>
      <c r="F29" s="55">
        <v>35</v>
      </c>
      <c r="G29" s="56">
        <f t="shared" si="5"/>
        <v>2.8571428571428571E-2</v>
      </c>
      <c r="H29" s="55">
        <v>0</v>
      </c>
    </row>
    <row r="30" spans="1:8" x14ac:dyDescent="0.35">
      <c r="A30" s="54" t="s">
        <v>16</v>
      </c>
      <c r="B30" s="54"/>
      <c r="C30" s="54"/>
      <c r="D30" s="54">
        <f>COUNTIF('hterm G'!O$2:O$386,"A-PLA")</f>
        <v>14</v>
      </c>
      <c r="E30" s="54"/>
      <c r="F30" s="55">
        <v>35</v>
      </c>
      <c r="G30" s="56">
        <f t="shared" si="5"/>
        <v>0.4</v>
      </c>
      <c r="H30" s="55">
        <v>1</v>
      </c>
    </row>
    <row r="31" spans="1:8" x14ac:dyDescent="0.35">
      <c r="A31" s="54" t="s">
        <v>25</v>
      </c>
      <c r="B31" s="54"/>
      <c r="C31" s="54"/>
      <c r="D31" s="54">
        <f>COUNTIF('hterm G'!O$2:O$386,"CI-AV")</f>
        <v>10</v>
      </c>
      <c r="E31" s="54"/>
      <c r="F31" s="55">
        <v>35</v>
      </c>
      <c r="G31" s="56">
        <f t="shared" si="5"/>
        <v>0.2857142857142857</v>
      </c>
      <c r="H31" s="55">
        <v>0.5</v>
      </c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h1ère G</vt:lpstr>
      <vt:lpstr>résultats</vt:lpstr>
      <vt:lpstr>calcul spés 1ère</vt:lpstr>
      <vt:lpstr>hterm G</vt:lpstr>
      <vt:lpstr>calcul spés term</vt:lpstr>
      <vt:lpstr>'hterm G'!Impression_des_titres</vt:lpstr>
      <vt:lpstr>'hterm G'!Zone_d_impression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vrobert</dc:creator>
  <cp:lastModifiedBy>hvaissiere</cp:lastModifiedBy>
  <cp:lastPrinted>2020-04-16T11:44:00Z</cp:lastPrinted>
  <dcterms:created xsi:type="dcterms:W3CDTF">2020-03-16T11:13:10Z</dcterms:created>
  <dcterms:modified xsi:type="dcterms:W3CDTF">2020-04-18T15:33:52Z</dcterms:modified>
</cp:coreProperties>
</file>