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Contrats\BELLIER Philippe\2020\Mai\"/>
    </mc:Choice>
  </mc:AlternateContent>
  <bookViews>
    <workbookView xWindow="0" yWindow="0" windowWidth="15360" windowHeight="7755" tabRatio="814"/>
  </bookViews>
  <sheets>
    <sheet name="mois" sheetId="12" r:id="rId1"/>
    <sheet name="Requête" sheetId="85" r:id="rId2"/>
    <sheet name="Données" sheetId="97" r:id="rId3"/>
  </sheets>
  <definedNames>
    <definedName name="_xlnm._FilterDatabase" localSheetId="0" hidden="1">mois!$A$3:$N$36</definedName>
    <definedName name="DonnéesExternes_1" localSheetId="1" hidden="1">Requête!$L$1:$Y$4</definedName>
    <definedName name="T_01_janvier">mois!$I$5:$M$36</definedName>
    <definedName name="_xlnm.Print_Area" localSheetId="0">mois!$A$1:$K$36</definedName>
  </definedNames>
  <calcPr calcId="152511"/>
</workbook>
</file>

<file path=xl/calcChain.xml><?xml version="1.0" encoding="utf-8"?>
<calcChain xmlns="http://schemas.openxmlformats.org/spreadsheetml/2006/main">
  <c r="Q1" i="12" l="1"/>
  <c r="Q13" i="12" l="1"/>
  <c r="Q12" i="12"/>
  <c r="Q11" i="12"/>
  <c r="Q10" i="12"/>
  <c r="Q9" i="12"/>
  <c r="Q6" i="12"/>
  <c r="Q5" i="12"/>
  <c r="Q3" i="12"/>
  <c r="Q2" i="12"/>
  <c r="R1" i="12"/>
  <c r="Q25" i="12" s="1"/>
  <c r="Q23" i="12" l="1"/>
  <c r="Q24" i="12"/>
  <c r="Q21" i="12"/>
  <c r="Q22" i="12"/>
  <c r="Q17" i="12"/>
  <c r="Q18" i="12"/>
  <c r="Q14" i="12"/>
  <c r="Q15" i="12"/>
  <c r="Q4" i="12"/>
  <c r="Q7" i="12" s="1"/>
  <c r="Q8" i="12"/>
  <c r="Q16" i="12" l="1"/>
  <c r="Q19" i="12" s="1"/>
  <c r="Q20" i="12"/>
  <c r="M6" i="12" l="1"/>
  <c r="L6" i="12" l="1"/>
  <c r="I30" i="12" l="1"/>
  <c r="I31" i="12"/>
  <c r="I32" i="12"/>
  <c r="I33" i="12"/>
  <c r="I34" i="12"/>
  <c r="I35" i="12"/>
  <c r="I36" i="12"/>
  <c r="G36" i="12" l="1"/>
  <c r="G35" i="12"/>
  <c r="D36" i="12" l="1"/>
  <c r="D35" i="12"/>
  <c r="D34" i="12"/>
  <c r="D33" i="12"/>
  <c r="D32" i="12"/>
  <c r="D31" i="12"/>
  <c r="A1" i="12"/>
  <c r="M7" i="12"/>
  <c r="M8" i="12" l="1"/>
  <c r="L7" i="12"/>
  <c r="M9" i="12" l="1"/>
  <c r="L8" i="12"/>
  <c r="M10" i="12" l="1"/>
  <c r="L9" i="12"/>
  <c r="M11" i="12" l="1"/>
  <c r="L10" i="12"/>
  <c r="M12" i="12" l="1"/>
  <c r="L11" i="12"/>
  <c r="L12" i="12" l="1"/>
  <c r="M13" i="12"/>
  <c r="M14" i="12" l="1"/>
  <c r="L13" i="12"/>
  <c r="M15" i="12" l="1"/>
  <c r="L14" i="12"/>
  <c r="M16" i="12" l="1"/>
  <c r="L15" i="12"/>
  <c r="M17" i="12" l="1"/>
  <c r="L16" i="12"/>
  <c r="M18" i="12" l="1"/>
  <c r="L17" i="12"/>
  <c r="M19" i="12" l="1"/>
  <c r="L18" i="12"/>
  <c r="M20" i="12" l="1"/>
  <c r="L19" i="12"/>
  <c r="M21" i="12" l="1"/>
  <c r="L20" i="12"/>
  <c r="M22" i="12" l="1"/>
  <c r="L21" i="12"/>
  <c r="M23" i="12" l="1"/>
  <c r="L22" i="12"/>
  <c r="M24" i="12" l="1"/>
  <c r="L23" i="12"/>
  <c r="M25" i="12" l="1"/>
  <c r="L24" i="12"/>
  <c r="M26" i="12" l="1"/>
  <c r="L25" i="12"/>
  <c r="M27" i="12" l="1"/>
  <c r="L26" i="12"/>
  <c r="M28" i="12" l="1"/>
  <c r="L27" i="12"/>
  <c r="M29" i="12" l="1"/>
  <c r="L28" i="12"/>
  <c r="M30" i="12" l="1"/>
  <c r="L29" i="12"/>
  <c r="M31" i="12" l="1"/>
  <c r="L30" i="12"/>
  <c r="M32" i="12" l="1"/>
  <c r="L31" i="12"/>
  <c r="M33" i="12" l="1"/>
  <c r="L32" i="12"/>
  <c r="M34" i="12" l="1"/>
  <c r="L33" i="12"/>
  <c r="M35" i="12" l="1"/>
  <c r="L34" i="12"/>
  <c r="L35" i="12" l="1"/>
  <c r="L36" i="12" l="1"/>
  <c r="M36" i="12"/>
</calcChain>
</file>

<file path=xl/connections.xml><?xml version="1.0" encoding="utf-8"?>
<connections xmlns="http://schemas.openxmlformats.org/spreadsheetml/2006/main">
  <connection id="1" keepAlive="1" name="Requête - analyse" description="Connexion à la requête « analyse » dans le classeur." type="5" refreshedVersion="5" background="1" saveData="1">
    <dbPr connection="provider=Microsoft.Mashup.OleDb.1;data source=$EmbeddedMashup(ea670d85-71e4-46bb-b6f3-916cfbc9e80a)$;location=analyse;extended properties=&quot;UEsDBBQAAgAIAAISs1CGrEMhrAAAAPoAAAASABwAQ29uZmlnL1BhY2thZ2UueG1sIKIYACigFAAAAAAAAAAAAAAAAAAAAAAAAAAAAIWPQQ6CMBREr0K65xeKECGfsjBxJYnRxLglWKARiqHFcjcXHskraKIYd+5mXt5i5nG7YzZ1rXMVg5a9SokPHnGEKvuTVHVKRlO5S5Jx3BbluaiF85KVTiZ9SkljzCWh1FoLNoB+qCnzPJ8e882+bERXkK8s/8uuVNoUqhSE4+E9hjMIYliELAKfBUhnjLlUc/YhhIDFEXhIfzCuxtaMg+DV4K53SOeK9PODPwFQSwMEFAACAAgAAhKzUA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AISs1DHXDXHjwMAAHMLAAATABwARm9ybXVsYXMvU2VjdGlvbjEubSCiGAAooBQAAAAAAAAAAAAAAAAAAAAAAAAAAACdVt1O2zAUvkfaO1jZxRKpilYKu2FMYvxsmka30WpcVBVyk1Pq4diR7TAq1AfiOXixHcdtE6cpMHpT+xz7+Dvf+YuGxDApyMD9dw/e7LzZ0TOqICVUUD7XQA4JB7ND8DeQhUqs4PQuAR4fF0qBMJdS3UykvAmjTnnqbfCdXQvQZMq4UY8PoAO8MqQTDvEAOL50If/q0BnrEKDJjAzhzsQDQ5XRl8zMwlGfZjDukGB4FURru8dSGHyQpI8Pt8Blnj8+VKZP73Iq0nJ9LHmRibAFCFpcGsHlfeAOdp3YLnerZa9a7lXL/WDx6otLP04NNe/XsH8qmUkDX4GmoHTY7mSHjJbnjjgfJJRTpQ+NKmBc44ZLYZ3FkMgs82m/AIF8OiA6LAF07u+dzkkt30tNdL+PPgbnkulgsVg/MJznQDKZsimr0z5UVOipVJmzY085Lzbh4JNBX2YTBSR9N4NClQEx1q4osgmoktpTMaVleEqFwcQoxUeYoLfMlGT4mhNqYCVMcV0KS/T1k4ut2dltTc+mw8tEDUdvN3wYk4+f0APOq0z9ibFE/ylnGp8g9I8sEDpULx2l6dYsLdPqhGVUJDNYPcymxDoan9D5j+klwE04snusEZTE51KkdB4dfiBmBoI4FQGuwQF7Ble3Hdg2Lxy8r6+D1sbfi4Hu/hfQFZH9yaugdh2u980aIwmeY7ZfCuD8uehu9QSxfcMeeDV9fFC1DEOIozMnGqPB3faIkmY6XytZ5H7Vf7Gi8HnYtXqpqq9WcLagsMxgUpgVyO9Mm/iciSV9UbP8zpjwj9K7bUeH0lDuHR4UWWuZRZvNYlUletOAzdC2K/0JefpWf9J27U9LqK5WDcbS7ZzBVbt28Vxq955sDlV4a72BrJ6qd/JwZHfjTtVBqrb0m3LkUhNsiIoyU0+WRh/X2zO3F9SZrzDYEX6MMWMCwpLQtckQqSjVZzjEkNvgIIjqvXmN70zRxCWoIpxiwrrEzamy45CzDDEXqtavc87MmqpN7xpclccNKHfPIvo8PwFnVoWIqkN+FThkB2Zu6dS3kedp7DVmEu/6256/3fO31fyvDUdd5LliWWMKXUAmb6GKwwtZ6SzTb8vI7r58Znuw7NT2KfDr1+djm673hG7vCd3+hm7VL5y0UNRSs9EMfO3G8De2jL0PU6lMc+Y735ed8YfC77P4SCeATVRc+58qTeUi2mGi/cWDf1BLAQItABQAAgAIAAISs1CGrEMhrAAAAPoAAAASAAAAAAAAAAAAAAAAAAAAAABDb25maWcvUGFja2FnZS54bWxQSwECLQAUAAIACAACErNQD8rpq6QAAADpAAAAEwAAAAAAAAAAAAAAAAD4AAAAW0NvbnRlbnRfVHlwZXNdLnhtbFBLAQItABQAAgAIAAISs1DHXDXHjwMAAHMLAAATAAAAAAAAAAAAAAAAAOkBAABGb3JtdWxhcy9TZWN0aW9uMS5tUEsFBgAAAAADAAMAwgAAAMUFAAAAAA==&quot;" command="SELECT * FROM [analyse]"/>
  </connection>
</connections>
</file>

<file path=xl/sharedStrings.xml><?xml version="1.0" encoding="utf-8"?>
<sst xmlns="http://schemas.openxmlformats.org/spreadsheetml/2006/main" count="84" uniqueCount="44">
  <si>
    <t>Date</t>
  </si>
  <si>
    <t>Nombre d'heures</t>
  </si>
  <si>
    <t>Jours fériés</t>
  </si>
  <si>
    <t xml:space="preserve">Jour de l'an </t>
  </si>
  <si>
    <t xml:space="preserve">Pâques </t>
  </si>
  <si>
    <t xml:space="preserve">Lundi de Pâques </t>
  </si>
  <si>
    <t xml:space="preserve">Fête du Travail </t>
  </si>
  <si>
    <t>8 Mai 1945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</si>
  <si>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</si>
  <si>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</si>
  <si>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</si>
  <si>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</si>
  <si>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</si>
  <si>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</si>
  <si>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</si>
  <si>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NOM</t>
  </si>
  <si>
    <t>Férié</t>
  </si>
  <si>
    <t>Mois</t>
  </si>
  <si>
    <t>Debut</t>
  </si>
  <si>
    <t>Fin</t>
  </si>
  <si>
    <t>Total</t>
  </si>
  <si>
    <t>Dimanches</t>
  </si>
  <si>
    <t>Nb Dimanches</t>
  </si>
  <si>
    <t>Dimanche .1</t>
  </si>
  <si>
    <t>Dimanche .2</t>
  </si>
  <si>
    <t>Dimanche .3</t>
  </si>
  <si>
    <t>Dimanche .4</t>
  </si>
  <si>
    <t>Dimanche .5</t>
  </si>
  <si>
    <t>T_01_janvier</t>
  </si>
  <si>
    <t>jour_férié</t>
  </si>
  <si>
    <t>[Table]</t>
  </si>
  <si>
    <t>Activité</t>
  </si>
  <si>
    <t>Balançoire</t>
  </si>
  <si>
    <t>Piscine</t>
  </si>
  <si>
    <t>Trampoline</t>
  </si>
  <si>
    <t>Ballon</t>
  </si>
  <si>
    <t>Gymnastique</t>
  </si>
  <si>
    <t>Léa</t>
  </si>
  <si>
    <t>Théo</t>
  </si>
  <si>
    <t>Alfred</t>
  </si>
  <si>
    <t>Alfonse</t>
  </si>
  <si>
    <t>Louise</t>
  </si>
  <si>
    <t>Apolline</t>
  </si>
  <si>
    <t>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</si>
</sst>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\ ddd"/>
    <numFmt numFmtId="165" formatCode="&quot;Mois de &quot;mmmm\ yyyy"/>
    <numFmt numFmtId="166" formatCode="hh&quot;h&quot;mm"/>
    <numFmt numFmtId="167" formatCode="0#&quot; &quot;##&quot; &quot;##&quot; &quot;##&quot; &quot;##"/>
    <numFmt numFmtId="168" formatCode="[h]&quot;h&quot;mm"/>
    <numFmt numFmtId="169" formatCode="General_)"/>
  </numFmts>
  <fonts count="13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0"/>
      <color rgb="FF002060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164" fontId="3" fillId="0" borderId="1" xfId="0" applyNumberFormat="1" applyFont="1" applyFill="1" applyBorder="1" applyAlignment="1" applyProtection="1">
      <alignment horizontal="left" vertical="center"/>
    </xf>
    <xf numFmtId="0" fontId="3" fillId="2" borderId="5" xfId="0" applyNumberFormat="1" applyFont="1" applyFill="1" applyBorder="1" applyAlignment="1" applyProtection="1">
      <alignment horizontal="center" vertical="center"/>
    </xf>
    <xf numFmtId="168" fontId="3" fillId="0" borderId="7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left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6" xfId="0" applyNumberFormat="1" applyFont="1" applyFill="1" applyBorder="1" applyAlignment="1" applyProtection="1">
      <alignment horizontal="right" vertical="center"/>
      <protection locked="0"/>
    </xf>
    <xf numFmtId="166" fontId="3" fillId="0" borderId="7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/>
    <xf numFmtId="0" fontId="8" fillId="0" borderId="0" xfId="0" applyFont="1" applyProtection="1">
      <protection locked="0"/>
    </xf>
    <xf numFmtId="0" fontId="9" fillId="3" borderId="0" xfId="0" applyNumberFormat="1" applyFont="1" applyFill="1" applyAlignment="1" applyProtection="1">
      <alignment horizontal="center" vertical="center"/>
    </xf>
    <xf numFmtId="14" fontId="10" fillId="4" borderId="0" xfId="0" quotePrefix="1" applyNumberFormat="1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  <protection locked="0"/>
    </xf>
    <xf numFmtId="0" fontId="7" fillId="0" borderId="0" xfId="0" applyFont="1"/>
    <xf numFmtId="169" fontId="7" fillId="0" borderId="0" xfId="0" applyNumberFormat="1" applyFont="1" applyBorder="1" applyAlignment="1" applyProtection="1">
      <alignment horizontal="left"/>
    </xf>
    <xf numFmtId="0" fontId="11" fillId="0" borderId="0" xfId="0" applyFont="1" applyAlignment="1">
      <alignment vertical="center"/>
    </xf>
    <xf numFmtId="0" fontId="12" fillId="3" borderId="0" xfId="0" applyNumberFormat="1" applyFont="1" applyFill="1" applyAlignment="1" applyProtection="1">
      <alignment horizontal="right" vertical="center"/>
    </xf>
    <xf numFmtId="14" fontId="3" fillId="0" borderId="0" xfId="0" applyNumberFormat="1" applyFont="1" applyAlignment="1" applyProtection="1">
      <alignment horizontal="right" vertical="center" indent="1"/>
    </xf>
    <xf numFmtId="49" fontId="3" fillId="0" borderId="0" xfId="0" applyNumberFormat="1" applyFont="1" applyAlignment="1" applyProtection="1">
      <alignment horizontal="right" vertical="center" indent="1"/>
    </xf>
    <xf numFmtId="0" fontId="3" fillId="0" borderId="0" xfId="0" applyFont="1" applyFill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8" fillId="0" borderId="0" xfId="0" applyFont="1" applyAlignment="1" applyProtection="1">
      <alignment horizontal="left"/>
      <protection locked="0"/>
    </xf>
    <xf numFmtId="14" fontId="3" fillId="0" borderId="0" xfId="0" applyNumberFormat="1" applyFont="1" applyFill="1" applyAlignment="1" applyProtection="1">
      <alignment vertical="center"/>
      <protection locked="0"/>
    </xf>
    <xf numFmtId="167" fontId="1" fillId="0" borderId="0" xfId="0" applyNumberFormat="1" applyFont="1" applyAlignment="1" applyProtection="1">
      <alignment horizontal="left" vertical="center"/>
      <protection locked="0"/>
    </xf>
    <xf numFmtId="167" fontId="1" fillId="0" borderId="0" xfId="0" quotePrefix="1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NumberFormat="1" applyAlignment="1"/>
    <xf numFmtId="14" fontId="0" fillId="0" borderId="0" xfId="0" applyNumberFormat="1" applyAlignment="1"/>
    <xf numFmtId="168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quotePrefix="1" applyNumberFormat="1" applyAlignment="1">
      <alignment horizontal="left"/>
    </xf>
    <xf numFmtId="0" fontId="0" fillId="0" borderId="0" xfId="0" applyAlignment="1">
      <alignment horizontal="left"/>
    </xf>
    <xf numFmtId="168" fontId="0" fillId="0" borderId="0" xfId="0" applyNumberFormat="1" applyAlignment="1">
      <alignment horizontal="left" indent="1"/>
    </xf>
    <xf numFmtId="168" fontId="0" fillId="0" borderId="0" xfId="0" applyNumberFormat="1" applyAlignment="1">
      <alignment horizontal="right" indent="1"/>
    </xf>
    <xf numFmtId="164" fontId="3" fillId="0" borderId="10" xfId="0" applyNumberFormat="1" applyFont="1" applyFill="1" applyBorder="1" applyAlignment="1" applyProtection="1">
      <alignment horizontal="left" vertical="center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66" fontId="3" fillId="0" borderId="11" xfId="0" applyNumberFormat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 applyProtection="1">
      <alignment horizontal="center" vertical="center"/>
    </xf>
    <xf numFmtId="166" fontId="3" fillId="0" borderId="12" xfId="0" applyNumberFormat="1" applyFont="1" applyFill="1" applyBorder="1" applyAlignment="1" applyProtection="1">
      <alignment horizontal="left" vertical="center"/>
      <protection locked="0"/>
    </xf>
    <xf numFmtId="168" fontId="3" fillId="0" borderId="12" xfId="0" applyNumberFormat="1" applyFont="1" applyFill="1" applyBorder="1" applyAlignment="1" applyProtection="1">
      <alignment horizontal="center" vertical="center"/>
    </xf>
    <xf numFmtId="168" fontId="3" fillId="0" borderId="1" xfId="0" applyNumberFormat="1" applyFont="1" applyFill="1" applyBorder="1" applyAlignment="1" applyProtection="1">
      <alignment horizontal="center" vertical="center"/>
    </xf>
    <xf numFmtId="168" fontId="0" fillId="0" borderId="0" xfId="0" applyNumberFormat="1" applyAlignment="1"/>
    <xf numFmtId="14" fontId="0" fillId="0" borderId="0" xfId="0" quotePrefix="1" applyNumberFormat="1" applyAlignment="1"/>
    <xf numFmtId="0" fontId="0" fillId="0" borderId="0" xfId="0" applyFill="1"/>
    <xf numFmtId="0" fontId="3" fillId="0" borderId="0" xfId="0" applyFont="1" applyFill="1" applyAlignment="1">
      <alignment vertical="top" wrapText="1"/>
    </xf>
    <xf numFmtId="0" fontId="4" fillId="0" borderId="6" xfId="0" applyFont="1" applyBorder="1" applyAlignment="1" applyProtection="1">
      <alignment horizontal="centerContinuous" vertical="center"/>
      <protection locked="0"/>
    </xf>
    <xf numFmtId="0" fontId="4" fillId="0" borderId="5" xfId="0" applyFont="1" applyBorder="1" applyAlignment="1" applyProtection="1">
      <alignment horizontal="centerContinuous" vertical="center"/>
      <protection locked="0"/>
    </xf>
    <xf numFmtId="0" fontId="4" fillId="0" borderId="7" xfId="0" applyFont="1" applyBorder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 indent="1"/>
    </xf>
    <xf numFmtId="164" fontId="3" fillId="0" borderId="0" xfId="0" applyNumberFormat="1" applyFont="1" applyFill="1" applyAlignment="1" applyProtection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</xf>
    <xf numFmtId="165" fontId="6" fillId="0" borderId="3" xfId="0" applyNumberFormat="1" applyFont="1" applyBorder="1" applyAlignment="1" applyProtection="1">
      <alignment horizontal="center" vertical="center"/>
    </xf>
    <xf numFmtId="165" fontId="6" fillId="0" borderId="4" xfId="0" applyNumberFormat="1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left" vertical="center"/>
    </xf>
    <xf numFmtId="0" fontId="1" fillId="0" borderId="8" xfId="0" applyFont="1" applyBorder="1" applyAlignment="1" applyProtection="1">
      <alignment horizontal="right" vertical="center" indent="1"/>
      <protection locked="0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General_)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8" formatCode="[h]&quot;h&quot;mm"/>
      <alignment horizontal="general" vertical="bottom" textRotation="0" wrapText="0" indent="0" justifyLastLine="0" shrinkToFit="0" readingOrder="0"/>
    </dxf>
    <dxf>
      <numFmt numFmtId="168" formatCode="[h]&quot;h&quot;mm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7"/>
      <tableStyleElement type="headerRow" dxfId="26"/>
      <tableStyleElement type="firstRowStripe" dxfId="25"/>
    </tableStyle>
    <tableStyle name="TableStyleQueryResult" pivot="0" count="3">
      <tableStyleElement type="wholeTable" dxfId="24"/>
      <tableStyleElement type="headerRow" dxfId="23"/>
      <tableStyleElement type="firstRowStripe" dxfId="22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Mois" tableColumnId="111"/>
      <queryTableField id="2" name="Enfant" tableColumnId="112"/>
      <queryTableField id="3" name="Activité" tableColumnId="113"/>
      <queryTableField id="4" name="Debut" tableColumnId="114"/>
      <queryTableField id="5" name="Fin" tableColumnId="115"/>
      <queryTableField id="6" name="Total" tableColumnId="116"/>
      <queryTableField id="7" name="Dimanches" tableColumnId="117"/>
      <queryTableField id="8" name="Nb Dimanches" tableColumnId="118"/>
      <queryTableField id="9" name="jour_férié" tableColumnId="119"/>
      <queryTableField id="10" name="Dimanche .1" tableColumnId="120"/>
      <queryTableField id="11" name="Dimanche .2" tableColumnId="121"/>
      <queryTableField id="12" name="Dimanche .3" tableColumnId="122"/>
      <queryTableField id="13" name="Dimanche .4" tableColumnId="123"/>
      <queryTableField id="14" name="Dimanche .5" tableColumnId="12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analyse" displayName="analyse" ref="L1:Y4" tableType="queryTable" totalsRowShown="0" headerRowDxfId="20" dataDxfId="19">
  <autoFilter ref="L1:Y4"/>
  <tableColumns count="14">
    <tableColumn id="111" uniqueName="111" name="Mois" queryTableFieldId="1" dataDxfId="18"/>
    <tableColumn id="112" uniqueName="112" name="Enfant" queryTableFieldId="2" dataDxfId="17"/>
    <tableColumn id="113" uniqueName="113" name="Activité" queryTableFieldId="3" dataDxfId="16"/>
    <tableColumn id="114" uniqueName="114" name="Debut" queryTableFieldId="4" dataDxfId="15"/>
    <tableColumn id="115" uniqueName="115" name="Fin" queryTableFieldId="5" dataDxfId="14"/>
    <tableColumn id="116" uniqueName="116" name="Total" queryTableFieldId="6" dataDxfId="13"/>
    <tableColumn id="117" uniqueName="117" name="Dimanches" queryTableFieldId="7" dataDxfId="12"/>
    <tableColumn id="118" uniqueName="118" name="Nb Dimanches" queryTableFieldId="8" dataDxfId="11"/>
    <tableColumn id="119" uniqueName="119" name="jour_férié" queryTableFieldId="9" dataDxfId="10"/>
    <tableColumn id="120" uniqueName="120" name="Dimanche .1" queryTableFieldId="10" dataDxfId="9"/>
    <tableColumn id="121" uniqueName="121" name="Dimanche .2" queryTableFieldId="11" dataDxfId="8"/>
    <tableColumn id="122" uniqueName="122" name="Dimanche .3" queryTableFieldId="12" dataDxfId="7"/>
    <tableColumn id="123" uniqueName="123" name="Dimanche .4" queryTableFieldId="13" dataDxfId="6"/>
    <tableColumn id="124" uniqueName="124" name="Dimanche .5" queryTableFieldId="14" dataDxfId="5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2" name="Tab_enfant" displayName="Tab_enfant" ref="A1:A7" totalsRowShown="0" headerRowDxfId="4">
  <autoFilter ref="A1:A7"/>
  <tableColumns count="1">
    <tableColumn id="1" name="NOM" dataDxfId="3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Tab_activité" displayName="Tab_activité" ref="C1:C6" totalsRowShown="0" headerRowDxfId="2" dataDxfId="1">
  <autoFilter ref="C1:C6"/>
  <sortState ref="C2:C9">
    <sortCondition ref="C1"/>
  </sortState>
  <tableColumns count="1">
    <tableColumn id="1" name="Activité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36"/>
  <sheetViews>
    <sheetView showGridLines="0" tabSelected="1" zoomScale="85" zoomScaleNormal="85" workbookViewId="0">
      <pane ySplit="5" topLeftCell="A6" activePane="bottomLeft" state="frozen"/>
      <selection pane="bottomLeft" activeCell="N2" sqref="N2"/>
    </sheetView>
  </sheetViews>
  <sheetFormatPr baseColWidth="10" defaultRowHeight="12.75" x14ac:dyDescent="0.2"/>
  <cols>
    <col min="1" max="1" width="7.85546875" style="4" customWidth="1"/>
    <col min="2" max="2" width="12.28515625" style="4" customWidth="1"/>
    <col min="3" max="3" width="6" style="4" customWidth="1"/>
    <col min="4" max="4" width="1.5703125" style="13" bestFit="1" customWidth="1"/>
    <col min="5" max="6" width="6" style="4" customWidth="1"/>
    <col min="7" max="7" width="1.5703125" style="4" customWidth="1"/>
    <col min="8" max="8" width="6" style="4" customWidth="1"/>
    <col min="9" max="9" width="10" style="4" bestFit="1" customWidth="1"/>
    <col min="10" max="10" width="19.5703125" style="4" customWidth="1"/>
    <col min="11" max="11" width="32.140625" style="4" customWidth="1"/>
    <col min="12" max="13" width="11.42578125" style="57"/>
    <col min="14" max="14" width="11.42578125" style="29"/>
    <col min="15" max="15" width="11.42578125" style="17"/>
    <col min="16" max="16" width="20.85546875" style="28" hidden="1" customWidth="1"/>
    <col min="17" max="17" width="14.140625" style="14" hidden="1" customWidth="1"/>
    <col min="18" max="18" width="17.7109375" style="4" hidden="1" customWidth="1"/>
    <col min="19" max="19" width="19.28515625" style="4" customWidth="1"/>
    <col min="20" max="20" width="7.7109375" style="4" customWidth="1"/>
    <col min="21" max="21" width="24.7109375" style="4" customWidth="1"/>
    <col min="22" max="16384" width="11.42578125" style="4"/>
  </cols>
  <sheetData>
    <row r="1" spans="1:21" ht="32.25" customHeight="1" thickBot="1" x14ac:dyDescent="0.25">
      <c r="A1" s="62">
        <f>A6</f>
        <v>43952</v>
      </c>
      <c r="B1" s="63"/>
      <c r="C1" s="63"/>
      <c r="D1" s="63"/>
      <c r="E1" s="63"/>
      <c r="F1" s="63"/>
      <c r="G1" s="63"/>
      <c r="H1" s="63"/>
      <c r="I1" s="63"/>
      <c r="J1" s="63"/>
      <c r="K1" s="64"/>
      <c r="P1" s="24" t="s">
        <v>2</v>
      </c>
      <c r="Q1" s="18">
        <f ca="1">YEAR(TODAY())</f>
        <v>2020</v>
      </c>
      <c r="R1" s="18">
        <f ca="1">Q1+1</f>
        <v>2021</v>
      </c>
    </row>
    <row r="2" spans="1:21" ht="18" customHeight="1" x14ac:dyDescent="0.2">
      <c r="P2" s="25" t="s">
        <v>3</v>
      </c>
      <c r="Q2" s="19">
        <f ca="1">DATE(Q1,1,1)</f>
        <v>43831</v>
      </c>
    </row>
    <row r="3" spans="1:21" ht="27" customHeight="1" x14ac:dyDescent="0.2">
      <c r="A3" s="33"/>
      <c r="B3" s="33"/>
      <c r="C3" s="33"/>
      <c r="D3" s="33"/>
      <c r="E3" s="33"/>
      <c r="F3" s="33"/>
      <c r="G3" s="33"/>
      <c r="H3" s="33"/>
      <c r="I3" s="33"/>
      <c r="J3" s="33"/>
      <c r="K3" s="31"/>
      <c r="P3" s="25" t="s">
        <v>4</v>
      </c>
      <c r="Q3" s="19">
        <f ca="1">ROUND(DATE(Q1,4,MOD(234-11*MOD(Q1,19),30))/7,0)*7-6</f>
        <v>43933</v>
      </c>
    </row>
    <row r="4" spans="1:21" ht="27" customHeight="1" x14ac:dyDescent="0.2">
      <c r="A4" s="66"/>
      <c r="B4" s="66"/>
      <c r="C4" s="65"/>
      <c r="D4" s="65"/>
      <c r="E4" s="65"/>
      <c r="F4" s="65"/>
      <c r="G4" s="65"/>
      <c r="H4" s="65"/>
      <c r="I4" s="65"/>
      <c r="J4" s="33"/>
      <c r="K4" s="32"/>
      <c r="P4" s="25" t="s">
        <v>5</v>
      </c>
      <c r="Q4" s="19">
        <f ca="1">Q3+1</f>
        <v>43934</v>
      </c>
    </row>
    <row r="5" spans="1:21" ht="30" x14ac:dyDescent="0.2">
      <c r="A5" s="5" t="s">
        <v>0</v>
      </c>
      <c r="B5" s="6"/>
      <c r="C5" s="54"/>
      <c r="D5" s="55"/>
      <c r="E5" s="56"/>
      <c r="F5" s="54"/>
      <c r="G5" s="55"/>
      <c r="H5" s="56"/>
      <c r="I5" s="6" t="s">
        <v>1</v>
      </c>
      <c r="J5" s="6" t="s">
        <v>43</v>
      </c>
      <c r="K5" s="5" t="s">
        <v>31</v>
      </c>
      <c r="L5" s="58" t="s">
        <v>16</v>
      </c>
      <c r="M5" s="59" t="s">
        <v>0</v>
      </c>
      <c r="P5" s="25" t="s">
        <v>6</v>
      </c>
      <c r="Q5" s="19">
        <f ca="1">DATE(Q1,5,1)</f>
        <v>43952</v>
      </c>
    </row>
    <row r="6" spans="1:21" s="11" customFormat="1" ht="24.95" customHeight="1" x14ac:dyDescent="0.2">
      <c r="A6" s="7">
        <v>43952</v>
      </c>
      <c r="B6" s="8"/>
      <c r="C6" s="9"/>
      <c r="D6" s="2"/>
      <c r="E6" s="10"/>
      <c r="F6" s="9"/>
      <c r="G6" s="2"/>
      <c r="H6" s="10"/>
      <c r="I6" s="3">
        <v>8.3333333333333329E-2</v>
      </c>
      <c r="J6" s="8" t="s">
        <v>38</v>
      </c>
      <c r="K6" s="8" t="s">
        <v>33</v>
      </c>
      <c r="L6" s="60">
        <f t="shared" ref="L6:L36" ca="1" si="0">IF(ISNA($A6=VLOOKUP($A6,$Q:$Q,1,FALSE)),1,2)</f>
        <v>2</v>
      </c>
      <c r="M6" s="61">
        <f t="shared" ref="M6:M36" si="1">A6</f>
        <v>43952</v>
      </c>
      <c r="O6" s="20"/>
      <c r="P6" s="26" t="s">
        <v>7</v>
      </c>
      <c r="Q6" s="19">
        <f ca="1">DATE(Q1,5,8)</f>
        <v>43959</v>
      </c>
      <c r="U6" s="4"/>
    </row>
    <row r="7" spans="1:21" s="11" customFormat="1" ht="24.95" customHeight="1" x14ac:dyDescent="0.2">
      <c r="A7" s="1">
        <v>43953</v>
      </c>
      <c r="B7" s="8"/>
      <c r="C7" s="9"/>
      <c r="D7" s="2"/>
      <c r="E7" s="10"/>
      <c r="F7" s="9"/>
      <c r="G7" s="2"/>
      <c r="H7" s="10"/>
      <c r="I7" s="3">
        <v>0.125</v>
      </c>
      <c r="J7" s="8" t="s">
        <v>37</v>
      </c>
      <c r="K7" s="8" t="s">
        <v>34</v>
      </c>
      <c r="L7" s="60">
        <f t="shared" ca="1" si="0"/>
        <v>1</v>
      </c>
      <c r="M7" s="61">
        <f t="shared" si="1"/>
        <v>43953</v>
      </c>
      <c r="O7" s="20"/>
      <c r="P7" s="25" t="s">
        <v>8</v>
      </c>
      <c r="Q7" s="19">
        <f ca="1">Q4+38</f>
        <v>43972</v>
      </c>
      <c r="R7" s="27"/>
      <c r="S7" s="15"/>
      <c r="U7" s="4"/>
    </row>
    <row r="8" spans="1:21" s="11" customFormat="1" ht="24.95" customHeight="1" x14ac:dyDescent="0.2">
      <c r="A8" s="1">
        <v>43954</v>
      </c>
      <c r="B8" s="8"/>
      <c r="C8" s="9"/>
      <c r="D8" s="2"/>
      <c r="E8" s="10"/>
      <c r="F8" s="9"/>
      <c r="G8" s="2"/>
      <c r="H8" s="10"/>
      <c r="I8" s="3">
        <v>8.3333333333333329E-2</v>
      </c>
      <c r="J8" s="8" t="s">
        <v>37</v>
      </c>
      <c r="K8" s="8" t="s">
        <v>34</v>
      </c>
      <c r="L8" s="60">
        <f t="shared" ca="1" si="0"/>
        <v>1</v>
      </c>
      <c r="M8" s="61">
        <f t="shared" si="1"/>
        <v>43954</v>
      </c>
      <c r="O8" s="20"/>
      <c r="P8" s="25" t="s">
        <v>9</v>
      </c>
      <c r="Q8" s="19">
        <f ca="1">Q3+49</f>
        <v>43982</v>
      </c>
      <c r="R8" s="27"/>
      <c r="S8" s="15"/>
      <c r="U8" s="4"/>
    </row>
    <row r="9" spans="1:21" s="11" customFormat="1" ht="24.95" customHeight="1" x14ac:dyDescent="0.2">
      <c r="A9" s="1">
        <v>43955</v>
      </c>
      <c r="B9" s="8"/>
      <c r="C9" s="9"/>
      <c r="D9" s="2"/>
      <c r="E9" s="10"/>
      <c r="F9" s="9"/>
      <c r="G9" s="2"/>
      <c r="H9" s="10"/>
      <c r="I9" s="3"/>
      <c r="J9" s="8"/>
      <c r="K9" s="8"/>
      <c r="L9" s="60">
        <f t="shared" ca="1" si="0"/>
        <v>1</v>
      </c>
      <c r="M9" s="61">
        <f t="shared" si="1"/>
        <v>43955</v>
      </c>
      <c r="O9" s="20"/>
      <c r="P9" s="25" t="s">
        <v>10</v>
      </c>
      <c r="Q9" s="19">
        <f ca="1">DATE(Q1,7,14)</f>
        <v>44026</v>
      </c>
      <c r="R9" s="27"/>
      <c r="S9" s="15"/>
      <c r="U9" s="4"/>
    </row>
    <row r="10" spans="1:21" s="11" customFormat="1" ht="24.95" customHeight="1" x14ac:dyDescent="0.2">
      <c r="A10" s="1">
        <v>43956</v>
      </c>
      <c r="B10" s="8"/>
      <c r="C10" s="9"/>
      <c r="D10" s="2"/>
      <c r="E10" s="10"/>
      <c r="F10" s="9"/>
      <c r="G10" s="2"/>
      <c r="H10" s="10"/>
      <c r="I10" s="3">
        <v>8.3333333333333329E-2</v>
      </c>
      <c r="J10" s="8" t="s">
        <v>38</v>
      </c>
      <c r="K10" s="8" t="s">
        <v>33</v>
      </c>
      <c r="L10" s="60">
        <f t="shared" ca="1" si="0"/>
        <v>1</v>
      </c>
      <c r="M10" s="61">
        <f t="shared" si="1"/>
        <v>43956</v>
      </c>
      <c r="O10" s="20"/>
      <c r="P10" s="25" t="s">
        <v>11</v>
      </c>
      <c r="Q10" s="19">
        <f ca="1">DATE(Q1,8,15)</f>
        <v>44058</v>
      </c>
      <c r="R10" s="27"/>
      <c r="S10" s="15"/>
    </row>
    <row r="11" spans="1:21" s="11" customFormat="1" ht="24.95" customHeight="1" x14ac:dyDescent="0.2">
      <c r="A11" s="1">
        <v>43957</v>
      </c>
      <c r="B11" s="8"/>
      <c r="C11" s="9"/>
      <c r="D11" s="2"/>
      <c r="E11" s="10"/>
      <c r="F11" s="9"/>
      <c r="G11" s="2"/>
      <c r="H11" s="10"/>
      <c r="I11" s="3"/>
      <c r="J11" s="8"/>
      <c r="K11" s="8"/>
      <c r="L11" s="60">
        <f t="shared" ca="1" si="0"/>
        <v>1</v>
      </c>
      <c r="M11" s="61">
        <f t="shared" si="1"/>
        <v>43957</v>
      </c>
      <c r="O11" s="20"/>
      <c r="P11" s="25" t="s">
        <v>12</v>
      </c>
      <c r="Q11" s="19">
        <f ca="1">DATE(Q1,11,1)</f>
        <v>44136</v>
      </c>
      <c r="R11" s="27"/>
      <c r="S11" s="15"/>
    </row>
    <row r="12" spans="1:21" s="11" customFormat="1" ht="24.95" customHeight="1" x14ac:dyDescent="0.2">
      <c r="A12" s="1">
        <v>43958</v>
      </c>
      <c r="B12" s="8"/>
      <c r="C12" s="9"/>
      <c r="D12" s="2"/>
      <c r="E12" s="10"/>
      <c r="F12" s="9"/>
      <c r="G12" s="2"/>
      <c r="H12" s="10"/>
      <c r="I12" s="3">
        <v>8.3333333333333329E-2</v>
      </c>
      <c r="J12" s="8" t="s">
        <v>38</v>
      </c>
      <c r="K12" s="8" t="s">
        <v>33</v>
      </c>
      <c r="L12" s="60">
        <f t="shared" ca="1" si="0"/>
        <v>1</v>
      </c>
      <c r="M12" s="61">
        <f t="shared" si="1"/>
        <v>43958</v>
      </c>
      <c r="O12" s="20"/>
      <c r="P12" s="25" t="s">
        <v>13</v>
      </c>
      <c r="Q12" s="19">
        <f ca="1">DATE(Q1,11,11)</f>
        <v>44146</v>
      </c>
      <c r="R12" s="27"/>
      <c r="S12" s="15"/>
    </row>
    <row r="13" spans="1:21" s="11" customFormat="1" ht="24.95" customHeight="1" x14ac:dyDescent="0.2">
      <c r="A13" s="1">
        <v>43959</v>
      </c>
      <c r="B13" s="8"/>
      <c r="C13" s="9"/>
      <c r="D13" s="2"/>
      <c r="E13" s="10"/>
      <c r="F13" s="9"/>
      <c r="G13" s="2"/>
      <c r="H13" s="10"/>
      <c r="I13" s="3"/>
      <c r="J13" s="8"/>
      <c r="K13" s="8"/>
      <c r="L13" s="60">
        <f t="shared" ca="1" si="0"/>
        <v>2</v>
      </c>
      <c r="M13" s="61">
        <f t="shared" si="1"/>
        <v>43959</v>
      </c>
      <c r="O13" s="20"/>
      <c r="P13" s="25" t="s">
        <v>14</v>
      </c>
      <c r="Q13" s="19">
        <f ca="1">DATE(Q1,12,25)</f>
        <v>44190</v>
      </c>
      <c r="R13" s="27"/>
      <c r="S13" s="15"/>
    </row>
    <row r="14" spans="1:21" s="11" customFormat="1" ht="24.95" customHeight="1" x14ac:dyDescent="0.2">
      <c r="A14" s="1">
        <v>43960</v>
      </c>
      <c r="B14" s="8"/>
      <c r="C14" s="9"/>
      <c r="D14" s="2"/>
      <c r="E14" s="10"/>
      <c r="F14" s="9"/>
      <c r="G14" s="2"/>
      <c r="H14" s="10"/>
      <c r="I14" s="3"/>
      <c r="J14" s="8"/>
      <c r="K14" s="8"/>
      <c r="L14" s="60">
        <f t="shared" ca="1" si="0"/>
        <v>1</v>
      </c>
      <c r="M14" s="61">
        <f t="shared" si="1"/>
        <v>43960</v>
      </c>
      <c r="O14" s="20"/>
      <c r="P14" s="25" t="s">
        <v>3</v>
      </c>
      <c r="Q14" s="19">
        <f ca="1">DATE(R1,1,1)</f>
        <v>44197</v>
      </c>
      <c r="R14" s="27"/>
      <c r="S14" s="15"/>
      <c r="T14" s="30"/>
    </row>
    <row r="15" spans="1:21" s="11" customFormat="1" ht="24.95" customHeight="1" x14ac:dyDescent="0.2">
      <c r="A15" s="1">
        <v>43961</v>
      </c>
      <c r="B15" s="8"/>
      <c r="C15" s="9"/>
      <c r="D15" s="2"/>
      <c r="E15" s="10"/>
      <c r="F15" s="9"/>
      <c r="G15" s="2"/>
      <c r="H15" s="10"/>
      <c r="I15" s="3">
        <v>4.1666666666666664E-2</v>
      </c>
      <c r="J15" s="8" t="s">
        <v>38</v>
      </c>
      <c r="K15" s="8" t="s">
        <v>33</v>
      </c>
      <c r="L15" s="60">
        <f t="shared" ca="1" si="0"/>
        <v>1</v>
      </c>
      <c r="M15" s="61">
        <f t="shared" si="1"/>
        <v>43961</v>
      </c>
      <c r="O15" s="20"/>
      <c r="P15" s="25" t="s">
        <v>4</v>
      </c>
      <c r="Q15" s="19">
        <f ca="1">ROUND(DATE(R1,4,MOD(234-11*MOD(R1,19),30))/7,0)*7-6</f>
        <v>44290</v>
      </c>
      <c r="R15" s="27"/>
      <c r="S15" s="15"/>
    </row>
    <row r="16" spans="1:21" s="11" customFormat="1" ht="24.95" customHeight="1" x14ac:dyDescent="0.2">
      <c r="A16" s="1">
        <v>43962</v>
      </c>
      <c r="B16" s="8"/>
      <c r="C16" s="9"/>
      <c r="D16" s="2"/>
      <c r="E16" s="10"/>
      <c r="F16" s="9"/>
      <c r="G16" s="2"/>
      <c r="H16" s="10"/>
      <c r="I16" s="3"/>
      <c r="J16" s="8"/>
      <c r="K16" s="8"/>
      <c r="L16" s="60">
        <f t="shared" ca="1" si="0"/>
        <v>1</v>
      </c>
      <c r="M16" s="61">
        <f t="shared" si="1"/>
        <v>43962</v>
      </c>
      <c r="O16" s="20"/>
      <c r="P16" s="25" t="s">
        <v>5</v>
      </c>
      <c r="Q16" s="19">
        <f ca="1">Q15+1</f>
        <v>44291</v>
      </c>
      <c r="R16" s="27"/>
      <c r="S16" s="15"/>
    </row>
    <row r="17" spans="1:19" s="11" customFormat="1" ht="24.95" customHeight="1" x14ac:dyDescent="0.2">
      <c r="A17" s="1">
        <v>43963</v>
      </c>
      <c r="B17" s="8"/>
      <c r="C17" s="9"/>
      <c r="D17" s="2"/>
      <c r="E17" s="10"/>
      <c r="F17" s="9"/>
      <c r="G17" s="2"/>
      <c r="H17" s="10"/>
      <c r="I17" s="3"/>
      <c r="J17" s="8"/>
      <c r="K17" s="8"/>
      <c r="L17" s="60">
        <f t="shared" ca="1" si="0"/>
        <v>1</v>
      </c>
      <c r="M17" s="61">
        <f t="shared" si="1"/>
        <v>43963</v>
      </c>
      <c r="O17" s="20"/>
      <c r="P17" s="25" t="s">
        <v>6</v>
      </c>
      <c r="Q17" s="19">
        <f ca="1">DATE(R1,5,1)</f>
        <v>44317</v>
      </c>
      <c r="R17" s="27"/>
      <c r="S17" s="15"/>
    </row>
    <row r="18" spans="1:19" s="11" customFormat="1" ht="24.95" customHeight="1" x14ac:dyDescent="0.2">
      <c r="A18" s="1">
        <v>43964</v>
      </c>
      <c r="B18" s="8"/>
      <c r="C18" s="9"/>
      <c r="D18" s="2"/>
      <c r="E18" s="10"/>
      <c r="F18" s="9"/>
      <c r="G18" s="2"/>
      <c r="H18" s="10"/>
      <c r="I18" s="3"/>
      <c r="J18" s="8"/>
      <c r="K18" s="8"/>
      <c r="L18" s="60">
        <f t="shared" ca="1" si="0"/>
        <v>1</v>
      </c>
      <c r="M18" s="61">
        <f t="shared" si="1"/>
        <v>43964</v>
      </c>
      <c r="O18" s="20"/>
      <c r="P18" s="26" t="s">
        <v>7</v>
      </c>
      <c r="Q18" s="19">
        <f ca="1">DATE(R1,5,8)</f>
        <v>44324</v>
      </c>
      <c r="R18" s="27"/>
      <c r="S18" s="15"/>
    </row>
    <row r="19" spans="1:19" s="11" customFormat="1" ht="24.95" customHeight="1" x14ac:dyDescent="0.2">
      <c r="A19" s="1">
        <v>43965</v>
      </c>
      <c r="B19" s="8"/>
      <c r="C19" s="9"/>
      <c r="D19" s="2"/>
      <c r="E19" s="10"/>
      <c r="F19" s="9"/>
      <c r="G19" s="2"/>
      <c r="H19" s="10"/>
      <c r="I19" s="3"/>
      <c r="J19" s="8"/>
      <c r="K19" s="8"/>
      <c r="L19" s="60">
        <f t="shared" ca="1" si="0"/>
        <v>1</v>
      </c>
      <c r="M19" s="61">
        <f t="shared" si="1"/>
        <v>43965</v>
      </c>
      <c r="O19" s="20"/>
      <c r="P19" s="25" t="s">
        <v>8</v>
      </c>
      <c r="Q19" s="19">
        <f ca="1">Q16+38</f>
        <v>44329</v>
      </c>
    </row>
    <row r="20" spans="1:19" s="11" customFormat="1" ht="24.95" customHeight="1" x14ac:dyDescent="0.2">
      <c r="A20" s="1">
        <v>43966</v>
      </c>
      <c r="B20" s="8"/>
      <c r="C20" s="9"/>
      <c r="D20" s="2"/>
      <c r="E20" s="10"/>
      <c r="F20" s="9"/>
      <c r="G20" s="2"/>
      <c r="H20" s="10"/>
      <c r="I20" s="3"/>
      <c r="J20" s="8"/>
      <c r="K20" s="8"/>
      <c r="L20" s="60">
        <f t="shared" ca="1" si="0"/>
        <v>1</v>
      </c>
      <c r="M20" s="61">
        <f t="shared" si="1"/>
        <v>43966</v>
      </c>
      <c r="O20" s="20"/>
      <c r="P20" s="25" t="s">
        <v>9</v>
      </c>
      <c r="Q20" s="19">
        <f ca="1">Q15+49</f>
        <v>44339</v>
      </c>
    </row>
    <row r="21" spans="1:19" s="11" customFormat="1" ht="24.95" customHeight="1" x14ac:dyDescent="0.2">
      <c r="A21" s="1">
        <v>43967</v>
      </c>
      <c r="B21" s="8"/>
      <c r="C21" s="9"/>
      <c r="D21" s="2"/>
      <c r="E21" s="10"/>
      <c r="F21" s="9"/>
      <c r="G21" s="2"/>
      <c r="H21" s="10"/>
      <c r="I21" s="3"/>
      <c r="J21" s="8"/>
      <c r="K21" s="8"/>
      <c r="L21" s="60">
        <f t="shared" ca="1" si="0"/>
        <v>1</v>
      </c>
      <c r="M21" s="61">
        <f t="shared" si="1"/>
        <v>43967</v>
      </c>
      <c r="O21" s="20"/>
      <c r="P21" s="25" t="s">
        <v>10</v>
      </c>
      <c r="Q21" s="19">
        <f ca="1">DATE(R1,7,14)</f>
        <v>44391</v>
      </c>
    </row>
    <row r="22" spans="1:19" s="11" customFormat="1" ht="24.95" customHeight="1" x14ac:dyDescent="0.2">
      <c r="A22" s="1">
        <v>43968</v>
      </c>
      <c r="B22" s="8"/>
      <c r="C22" s="9"/>
      <c r="D22" s="2"/>
      <c r="E22" s="10"/>
      <c r="F22" s="9"/>
      <c r="G22" s="2"/>
      <c r="H22" s="10"/>
      <c r="I22" s="3"/>
      <c r="J22" s="8"/>
      <c r="K22" s="8"/>
      <c r="L22" s="60">
        <f t="shared" ca="1" si="0"/>
        <v>1</v>
      </c>
      <c r="M22" s="61">
        <f t="shared" si="1"/>
        <v>43968</v>
      </c>
      <c r="O22" s="20"/>
      <c r="P22" s="25" t="s">
        <v>11</v>
      </c>
      <c r="Q22" s="19">
        <f ca="1">DATE(R1,8,15)</f>
        <v>44423</v>
      </c>
    </row>
    <row r="23" spans="1:19" s="11" customFormat="1" ht="24.95" customHeight="1" x14ac:dyDescent="0.2">
      <c r="A23" s="1">
        <v>43969</v>
      </c>
      <c r="B23" s="8"/>
      <c r="C23" s="9"/>
      <c r="D23" s="2"/>
      <c r="E23" s="10"/>
      <c r="F23" s="9"/>
      <c r="G23" s="2"/>
      <c r="H23" s="10"/>
      <c r="I23" s="3"/>
      <c r="J23" s="8"/>
      <c r="K23" s="8"/>
      <c r="L23" s="60">
        <f t="shared" ca="1" si="0"/>
        <v>1</v>
      </c>
      <c r="M23" s="61">
        <f t="shared" si="1"/>
        <v>43969</v>
      </c>
      <c r="O23" s="20"/>
      <c r="P23" s="25" t="s">
        <v>12</v>
      </c>
      <c r="Q23" s="19">
        <f ca="1">DATE(R1,11,1)</f>
        <v>44501</v>
      </c>
    </row>
    <row r="24" spans="1:19" s="11" customFormat="1" ht="24.95" customHeight="1" x14ac:dyDescent="0.2">
      <c r="A24" s="1">
        <v>43970</v>
      </c>
      <c r="B24" s="8"/>
      <c r="C24" s="9"/>
      <c r="D24" s="2"/>
      <c r="E24" s="10"/>
      <c r="F24" s="9"/>
      <c r="G24" s="2"/>
      <c r="H24" s="10"/>
      <c r="I24" s="3"/>
      <c r="J24" s="8"/>
      <c r="K24" s="8"/>
      <c r="L24" s="60">
        <f t="shared" ca="1" si="0"/>
        <v>1</v>
      </c>
      <c r="M24" s="61">
        <f t="shared" si="1"/>
        <v>43970</v>
      </c>
      <c r="O24" s="20"/>
      <c r="P24" s="25" t="s">
        <v>13</v>
      </c>
      <c r="Q24" s="19">
        <f ca="1">DATE(R1,11,11)</f>
        <v>44511</v>
      </c>
    </row>
    <row r="25" spans="1:19" s="11" customFormat="1" ht="24.95" customHeight="1" x14ac:dyDescent="0.2">
      <c r="A25" s="1">
        <v>43971</v>
      </c>
      <c r="B25" s="8"/>
      <c r="C25" s="9"/>
      <c r="D25" s="2"/>
      <c r="E25" s="10"/>
      <c r="F25" s="9"/>
      <c r="G25" s="2"/>
      <c r="H25" s="10"/>
      <c r="I25" s="3"/>
      <c r="J25" s="8"/>
      <c r="K25" s="8"/>
      <c r="L25" s="60">
        <f t="shared" ca="1" si="0"/>
        <v>1</v>
      </c>
      <c r="M25" s="61">
        <f t="shared" si="1"/>
        <v>43971</v>
      </c>
      <c r="O25" s="20"/>
      <c r="P25" s="25" t="s">
        <v>14</v>
      </c>
      <c r="Q25" s="19">
        <f ca="1">DATE(R1,12,25)</f>
        <v>44555</v>
      </c>
    </row>
    <row r="26" spans="1:19" s="11" customFormat="1" ht="24.95" customHeight="1" x14ac:dyDescent="0.2">
      <c r="A26" s="1">
        <v>43972</v>
      </c>
      <c r="B26" s="8"/>
      <c r="C26" s="9"/>
      <c r="D26" s="2"/>
      <c r="E26" s="10"/>
      <c r="F26" s="9"/>
      <c r="G26" s="2"/>
      <c r="H26" s="10"/>
      <c r="I26" s="3">
        <v>0.125</v>
      </c>
      <c r="J26" s="8" t="s">
        <v>41</v>
      </c>
      <c r="K26" s="8" t="s">
        <v>36</v>
      </c>
      <c r="L26" s="60">
        <f t="shared" ca="1" si="0"/>
        <v>2</v>
      </c>
      <c r="M26" s="61">
        <f t="shared" si="1"/>
        <v>43972</v>
      </c>
      <c r="O26" s="20"/>
      <c r="P26" s="27"/>
      <c r="Q26" s="14"/>
      <c r="R26" s="4"/>
    </row>
    <row r="27" spans="1:19" s="11" customFormat="1" ht="24.95" customHeight="1" x14ac:dyDescent="0.2">
      <c r="A27" s="1">
        <v>43973</v>
      </c>
      <c r="B27" s="8"/>
      <c r="C27" s="9"/>
      <c r="D27" s="2"/>
      <c r="E27" s="10"/>
      <c r="F27" s="9"/>
      <c r="G27" s="2"/>
      <c r="H27" s="10"/>
      <c r="I27" s="3"/>
      <c r="J27" s="8"/>
      <c r="K27" s="8"/>
      <c r="L27" s="60">
        <f t="shared" ca="1" si="0"/>
        <v>1</v>
      </c>
      <c r="M27" s="61">
        <f t="shared" si="1"/>
        <v>43973</v>
      </c>
      <c r="O27" s="20"/>
      <c r="P27" s="27"/>
      <c r="Q27" s="14"/>
      <c r="R27" s="4"/>
    </row>
    <row r="28" spans="1:19" s="11" customFormat="1" ht="24.95" customHeight="1" x14ac:dyDescent="0.2">
      <c r="A28" s="1">
        <v>43974</v>
      </c>
      <c r="B28" s="12"/>
      <c r="C28" s="9"/>
      <c r="D28" s="2"/>
      <c r="E28" s="10"/>
      <c r="F28" s="9"/>
      <c r="G28" s="2"/>
      <c r="H28" s="10"/>
      <c r="I28" s="3"/>
      <c r="J28" s="8"/>
      <c r="K28" s="8"/>
      <c r="L28" s="60">
        <f t="shared" ca="1" si="0"/>
        <v>1</v>
      </c>
      <c r="M28" s="61">
        <f t="shared" si="1"/>
        <v>43974</v>
      </c>
      <c r="O28" s="20"/>
      <c r="P28" s="27"/>
      <c r="Q28" s="14"/>
      <c r="R28" s="4"/>
    </row>
    <row r="29" spans="1:19" s="11" customFormat="1" ht="24.95" customHeight="1" x14ac:dyDescent="0.2">
      <c r="A29" s="1">
        <v>43975</v>
      </c>
      <c r="B29" s="8"/>
      <c r="C29" s="9"/>
      <c r="D29" s="2"/>
      <c r="E29" s="10"/>
      <c r="F29" s="9"/>
      <c r="G29" s="2"/>
      <c r="H29" s="10"/>
      <c r="I29" s="3"/>
      <c r="J29" s="8"/>
      <c r="K29" s="8"/>
      <c r="L29" s="60">
        <f t="shared" ca="1" si="0"/>
        <v>1</v>
      </c>
      <c r="M29" s="61">
        <f t="shared" si="1"/>
        <v>43975</v>
      </c>
      <c r="O29" s="20"/>
      <c r="P29" s="27"/>
      <c r="Q29" s="14"/>
      <c r="R29" s="4"/>
    </row>
    <row r="30" spans="1:19" s="11" customFormat="1" ht="24.95" customHeight="1" x14ac:dyDescent="0.2">
      <c r="A30" s="1">
        <v>43976</v>
      </c>
      <c r="B30" s="8"/>
      <c r="C30" s="9"/>
      <c r="D30" s="2"/>
      <c r="E30" s="10"/>
      <c r="F30" s="9"/>
      <c r="G30" s="2"/>
      <c r="H30" s="10"/>
      <c r="I30" s="3" t="str">
        <f t="shared" ref="I30:I36" si="2">IF(AND(C30&lt;&gt;"",E30&lt;&gt;"",F30&lt;&gt;"",H30&lt;&gt;""),((H30-F30)+(E30-C30))*L30,IF(AND(C30&lt;&gt;"",E30&lt;&gt;""),(E30-C30)*L30,""))</f>
        <v/>
      </c>
      <c r="J30" s="8"/>
      <c r="K30" s="8"/>
      <c r="L30" s="60">
        <f t="shared" ca="1" si="0"/>
        <v>1</v>
      </c>
      <c r="M30" s="61">
        <f t="shared" si="1"/>
        <v>43976</v>
      </c>
      <c r="O30" s="20"/>
      <c r="P30" s="27"/>
      <c r="Q30" s="14"/>
      <c r="R30" s="4"/>
    </row>
    <row r="31" spans="1:19" s="11" customFormat="1" ht="24.95" customHeight="1" x14ac:dyDescent="0.2">
      <c r="A31" s="1">
        <v>43977</v>
      </c>
      <c r="B31" s="8"/>
      <c r="C31" s="9"/>
      <c r="D31" s="2" t="str">
        <f t="shared" ref="D31:D36" si="3">IF(C31="","","-")</f>
        <v/>
      </c>
      <c r="E31" s="10"/>
      <c r="F31" s="9"/>
      <c r="G31" s="2"/>
      <c r="H31" s="10"/>
      <c r="I31" s="3" t="str">
        <f t="shared" si="2"/>
        <v/>
      </c>
      <c r="J31" s="8"/>
      <c r="K31" s="8"/>
      <c r="L31" s="60">
        <f t="shared" ca="1" si="0"/>
        <v>1</v>
      </c>
      <c r="M31" s="61">
        <f t="shared" si="1"/>
        <v>43977</v>
      </c>
      <c r="O31" s="20"/>
      <c r="P31" s="27"/>
      <c r="Q31" s="14"/>
      <c r="R31" s="4"/>
    </row>
    <row r="32" spans="1:19" s="11" customFormat="1" ht="24.95" customHeight="1" x14ac:dyDescent="0.2">
      <c r="A32" s="1">
        <v>43978</v>
      </c>
      <c r="B32" s="8"/>
      <c r="C32" s="9"/>
      <c r="D32" s="2" t="str">
        <f t="shared" si="3"/>
        <v/>
      </c>
      <c r="E32" s="10"/>
      <c r="F32" s="9"/>
      <c r="G32" s="2"/>
      <c r="H32" s="10"/>
      <c r="I32" s="3" t="str">
        <f t="shared" si="2"/>
        <v/>
      </c>
      <c r="J32" s="8"/>
      <c r="K32" s="8"/>
      <c r="L32" s="60">
        <f t="shared" ca="1" si="0"/>
        <v>1</v>
      </c>
      <c r="M32" s="61">
        <f t="shared" si="1"/>
        <v>43978</v>
      </c>
      <c r="O32" s="20"/>
      <c r="P32" s="27"/>
      <c r="Q32" s="14"/>
      <c r="R32" s="4"/>
    </row>
    <row r="33" spans="1:18" s="11" customFormat="1" ht="24.95" customHeight="1" x14ac:dyDescent="0.2">
      <c r="A33" s="43">
        <v>43979</v>
      </c>
      <c r="B33" s="44"/>
      <c r="C33" s="45"/>
      <c r="D33" s="46" t="str">
        <f t="shared" si="3"/>
        <v/>
      </c>
      <c r="E33" s="47"/>
      <c r="F33" s="45"/>
      <c r="G33" s="46"/>
      <c r="H33" s="47"/>
      <c r="I33" s="48" t="str">
        <f t="shared" si="2"/>
        <v/>
      </c>
      <c r="J33" s="44"/>
      <c r="K33" s="44"/>
      <c r="L33" s="60">
        <f t="shared" ca="1" si="0"/>
        <v>1</v>
      </c>
      <c r="M33" s="61">
        <f t="shared" si="1"/>
        <v>43979</v>
      </c>
      <c r="O33" s="20"/>
      <c r="P33" s="27"/>
      <c r="Q33" s="14"/>
      <c r="R33" s="4"/>
    </row>
    <row r="34" spans="1:18" s="11" customFormat="1" ht="24.95" customHeight="1" x14ac:dyDescent="0.2">
      <c r="A34" s="1">
        <v>43980</v>
      </c>
      <c r="B34" s="8"/>
      <c r="C34" s="9"/>
      <c r="D34" s="2" t="str">
        <f t="shared" si="3"/>
        <v/>
      </c>
      <c r="E34" s="10"/>
      <c r="F34" s="9"/>
      <c r="G34" s="2"/>
      <c r="H34" s="10"/>
      <c r="I34" s="49" t="str">
        <f t="shared" si="2"/>
        <v/>
      </c>
      <c r="J34" s="8"/>
      <c r="K34" s="8"/>
      <c r="L34" s="60">
        <f t="shared" ca="1" si="0"/>
        <v>1</v>
      </c>
      <c r="M34" s="61">
        <f t="shared" si="1"/>
        <v>43980</v>
      </c>
      <c r="O34" s="20"/>
      <c r="P34" s="27"/>
      <c r="Q34" s="14"/>
      <c r="R34" s="4"/>
    </row>
    <row r="35" spans="1:18" s="11" customFormat="1" ht="24.95" customHeight="1" x14ac:dyDescent="0.2">
      <c r="A35" s="1">
        <v>43981</v>
      </c>
      <c r="B35" s="8"/>
      <c r="C35" s="9"/>
      <c r="D35" s="2" t="str">
        <f t="shared" si="3"/>
        <v/>
      </c>
      <c r="E35" s="10"/>
      <c r="F35" s="9"/>
      <c r="G35" s="2" t="str">
        <f t="shared" ref="G35:G36" si="4">IF(F35="","","-")</f>
        <v/>
      </c>
      <c r="H35" s="10"/>
      <c r="I35" s="49" t="str">
        <f t="shared" si="2"/>
        <v/>
      </c>
      <c r="J35" s="8"/>
      <c r="K35" s="8"/>
      <c r="L35" s="60">
        <f t="shared" ca="1" si="0"/>
        <v>1</v>
      </c>
      <c r="M35" s="61">
        <f t="shared" si="1"/>
        <v>43981</v>
      </c>
      <c r="O35" s="20"/>
      <c r="P35" s="27"/>
      <c r="Q35" s="14"/>
      <c r="R35" s="4"/>
    </row>
    <row r="36" spans="1:18" s="11" customFormat="1" ht="24.95" customHeight="1" x14ac:dyDescent="0.2">
      <c r="A36" s="1">
        <v>43982</v>
      </c>
      <c r="B36" s="8"/>
      <c r="C36" s="9"/>
      <c r="D36" s="2" t="str">
        <f t="shared" si="3"/>
        <v/>
      </c>
      <c r="E36" s="10"/>
      <c r="F36" s="9"/>
      <c r="G36" s="2" t="str">
        <f t="shared" si="4"/>
        <v/>
      </c>
      <c r="H36" s="10"/>
      <c r="I36" s="49" t="str">
        <f t="shared" si="2"/>
        <v/>
      </c>
      <c r="J36" s="8"/>
      <c r="K36" s="8"/>
      <c r="L36" s="60">
        <f t="shared" ca="1" si="0"/>
        <v>2</v>
      </c>
      <c r="M36" s="61">
        <f t="shared" si="1"/>
        <v>43982</v>
      </c>
      <c r="O36" s="20"/>
      <c r="P36" s="27"/>
      <c r="Q36" s="14"/>
      <c r="R36" s="4"/>
    </row>
  </sheetData>
  <mergeCells count="3">
    <mergeCell ref="A1:K1"/>
    <mergeCell ref="C4:I4"/>
    <mergeCell ref="A4:B4"/>
  </mergeCells>
  <phoneticPr fontId="2" type="noConversion"/>
  <conditionalFormatting sqref="A6:K36">
    <cfRule type="expression" dxfId="21" priority="12" stopIfTrue="1">
      <formula>WEEKDAY($A6,2)&gt;5</formula>
    </cfRule>
  </conditionalFormatting>
  <dataValidations count="2">
    <dataValidation type="list" allowBlank="1" showInputMessage="1" showErrorMessage="1" sqref="K29:K36">
      <formula1>INDIRECT("Tab_motifJour[motif jour]")</formula1>
    </dataValidation>
    <dataValidation type="list" allowBlank="1" showInputMessage="1" showErrorMessage="1" sqref="J27:J36">
      <formula1>INDIRECT("Tab_CDI[nom]")</formula1>
    </dataValidation>
  </dataValidations>
  <pageMargins left="0.53" right="0.24" top="0.24" bottom="0.18" header="0.2" footer="0.18"/>
  <pageSetup paperSize="9" scale="8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Données!$C$2:$C$6</xm:f>
          </x14:formula1>
          <xm:sqref>K6:K28</xm:sqref>
        </x14:dataValidation>
        <x14:dataValidation type="list" allowBlank="1" showInputMessage="1" showErrorMessage="1">
          <x14:formula1>
            <xm:f>Données!$A$2:$A$7</xm:f>
          </x14:formula1>
          <xm:sqref>J6:J26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9"/>
  <sheetViews>
    <sheetView workbookViewId="0">
      <selection activeCell="Q10" sqref="Q10"/>
    </sheetView>
  </sheetViews>
  <sheetFormatPr baseColWidth="10" defaultRowHeight="12.75" x14ac:dyDescent="0.2"/>
  <cols>
    <col min="1" max="11" width="2.140625" style="52" customWidth="1"/>
    <col min="12" max="12" width="11.140625" customWidth="1"/>
    <col min="13" max="13" width="9" customWidth="1"/>
    <col min="14" max="14" width="12" customWidth="1"/>
    <col min="15" max="16" width="10.140625" customWidth="1"/>
    <col min="17" max="17" width="9.5703125" style="41" customWidth="1"/>
    <col min="18" max="18" width="13.28515625" style="36" customWidth="1"/>
    <col min="19" max="19" width="16.28515625" style="40" customWidth="1"/>
    <col min="20" max="20" width="12" style="40" customWidth="1"/>
    <col min="21" max="25" width="14.5703125" style="40" customWidth="1"/>
    <col min="26" max="26" width="23.5703125" bestFit="1" customWidth="1"/>
    <col min="27" max="27" width="7.7109375" customWidth="1"/>
    <col min="28" max="28" width="8.5703125" customWidth="1"/>
    <col min="29" max="29" width="6.140625" customWidth="1"/>
    <col min="30" max="30" width="7.85546875" customWidth="1"/>
    <col min="31" max="31" width="13.28515625" bestFit="1" customWidth="1"/>
    <col min="32" max="32" width="16.28515625" bestFit="1" customWidth="1"/>
    <col min="33" max="37" width="14.5703125" bestFit="1" customWidth="1"/>
  </cols>
  <sheetData>
    <row r="1" spans="2:25" x14ac:dyDescent="0.2">
      <c r="B1" s="53"/>
      <c r="C1" s="53"/>
      <c r="D1" s="53"/>
      <c r="E1" s="53"/>
      <c r="F1" s="53"/>
      <c r="G1" s="53"/>
      <c r="H1" s="53"/>
      <c r="I1" s="53"/>
      <c r="J1" s="53"/>
      <c r="L1" s="34" t="s">
        <v>17</v>
      </c>
      <c r="M1" s="34" t="s">
        <v>43</v>
      </c>
      <c r="N1" s="34" t="s">
        <v>31</v>
      </c>
      <c r="O1" s="35" t="s">
        <v>18</v>
      </c>
      <c r="P1" s="35" t="s">
        <v>19</v>
      </c>
      <c r="Q1" s="41" t="s">
        <v>20</v>
      </c>
      <c r="R1" s="36" t="s">
        <v>21</v>
      </c>
      <c r="S1" s="37" t="s">
        <v>22</v>
      </c>
      <c r="T1" s="37" t="s">
        <v>29</v>
      </c>
      <c r="U1" s="38" t="s">
        <v>23</v>
      </c>
      <c r="V1" s="38" t="s">
        <v>24</v>
      </c>
      <c r="W1" s="38" t="s">
        <v>25</v>
      </c>
      <c r="X1" s="39" t="s">
        <v>26</v>
      </c>
      <c r="Y1" s="51" t="s">
        <v>27</v>
      </c>
    </row>
    <row r="2" spans="2:25" x14ac:dyDescent="0.2">
      <c r="B2" s="53"/>
      <c r="C2" s="53"/>
      <c r="D2" s="53"/>
      <c r="E2" s="53"/>
      <c r="F2" s="53"/>
      <c r="G2" s="53"/>
      <c r="H2" s="53"/>
      <c r="I2" s="53"/>
      <c r="J2" s="53"/>
      <c r="L2" s="34" t="s">
        <v>28</v>
      </c>
      <c r="M2" s="34" t="s">
        <v>41</v>
      </c>
      <c r="N2" s="34" t="s">
        <v>36</v>
      </c>
      <c r="O2" s="35">
        <v>43972</v>
      </c>
      <c r="P2" s="35">
        <v>43972</v>
      </c>
      <c r="Q2" s="42">
        <v>0.125</v>
      </c>
      <c r="S2" s="37">
        <v>0</v>
      </c>
      <c r="T2" s="37" t="s">
        <v>30</v>
      </c>
      <c r="U2" s="38"/>
      <c r="V2" s="38"/>
      <c r="W2" s="38"/>
      <c r="X2" s="38"/>
      <c r="Y2" s="35"/>
    </row>
    <row r="3" spans="2:25" x14ac:dyDescent="0.2">
      <c r="B3" s="53"/>
      <c r="C3" s="53"/>
      <c r="D3" s="53"/>
      <c r="E3" s="53"/>
      <c r="F3" s="53"/>
      <c r="G3" s="53"/>
      <c r="H3" s="53"/>
      <c r="I3" s="53"/>
      <c r="J3" s="53"/>
      <c r="L3" s="34" t="s">
        <v>28</v>
      </c>
      <c r="M3" s="34" t="s">
        <v>37</v>
      </c>
      <c r="N3" s="34" t="s">
        <v>34</v>
      </c>
      <c r="O3" s="35">
        <v>43953</v>
      </c>
      <c r="P3" s="35">
        <v>43954</v>
      </c>
      <c r="Q3" s="50">
        <v>0.20833333333333334</v>
      </c>
      <c r="R3" s="50">
        <v>8.3333333333333329E-2</v>
      </c>
      <c r="S3" s="34">
        <v>1</v>
      </c>
      <c r="T3" s="34" t="s">
        <v>30</v>
      </c>
      <c r="U3" s="35">
        <v>43954</v>
      </c>
      <c r="V3" s="35"/>
      <c r="W3" s="35"/>
      <c r="X3" s="35"/>
      <c r="Y3" s="35"/>
    </row>
    <row r="4" spans="2:25" x14ac:dyDescent="0.2">
      <c r="B4" s="53"/>
      <c r="C4" s="53"/>
      <c r="D4" s="53"/>
      <c r="E4" s="53"/>
      <c r="F4" s="53"/>
      <c r="G4" s="53"/>
      <c r="H4" s="53"/>
      <c r="I4" s="53"/>
      <c r="J4" s="53"/>
      <c r="L4" s="34" t="s">
        <v>28</v>
      </c>
      <c r="M4" s="34" t="s">
        <v>38</v>
      </c>
      <c r="N4" s="34" t="s">
        <v>33</v>
      </c>
      <c r="O4" s="35">
        <v>43952</v>
      </c>
      <c r="P4" s="35">
        <v>43961</v>
      </c>
      <c r="Q4" s="50">
        <v>0.29166666666666669</v>
      </c>
      <c r="R4" s="50">
        <v>4.1666666666666664E-2</v>
      </c>
      <c r="S4" s="34">
        <v>1</v>
      </c>
      <c r="T4" s="34" t="s">
        <v>30</v>
      </c>
      <c r="U4" s="35">
        <v>43961</v>
      </c>
      <c r="V4" s="35"/>
      <c r="W4" s="35"/>
      <c r="X4" s="35"/>
      <c r="Y4" s="35"/>
    </row>
    <row r="5" spans="2:25" x14ac:dyDescent="0.2">
      <c r="B5" s="53"/>
      <c r="C5" s="53"/>
      <c r="D5" s="53"/>
      <c r="E5" s="53"/>
      <c r="F5" s="53"/>
      <c r="G5" s="53"/>
      <c r="H5" s="53"/>
      <c r="I5" s="53"/>
      <c r="J5" s="53"/>
      <c r="Q5" s="42"/>
    </row>
    <row r="6" spans="2:25" x14ac:dyDescent="0.2">
      <c r="B6" s="53"/>
      <c r="C6" s="53"/>
      <c r="D6" s="53"/>
      <c r="E6" s="53"/>
      <c r="F6" s="53"/>
      <c r="G6" s="53"/>
      <c r="H6" s="53"/>
      <c r="I6" s="53"/>
      <c r="J6" s="53"/>
      <c r="Q6" s="42"/>
    </row>
    <row r="7" spans="2:25" x14ac:dyDescent="0.2">
      <c r="B7" s="53"/>
      <c r="C7" s="53"/>
      <c r="D7" s="53"/>
      <c r="E7" s="53"/>
      <c r="F7" s="53"/>
      <c r="G7" s="53"/>
      <c r="H7" s="53"/>
      <c r="I7" s="53"/>
      <c r="J7" s="53"/>
      <c r="Q7" s="42"/>
    </row>
    <row r="8" spans="2:25" x14ac:dyDescent="0.2">
      <c r="B8" s="53"/>
      <c r="C8" s="53"/>
      <c r="D8" s="53"/>
      <c r="E8" s="53"/>
      <c r="F8" s="53"/>
      <c r="G8" s="53"/>
      <c r="H8" s="53"/>
      <c r="I8" s="53"/>
      <c r="J8" s="53"/>
      <c r="Q8" s="42"/>
    </row>
    <row r="9" spans="2:25" x14ac:dyDescent="0.2">
      <c r="B9" s="53"/>
      <c r="C9" s="53"/>
      <c r="D9" s="53"/>
      <c r="E9" s="53"/>
      <c r="F9" s="53"/>
      <c r="G9" s="53"/>
      <c r="H9" s="53"/>
      <c r="I9" s="53"/>
      <c r="J9" s="53"/>
      <c r="Q9" s="42"/>
    </row>
    <row r="10" spans="2:25" x14ac:dyDescent="0.2">
      <c r="B10" s="53"/>
      <c r="C10" s="53"/>
      <c r="D10" s="53"/>
      <c r="E10" s="53"/>
      <c r="F10" s="53"/>
      <c r="G10" s="53"/>
      <c r="H10" s="53"/>
      <c r="I10" s="53"/>
      <c r="J10" s="53"/>
      <c r="Q10" s="42"/>
    </row>
    <row r="11" spans="2:25" x14ac:dyDescent="0.2">
      <c r="B11" s="53"/>
      <c r="C11" s="53"/>
      <c r="D11" s="53"/>
      <c r="E11" s="53"/>
      <c r="F11" s="53"/>
      <c r="G11" s="53"/>
      <c r="H11" s="53"/>
      <c r="I11" s="53"/>
      <c r="J11" s="53"/>
      <c r="Q11" s="42"/>
    </row>
    <row r="12" spans="2:25" x14ac:dyDescent="0.2">
      <c r="B12" s="53"/>
      <c r="C12" s="53"/>
      <c r="D12" s="53"/>
      <c r="E12" s="53"/>
      <c r="F12" s="53"/>
      <c r="G12" s="53"/>
      <c r="H12" s="53"/>
      <c r="I12" s="53"/>
      <c r="J12" s="53"/>
      <c r="Q12" s="42"/>
    </row>
    <row r="13" spans="2:25" x14ac:dyDescent="0.2">
      <c r="B13" s="53"/>
      <c r="C13" s="53"/>
      <c r="D13" s="53"/>
      <c r="E13" s="53"/>
      <c r="F13" s="53"/>
      <c r="G13" s="53"/>
      <c r="H13" s="53"/>
      <c r="I13" s="53"/>
      <c r="J13" s="53"/>
      <c r="Q13" s="42"/>
    </row>
    <row r="14" spans="2:25" x14ac:dyDescent="0.2">
      <c r="B14" s="53"/>
      <c r="C14" s="53"/>
      <c r="D14" s="53"/>
      <c r="E14" s="53"/>
      <c r="F14" s="53"/>
      <c r="G14" s="53"/>
      <c r="H14" s="53"/>
      <c r="I14" s="53"/>
      <c r="J14" s="53"/>
      <c r="Q14" s="42"/>
    </row>
    <row r="15" spans="2:25" x14ac:dyDescent="0.2">
      <c r="B15" s="53"/>
      <c r="C15" s="53"/>
      <c r="D15" s="53"/>
      <c r="E15" s="53"/>
      <c r="F15" s="53"/>
      <c r="G15" s="53"/>
      <c r="H15" s="53"/>
      <c r="I15" s="53"/>
      <c r="J15" s="53"/>
      <c r="Q15" s="42"/>
    </row>
    <row r="16" spans="2:25" x14ac:dyDescent="0.2">
      <c r="B16" s="53"/>
      <c r="C16" s="53"/>
      <c r="D16" s="53"/>
      <c r="E16" s="53"/>
      <c r="F16" s="53"/>
      <c r="G16" s="53"/>
      <c r="H16" s="53"/>
      <c r="I16" s="53"/>
      <c r="J16" s="53"/>
      <c r="Q16" s="42"/>
    </row>
    <row r="17" spans="2:17" x14ac:dyDescent="0.2">
      <c r="B17" s="53"/>
      <c r="C17" s="53"/>
      <c r="D17" s="53"/>
      <c r="E17" s="53"/>
      <c r="F17" s="53"/>
      <c r="G17" s="53"/>
      <c r="H17" s="53"/>
      <c r="I17" s="53"/>
      <c r="J17" s="53"/>
      <c r="Q17" s="42"/>
    </row>
    <row r="18" spans="2:17" x14ac:dyDescent="0.2">
      <c r="B18" s="53"/>
      <c r="C18" s="53"/>
      <c r="D18" s="53"/>
      <c r="E18" s="53"/>
      <c r="F18" s="53"/>
      <c r="G18" s="53"/>
      <c r="H18" s="53"/>
      <c r="I18" s="53"/>
      <c r="J18" s="53"/>
      <c r="Q18" s="42"/>
    </row>
    <row r="19" spans="2:17" x14ac:dyDescent="0.2">
      <c r="B19" s="53"/>
      <c r="C19" s="53"/>
      <c r="D19" s="53"/>
      <c r="E19" s="53"/>
      <c r="F19" s="53"/>
      <c r="G19" s="53"/>
      <c r="H19" s="53"/>
      <c r="I19" s="53"/>
      <c r="J19" s="53"/>
      <c r="Q19" s="42"/>
    </row>
    <row r="20" spans="2:17" x14ac:dyDescent="0.2">
      <c r="B20" s="53"/>
      <c r="C20" s="53"/>
      <c r="D20" s="53"/>
      <c r="E20" s="53"/>
      <c r="F20" s="53"/>
      <c r="G20" s="53"/>
      <c r="H20" s="53"/>
      <c r="I20" s="53"/>
      <c r="J20" s="53"/>
    </row>
    <row r="21" spans="2:17" x14ac:dyDescent="0.2">
      <c r="B21" s="53"/>
      <c r="C21" s="53"/>
      <c r="D21" s="53"/>
      <c r="E21" s="53"/>
      <c r="F21" s="53"/>
      <c r="G21" s="53"/>
      <c r="H21" s="53"/>
      <c r="I21" s="53"/>
      <c r="J21" s="53"/>
    </row>
    <row r="22" spans="2:17" x14ac:dyDescent="0.2">
      <c r="B22" s="53"/>
      <c r="C22" s="53"/>
      <c r="D22" s="53"/>
      <c r="E22" s="53"/>
      <c r="F22" s="53"/>
      <c r="G22" s="53"/>
      <c r="H22" s="53"/>
      <c r="I22" s="53"/>
      <c r="J22" s="53"/>
    </row>
    <row r="23" spans="2:17" x14ac:dyDescent="0.2">
      <c r="B23" s="53"/>
      <c r="C23" s="53"/>
      <c r="D23" s="53"/>
      <c r="E23" s="53"/>
      <c r="F23" s="53"/>
      <c r="G23" s="53"/>
      <c r="H23" s="53"/>
      <c r="I23" s="53"/>
      <c r="J23" s="53"/>
    </row>
    <row r="24" spans="2:17" x14ac:dyDescent="0.2">
      <c r="B24" s="53"/>
      <c r="C24" s="53"/>
      <c r="D24" s="53"/>
      <c r="E24" s="53"/>
      <c r="F24" s="53"/>
      <c r="G24" s="53"/>
      <c r="H24" s="53"/>
      <c r="I24" s="53"/>
      <c r="J24" s="53"/>
    </row>
    <row r="25" spans="2:17" x14ac:dyDescent="0.2">
      <c r="B25" s="53"/>
      <c r="C25" s="53"/>
      <c r="D25" s="53"/>
      <c r="E25" s="53"/>
      <c r="F25" s="53"/>
      <c r="G25" s="53"/>
      <c r="H25" s="53"/>
      <c r="I25" s="53"/>
      <c r="J25" s="53"/>
    </row>
    <row r="26" spans="2:17" x14ac:dyDescent="0.2">
      <c r="B26" s="53"/>
      <c r="C26" s="53"/>
      <c r="D26" s="53"/>
      <c r="E26" s="53"/>
      <c r="F26" s="53"/>
      <c r="G26" s="53"/>
      <c r="H26" s="53"/>
      <c r="I26" s="53"/>
      <c r="J26" s="53"/>
    </row>
    <row r="27" spans="2:17" x14ac:dyDescent="0.2">
      <c r="B27" s="53"/>
      <c r="C27" s="53"/>
      <c r="D27" s="53"/>
      <c r="E27" s="53"/>
      <c r="F27" s="53"/>
      <c r="G27" s="53"/>
      <c r="H27" s="53"/>
      <c r="I27" s="53"/>
      <c r="J27" s="53"/>
    </row>
    <row r="28" spans="2:17" x14ac:dyDescent="0.2">
      <c r="B28" s="53"/>
      <c r="C28" s="53"/>
      <c r="D28" s="53"/>
      <c r="E28" s="53"/>
      <c r="F28" s="53"/>
      <c r="G28" s="53"/>
      <c r="H28" s="53"/>
      <c r="I28" s="53"/>
      <c r="J28" s="53"/>
    </row>
    <row r="29" spans="2:17" x14ac:dyDescent="0.2">
      <c r="B29" s="53"/>
      <c r="C29" s="53"/>
      <c r="D29" s="53"/>
      <c r="E29" s="53"/>
      <c r="F29" s="53"/>
      <c r="G29" s="53"/>
      <c r="H29" s="53"/>
      <c r="I29" s="53"/>
      <c r="J29" s="5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9"/>
  <sheetViews>
    <sheetView workbookViewId="0">
      <selection activeCell="A4" sqref="A4"/>
    </sheetView>
  </sheetViews>
  <sheetFormatPr baseColWidth="10" defaultRowHeight="12.75" x14ac:dyDescent="0.2"/>
  <cols>
    <col min="1" max="1" width="20.28515625" customWidth="1"/>
    <col min="3" max="3" width="16.7109375" customWidth="1"/>
  </cols>
  <sheetData>
    <row r="1" spans="1:3" ht="15" x14ac:dyDescent="0.25">
      <c r="A1" s="21" t="s">
        <v>15</v>
      </c>
      <c r="C1" s="16" t="s">
        <v>31</v>
      </c>
    </row>
    <row r="2" spans="1:3" ht="15" x14ac:dyDescent="0.25">
      <c r="A2" s="22" t="s">
        <v>37</v>
      </c>
      <c r="C2" s="23" t="s">
        <v>32</v>
      </c>
    </row>
    <row r="3" spans="1:3" ht="15" x14ac:dyDescent="0.25">
      <c r="A3" s="22" t="s">
        <v>38</v>
      </c>
      <c r="C3" s="23" t="s">
        <v>33</v>
      </c>
    </row>
    <row r="4" spans="1:3" ht="15" x14ac:dyDescent="0.25">
      <c r="A4" s="22" t="s">
        <v>39</v>
      </c>
      <c r="C4" s="23" t="s">
        <v>34</v>
      </c>
    </row>
    <row r="5" spans="1:3" ht="15" x14ac:dyDescent="0.25">
      <c r="A5" s="22" t="s">
        <v>40</v>
      </c>
      <c r="C5" s="23" t="s">
        <v>35</v>
      </c>
    </row>
    <row r="6" spans="1:3" ht="15" x14ac:dyDescent="0.25">
      <c r="A6" s="22" t="s">
        <v>41</v>
      </c>
      <c r="C6" s="23" t="s">
        <v>36</v>
      </c>
    </row>
    <row r="7" spans="1:3" ht="15" x14ac:dyDescent="0.25">
      <c r="A7" s="22" t="s">
        <v>42</v>
      </c>
      <c r="C7" s="23"/>
    </row>
    <row r="8" spans="1:3" ht="15" x14ac:dyDescent="0.25">
      <c r="A8" s="22"/>
      <c r="C8" s="23"/>
    </row>
    <row r="9" spans="1:3" ht="15" x14ac:dyDescent="0.2">
      <c r="C9" s="23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BD5575-251F-43C9-88B2-E40F7F2A83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mois</vt:lpstr>
      <vt:lpstr>Requête</vt:lpstr>
      <vt:lpstr>Données</vt:lpstr>
      <vt:lpstr>T_01_janvier</vt:lpstr>
      <vt:lpstr>mois!Zone_d_impression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cp:lastPrinted>2020-05-18T10:11:56Z</cp:lastPrinted>
  <dcterms:created xsi:type="dcterms:W3CDTF">2003-04-14T07:36:29Z</dcterms:created>
  <dcterms:modified xsi:type="dcterms:W3CDTF">2020-05-19T00:24:05Z</dcterms:modified>
</cp:coreProperties>
</file>