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60" windowWidth="19875" windowHeight="7710"/>
  </bookViews>
  <sheets>
    <sheet name="Table" sheetId="1" r:id="rId1"/>
    <sheet name="Data" sheetId="2" r:id="rId2"/>
  </sheets>
  <functionGroups/>
  <definedNames>
    <definedName name="Boils">Data!$I$2:$I$120</definedName>
    <definedName name="ClassNo">Data!$L$2:$L$120</definedName>
    <definedName name="Densities">Data!$G$2:$G$120</definedName>
    <definedName name="ElementName">Data!$C$2:$C$120</definedName>
    <definedName name="Group">Data!$D$2:$D$120</definedName>
    <definedName name="Heats">Data!$J$2:$J$120</definedName>
    <definedName name="Melts">Data!$H$2:$H$120</definedName>
    <definedName name="Period">Data!$E$2:$E$120</definedName>
    <definedName name="Symbol">Data!$B$2:$B$120</definedName>
    <definedName name="ToggleField">Table!$Y$3:$Y$13</definedName>
    <definedName name="ToggleIndex">Table!$X$17</definedName>
    <definedName name="valBoil">Table!$X$23</definedName>
    <definedName name="valDensity">Table!$X$21</definedName>
    <definedName name="valElement">Table!$X$19</definedName>
    <definedName name="valHeat">Table!$X$24</definedName>
    <definedName name="valMelt">Table!$X$22</definedName>
    <definedName name="valSymbol">Table!$X$25</definedName>
    <definedName name="valWeight">Table!$X$20</definedName>
    <definedName name="Weights">Data!$F$2:$F$120</definedName>
    <definedName name="zAdjusted">Table!$X$26</definedName>
    <definedName name="zIndex">Table!$X$18</definedName>
    <definedName name="Znumber">Data!$A$2:$A$120</definedName>
  </definedNames>
  <calcPr calcId="125725"/>
</workbook>
</file>

<file path=xl/calcChain.xml><?xml version="1.0" encoding="utf-8"?>
<calcChain xmlns="http://schemas.openxmlformats.org/spreadsheetml/2006/main">
  <c r="X20" i="1"/>
  <c r="X4"/>
  <c r="D31" s="1"/>
  <c r="X5"/>
  <c r="H38" s="1"/>
  <c r="X6"/>
  <c r="F39" s="1"/>
  <c r="X7"/>
  <c r="F33" s="1"/>
  <c r="X8"/>
  <c r="O33" s="1"/>
  <c r="X9"/>
  <c r="Q34" s="1"/>
  <c r="X10"/>
  <c r="P31" s="1"/>
  <c r="X11"/>
  <c r="S35" s="1"/>
  <c r="X12"/>
  <c r="T31" s="1"/>
  <c r="X13"/>
  <c r="K36" s="1"/>
  <c r="X3"/>
  <c r="C31" s="1"/>
  <c r="X26"/>
  <c r="X25"/>
  <c r="X24"/>
  <c r="X23"/>
  <c r="X22"/>
  <c r="X21"/>
  <c r="X19"/>
  <c r="C18"/>
  <c r="W10"/>
  <c r="W12"/>
  <c r="W13"/>
  <c r="W6"/>
  <c r="W3"/>
  <c r="W8"/>
  <c r="W4"/>
  <c r="W11"/>
  <c r="W7"/>
  <c r="W5"/>
  <c r="W9"/>
  <c r="G13"/>
  <c r="L12"/>
  <c r="L13"/>
  <c r="F13"/>
  <c r="R13"/>
  <c r="S13"/>
  <c r="O12"/>
  <c r="I12"/>
  <c r="S12"/>
  <c r="N12"/>
  <c r="M13"/>
  <c r="I13"/>
  <c r="H12"/>
  <c r="Q12"/>
  <c r="H13"/>
  <c r="E12"/>
  <c r="K12"/>
  <c r="J12"/>
  <c r="E13"/>
  <c r="O13"/>
  <c r="G12"/>
  <c r="F12"/>
  <c r="K13"/>
  <c r="J13"/>
  <c r="P13"/>
  <c r="N13"/>
  <c r="M12"/>
  <c r="R12"/>
  <c r="Q13"/>
  <c r="P12"/>
  <c r="C4"/>
  <c r="O32" l="1"/>
  <c r="D32"/>
  <c r="T30"/>
  <c r="D36"/>
  <c r="Q35"/>
  <c r="D35"/>
  <c r="O36"/>
  <c r="O34"/>
  <c r="D34"/>
  <c r="T35"/>
  <c r="L36"/>
  <c r="T34"/>
  <c r="S36"/>
  <c r="R34"/>
  <c r="E39"/>
  <c r="O35"/>
  <c r="P34"/>
  <c r="D33"/>
  <c r="T32"/>
  <c r="P35"/>
  <c r="T33"/>
  <c r="S38"/>
  <c r="R36"/>
  <c r="M36"/>
  <c r="O38"/>
  <c r="Q36"/>
  <c r="Q33"/>
  <c r="M38"/>
  <c r="C36"/>
  <c r="J38"/>
  <c r="T36"/>
  <c r="P36"/>
  <c r="R35"/>
  <c r="P33"/>
  <c r="R38"/>
  <c r="I38"/>
  <c r="C33"/>
  <c r="N38"/>
  <c r="G38"/>
  <c r="P32"/>
  <c r="O31"/>
  <c r="Q38"/>
  <c r="K38"/>
  <c r="F38"/>
  <c r="M39"/>
  <c r="S34"/>
  <c r="F35"/>
  <c r="C34"/>
  <c r="R32"/>
  <c r="C32"/>
  <c r="E38"/>
  <c r="P38"/>
  <c r="L38"/>
  <c r="L39"/>
  <c r="I36"/>
  <c r="N35"/>
  <c r="C35"/>
  <c r="G34"/>
  <c r="I33"/>
  <c r="S31"/>
  <c r="Q39"/>
  <c r="I39"/>
  <c r="K34"/>
  <c r="M33"/>
  <c r="C30"/>
  <c r="J35"/>
  <c r="E33"/>
  <c r="S32"/>
  <c r="R31"/>
  <c r="P39"/>
  <c r="H39"/>
  <c r="M35"/>
  <c r="N34"/>
  <c r="F34"/>
  <c r="H33"/>
  <c r="G36"/>
  <c r="L35"/>
  <c r="H35"/>
  <c r="M34"/>
  <c r="I34"/>
  <c r="E34"/>
  <c r="S33"/>
  <c r="K33"/>
  <c r="G33"/>
  <c r="Q32"/>
  <c r="Q31"/>
  <c r="S39"/>
  <c r="O39"/>
  <c r="K39"/>
  <c r="G39"/>
  <c r="H36"/>
  <c r="I35"/>
  <c r="J34"/>
  <c r="L33"/>
  <c r="N36"/>
  <c r="J36"/>
  <c r="F36"/>
  <c r="K35"/>
  <c r="G35"/>
  <c r="L34"/>
  <c r="H34"/>
  <c r="R33"/>
  <c r="N33"/>
  <c r="J33"/>
  <c r="R39"/>
  <c r="N39"/>
  <c r="J3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D18"/>
  <c r="E18"/>
  <c r="F18"/>
  <c r="G18"/>
  <c r="H18"/>
  <c r="I18"/>
  <c r="J18"/>
  <c r="K18"/>
  <c r="L18"/>
  <c r="M18"/>
  <c r="N18"/>
  <c r="O18"/>
  <c r="P18"/>
  <c r="Q18"/>
  <c r="R18"/>
  <c r="S18"/>
  <c r="T18"/>
  <c r="C5"/>
  <c r="S7"/>
  <c r="T5"/>
  <c r="J8"/>
  <c r="F10"/>
  <c r="E7"/>
  <c r="S8"/>
  <c r="R7"/>
  <c r="N9"/>
  <c r="I8"/>
  <c r="D7"/>
  <c r="N10"/>
  <c r="H8"/>
  <c r="Q6"/>
  <c r="T9"/>
  <c r="O8"/>
  <c r="N7"/>
  <c r="O5"/>
  <c r="E8"/>
  <c r="R6"/>
  <c r="N8"/>
  <c r="J10"/>
  <c r="I7"/>
  <c r="I9"/>
  <c r="R5"/>
  <c r="D8"/>
  <c r="R9"/>
  <c r="S5"/>
  <c r="G9"/>
  <c r="T7"/>
  <c r="O6"/>
  <c r="F9"/>
  <c r="O7"/>
  <c r="P5"/>
  <c r="D9"/>
  <c r="Q7"/>
  <c r="P6"/>
  <c r="H10"/>
  <c r="C7"/>
  <c r="Q8"/>
  <c r="Q10"/>
  <c r="L7"/>
  <c r="H9"/>
  <c r="Q5"/>
  <c r="C8"/>
  <c r="C10"/>
  <c r="T6"/>
  <c r="P8"/>
  <c r="L10"/>
  <c r="I10"/>
  <c r="R8"/>
  <c r="M7"/>
  <c r="D6"/>
  <c r="D10"/>
  <c r="M8"/>
  <c r="F8"/>
  <c r="S6"/>
  <c r="O10"/>
  <c r="J9"/>
  <c r="G7"/>
  <c r="C9"/>
  <c r="P7"/>
  <c r="L9"/>
  <c r="C6"/>
  <c r="G8"/>
  <c r="G10"/>
  <c r="F7"/>
  <c r="T8"/>
  <c r="P10"/>
  <c r="K7"/>
  <c r="D5"/>
  <c r="P9"/>
  <c r="K8"/>
  <c r="J7"/>
  <c r="T10"/>
  <c r="K9"/>
  <c r="H7"/>
  <c r="R10"/>
  <c r="Q9"/>
  <c r="L8"/>
  <c r="M9"/>
  <c r="O9"/>
  <c r="S9"/>
  <c r="K10"/>
  <c r="M10"/>
  <c r="S10"/>
  <c r="T4"/>
</calcChain>
</file>

<file path=xl/sharedStrings.xml><?xml version="1.0" encoding="utf-8"?>
<sst xmlns="http://schemas.openxmlformats.org/spreadsheetml/2006/main" count="616" uniqueCount="396">
  <si>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</si>
  <si>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</si>
  <si>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</si>
  <si>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</si>
  <si>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</si>
  <si>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</si>
  <si>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</si>
  <si>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</si>
  <si>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</si>
  <si>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</si>
  <si>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</si>
  <si>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</si>
  <si>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</si>
  <si>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</si>
  <si>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</si>
  <si>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</si>
  <si>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</si>
  <si>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</si>
  <si>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</si>
  <si>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</si>
  <si>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</si>
  <si>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</si>
  <si>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</si>
  <si>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</si>
  <si>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</si>
  <si>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</si>
  <si>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</si>
  <si>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</si>
  <si>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</si>
  <si>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</si>
  <si>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</si>
  <si>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</si>
  <si>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</si>
  <si>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</si>
  <si>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</si>
  <si>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</si>
  <si>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</si>
  <si>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</si>
  <si>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</si>
  <si>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</si>
  <si>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</si>
  <si>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</si>
  <si>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</si>
  <si>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</si>
  <si>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</si>
  <si>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</si>
  <si>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</si>
  <si>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</si>
  <si>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</si>
  <si>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</si>
  <si>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</si>
  <si>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</si>
  <si>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</si>
  <si>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</si>
  <si>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</si>
  <si>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</si>
  <si>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</si>
  <si>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</si>
  <si>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</si>
  <si>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</si>
  <si>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</si>
  <si>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</si>
  <si>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</si>
  <si>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</si>
  <si>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</si>
  <si>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Tl</t>
  </si>
  <si>
    <t>Pb</t>
  </si>
  <si>
    <t>Bi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</si>
  <si>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</si>
  <si>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</si>
  <si>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</si>
  <si>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</si>
  <si>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</si>
  <si>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</si>
  <si>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</si>
  <si>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</si>
  <si>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</si>
  <si>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</si>
  <si>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</si>
  <si>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</si>
  <si>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</si>
  <si>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</si>
  <si>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</si>
  <si>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</si>
  <si>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</si>
  <si>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</si>
  <si>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</si>
  <si>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</si>
  <si>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</si>
  <si>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</si>
  <si>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</si>
  <si>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</si>
  <si>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</si>
  <si>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</si>
  <si>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</si>
  <si>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</si>
  <si>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</si>
  <si>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</si>
  <si>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</si>
  <si>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</si>
  <si>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</si>
  <si>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</si>
  <si>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</si>
  <si>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</si>
  <si>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</si>
  <si>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</si>
  <si>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</si>
  <si>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</si>
  <si>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</si>
  <si>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</si>
  <si>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</si>
  <si>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</si>
  <si>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</si>
  <si>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</si>
  <si>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</si>
  <si>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</si>
  <si>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</si>
  <si>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</si>
  <si>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Group</t>
  </si>
  <si>
    <t>Period</t>
  </si>
  <si>
    <t>Z</t>
  </si>
  <si>
    <t>Sym</t>
  </si>
  <si>
    <t>Element</t>
  </si>
  <si>
    <t>Weight</t>
  </si>
  <si>
    <r>
      <t>u</t>
    </r>
    <r>
      <rPr>
        <b/>
        <sz val="10"/>
        <color rgb="FF000000"/>
        <rFont val="Calibri"/>
        <family val="2"/>
        <scheme val="minor"/>
      </rPr>
      <t> </t>
    </r>
    <r>
      <rPr>
        <b/>
        <sz val="10"/>
        <color rgb="FF0B0080"/>
        <rFont val="Calibri"/>
        <family val="2"/>
        <scheme val="minor"/>
      </rPr>
      <t>()</t>
    </r>
  </si>
  <si>
    <t>Density</t>
  </si>
  <si>
    <r>
      <t>g</t>
    </r>
    <r>
      <rPr>
        <b/>
        <sz val="10"/>
        <color rgb="FF000000"/>
        <rFont val="Calibri"/>
        <family val="2"/>
        <scheme val="minor"/>
      </rPr>
      <t> / </t>
    </r>
    <r>
      <rPr>
        <b/>
        <sz val="10"/>
        <color rgb="FF0B0080"/>
        <rFont val="Calibri"/>
        <family val="2"/>
        <scheme val="minor"/>
      </rPr>
      <t>cm</t>
    </r>
    <r>
      <rPr>
        <b/>
        <vertAlign val="superscript"/>
        <sz val="10"/>
        <color rgb="FF0B0080"/>
        <rFont val="Calibri"/>
        <family val="2"/>
        <scheme val="minor"/>
      </rPr>
      <t>3</t>
    </r>
  </si>
  <si>
    <t>Melt</t>
  </si>
  <si>
    <t>Boil</t>
  </si>
  <si>
    <t>Heat</t>
  </si>
  <si>
    <r>
      <t>J</t>
    </r>
    <r>
      <rPr>
        <b/>
        <sz val="10"/>
        <color rgb="FF000000"/>
        <rFont val="Calibri"/>
        <family val="2"/>
        <scheme val="minor"/>
      </rPr>
      <t> / </t>
    </r>
    <r>
      <rPr>
        <b/>
        <sz val="10"/>
        <color rgb="FF0B0080"/>
        <rFont val="Calibri"/>
        <family val="2"/>
        <scheme val="minor"/>
      </rPr>
      <t>g</t>
    </r>
    <r>
      <rPr>
        <b/>
        <sz val="10"/>
        <color rgb="FF000000"/>
        <rFont val="Calibri"/>
        <family val="2"/>
        <scheme val="minor"/>
      </rPr>
      <t> </t>
    </r>
    <r>
      <rPr>
        <b/>
        <sz val="10"/>
        <color rgb="FF0B0080"/>
        <rFont val="Calibri"/>
        <family val="2"/>
        <scheme val="minor"/>
      </rPr>
      <t>K</t>
    </r>
  </si>
  <si>
    <t>Hydrogen</t>
  </si>
  <si>
    <t>Helium</t>
  </si>
  <si>
    <t>–</t>
  </si>
  <si>
    <t>Lithium</t>
  </si>
  <si>
    <t>Beryllium</t>
  </si>
  <si>
    <t>9.012182(3)</t>
  </si>
  <si>
    <t>Boron</t>
  </si>
  <si>
    <t>Carbon</t>
  </si>
  <si>
    <t>3915 (sublimates)</t>
  </si>
  <si>
    <t>Nitrogen</t>
  </si>
  <si>
    <t>Oxygen</t>
  </si>
  <si>
    <t>Fluorine</t>
  </si>
  <si>
    <t>18.9984032(5)</t>
  </si>
  <si>
    <t>Neon</t>
  </si>
  <si>
    <t>Sodium</t>
  </si>
  <si>
    <t>22.98976928(2)</t>
  </si>
  <si>
    <t>Magnesium</t>
  </si>
  <si>
    <t>24.3050(6)</t>
  </si>
  <si>
    <t>Aluminium</t>
  </si>
  <si>
    <t>26.9815386(8)</t>
  </si>
  <si>
    <t>Silicon</t>
  </si>
  <si>
    <t>Phosphorus</t>
  </si>
  <si>
    <t>30.973762(2)</t>
  </si>
  <si>
    <t>Sulfur</t>
  </si>
  <si>
    <t>Chlorine</t>
  </si>
  <si>
    <t>Argon</t>
  </si>
  <si>
    <t>Potassium</t>
  </si>
  <si>
    <t>39.0983(1)</t>
  </si>
  <si>
    <t>Calcium</t>
  </si>
  <si>
    <t>Scandium</t>
  </si>
  <si>
    <t>44.955912(6)</t>
  </si>
  <si>
    <t>Titanium</t>
  </si>
  <si>
    <t>47.867(1)</t>
  </si>
  <si>
    <t>Vanadium</t>
  </si>
  <si>
    <t>50.9415(1)</t>
  </si>
  <si>
    <t>Chromium</t>
  </si>
  <si>
    <t>51.9961(6)</t>
  </si>
  <si>
    <t>Manganese</t>
  </si>
  <si>
    <t>54.938045(5)</t>
  </si>
  <si>
    <t>Iron</t>
  </si>
  <si>
    <t>55.845(2)</t>
  </si>
  <si>
    <t>Cobalt</t>
  </si>
  <si>
    <t>58.933195(5)</t>
  </si>
  <si>
    <t>Nickel</t>
  </si>
  <si>
    <t>58.6934(4)</t>
  </si>
  <si>
    <t>Copper</t>
  </si>
  <si>
    <t>63.546(3)4</t>
  </si>
  <si>
    <t>Zinc</t>
  </si>
  <si>
    <t>65.38(2)</t>
  </si>
  <si>
    <t>Gallium</t>
  </si>
  <si>
    <t>69.723(1)</t>
  </si>
  <si>
    <t>Germanium</t>
  </si>
  <si>
    <t>72.63(1)</t>
  </si>
  <si>
    <t>Arsenic</t>
  </si>
  <si>
    <t>74.92160(2)</t>
  </si>
  <si>
    <t>Selenium</t>
  </si>
  <si>
    <t>78.96(3)4</t>
  </si>
  <si>
    <t>Bromine</t>
  </si>
  <si>
    <t>79.904(1)</t>
  </si>
  <si>
    <t>Krypton</t>
  </si>
  <si>
    <t>Rubidium</t>
  </si>
  <si>
    <t>Strontium</t>
  </si>
  <si>
    <t>Yttrium</t>
  </si>
  <si>
    <t>88.90585(2)</t>
  </si>
  <si>
    <t>Zirconium</t>
  </si>
  <si>
    <t>Niobium</t>
  </si>
  <si>
    <t>92.90638(2)</t>
  </si>
  <si>
    <t>Molybdenum</t>
  </si>
  <si>
    <t>Technetium</t>
  </si>
  <si>
    <t>Ruthenium</t>
  </si>
  <si>
    <t>Rhodium</t>
  </si>
  <si>
    <t>102.90550(2)</t>
  </si>
  <si>
    <t>Palladium</t>
  </si>
  <si>
    <t>Silver</t>
  </si>
  <si>
    <t>Cadmium</t>
  </si>
  <si>
    <t>Indium</t>
  </si>
  <si>
    <t>114.818(3)</t>
  </si>
  <si>
    <t>Tin</t>
  </si>
  <si>
    <t>Antimony</t>
  </si>
  <si>
    <t>Tellurium</t>
  </si>
  <si>
    <t>Iodine</t>
  </si>
  <si>
    <t>126.90447(3)</t>
  </si>
  <si>
    <t>Xenon</t>
  </si>
  <si>
    <t>Caesium</t>
  </si>
  <si>
    <t>132.9054519(2)</t>
  </si>
  <si>
    <t>Barium</t>
  </si>
  <si>
    <t>137.327(7)</t>
  </si>
  <si>
    <t>Lanthanum</t>
  </si>
  <si>
    <t>138.90547(7)2</t>
  </si>
  <si>
    <t>Cerium</t>
  </si>
  <si>
    <t>140.116(1)2</t>
  </si>
  <si>
    <t>Praseodymium</t>
  </si>
  <si>
    <t>140.90765(2)</t>
  </si>
  <si>
    <t>Neodymium</t>
  </si>
  <si>
    <t>Promethium</t>
  </si>
  <si>
    <t>Samarium</t>
  </si>
  <si>
    <t>Europium</t>
  </si>
  <si>
    <t>Gadolinium</t>
  </si>
  <si>
    <t>Terbium</t>
  </si>
  <si>
    <t>158.92535(2)</t>
  </si>
  <si>
    <t>Dysprosium</t>
  </si>
  <si>
    <t>Holmium</t>
  </si>
  <si>
    <t>164.93032(2)</t>
  </si>
  <si>
    <t>Erbium</t>
  </si>
  <si>
    <t>Thulium</t>
  </si>
  <si>
    <t>168.93421(2)</t>
  </si>
  <si>
    <t>Ytterbium</t>
  </si>
  <si>
    <t>Lutetium</t>
  </si>
  <si>
    <t>Hafnium</t>
  </si>
  <si>
    <t>178.49(2)</t>
  </si>
  <si>
    <t>Tantalum</t>
  </si>
  <si>
    <t>180.94788(2)</t>
  </si>
  <si>
    <t>Tungsten</t>
  </si>
  <si>
    <t>183.84(1)</t>
  </si>
  <si>
    <t>Rhenium</t>
  </si>
  <si>
    <t>186.207(1)</t>
  </si>
  <si>
    <t>Osmium</t>
  </si>
  <si>
    <t>Iridium</t>
  </si>
  <si>
    <t>192.217(3)</t>
  </si>
  <si>
    <t>Platinum</t>
  </si>
  <si>
    <t>195.084(9)</t>
  </si>
  <si>
    <t>Gold</t>
  </si>
  <si>
    <t>196.966569(4)</t>
  </si>
  <si>
    <t>Mercury</t>
  </si>
  <si>
    <t>200.59(2)</t>
  </si>
  <si>
    <t>Thallium</t>
  </si>
  <si>
    <t>Lead</t>
  </si>
  <si>
    <t>Bismuth</t>
  </si>
  <si>
    <t>Polonium</t>
  </si>
  <si>
    <t>Astatine</t>
  </si>
  <si>
    <t>Radon</t>
  </si>
  <si>
    <t>Francium</t>
  </si>
  <si>
    <t>Radium</t>
  </si>
  <si>
    <t>Actinium</t>
  </si>
  <si>
    <t>Thorium</t>
  </si>
  <si>
    <t>Protactinium</t>
  </si>
  <si>
    <t>Uranium</t>
  </si>
  <si>
    <t>Neptunium</t>
  </si>
  <si>
    <t>Plutonium</t>
  </si>
  <si>
    <t>Americium</t>
  </si>
  <si>
    <t>Curium</t>
  </si>
  <si>
    <t>Berkelium</t>
  </si>
  <si>
    <t>Californium</t>
  </si>
  <si>
    <t>Einsteinium</t>
  </si>
  <si>
    <t>Fermium</t>
  </si>
  <si>
    <t>Mendelevium</t>
  </si>
  <si>
    <t>Nobelium</t>
  </si>
  <si>
    <t>Lawrencium</t>
  </si>
  <si>
    <t>Rutherfordium</t>
  </si>
  <si>
    <t>Dubnium</t>
  </si>
  <si>
    <t>Seaborgium</t>
  </si>
  <si>
    <t>Bohrium</t>
  </si>
  <si>
    <t>Hassium</t>
  </si>
  <si>
    <t>Meitnerium</t>
  </si>
  <si>
    <t>Darmstadtium</t>
  </si>
  <si>
    <t>Roentgenium</t>
  </si>
  <si>
    <t>Copernicium</t>
  </si>
  <si>
    <t>Ununtrium</t>
  </si>
  <si>
    <t>Flerovium</t>
  </si>
  <si>
    <t>Ununpentium</t>
  </si>
  <si>
    <t>Livermorium</t>
  </si>
  <si>
    <t>Ununseptium</t>
  </si>
  <si>
    <t>Ununoctium</t>
  </si>
  <si>
    <t>zIndex</t>
  </si>
  <si>
    <r>
      <t>1.00794(7)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</si>
  <si>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4.002602(2)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</si>
  <si>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6.941(2)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</si>
  <si>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10.811(7)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</si>
  <si>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12.0107(8)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</si>
  <si>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14.0067(2)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</si>
  <si>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15.9994(3)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</si>
  <si>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20.1797(6)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</si>
  <si>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28.0855(3)</t>
    </r>
    <r>
      <rPr>
        <vertAlign val="superscript"/>
        <sz val="10"/>
        <color rgb="FF0B0080"/>
        <rFont val="Calibri"/>
        <family val="2"/>
        <scheme val="minor"/>
      </rPr>
      <t/>
    </r>
  </si>
  <si>
    <r>
      <t>32.065(5)</t>
    </r>
    <r>
      <rPr>
        <vertAlign val="superscript"/>
        <sz val="10"/>
        <color rgb="FF0B0080"/>
        <rFont val="Calibri"/>
        <family val="2"/>
        <scheme val="minor"/>
      </rPr>
      <t/>
    </r>
  </si>
  <si>
    <t>35.453(2)</t>
  </si>
  <si>
    <t>39.948(1)</t>
  </si>
  <si>
    <t>40.078(4)</t>
  </si>
  <si>
    <r>
      <t>83.798(2)</t>
    </r>
    <r>
      <rPr>
        <vertAlign val="superscript"/>
        <sz val="10"/>
        <color rgb="FF0B0080"/>
        <rFont val="Calibri"/>
        <family val="2"/>
        <scheme val="minor"/>
      </rPr>
      <t/>
    </r>
  </si>
  <si>
    <t>85.4678(3)</t>
  </si>
  <si>
    <r>
      <t>87.62(1)</t>
    </r>
    <r>
      <rPr>
        <vertAlign val="superscript"/>
        <sz val="10"/>
        <color rgb="FF0B0080"/>
        <rFont val="Calibri"/>
        <family val="2"/>
        <scheme val="minor"/>
      </rPr>
      <t/>
    </r>
  </si>
  <si>
    <t>91.224(2)</t>
  </si>
  <si>
    <t>95.96(2)</t>
  </si>
  <si>
    <t>[98]</t>
  </si>
  <si>
    <t>101.07(2)</t>
  </si>
  <si>
    <t>106.42(1)</t>
  </si>
  <si>
    <t>107.8682(2)</t>
  </si>
  <si>
    <t>112.411(8)</t>
  </si>
  <si>
    <t>118.710(7)</t>
  </si>
  <si>
    <t>121.760(1)</t>
  </si>
  <si>
    <t>127.60(3)</t>
  </si>
  <si>
    <r>
      <t>131.293(6)</t>
    </r>
    <r>
      <rPr>
        <vertAlign val="superscript"/>
        <sz val="10"/>
        <color rgb="FF0B0080"/>
        <rFont val="Calibri"/>
        <family val="2"/>
        <scheme val="minor"/>
      </rPr>
      <t/>
    </r>
  </si>
  <si>
    <t>[145]</t>
  </si>
  <si>
    <t>150.36(2)</t>
  </si>
  <si>
    <t>151.964(1)</t>
  </si>
  <si>
    <t>144.242(3)</t>
  </si>
  <si>
    <t>157.25(3)</t>
  </si>
  <si>
    <t>162.500(1)</t>
  </si>
  <si>
    <t>167.259(3)</t>
  </si>
  <si>
    <t>173.054(5)</t>
  </si>
  <si>
    <t>174.9668(1)</t>
  </si>
  <si>
    <t>190.23(3)</t>
  </si>
  <si>
    <t>204.3833(2)</t>
  </si>
  <si>
    <t>207.2(1)</t>
  </si>
  <si>
    <t>208.98040(1)</t>
  </si>
  <si>
    <t>[209]</t>
  </si>
  <si>
    <t>[210]</t>
  </si>
  <si>
    <t>[222]</t>
  </si>
  <si>
    <t>[223]</t>
  </si>
  <si>
    <t>[226]</t>
  </si>
  <si>
    <t>[227]</t>
  </si>
  <si>
    <t>232.03806(2)</t>
  </si>
  <si>
    <t>231.03588(2)</t>
  </si>
  <si>
    <t>238.02891(3)</t>
  </si>
  <si>
    <t>[237]</t>
  </si>
  <si>
    <t>[244]</t>
  </si>
  <si>
    <t>[243]</t>
  </si>
  <si>
    <t>[247]</t>
  </si>
  <si>
    <t>[251]</t>
  </si>
  <si>
    <t>[252]</t>
  </si>
  <si>
    <t>[257]</t>
  </si>
  <si>
    <t>[258]</t>
  </si>
  <si>
    <t>[259]</t>
  </si>
  <si>
    <t>[262]</t>
  </si>
  <si>
    <t>[267]</t>
  </si>
  <si>
    <t>[268]</t>
  </si>
  <si>
    <t>[269]</t>
  </si>
  <si>
    <t>[270]</t>
  </si>
  <si>
    <t>[278]</t>
  </si>
  <si>
    <t>[281]</t>
  </si>
  <si>
    <t>[285]</t>
  </si>
  <si>
    <t>[286]</t>
  </si>
  <si>
    <t>[289]</t>
  </si>
  <si>
    <t>[288]</t>
  </si>
  <si>
    <t>[293]</t>
  </si>
  <si>
    <t>[294]</t>
  </si>
  <si>
    <t>Symbol</t>
  </si>
  <si>
    <t>Nonmetals</t>
  </si>
  <si>
    <t>Halogens</t>
  </si>
  <si>
    <t>Alkali Metals</t>
  </si>
  <si>
    <t>Noble Gases</t>
  </si>
  <si>
    <t>Alkaline Earth Metals</t>
  </si>
  <si>
    <t>Metalloids</t>
  </si>
  <si>
    <t>Transition Metals</t>
  </si>
  <si>
    <t>Lanthanides</t>
  </si>
  <si>
    <t>Post-Transition Metals</t>
  </si>
  <si>
    <t>Actinides</t>
  </si>
  <si>
    <t>ALKALI METALS</t>
  </si>
  <si>
    <t>ALKALINE EARTH METALS</t>
  </si>
  <si>
    <t>LANTHANIDES</t>
  </si>
  <si>
    <t>ACTINIDES</t>
  </si>
  <si>
    <t>TRANSITION METALS</t>
  </si>
  <si>
    <t>POST-TRANSITION METALS</t>
  </si>
  <si>
    <t>NONMETALS</t>
  </si>
  <si>
    <t>HALOGENS</t>
  </si>
  <si>
    <t>NOBLE GASES</t>
  </si>
  <si>
    <t>zAdjusted</t>
  </si>
  <si>
    <t>…</t>
  </si>
  <si>
    <t>&lt;</t>
  </si>
  <si>
    <t>METALlOIDS</t>
  </si>
  <si>
    <t>Unknown</t>
  </si>
  <si>
    <t>UNKNOWN</t>
  </si>
  <si>
    <t>Classification</t>
  </si>
  <si>
    <t>ClassNo</t>
  </si>
  <si>
    <t>ToggleIndex</t>
  </si>
  <si>
    <t>Filter Selection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</si>
</sst>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0B0080"/>
      <name val="Calibri"/>
      <family val="2"/>
      <scheme val="minor"/>
    </font>
    <font>
      <b/>
      <vertAlign val="superscript"/>
      <sz val="10"/>
      <color rgb="FF0B0080"/>
      <name val="Calibri"/>
      <family val="2"/>
      <scheme val="minor"/>
    </font>
    <font>
      <vertAlign val="superscript"/>
      <sz val="10"/>
      <color rgb="FF0B008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Segoe UI Semibold"/>
      <family val="2"/>
    </font>
    <font>
      <sz val="14"/>
      <name val="Segoe UI Semibold"/>
      <family val="2"/>
    </font>
    <font>
      <sz val="16"/>
      <color theme="0" tint="-0.499984740745262"/>
      <name val="Segoe UI"/>
      <family val="2"/>
    </font>
    <font>
      <sz val="16"/>
      <name val="Segoe UI"/>
      <family val="2"/>
    </font>
    <font>
      <sz val="36"/>
      <color theme="4" tint="-0.249977111117893"/>
      <name val="Webdings"/>
      <family val="1"/>
      <charset val="2"/>
    </font>
    <font>
      <sz val="36"/>
      <color theme="5" tint="0.39997558519241921"/>
      <name val="Webdings"/>
      <family val="1"/>
      <charset val="2"/>
    </font>
    <font>
      <sz val="36"/>
      <color theme="2" tint="-0.249977111117893"/>
      <name val="Webdings"/>
      <family val="1"/>
      <charset val="2"/>
    </font>
    <font>
      <sz val="36"/>
      <color theme="9" tint="-0.249977111117893"/>
      <name val="Webdings"/>
      <family val="1"/>
      <charset val="2"/>
    </font>
    <font>
      <sz val="36"/>
      <color theme="5" tint="-0.249977111117893"/>
      <name val="Webdings"/>
      <family val="1"/>
      <charset val="2"/>
    </font>
    <font>
      <sz val="36"/>
      <color theme="5" tint="0.59999389629810485"/>
      <name val="Webdings"/>
      <family val="1"/>
      <charset val="2"/>
    </font>
    <font>
      <sz val="36"/>
      <color theme="6" tint="0.39997558519241921"/>
      <name val="Webdings"/>
      <family val="1"/>
      <charset val="2"/>
    </font>
    <font>
      <sz val="36"/>
      <color theme="2" tint="-0.499984740745262"/>
      <name val="Webdings"/>
      <family val="1"/>
      <charset val="2"/>
    </font>
    <font>
      <sz val="36"/>
      <color theme="4" tint="0.59999389629810485"/>
      <name val="Webdings"/>
      <family val="1"/>
      <charset val="2"/>
    </font>
    <font>
      <sz val="36"/>
      <color theme="6" tint="-0.249977111117893"/>
      <name val="Webdings"/>
      <family val="1"/>
      <charset val="2"/>
    </font>
    <font>
      <sz val="36"/>
      <color theme="7" tint="-0.499984740745262"/>
      <name val="Webdings"/>
      <family val="1"/>
      <charset val="2"/>
    </font>
    <font>
      <sz val="2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Segoe UI"/>
      <family val="2"/>
    </font>
    <font>
      <sz val="24"/>
      <color theme="1"/>
      <name val="Segoe UI Light"/>
      <family val="2"/>
    </font>
  </fonts>
  <fills count="16">
    <fill>
      <patternFill patternType="none"/>
    </fill>
    <fill>
      <patternFill patternType="gray125"/>
    </fill>
    <fill>
      <patternFill patternType="solid">
        <fgColor rgb="FFA0FFA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6666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CC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C0C0"/>
        <bgColor indexed="64"/>
      </patternFill>
    </fill>
    <fill>
      <patternFill patternType="solid">
        <fgColor rgb="FFFFBF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/>
      <bottom style="medium">
        <color rgb="FFAAAAAA"/>
      </bottom>
      <diagonal/>
    </border>
    <border>
      <left/>
      <right/>
      <top/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4" fillId="14" borderId="2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 wrapText="1"/>
    </xf>
    <xf numFmtId="0" fontId="7" fillId="9" borderId="1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vertical="center" wrapText="1"/>
    </xf>
    <xf numFmtId="0" fontId="7" fillId="11" borderId="1" xfId="0" applyFont="1" applyFill="1" applyBorder="1" applyAlignment="1">
      <alignment vertical="center" wrapText="1"/>
    </xf>
    <xf numFmtId="0" fontId="7" fillId="12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2" fillId="0" borderId="0" xfId="1"/>
    <xf numFmtId="0" fontId="0" fillId="0" borderId="0" xfId="0" applyAlignment="1"/>
    <xf numFmtId="0" fontId="0" fillId="0" borderId="3" xfId="0" applyBorder="1" applyAlignment="1"/>
    <xf numFmtId="0" fontId="4" fillId="14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/>
    <xf numFmtId="0" fontId="0" fillId="15" borderId="0" xfId="0" applyFill="1"/>
    <xf numFmtId="0" fontId="12" fillId="15" borderId="5" xfId="1" applyFont="1" applyFill="1" applyBorder="1" applyAlignment="1">
      <alignment horizontal="center" vertical="center" wrapText="1"/>
    </xf>
    <xf numFmtId="0" fontId="12" fillId="15" borderId="0" xfId="1" applyFont="1" applyFill="1" applyAlignment="1">
      <alignment horizontal="center" vertical="center" wrapText="1"/>
    </xf>
    <xf numFmtId="0" fontId="13" fillId="15" borderId="0" xfId="1" applyFont="1" applyFill="1" applyAlignment="1">
      <alignment horizontal="center" vertical="center" wrapText="1"/>
    </xf>
    <xf numFmtId="0" fontId="12" fillId="15" borderId="6" xfId="1" applyFont="1" applyFill="1" applyBorder="1" applyAlignment="1">
      <alignment horizontal="center" vertical="center" wrapText="1"/>
    </xf>
    <xf numFmtId="0" fontId="14" fillId="15" borderId="0" xfId="0" applyFont="1" applyFill="1" applyAlignment="1">
      <alignment horizontal="center" vertical="center"/>
    </xf>
    <xf numFmtId="0" fontId="15" fillId="15" borderId="0" xfId="0" applyFont="1" applyFill="1" applyAlignment="1">
      <alignment horizontal="center" vertical="center"/>
    </xf>
    <xf numFmtId="0" fontId="17" fillId="15" borderId="0" xfId="0" applyFont="1" applyFill="1" applyAlignment="1">
      <alignment horizontal="center" vertical="center"/>
    </xf>
    <xf numFmtId="0" fontId="18" fillId="15" borderId="0" xfId="0" applyFont="1" applyFill="1" applyAlignment="1">
      <alignment horizontal="center" vertical="center"/>
    </xf>
    <xf numFmtId="0" fontId="19" fillId="15" borderId="0" xfId="0" applyFont="1" applyFill="1" applyAlignment="1">
      <alignment horizontal="center" vertical="center"/>
    </xf>
    <xf numFmtId="0" fontId="20" fillId="15" borderId="0" xfId="0" applyFont="1" applyFill="1" applyAlignment="1">
      <alignment horizontal="center" vertical="center"/>
    </xf>
    <xf numFmtId="0" fontId="21" fillId="15" borderId="0" xfId="0" applyFont="1" applyFill="1" applyAlignment="1">
      <alignment horizontal="center" vertical="center"/>
    </xf>
    <xf numFmtId="0" fontId="22" fillId="15" borderId="0" xfId="0" applyFont="1" applyFill="1" applyAlignment="1">
      <alignment horizontal="center" vertical="center"/>
    </xf>
    <xf numFmtId="0" fontId="23" fillId="15" borderId="0" xfId="0" applyFont="1" applyFill="1" applyAlignment="1">
      <alignment horizontal="center" vertical="center"/>
    </xf>
    <xf numFmtId="0" fontId="24" fillId="15" borderId="0" xfId="0" applyFont="1" applyFill="1" applyAlignment="1">
      <alignment horizontal="center" vertical="center"/>
    </xf>
    <xf numFmtId="0" fontId="7" fillId="13" borderId="4" xfId="0" applyFont="1" applyFill="1" applyBorder="1" applyAlignment="1">
      <alignment vertical="center" wrapText="1"/>
    </xf>
    <xf numFmtId="0" fontId="10" fillId="15" borderId="0" xfId="0" applyFont="1" applyFill="1" applyAlignment="1">
      <alignment horizontal="left" vertical="center" wrapText="1" indent="1"/>
    </xf>
    <xf numFmtId="0" fontId="11" fillId="15" borderId="0" xfId="1" applyFont="1" applyFill="1" applyAlignment="1">
      <alignment horizontal="left" vertical="center" wrapText="1" indent="1"/>
    </xf>
    <xf numFmtId="0" fontId="10" fillId="15" borderId="7" xfId="0" applyFont="1" applyFill="1" applyBorder="1" applyAlignment="1">
      <alignment horizontal="left" vertical="center" wrapText="1" indent="1"/>
    </xf>
    <xf numFmtId="0" fontId="25" fillId="15" borderId="0" xfId="0" applyNumberFormat="1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 vertical="center"/>
    </xf>
    <xf numFmtId="0" fontId="26" fillId="15" borderId="0" xfId="0" applyFont="1" applyFill="1" applyAlignment="1">
      <alignment horizontal="right" vertical="center"/>
    </xf>
    <xf numFmtId="0" fontId="27" fillId="15" borderId="0" xfId="1" applyFont="1" applyFill="1" applyBorder="1" applyAlignment="1">
      <alignment horizontal="right" vertical="center" wrapText="1"/>
    </xf>
    <xf numFmtId="0" fontId="1" fillId="15" borderId="0" xfId="0" applyFont="1" applyFill="1"/>
    <xf numFmtId="0" fontId="0" fillId="15" borderId="0" xfId="0" applyFill="1" applyBorder="1"/>
    <xf numFmtId="0" fontId="10" fillId="15" borderId="8" xfId="0" applyFont="1" applyFill="1" applyBorder="1" applyAlignment="1" applyProtection="1">
      <alignment horizontal="left" vertical="center" wrapText="1" indent="1"/>
      <protection locked="0"/>
    </xf>
    <xf numFmtId="0" fontId="10" fillId="15" borderId="7" xfId="0" applyFont="1" applyFill="1" applyBorder="1" applyAlignment="1" applyProtection="1">
      <alignment horizontal="left" vertical="center" wrapText="1" indent="1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28" fillId="15" borderId="9" xfId="0" applyFont="1" applyFill="1" applyBorder="1" applyAlignment="1">
      <alignment horizontal="left"/>
    </xf>
    <xf numFmtId="0" fontId="0" fillId="0" borderId="0" xfId="0"/>
  </cellXfs>
  <cellStyles count="2">
    <cellStyle name="Lien hypertexte" xfId="1" builtinId="8"/>
    <cellStyle name="Normal" xfId="0" builtinId="0"/>
  </cellStyles>
  <dxfs count="14">
    <dxf>
      <fill>
        <patternFill>
          <bgColor theme="0" tint="-4.9989318521683403E-2"/>
        </patternFill>
      </fill>
      <border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theme="1"/>
      </font>
      <fill>
        <patternFill>
          <bgColor theme="3" tint="0.79998168889431442"/>
        </patternFill>
      </fill>
    </dxf>
    <dxf>
      <font>
        <color theme="1"/>
      </font>
      <fill>
        <patternFill>
          <bgColor theme="5" tint="-0.24994659260841701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2" tint="-0.499984740745262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rgb="FFC0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optionexplicitvba.blogspot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155572</xdr:colOff>
      <xdr:row>2</xdr:row>
      <xdr:rowOff>152396</xdr:rowOff>
    </xdr:from>
    <xdr:to>
      <xdr:col>7</xdr:col>
      <xdr:colOff>603251</xdr:colOff>
      <xdr:row>5</xdr:row>
      <xdr:rowOff>523875</xdr:rowOff>
    </xdr:to>
    <xdr:grpSp>
      <xdr:nvGrpSpPr>
        <xdr:cNvPr id="8" name="Group 7"/>
        <xdr:cNvGrpSpPr/>
      </xdr:nvGrpSpPr>
      <xdr:grpSpPr>
        <a:xfrm>
          <a:off x="1822447" y="755646"/>
          <a:ext cx="2400304" cy="2324104"/>
          <a:chOff x="5505450" y="843378"/>
          <a:chExt cx="2756478" cy="2535647"/>
        </a:xfrm>
      </xdr:grpSpPr>
      <xdr:sp macro="" textlink="valSymbol">
        <xdr:nvSpPr>
          <xdr:cNvPr id="4" name="TextBox 3"/>
          <xdr:cNvSpPr txBox="1"/>
        </xdr:nvSpPr>
        <xdr:spPr>
          <a:xfrm>
            <a:off x="5505450" y="971550"/>
            <a:ext cx="2724150" cy="2324100"/>
          </a:xfrm>
          <a:prstGeom prst="rect">
            <a:avLst/>
          </a:prstGeom>
          <a:solidFill>
            <a:srgbClr val="FFFFCC"/>
          </a:solidFill>
          <a:ln w="9525" cmpd="sng">
            <a:solidFill>
              <a:schemeClr val="bg1">
                <a:lumMod val="8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91440" rtlCol="0" anchor="ctr"/>
          <a:lstStyle/>
          <a:p>
            <a:pPr algn="ctr"/>
            <a:fld id="{25B94838-1337-47F1-8291-858BFB4C9833}" type="TxLink">
              <a:rPr lang="en-US" sz="9600" b="1" i="0" u="none" strike="noStrike">
                <a:solidFill>
                  <a:srgbClr val="000000"/>
                </a:solidFill>
                <a:latin typeface="Segoe UI Semibold" pitchFamily="34" charset="0"/>
                <a:ea typeface="Segoe UI" pitchFamily="34" charset="0"/>
                <a:cs typeface="Segoe UI" pitchFamily="34" charset="0"/>
              </a:rPr>
              <a:pPr algn="ctr"/>
              <a:t>Np</a:t>
            </a:fld>
            <a:endParaRPr lang="en-US" sz="9600" b="1">
              <a:latin typeface="Segoe UI Semibold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valWeight">
        <xdr:nvSpPr>
          <xdr:cNvPr id="5" name="TextBox 4"/>
          <xdr:cNvSpPr txBox="1"/>
        </xdr:nvSpPr>
        <xdr:spPr>
          <a:xfrm>
            <a:off x="5505450" y="2807525"/>
            <a:ext cx="2724149" cy="571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C046CFDF-E137-4F47-9AFD-33B5059903E8}" type="TxLink">
              <a:rPr lang="en-US" sz="2000" b="0" i="0" u="none" strike="noStrike">
                <a:solidFill>
                  <a:srgbClr val="000000"/>
                </a:solidFill>
                <a:latin typeface="Segoe UI Light" pitchFamily="34" charset="0"/>
                <a:ea typeface="Segoe UI" pitchFamily="34" charset="0"/>
                <a:cs typeface="Segoe UI" pitchFamily="34" charset="0"/>
              </a:rPr>
              <a:pPr algn="ctr"/>
              <a:t>[237]</a:t>
            </a:fld>
            <a:endParaRPr lang="en-US" sz="2000">
              <a:latin typeface="Segoe UI Light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valElement">
        <xdr:nvSpPr>
          <xdr:cNvPr id="7" name="TextBox 6"/>
          <xdr:cNvSpPr txBox="1"/>
        </xdr:nvSpPr>
        <xdr:spPr>
          <a:xfrm>
            <a:off x="5519548" y="843378"/>
            <a:ext cx="2719722" cy="6962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91440" tIns="91440" rIns="0" bIns="0" rtlCol="0" anchor="ctr">
            <a:noAutofit/>
          </a:bodyPr>
          <a:lstStyle/>
          <a:p>
            <a:pPr algn="l"/>
            <a:fld id="{5A4A6CF3-0720-47E2-9A63-C1F5925E052B}" type="TxLink">
              <a:rPr lang="en-US" sz="2200" b="0" i="0" u="none" strike="noStrike">
                <a:solidFill>
                  <a:srgbClr val="000000"/>
                </a:solidFill>
                <a:latin typeface="Segoe UI Light" pitchFamily="34" charset="0"/>
                <a:cs typeface="Arial" pitchFamily="34" charset="0"/>
              </a:rPr>
              <a:pPr algn="l"/>
              <a:t>Neptunium</a:t>
            </a:fld>
            <a:endParaRPr lang="en-US" sz="2200" b="0">
              <a:latin typeface="Segoe UI Light" pitchFamily="34" charset="0"/>
              <a:cs typeface="Arial" pitchFamily="34" charset="0"/>
            </a:endParaRPr>
          </a:p>
        </xdr:txBody>
      </xdr:sp>
      <xdr:sp macro="" textlink="zAdjusted">
        <xdr:nvSpPr>
          <xdr:cNvPr id="6" name="TextBox 5"/>
          <xdr:cNvSpPr txBox="1"/>
        </xdr:nvSpPr>
        <xdr:spPr>
          <a:xfrm>
            <a:off x="7532702" y="987612"/>
            <a:ext cx="729226" cy="4953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1A201D6B-6905-46F2-B004-B82C89ACDA80}" type="TxLink">
              <a:rPr lang="en-US" sz="1800" b="0" i="0" u="none" strike="noStrike">
                <a:solidFill>
                  <a:sysClr val="windowText" lastClr="000000"/>
                </a:solidFill>
                <a:latin typeface="Segoe UI Light" pitchFamily="34" charset="0"/>
                <a:ea typeface="Segoe UI" pitchFamily="34" charset="0"/>
                <a:cs typeface="Segoe UI" pitchFamily="34" charset="0"/>
              </a:rPr>
              <a:pPr algn="ctr"/>
              <a:t>93</a:t>
            </a:fld>
            <a:endParaRPr lang="en-US" sz="1800" b="0">
              <a:solidFill>
                <a:sysClr val="windowText" lastClr="000000"/>
              </a:solidFill>
              <a:latin typeface="Segoe UI Light" pitchFamily="34" charset="0"/>
              <a:ea typeface="Segoe UI" pitchFamily="34" charset="0"/>
              <a:cs typeface="Segoe UI" pitchFamily="34" charset="0"/>
            </a:endParaRPr>
          </a:p>
        </xdr:txBody>
      </xdr:sp>
    </xdr:grpSp>
    <xdr:clientData/>
  </xdr:twoCellAnchor>
  <xdr:twoCellAnchor>
    <xdr:from>
      <xdr:col>19</xdr:col>
      <xdr:colOff>28014</xdr:colOff>
      <xdr:row>0</xdr:row>
      <xdr:rowOff>150346</xdr:rowOff>
    </xdr:from>
    <xdr:to>
      <xdr:col>20</xdr:col>
      <xdr:colOff>490257</xdr:colOff>
      <xdr:row>2</xdr:row>
      <xdr:rowOff>0</xdr:rowOff>
    </xdr:to>
    <xdr:sp macro="[0]!Sheet1.DeselectAll" textlink="">
      <xdr:nvSpPr>
        <xdr:cNvPr id="9" name="TextBox 8"/>
        <xdr:cNvSpPr txBox="1"/>
      </xdr:nvSpPr>
      <xdr:spPr>
        <a:xfrm>
          <a:off x="11345955" y="150346"/>
          <a:ext cx="1106581" cy="45197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solidFill>
                <a:schemeClr val="tx2">
                  <a:lumMod val="50000"/>
                </a:schemeClr>
              </a:solidFill>
              <a:latin typeface="Segoe UI Semibold" pitchFamily="34" charset="0"/>
            </a:rPr>
            <a:t>Deselect</a:t>
          </a:r>
          <a:r>
            <a:rPr lang="en-US" sz="1200" b="1" baseline="0">
              <a:solidFill>
                <a:schemeClr val="tx2">
                  <a:lumMod val="50000"/>
                </a:schemeClr>
              </a:solidFill>
              <a:latin typeface="Segoe UI Semibold" pitchFamily="34" charset="0"/>
            </a:rPr>
            <a:t> All</a:t>
          </a:r>
          <a:endParaRPr lang="en-US" sz="1200" b="1">
            <a:solidFill>
              <a:schemeClr val="tx2">
                <a:lumMod val="50000"/>
              </a:schemeClr>
            </a:solidFill>
            <a:latin typeface="Segoe UI Semibold" pitchFamily="34" charset="0"/>
          </a:endParaRPr>
        </a:p>
      </xdr:txBody>
    </xdr:sp>
    <xdr:clientData/>
  </xdr:twoCellAnchor>
  <xdr:twoCellAnchor>
    <xdr:from>
      <xdr:col>1</xdr:col>
      <xdr:colOff>361951</xdr:colOff>
      <xdr:row>0</xdr:row>
      <xdr:rowOff>111126</xdr:rowOff>
    </xdr:from>
    <xdr:to>
      <xdr:col>10</xdr:col>
      <xdr:colOff>196104</xdr:colOff>
      <xdr:row>2</xdr:row>
      <xdr:rowOff>111126</xdr:rowOff>
    </xdr:to>
    <xdr:sp macro="" textlink="">
      <xdr:nvSpPr>
        <xdr:cNvPr id="10" name="TextBox 9"/>
        <xdr:cNvSpPr txBox="1"/>
      </xdr:nvSpPr>
      <xdr:spPr>
        <a:xfrm>
          <a:off x="361951" y="111126"/>
          <a:ext cx="5353050" cy="6023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3200">
              <a:latin typeface="Segoe UI Semibold" pitchFamily="34" charset="0"/>
            </a:rPr>
            <a:t>Periodic</a:t>
          </a:r>
          <a:r>
            <a:rPr lang="en-US" sz="3200" baseline="0">
              <a:latin typeface="Segoe UI Semibold" pitchFamily="34" charset="0"/>
            </a:rPr>
            <a:t> Table of Elements</a:t>
          </a:r>
          <a:endParaRPr lang="en-US" sz="3200">
            <a:latin typeface="Segoe UI Semibold" pitchFamily="34" charset="0"/>
          </a:endParaRPr>
        </a:p>
      </xdr:txBody>
    </xdr:sp>
    <xdr:clientData/>
  </xdr:twoCellAnchor>
  <xdr:twoCellAnchor>
    <xdr:from>
      <xdr:col>8</xdr:col>
      <xdr:colOff>95250</xdr:colOff>
      <xdr:row>2</xdr:row>
      <xdr:rowOff>285750</xdr:rowOff>
    </xdr:from>
    <xdr:to>
      <xdr:col>12</xdr:col>
      <xdr:colOff>539750</xdr:colOff>
      <xdr:row>5</xdr:row>
      <xdr:rowOff>428625</xdr:rowOff>
    </xdr:to>
    <xdr:sp macro="" textlink="">
      <xdr:nvSpPr>
        <xdr:cNvPr id="11" name="TextBox 10"/>
        <xdr:cNvSpPr txBox="1"/>
      </xdr:nvSpPr>
      <xdr:spPr>
        <a:xfrm>
          <a:off x="4365625" y="889000"/>
          <a:ext cx="3048000" cy="2095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>
              <a:latin typeface="Segoe UI" pitchFamily="34" charset="0"/>
              <a:ea typeface="Segoe UI" pitchFamily="34" charset="0"/>
              <a:cs typeface="Segoe UI" pitchFamily="34" charset="0"/>
            </a:rPr>
            <a:t>Rollover the periodic</a:t>
          </a:r>
          <a:r>
            <a:rPr lang="en-US" sz="1400" baseline="0">
              <a:latin typeface="Segoe UI" pitchFamily="34" charset="0"/>
              <a:ea typeface="Segoe UI" pitchFamily="34" charset="0"/>
              <a:cs typeface="Segoe UI" pitchFamily="34" charset="0"/>
            </a:rPr>
            <a:t> </a:t>
          </a:r>
          <a:r>
            <a:rPr lang="en-US" sz="1400">
              <a:latin typeface="Segoe UI" pitchFamily="34" charset="0"/>
              <a:ea typeface="Segoe UI" pitchFamily="34" charset="0"/>
              <a:cs typeface="Segoe UI" pitchFamily="34" charset="0"/>
            </a:rPr>
            <a:t>table to find </a:t>
          </a:r>
          <a:r>
            <a:rPr lang="en-US" sz="1400" baseline="0">
              <a:latin typeface="Segoe UI" pitchFamily="34" charset="0"/>
              <a:ea typeface="Segoe UI" pitchFamily="34" charset="0"/>
              <a:cs typeface="Segoe UI" pitchFamily="34" charset="0"/>
            </a:rPr>
            <a:t> more information about a specific element. </a:t>
          </a:r>
        </a:p>
        <a:p>
          <a:endParaRPr lang="en-US" sz="1400" baseline="0"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r>
            <a:rPr lang="en-US" sz="1400" baseline="0">
              <a:latin typeface="Segoe UI" pitchFamily="34" charset="0"/>
              <a:ea typeface="Segoe UI" pitchFamily="34" charset="0"/>
              <a:cs typeface="Segoe UI" pitchFamily="34" charset="0"/>
            </a:rPr>
            <a:t>Rollover the filter table on the right to highlight specific types of elements. Left-click a filter to hold it in place. </a:t>
          </a:r>
          <a:endParaRPr lang="en-US" sz="1400">
            <a:latin typeface="Segoe UI" pitchFamily="34" charset="0"/>
            <a:ea typeface="Segoe UI" pitchFamily="34" charset="0"/>
            <a:cs typeface="Segoe UI" pitchFamily="34" charset="0"/>
          </a:endParaRPr>
        </a:p>
      </xdr:txBody>
    </xdr:sp>
    <xdr:clientData/>
  </xdr:twoCellAnchor>
  <xdr:twoCellAnchor>
    <xdr:from>
      <xdr:col>13</xdr:col>
      <xdr:colOff>143808</xdr:colOff>
      <xdr:row>1</xdr:row>
      <xdr:rowOff>1868</xdr:rowOff>
    </xdr:from>
    <xdr:to>
      <xdr:col>17</xdr:col>
      <xdr:colOff>594845</xdr:colOff>
      <xdr:row>2</xdr:row>
      <xdr:rowOff>333375</xdr:rowOff>
    </xdr:to>
    <xdr:sp macro="" textlink="">
      <xdr:nvSpPr>
        <xdr:cNvPr id="12" name="TextBox 11">
          <a:hlinkClick xmlns:r="http://schemas.openxmlformats.org/officeDocument/2006/relationships" r:id="rId1"/>
        </xdr:cNvPr>
        <xdr:cNvSpPr txBox="1"/>
      </xdr:nvSpPr>
      <xdr:spPr>
        <a:xfrm>
          <a:off x="7668558" y="239993"/>
          <a:ext cx="3054537" cy="696632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>
              <a:latin typeface="Segoe UI" pitchFamily="34" charset="0"/>
              <a:ea typeface="Segoe UI" pitchFamily="34" charset="0"/>
              <a:cs typeface="Segoe UI" pitchFamily="34" charset="0"/>
            </a:rPr>
            <a:t>Created</a:t>
          </a:r>
          <a:r>
            <a:rPr lang="en-US" sz="1400" baseline="0">
              <a:latin typeface="Segoe UI" pitchFamily="34" charset="0"/>
              <a:ea typeface="Segoe UI" pitchFamily="34" charset="0"/>
              <a:cs typeface="Segoe UI" pitchFamily="34" charset="0"/>
            </a:rPr>
            <a:t> by Jordan Goldmeier for </a:t>
          </a:r>
          <a:r>
            <a:rPr lang="en-US" sz="1400" b="1" u="sng" baseline="0">
              <a:latin typeface="Segoe UI" pitchFamily="34" charset="0"/>
              <a:ea typeface="Segoe UI" pitchFamily="34" charset="0"/>
              <a:cs typeface="Segoe UI" pitchFamily="34" charset="0"/>
            </a:rPr>
            <a:t>Option Explicit VBA </a:t>
          </a:r>
          <a:r>
            <a:rPr lang="en-US" sz="1400" baseline="0">
              <a:latin typeface="Segoe UI" pitchFamily="34" charset="0"/>
              <a:ea typeface="Segoe UI" pitchFamily="34" charset="0"/>
              <a:cs typeface="Segoe UI" pitchFamily="34" charset="0"/>
            </a:rPr>
            <a:t>blog.</a:t>
          </a:r>
          <a:endParaRPr lang="en-US" sz="1400">
            <a:latin typeface="Segoe UI" pitchFamily="34" charset="0"/>
            <a:ea typeface="Segoe UI" pitchFamily="34" charset="0"/>
            <a:cs typeface="Segoe UI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C39"/>
  <sheetViews>
    <sheetView tabSelected="1" topLeftCell="B1" zoomScale="60" zoomScaleNormal="60" workbookViewId="0">
      <selection activeCell="W5" sqref="W5"/>
    </sheetView>
  </sheetViews>
  <sheetFormatPr baseColWidth="10" defaultColWidth="0" defaultRowHeight="51" customHeight="1" zeroHeight="1"/>
  <cols>
    <col min="1" max="1" width="0" hidden="1" customWidth="1"/>
    <col min="2" max="2" width="5.42578125" customWidth="1"/>
    <col min="3" max="22" width="9.7109375" customWidth="1"/>
    <col min="23" max="23" width="30.28515625" customWidth="1"/>
    <col min="24" max="24" width="13" bestFit="1" customWidth="1"/>
    <col min="25" max="25" width="9.7109375" customWidth="1"/>
    <col min="26" max="29" width="0" hidden="1" customWidth="1"/>
    <col min="30" max="16384" width="9.7109375" hidden="1"/>
  </cols>
  <sheetData>
    <row r="1" spans="1:29" ht="18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8.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47"/>
      <c r="V2" s="51" t="s">
        <v>395</v>
      </c>
      <c r="W2" s="51"/>
      <c r="X2" s="23"/>
      <c r="Y2" s="23"/>
      <c r="Z2" s="23"/>
      <c r="AA2" s="23"/>
      <c r="AB2" s="23"/>
      <c r="AC2" s="23"/>
    </row>
    <row r="3" spans="1:29" ht="51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44">
        <v>1</v>
      </c>
      <c r="V3" s="43" t="s">
        <v>388</v>
      </c>
      <c r="W3" s="48" t="str">
        <f>IFERROR(HYPERLINK(ToggleFilter(U3),AA18),AA18)</f>
        <v>ALKALI METALS</v>
      </c>
      <c r="X3" s="42" t="b">
        <f t="shared" ref="X3:X13" si="0">OR(U3=ToggleIndex,Y3)</f>
        <v>0</v>
      </c>
      <c r="Y3" s="46" t="b">
        <v>0</v>
      </c>
      <c r="Z3" s="23"/>
      <c r="AA3" s="23"/>
      <c r="AB3" s="23"/>
      <c r="AC3" s="23"/>
    </row>
    <row r="4" spans="1:29" ht="51" customHeight="1">
      <c r="A4" s="23"/>
      <c r="B4" s="23"/>
      <c r="C4" s="24" t="str">
        <f>C18 &amp;CHAR(10) &amp;INDEX(Symbol,IFERROR(HYPERLINK(RolloverElement(C18),C18+1),C18+1))</f>
        <v>1
H</v>
      </c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4" t="str">
        <f>T18 &amp;CHAR(10) &amp;INDEX(Symbol,IFERROR(HYPERLINK(RolloverElement(T18),T18+1),T18+1))</f>
        <v>2
He</v>
      </c>
      <c r="U4" s="45">
        <v>2</v>
      </c>
      <c r="V4" s="34" t="s">
        <v>388</v>
      </c>
      <c r="W4" s="48" t="str">
        <f>IFERROR(HYPERLINK(ToggleFilter(U4),AA19),AA19)</f>
        <v>ALKALINE EARTH METALS</v>
      </c>
      <c r="X4" s="42" t="b">
        <f t="shared" si="0"/>
        <v>0</v>
      </c>
      <c r="Y4" s="46" t="b">
        <v>0</v>
      </c>
      <c r="Z4" s="23"/>
      <c r="AA4" s="23"/>
      <c r="AB4" s="23"/>
      <c r="AC4" s="23"/>
    </row>
    <row r="5" spans="1:29" ht="51" customHeight="1">
      <c r="A5" s="23"/>
      <c r="B5" s="23"/>
      <c r="C5" s="27" t="str">
        <f>C19 &amp;CHAR(10) &amp;INDEX(Symbol,IFERROR(HYPERLINK(RolloverElement(C19),C19+1),C19+1))</f>
        <v>3
Li</v>
      </c>
      <c r="D5" s="24" t="str">
        <f>D19 &amp;CHAR(10) &amp;INDEX(Symbol,IFERROR(HYPERLINK(RolloverElement(D19),D19+1),D19+1))</f>
        <v>4
Be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4" t="str">
        <f>O19 &amp;CHAR(10) &amp;INDEX(Symbol,IFERROR(HYPERLINK(RolloverElement(O19),O19+1),O19+1))</f>
        <v>5
B</v>
      </c>
      <c r="P5" s="24" t="str">
        <f>P19 &amp;CHAR(10) &amp;INDEX(Symbol,IFERROR(HYPERLINK(RolloverElement(P19),P19+1),P19+1))</f>
        <v>6
C</v>
      </c>
      <c r="Q5" s="24" t="str">
        <f>Q19 &amp;CHAR(10) &amp;INDEX(Symbol,IFERROR(HYPERLINK(RolloverElement(Q19),Q19+1),Q19+1))</f>
        <v>7
N</v>
      </c>
      <c r="R5" s="24" t="str">
        <f>R19 &amp;CHAR(10) &amp;INDEX(Symbol,IFERROR(HYPERLINK(RolloverElement(R19),R19+1),R19+1))</f>
        <v>8
O</v>
      </c>
      <c r="S5" s="24" t="str">
        <f>S19 &amp;CHAR(10) &amp;INDEX(Symbol,IFERROR(HYPERLINK(RolloverElement(S19),S19+1),S19+1))</f>
        <v>9
F</v>
      </c>
      <c r="T5" s="24" t="str">
        <f>T19 &amp;CHAR(10) &amp;INDEX(Symbol,IFERROR(HYPERLINK(RolloverElement(T19),T19+1),T19+1))</f>
        <v>10
Ne</v>
      </c>
      <c r="U5" s="44">
        <v>3</v>
      </c>
      <c r="V5" s="32" t="s">
        <v>388</v>
      </c>
      <c r="W5" s="49" t="str">
        <f>IFERROR(HYPERLINK(ToggleFilter(U5),AA20),AA20)</f>
        <v>LANTHANIDES</v>
      </c>
      <c r="X5" s="42" t="b">
        <f t="shared" si="0"/>
        <v>0</v>
      </c>
      <c r="Y5" s="46" t="b">
        <v>0</v>
      </c>
      <c r="Z5" s="23"/>
      <c r="AA5" s="23"/>
      <c r="AB5" s="23"/>
      <c r="AC5" s="23"/>
    </row>
    <row r="6" spans="1:29" ht="51" customHeight="1">
      <c r="A6" s="23"/>
      <c r="B6" s="23"/>
      <c r="C6" s="27" t="str">
        <f>C20 &amp;CHAR(10) &amp;INDEX(Symbol,IFERROR(HYPERLINK(RolloverElement(C20),C20+1),C20+1))</f>
        <v>11
Na</v>
      </c>
      <c r="D6" s="24" t="str">
        <f>D20 &amp;CHAR(10) &amp;INDEX(Symbol,IFERROR(HYPERLINK(RolloverElement(D20),D20+1),D20+1))</f>
        <v>12
Mg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4" t="str">
        <f>O20 &amp;CHAR(10) &amp;INDEX(Symbol,IFERROR(HYPERLINK(RolloverElement(O20),O20+1),O20+1))</f>
        <v>13
Al</v>
      </c>
      <c r="P6" s="24" t="str">
        <f>P20 &amp;CHAR(10) &amp;INDEX(Symbol,IFERROR(HYPERLINK(RolloverElement(P20),P20+1),P20+1))</f>
        <v>14
Si</v>
      </c>
      <c r="Q6" s="24" t="str">
        <f>Q20 &amp;CHAR(10) &amp;INDEX(Symbol,IFERROR(HYPERLINK(RolloverElement(Q20),Q20+1),Q20+1))</f>
        <v>15
P</v>
      </c>
      <c r="R6" s="24" t="str">
        <f>R20 &amp;CHAR(10) &amp;INDEX(Symbol,IFERROR(HYPERLINK(RolloverElement(R20),R20+1),R20+1))</f>
        <v>16
S</v>
      </c>
      <c r="S6" s="24" t="str">
        <f>S20 &amp;CHAR(10) &amp;INDEX(Symbol,IFERROR(HYPERLINK(RolloverElement(S20),S20+1),S20+1))</f>
        <v>17
Cl</v>
      </c>
      <c r="T6" s="24" t="str">
        <f>T20 &amp;CHAR(10) &amp;INDEX(Symbol,IFERROR(HYPERLINK(RolloverElement(T20),T20+1),T20+1))</f>
        <v>18
Ar</v>
      </c>
      <c r="U6" s="45">
        <v>4</v>
      </c>
      <c r="V6" s="29" t="s">
        <v>388</v>
      </c>
      <c r="W6" s="49" t="str">
        <f>IFERROR(HYPERLINK(ToggleFilter(U6),AA21),AA21)</f>
        <v>ACTINIDES</v>
      </c>
      <c r="X6" s="42" t="b">
        <f t="shared" si="0"/>
        <v>0</v>
      </c>
      <c r="Y6" s="46" t="b">
        <v>0</v>
      </c>
      <c r="Z6" s="23"/>
      <c r="AA6" s="23"/>
      <c r="AB6" s="23"/>
      <c r="AC6" s="23"/>
    </row>
    <row r="7" spans="1:29" ht="51" customHeight="1">
      <c r="A7" s="23"/>
      <c r="B7" s="23"/>
      <c r="C7" s="27" t="str">
        <f>C21 &amp;CHAR(10) &amp;INDEX(Symbol,IFERROR(HYPERLINK(RolloverElement(C21),C21+1),C21+1))</f>
        <v>19
K</v>
      </c>
      <c r="D7" s="24" t="str">
        <f>D21 &amp;CHAR(10) &amp;INDEX(Symbol,IFERROR(HYPERLINK(RolloverElement(D21),D21+1),D21+1))</f>
        <v>20
Ca</v>
      </c>
      <c r="E7" s="24" t="str">
        <f>E21 &amp;CHAR(10) &amp;INDEX(Symbol,IFERROR(HYPERLINK(RolloverElement(E21),E21+1),E21+1))</f>
        <v>21
Sc</v>
      </c>
      <c r="F7" s="24" t="str">
        <f>F21 &amp;CHAR(10) &amp;INDEX(Symbol,IFERROR(HYPERLINK(RolloverElement(F21),F21+1),F21+1))</f>
        <v>22
Ti</v>
      </c>
      <c r="G7" s="24" t="str">
        <f>G21 &amp;CHAR(10) &amp;INDEX(Symbol,IFERROR(HYPERLINK(RolloverElement(G21),G21+1),G21+1))</f>
        <v>23
V</v>
      </c>
      <c r="H7" s="24" t="str">
        <f>H21 &amp;CHAR(10) &amp;INDEX(Symbol,IFERROR(HYPERLINK(RolloverElement(H21),H21+1),H21+1))</f>
        <v>24
Cr</v>
      </c>
      <c r="I7" s="24" t="str">
        <f>I21 &amp;CHAR(10) &amp;INDEX(Symbol,IFERROR(HYPERLINK(RolloverElement(I21),I21+1),I21+1))</f>
        <v>25
Mn</v>
      </c>
      <c r="J7" s="24" t="str">
        <f>J21 &amp;CHAR(10) &amp;INDEX(Symbol,IFERROR(HYPERLINK(RolloverElement(J21),J21+1),J21+1))</f>
        <v>26
Fe</v>
      </c>
      <c r="K7" s="24" t="str">
        <f>K21 &amp;CHAR(10) &amp;INDEX(Symbol,IFERROR(HYPERLINK(RolloverElement(K21),K21+1),K21+1))</f>
        <v>27
Co</v>
      </c>
      <c r="L7" s="24" t="str">
        <f>L21 &amp;CHAR(10) &amp;INDEX(Symbol,IFERROR(HYPERLINK(RolloverElement(L21),L21+1),L21+1))</f>
        <v>28
Ni</v>
      </c>
      <c r="M7" s="24" t="str">
        <f>M21 &amp;CHAR(10) &amp;INDEX(Symbol,IFERROR(HYPERLINK(RolloverElement(M21),M21+1),M21+1))</f>
        <v>29
Cu</v>
      </c>
      <c r="N7" s="24" t="str">
        <f>N21 &amp;CHAR(10) &amp;INDEX(Symbol,IFERROR(HYPERLINK(RolloverElement(N21),N21+1),N21+1))</f>
        <v>30
Zn</v>
      </c>
      <c r="O7" s="24" t="str">
        <f>O21 &amp;CHAR(10) &amp;INDEX(Symbol,IFERROR(HYPERLINK(RolloverElement(O21),O21+1),O21+1))</f>
        <v>31
Ga</v>
      </c>
      <c r="P7" s="24" t="str">
        <f>P21 &amp;CHAR(10) &amp;INDEX(Symbol,IFERROR(HYPERLINK(RolloverElement(P21),P21+1),P21+1))</f>
        <v>32
Ge</v>
      </c>
      <c r="Q7" s="24" t="str">
        <f>Q21 &amp;CHAR(10) &amp;INDEX(Symbol,IFERROR(HYPERLINK(RolloverElement(Q21),Q21+1),Q21+1))</f>
        <v>33
As</v>
      </c>
      <c r="R7" s="24" t="str">
        <f>R21 &amp;CHAR(10) &amp;INDEX(Symbol,IFERROR(HYPERLINK(RolloverElement(R21),R21+1),R21+1))</f>
        <v>34
Se</v>
      </c>
      <c r="S7" s="24" t="str">
        <f>S21 &amp;CHAR(10) &amp;INDEX(Symbol,IFERROR(HYPERLINK(RolloverElement(S21),S21+1),S21+1))</f>
        <v>35
Br</v>
      </c>
      <c r="T7" s="24" t="str">
        <f>T21 &amp;CHAR(10) &amp;INDEX(Symbol,IFERROR(HYPERLINK(RolloverElement(T21),T21+1),T21+1))</f>
        <v>36
Kr</v>
      </c>
      <c r="U7" s="44">
        <v>5</v>
      </c>
      <c r="V7" s="31" t="s">
        <v>388</v>
      </c>
      <c r="W7" s="49" t="str">
        <f>IFERROR(HYPERLINK(ToggleFilter(U7),AA22),AA22)</f>
        <v>TRANSITION METALS</v>
      </c>
      <c r="X7" s="42" t="b">
        <f t="shared" si="0"/>
        <v>0</v>
      </c>
      <c r="Y7" s="46" t="b">
        <v>0</v>
      </c>
      <c r="Z7" s="23"/>
      <c r="AA7" s="23"/>
      <c r="AB7" s="23"/>
      <c r="AC7" s="23"/>
    </row>
    <row r="8" spans="1:29" ht="51" customHeight="1">
      <c r="A8" s="23"/>
      <c r="B8" s="23"/>
      <c r="C8" s="27" t="str">
        <f>C22 &amp;CHAR(10) &amp;INDEX(Symbol,IFERROR(HYPERLINK(RolloverElement(C22),C22+1),C22+1))</f>
        <v>37
Rb</v>
      </c>
      <c r="D8" s="24" t="str">
        <f>D22 &amp;CHAR(10) &amp;INDEX(Symbol,IFERROR(HYPERLINK(RolloverElement(D22),D22+1),D22+1))</f>
        <v>38
Sr</v>
      </c>
      <c r="E8" s="24" t="str">
        <f>E22 &amp;CHAR(10) &amp;INDEX(Symbol,IFERROR(HYPERLINK(RolloverElement(E22),E22+1),E22+1))</f>
        <v>39
Y</v>
      </c>
      <c r="F8" s="24" t="str">
        <f>F22 &amp;CHAR(10) &amp;INDEX(Symbol,IFERROR(HYPERLINK(RolloverElement(F22),F22+1),F22+1))</f>
        <v>40
Zr</v>
      </c>
      <c r="G8" s="24" t="str">
        <f>G22 &amp;CHAR(10) &amp;INDEX(Symbol,IFERROR(HYPERLINK(RolloverElement(G22),G22+1),G22+1))</f>
        <v>41
Nb</v>
      </c>
      <c r="H8" s="24" t="str">
        <f>H22 &amp;CHAR(10) &amp;INDEX(Symbol,IFERROR(HYPERLINK(RolloverElement(H22),H22+1),H22+1))</f>
        <v>42
Mo</v>
      </c>
      <c r="I8" s="24" t="str">
        <f>I22 &amp;CHAR(10) &amp;INDEX(Symbol,IFERROR(HYPERLINK(RolloverElement(I22),I22+1),I22+1))</f>
        <v>43
Tc</v>
      </c>
      <c r="J8" s="24" t="str">
        <f>J22 &amp;CHAR(10) &amp;INDEX(Symbol,IFERROR(HYPERLINK(RolloverElement(J22),J22+1),J22+1))</f>
        <v>44
Ru</v>
      </c>
      <c r="K8" s="24" t="str">
        <f>K22 &amp;CHAR(10) &amp;INDEX(Symbol,IFERROR(HYPERLINK(RolloverElement(K22),K22+1),K22+1))</f>
        <v>45
Rh</v>
      </c>
      <c r="L8" s="24" t="str">
        <f>L22 &amp;CHAR(10) &amp;INDEX(Symbol,IFERROR(HYPERLINK(RolloverElement(L22),L22+1),L22+1))</f>
        <v>46
Pd</v>
      </c>
      <c r="M8" s="24" t="str">
        <f>M22 &amp;CHAR(10) &amp;INDEX(Symbol,IFERROR(HYPERLINK(RolloverElement(M22),M22+1),M22+1))</f>
        <v>47
Ag</v>
      </c>
      <c r="N8" s="24" t="str">
        <f>N22 &amp;CHAR(10) &amp;INDEX(Symbol,IFERROR(HYPERLINK(RolloverElement(N22),N22+1),N22+1))</f>
        <v>48
Cd</v>
      </c>
      <c r="O8" s="24" t="str">
        <f>O22 &amp;CHAR(10) &amp;INDEX(Symbol,IFERROR(HYPERLINK(RolloverElement(O22),O22+1),O22+1))</f>
        <v>49
In</v>
      </c>
      <c r="P8" s="24" t="str">
        <f>P22 &amp;CHAR(10) &amp;INDEX(Symbol,IFERROR(HYPERLINK(RolloverElement(P22),P22+1),P22+1))</f>
        <v>50
Sn</v>
      </c>
      <c r="Q8" s="24" t="str">
        <f>Q22 &amp;CHAR(10) &amp;INDEX(Symbol,IFERROR(HYPERLINK(RolloverElement(Q22),Q22+1),Q22+1))</f>
        <v>51
Sb</v>
      </c>
      <c r="R8" s="24" t="str">
        <f>R22 &amp;CHAR(10) &amp;INDEX(Symbol,IFERROR(HYPERLINK(RolloverElement(R22),R22+1),R22+1))</f>
        <v>52
Te</v>
      </c>
      <c r="S8" s="24" t="str">
        <f>S22 &amp;CHAR(10) &amp;INDEX(Symbol,IFERROR(HYPERLINK(RolloverElement(S22),S22+1),S22+1))</f>
        <v>53
I</v>
      </c>
      <c r="T8" s="24" t="str">
        <f>T22 &amp;CHAR(10) &amp;INDEX(Symbol,IFERROR(HYPERLINK(RolloverElement(T22),T22+1),T22+1))</f>
        <v>54
Xe</v>
      </c>
      <c r="U8" s="45">
        <v>6</v>
      </c>
      <c r="V8" s="35" t="s">
        <v>388</v>
      </c>
      <c r="W8" s="49" t="str">
        <f>IFERROR(HYPERLINK(ToggleFilter(U8),AA23),AA23)</f>
        <v>POST-TRANSITION METALS</v>
      </c>
      <c r="X8" s="42" t="b">
        <f t="shared" si="0"/>
        <v>0</v>
      </c>
      <c r="Y8" s="46" t="b">
        <v>0</v>
      </c>
      <c r="Z8" s="23"/>
      <c r="AA8" s="23"/>
      <c r="AB8" s="23"/>
      <c r="AC8" s="23"/>
    </row>
    <row r="9" spans="1:29" ht="51" customHeight="1">
      <c r="A9" s="23"/>
      <c r="B9" s="23"/>
      <c r="C9" s="27" t="str">
        <f>C23 &amp;CHAR(10) &amp;INDEX(Symbol,IFERROR(HYPERLINK(RolloverElement(C23),C23+1),C23+1))</f>
        <v>55
Cs</v>
      </c>
      <c r="D9" s="24" t="str">
        <f>D23 &amp;CHAR(10) &amp;INDEX(Symbol,IFERROR(HYPERLINK(RolloverElement(D23),D23+1),D23+1))</f>
        <v>56
Ba</v>
      </c>
      <c r="E9" s="24" t="s">
        <v>387</v>
      </c>
      <c r="F9" s="24" t="str">
        <f>F23 &amp;CHAR(10) &amp;INDEX(Symbol,IFERROR(HYPERLINK(RolloverElement(F23),F23+1),F23+1))</f>
        <v>72
Hf</v>
      </c>
      <c r="G9" s="24" t="str">
        <f>G23 &amp;CHAR(10) &amp;INDEX(Symbol,IFERROR(HYPERLINK(RolloverElement(G23),G23+1),G23+1))</f>
        <v>73
Ta</v>
      </c>
      <c r="H9" s="24" t="str">
        <f>H23 &amp;CHAR(10) &amp;INDEX(Symbol,IFERROR(HYPERLINK(RolloverElement(H23),H23+1),H23+1))</f>
        <v>74
W</v>
      </c>
      <c r="I9" s="24" t="str">
        <f>I23 &amp;CHAR(10) &amp;INDEX(Symbol,IFERROR(HYPERLINK(RolloverElement(I23),I23+1),I23+1))</f>
        <v>75
Re</v>
      </c>
      <c r="J9" s="24" t="str">
        <f>J23 &amp;CHAR(10) &amp;INDEX(Symbol,IFERROR(HYPERLINK(RolloverElement(J23),J23+1),J23+1))</f>
        <v>76
Os</v>
      </c>
      <c r="K9" s="24" t="str">
        <f>K23 &amp;CHAR(10) &amp;INDEX(Symbol,IFERROR(HYPERLINK(RolloverElement(K23),K23+1),K23+1))</f>
        <v>77
Ir</v>
      </c>
      <c r="L9" s="24" t="str">
        <f>L23 &amp;CHAR(10) &amp;INDEX(Symbol,IFERROR(HYPERLINK(RolloverElement(L23),L23+1),L23+1))</f>
        <v>78
Pt</v>
      </c>
      <c r="M9" s="24" t="str">
        <f>M23 &amp;CHAR(10) &amp;INDEX(Symbol,IFERROR(HYPERLINK(RolloverElement(M23),M23+1),M23+1))</f>
        <v>79
Au</v>
      </c>
      <c r="N9" s="24" t="str">
        <f>N23 &amp;CHAR(10) &amp;INDEX(Symbol,IFERROR(HYPERLINK(RolloverElement(N23),N23+1),N23+1))</f>
        <v>80
Hg</v>
      </c>
      <c r="O9" s="24" t="str">
        <f>O23 &amp;CHAR(10) &amp;INDEX(Symbol,IFERROR(HYPERLINK(RolloverElement(O23),O23+1),O23+1))</f>
        <v>81
Tl</v>
      </c>
      <c r="P9" s="24" t="str">
        <f>P23 &amp;CHAR(10) &amp;INDEX(Symbol,IFERROR(HYPERLINK(RolloverElement(P23),P23+1),P23+1))</f>
        <v>82
Pb</v>
      </c>
      <c r="Q9" s="24" t="str">
        <f>Q23 &amp;CHAR(10) &amp;INDEX(Symbol,IFERROR(HYPERLINK(RolloverElement(Q23),Q23+1),Q23+1))</f>
        <v>83
Bi</v>
      </c>
      <c r="R9" s="24" t="str">
        <f>R23 &amp;CHAR(10) &amp;INDEX(Symbol,IFERROR(HYPERLINK(RolloverElement(R23),R23+1),R23+1))</f>
        <v>84
Po</v>
      </c>
      <c r="S9" s="24" t="str">
        <f>S23 &amp;CHAR(10) &amp;INDEX(Symbol,IFERROR(HYPERLINK(RolloverElement(S23),S23+1),S23+1))</f>
        <v>85
At</v>
      </c>
      <c r="T9" s="24" t="str">
        <f>T23 &amp;CHAR(10) &amp;INDEX(Symbol,IFERROR(HYPERLINK(RolloverElement(T23),T23+1),T23+1))</f>
        <v>86
Rn</v>
      </c>
      <c r="U9" s="44">
        <v>7</v>
      </c>
      <c r="V9" s="28" t="s">
        <v>388</v>
      </c>
      <c r="W9" s="49" t="str">
        <f>IFERROR(HYPERLINK(ToggleFilter(U9),AA24),AA24)</f>
        <v>METALlOIDS</v>
      </c>
      <c r="X9" s="42" t="b">
        <f t="shared" si="0"/>
        <v>0</v>
      </c>
      <c r="Y9" s="46" t="b">
        <v>0</v>
      </c>
      <c r="Z9" s="23"/>
      <c r="AA9" s="23"/>
      <c r="AB9" s="23"/>
      <c r="AC9" s="23"/>
    </row>
    <row r="10" spans="1:29" ht="51" customHeight="1">
      <c r="A10" s="23"/>
      <c r="B10" s="23"/>
      <c r="C10" s="27" t="str">
        <f>C24 &amp;CHAR(10) &amp;INDEX(Symbol,IFERROR(HYPERLINK(RolloverElement(C24),C24+1),C24+1))</f>
        <v>87
Fr</v>
      </c>
      <c r="D10" s="24" t="str">
        <f>D24 &amp;CHAR(10) &amp;INDEX(Symbol,IFERROR(HYPERLINK(RolloverElement(D24),D24+1),D24+1))</f>
        <v>88
Ra</v>
      </c>
      <c r="E10" s="24" t="s">
        <v>387</v>
      </c>
      <c r="F10" s="24" t="str">
        <f>F24 &amp;CHAR(10) &amp;INDEX(Symbol,IFERROR(HYPERLINK(RolloverElement(F24),F24+1),F24+1))</f>
        <v>104
Rf</v>
      </c>
      <c r="G10" s="24" t="str">
        <f>G24 &amp;CHAR(10) &amp;INDEX(Symbol,IFERROR(HYPERLINK(RolloverElement(G24),G24+1),G24+1))</f>
        <v>105
Db</v>
      </c>
      <c r="H10" s="24" t="str">
        <f>H24 &amp;CHAR(10) &amp;INDEX(Symbol,IFERROR(HYPERLINK(RolloverElement(H24),H24+1),H24+1))</f>
        <v>106
Sg</v>
      </c>
      <c r="I10" s="24" t="str">
        <f>I24 &amp;CHAR(10) &amp;INDEX(Symbol,IFERROR(HYPERLINK(RolloverElement(I24),I24+1),I24+1))</f>
        <v>107
Bh</v>
      </c>
      <c r="J10" s="24" t="str">
        <f>J24 &amp;CHAR(10) &amp;INDEX(Symbol,IFERROR(HYPERLINK(RolloverElement(J24),J24+1),J24+1))</f>
        <v>108
Hs</v>
      </c>
      <c r="K10" s="24" t="str">
        <f>K24 &amp;CHAR(10) &amp;INDEX(Symbol,IFERROR(HYPERLINK(RolloverElement(K24),K24+1),K24+1))</f>
        <v>109
Mt</v>
      </c>
      <c r="L10" s="24" t="str">
        <f>L24 &amp;CHAR(10) &amp;INDEX(Symbol,IFERROR(HYPERLINK(RolloverElement(L24),L24+1),L24+1))</f>
        <v>110
Ds</v>
      </c>
      <c r="M10" s="24" t="str">
        <f>M24 &amp;CHAR(10) &amp;INDEX(Symbol,IFERROR(HYPERLINK(RolloverElement(M24),M24+1),M24+1))</f>
        <v>111
Rg</v>
      </c>
      <c r="N10" s="24" t="str">
        <f>N24 &amp;CHAR(10) &amp;INDEX(Symbol,IFERROR(HYPERLINK(RolloverElement(N24),N24+1),N24+1))</f>
        <v>112
Cn</v>
      </c>
      <c r="O10" s="24" t="str">
        <f>O24 &amp;CHAR(10) &amp;INDEX(Symbol,IFERROR(HYPERLINK(RolloverElement(O24),O24+1),O24+1))</f>
        <v>113
Uut</v>
      </c>
      <c r="P10" s="24" t="str">
        <f>P24 &amp;CHAR(10) &amp;INDEX(Symbol,IFERROR(HYPERLINK(RolloverElement(P24),P24+1),P24+1))</f>
        <v>114
Fl</v>
      </c>
      <c r="Q10" s="24" t="str">
        <f>Q24 &amp;CHAR(10) &amp;INDEX(Symbol,IFERROR(HYPERLINK(RolloverElement(Q24),Q24+1),Q24+1))</f>
        <v>115
Uup</v>
      </c>
      <c r="R10" s="24" t="str">
        <f>R24 &amp;CHAR(10) &amp;INDEX(Symbol,IFERROR(HYPERLINK(RolloverElement(R24),R24+1),R24+1))</f>
        <v>116
Lv</v>
      </c>
      <c r="S10" s="24" t="str">
        <f>S24 &amp;CHAR(10) &amp;INDEX(Symbol,IFERROR(HYPERLINK(RolloverElement(S24),S24+1),S24+1))</f>
        <v>117
Uus</v>
      </c>
      <c r="T10" s="24" t="str">
        <f>T24 &amp;CHAR(10) &amp;INDEX(Symbol,IFERROR(HYPERLINK(RolloverElement(T24),T24+1),T24+1))</f>
        <v>118
Uuo</v>
      </c>
      <c r="U10" s="45">
        <v>8</v>
      </c>
      <c r="V10" s="33" t="s">
        <v>388</v>
      </c>
      <c r="W10" s="49" t="str">
        <f>IFERROR(HYPERLINK(ToggleFilter(U10),AA25),AA25)</f>
        <v>NONMETALS</v>
      </c>
      <c r="X10" s="42" t="b">
        <f t="shared" si="0"/>
        <v>0</v>
      </c>
      <c r="Y10" s="46" t="b">
        <v>0</v>
      </c>
      <c r="Z10" s="23"/>
      <c r="AA10" s="23"/>
      <c r="AB10" s="23"/>
      <c r="AC10" s="23"/>
    </row>
    <row r="11" spans="1:29" ht="51" customHeight="1">
      <c r="A11" s="23"/>
      <c r="B11" s="23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44">
        <v>9</v>
      </c>
      <c r="V11" s="36" t="s">
        <v>388</v>
      </c>
      <c r="W11" s="49" t="str">
        <f>IFERROR(HYPERLINK(ToggleFilter(U11),AA26),AA26)</f>
        <v>HALOGENS</v>
      </c>
      <c r="X11" s="42" t="b">
        <f t="shared" si="0"/>
        <v>0</v>
      </c>
      <c r="Y11" s="46" t="b">
        <v>0</v>
      </c>
      <c r="Z11" s="23"/>
      <c r="AA11" s="23"/>
      <c r="AB11" s="23"/>
      <c r="AC11" s="23"/>
    </row>
    <row r="12" spans="1:29" ht="51" customHeight="1">
      <c r="A12" s="23"/>
      <c r="B12" s="23"/>
      <c r="C12" s="26"/>
      <c r="D12" s="26"/>
      <c r="E12" s="24" t="str">
        <f>E26 &amp;CHAR(10) &amp;INDEX(Symbol,IFERROR(HYPERLINK(RolloverElement(E26),E26+1),E26+1))</f>
        <v>57
La</v>
      </c>
      <c r="F12" s="24" t="str">
        <f>F26 &amp;CHAR(10) &amp;INDEX(Symbol,IFERROR(HYPERLINK(RolloverElement(F26),F26+1),F26+1))</f>
        <v>58
Ce</v>
      </c>
      <c r="G12" s="24" t="str">
        <f>G26 &amp;CHAR(10) &amp;INDEX(Symbol,IFERROR(HYPERLINK(RolloverElement(G26),G26+1),G26+1))</f>
        <v>59
Pr</v>
      </c>
      <c r="H12" s="24" t="str">
        <f>H26 &amp;CHAR(10) &amp;INDEX(Symbol,IFERROR(HYPERLINK(RolloverElement(H26),H26+1),H26+1))</f>
        <v>60
Nd</v>
      </c>
      <c r="I12" s="24" t="str">
        <f>I26 &amp;CHAR(10) &amp;INDEX(Symbol,IFERROR(HYPERLINK(RolloverElement(I26),I26+1),I26+1))</f>
        <v>61
Pm</v>
      </c>
      <c r="J12" s="24" t="str">
        <f>J26 &amp;CHAR(10) &amp;INDEX(Symbol,IFERROR(HYPERLINK(RolloverElement(J26),J26+1),J26+1))</f>
        <v>62
Sm</v>
      </c>
      <c r="K12" s="24" t="str">
        <f>K26 &amp;CHAR(10) &amp;INDEX(Symbol,IFERROR(HYPERLINK(RolloverElement(K26),K26+1),K26+1))</f>
        <v>63
Eu</v>
      </c>
      <c r="L12" s="24" t="str">
        <f>L26 &amp;CHAR(10) &amp;INDEX(Symbol,IFERROR(HYPERLINK(RolloverElement(L26),L26+1),L26+1))</f>
        <v>64
Gd</v>
      </c>
      <c r="M12" s="24" t="str">
        <f>M26 &amp;CHAR(10) &amp;INDEX(Symbol,IFERROR(HYPERLINK(RolloverElement(M26),M26+1),M26+1))</f>
        <v>65
Tb</v>
      </c>
      <c r="N12" s="24" t="str">
        <f>N26 &amp;CHAR(10) &amp;INDEX(Symbol,IFERROR(HYPERLINK(RolloverElement(N26),N26+1),N26+1))</f>
        <v>66
Dy</v>
      </c>
      <c r="O12" s="24" t="str">
        <f>O26 &amp;CHAR(10) &amp;INDEX(Symbol,IFERROR(HYPERLINK(RolloverElement(O26),O26+1),O26+1))</f>
        <v>67
Ho</v>
      </c>
      <c r="P12" s="24" t="str">
        <f>P26 &amp;CHAR(10) &amp;INDEX(Symbol,IFERROR(HYPERLINK(RolloverElement(P26),P26+1),P26+1))</f>
        <v>68
Er</v>
      </c>
      <c r="Q12" s="24" t="str">
        <f>Q26 &amp;CHAR(10) &amp;INDEX(Symbol,IFERROR(HYPERLINK(RolloverElement(Q26),Q26+1),Q26+1))</f>
        <v>69
Tm</v>
      </c>
      <c r="R12" s="24" t="str">
        <f>R26 &amp;CHAR(10) &amp;INDEX(Symbol,IFERROR(HYPERLINK(RolloverElement(R26),R26+1),R26+1))</f>
        <v>70
Yb</v>
      </c>
      <c r="S12" s="24" t="str">
        <f>S26 &amp;CHAR(10) &amp;INDEX(Symbol,IFERROR(HYPERLINK(RolloverElement(S26),S26+1),S26+1))</f>
        <v>71
Lu</v>
      </c>
      <c r="T12" s="26"/>
      <c r="U12" s="45">
        <v>10</v>
      </c>
      <c r="V12" s="37" t="s">
        <v>388</v>
      </c>
      <c r="W12" s="49" t="str">
        <f>IFERROR(HYPERLINK(ToggleFilter(U12),AA27),AA27)</f>
        <v>NOBLE GASES</v>
      </c>
      <c r="X12" s="42" t="b">
        <f t="shared" si="0"/>
        <v>0</v>
      </c>
      <c r="Y12" s="46" t="b">
        <v>0</v>
      </c>
      <c r="Z12" s="23"/>
      <c r="AA12" s="23"/>
      <c r="AB12" s="23"/>
      <c r="AC12" s="23"/>
    </row>
    <row r="13" spans="1:29" ht="51" customHeight="1">
      <c r="A13" s="23"/>
      <c r="B13" s="23"/>
      <c r="C13" s="26"/>
      <c r="D13" s="26"/>
      <c r="E13" s="24" t="str">
        <f>E27 &amp;CHAR(10) &amp;INDEX(Symbol,IFERROR(HYPERLINK(RolloverElement(E27),E27+1),E27+1))</f>
        <v>89
Ac</v>
      </c>
      <c r="F13" s="24" t="str">
        <f>F27 &amp;CHAR(10) &amp;INDEX(Symbol,IFERROR(HYPERLINK(RolloverElement(F27),F27+1),F27+1))</f>
        <v>90
Th</v>
      </c>
      <c r="G13" s="24" t="str">
        <f>G27 &amp;CHAR(10) &amp;INDEX(Symbol,IFERROR(HYPERLINK(RolloverElement(G27),G27+1),G27+1))</f>
        <v>91
Pa</v>
      </c>
      <c r="H13" s="24" t="str">
        <f>H27 &amp;CHAR(10) &amp;INDEX(Symbol,IFERROR(HYPERLINK(RolloverElement(H27),H27+1),H27+1))</f>
        <v>92
U</v>
      </c>
      <c r="I13" s="24" t="str">
        <f>I27 &amp;CHAR(10) &amp;INDEX(Symbol,IFERROR(HYPERLINK(RolloverElement(I27),I27+1),I27+1))</f>
        <v>93
Np</v>
      </c>
      <c r="J13" s="24" t="str">
        <f>J27 &amp;CHAR(10) &amp;INDEX(Symbol,IFERROR(HYPERLINK(RolloverElement(J27),J27+1),J27+1))</f>
        <v>94
Pu</v>
      </c>
      <c r="K13" s="24" t="str">
        <f>K27 &amp;CHAR(10) &amp;INDEX(Symbol,IFERROR(HYPERLINK(RolloverElement(K27),K27+1),K27+1))</f>
        <v>95
Am</v>
      </c>
      <c r="L13" s="24" t="str">
        <f>L27 &amp;CHAR(10) &amp;INDEX(Symbol,IFERROR(HYPERLINK(RolloverElement(L27),L27+1),L27+1))</f>
        <v>96
Cm</v>
      </c>
      <c r="M13" s="24" t="str">
        <f>M27 &amp;CHAR(10) &amp;INDEX(Symbol,IFERROR(HYPERLINK(RolloverElement(M27),M27+1),M27+1))</f>
        <v>97
Bk</v>
      </c>
      <c r="N13" s="24" t="str">
        <f>N27 &amp;CHAR(10) &amp;INDEX(Symbol,IFERROR(HYPERLINK(RolloverElement(N27),N27+1),N27+1))</f>
        <v>98
Cf</v>
      </c>
      <c r="O13" s="24" t="str">
        <f>O27 &amp;CHAR(10) &amp;INDEX(Symbol,IFERROR(HYPERLINK(RolloverElement(O27),O27+1),O27+1))</f>
        <v>99
Es</v>
      </c>
      <c r="P13" s="24" t="str">
        <f>P27 &amp;CHAR(10) &amp;INDEX(Symbol,IFERROR(HYPERLINK(RolloverElement(P27),P27+1),P27+1))</f>
        <v>100
Fm</v>
      </c>
      <c r="Q13" s="24" t="str">
        <f>Q27 &amp;CHAR(10) &amp;INDEX(Symbol,IFERROR(HYPERLINK(RolloverElement(Q27),Q27+1),Q27+1))</f>
        <v>101
Md</v>
      </c>
      <c r="R13" s="24" t="str">
        <f>R27 &amp;CHAR(10) &amp;INDEX(Symbol,IFERROR(HYPERLINK(RolloverElement(R27),R27+1),R27+1))</f>
        <v>102
No</v>
      </c>
      <c r="S13" s="24" t="str">
        <f>S27 &amp;CHAR(10) &amp;INDEX(Symbol,IFERROR(HYPERLINK(RolloverElement(S27),S27+1),S27+1))</f>
        <v>103
Lr</v>
      </c>
      <c r="T13" s="26"/>
      <c r="U13" s="44">
        <v>11</v>
      </c>
      <c r="V13" s="30" t="s">
        <v>388</v>
      </c>
      <c r="W13" s="49" t="str">
        <f>IFERROR(HYPERLINK(ToggleFilter(U13),AA28),AA28)</f>
        <v>UNKNOWN</v>
      </c>
      <c r="X13" s="42" t="b">
        <f t="shared" si="0"/>
        <v>0</v>
      </c>
      <c r="Y13" s="46" t="b">
        <v>0</v>
      </c>
      <c r="Z13" s="23"/>
      <c r="AA13" s="23"/>
      <c r="AB13" s="23"/>
      <c r="AC13" s="23"/>
    </row>
    <row r="14" spans="1:29" ht="51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</row>
    <row r="15" spans="1:29" ht="51" hidden="1" customHeight="1">
      <c r="C15" s="15"/>
    </row>
    <row r="16" spans="1:29" ht="51" hidden="1" customHeight="1">
      <c r="B16" t="s">
        <v>118</v>
      </c>
    </row>
    <row r="17" spans="2:27" ht="51" hidden="1" customHeight="1">
      <c r="B17" t="s">
        <v>119</v>
      </c>
      <c r="C17">
        <v>1</v>
      </c>
      <c r="D17">
        <v>2</v>
      </c>
      <c r="E17">
        <v>3</v>
      </c>
      <c r="F17">
        <v>4</v>
      </c>
      <c r="G17">
        <v>5</v>
      </c>
      <c r="H17">
        <v>6</v>
      </c>
      <c r="I17">
        <v>7</v>
      </c>
      <c r="J17">
        <v>8</v>
      </c>
      <c r="K17">
        <v>9</v>
      </c>
      <c r="L17">
        <v>10</v>
      </c>
      <c r="M17">
        <v>11</v>
      </c>
      <c r="N17">
        <v>12</v>
      </c>
      <c r="O17">
        <v>13</v>
      </c>
      <c r="P17">
        <v>14</v>
      </c>
      <c r="Q17">
        <v>15</v>
      </c>
      <c r="R17">
        <v>16</v>
      </c>
      <c r="S17">
        <v>17</v>
      </c>
      <c r="T17">
        <v>18</v>
      </c>
      <c r="W17" t="s">
        <v>394</v>
      </c>
      <c r="X17">
        <v>0</v>
      </c>
    </row>
    <row r="18" spans="2:27" ht="51" hidden="1" customHeight="1">
      <c r="B18">
        <v>1</v>
      </c>
      <c r="C18" s="14">
        <f t="shared" ref="C18:L24" si="1">SUMPRODUCT((Group=C$17)*(Period=$B18)*(Znumber))</f>
        <v>1</v>
      </c>
      <c r="D18" s="14">
        <f t="shared" si="1"/>
        <v>0</v>
      </c>
      <c r="E18" s="14">
        <f t="shared" si="1"/>
        <v>0</v>
      </c>
      <c r="F18" s="14">
        <f t="shared" si="1"/>
        <v>0</v>
      </c>
      <c r="G18" s="14">
        <f t="shared" si="1"/>
        <v>0</v>
      </c>
      <c r="H18" s="14">
        <f t="shared" si="1"/>
        <v>0</v>
      </c>
      <c r="I18" s="14">
        <f t="shared" si="1"/>
        <v>0</v>
      </c>
      <c r="J18" s="14">
        <f t="shared" si="1"/>
        <v>0</v>
      </c>
      <c r="K18" s="14">
        <f t="shared" si="1"/>
        <v>0</v>
      </c>
      <c r="L18" s="14">
        <f t="shared" si="1"/>
        <v>0</v>
      </c>
      <c r="M18" s="14">
        <f t="shared" ref="M18:T24" si="2">SUMPRODUCT((Group=M$17)*(Period=$B18)*(Znumber))</f>
        <v>0</v>
      </c>
      <c r="N18" s="14">
        <f t="shared" si="2"/>
        <v>0</v>
      </c>
      <c r="O18" s="14">
        <f t="shared" si="2"/>
        <v>0</v>
      </c>
      <c r="P18" s="14">
        <f t="shared" si="2"/>
        <v>0</v>
      </c>
      <c r="Q18" s="14">
        <f t="shared" si="2"/>
        <v>0</v>
      </c>
      <c r="R18" s="14">
        <f t="shared" si="2"/>
        <v>0</v>
      </c>
      <c r="S18" s="14">
        <f t="shared" si="2"/>
        <v>0</v>
      </c>
      <c r="T18" s="14">
        <f t="shared" si="2"/>
        <v>2</v>
      </c>
      <c r="U18" s="14"/>
      <c r="W18" t="s">
        <v>294</v>
      </c>
      <c r="X18">
        <v>94</v>
      </c>
      <c r="AA18" s="41" t="s">
        <v>377</v>
      </c>
    </row>
    <row r="19" spans="2:27" ht="51" hidden="1" customHeight="1">
      <c r="B19">
        <v>2</v>
      </c>
      <c r="C19" s="14">
        <f t="shared" si="1"/>
        <v>3</v>
      </c>
      <c r="D19" s="14">
        <f t="shared" si="1"/>
        <v>4</v>
      </c>
      <c r="E19" s="14">
        <f t="shared" si="1"/>
        <v>0</v>
      </c>
      <c r="F19" s="14">
        <f t="shared" si="1"/>
        <v>0</v>
      </c>
      <c r="G19" s="14">
        <f t="shared" si="1"/>
        <v>0</v>
      </c>
      <c r="H19" s="14">
        <f t="shared" si="1"/>
        <v>0</v>
      </c>
      <c r="I19" s="14">
        <f t="shared" si="1"/>
        <v>0</v>
      </c>
      <c r="J19" s="14">
        <f t="shared" si="1"/>
        <v>0</v>
      </c>
      <c r="K19" s="14">
        <f t="shared" si="1"/>
        <v>0</v>
      </c>
      <c r="L19" s="14">
        <f t="shared" si="1"/>
        <v>0</v>
      </c>
      <c r="M19" s="14">
        <f t="shared" si="2"/>
        <v>0</v>
      </c>
      <c r="N19" s="14">
        <f t="shared" si="2"/>
        <v>0</v>
      </c>
      <c r="O19" s="14">
        <f t="shared" si="2"/>
        <v>5</v>
      </c>
      <c r="P19" s="14">
        <f t="shared" si="2"/>
        <v>6</v>
      </c>
      <c r="Q19" s="14">
        <f t="shared" si="2"/>
        <v>7</v>
      </c>
      <c r="R19" s="14">
        <f t="shared" si="2"/>
        <v>8</v>
      </c>
      <c r="S19" s="14">
        <f t="shared" si="2"/>
        <v>9</v>
      </c>
      <c r="T19" s="14">
        <f t="shared" si="2"/>
        <v>10</v>
      </c>
      <c r="U19" s="14"/>
      <c r="W19" s="21" t="s">
        <v>122</v>
      </c>
      <c r="X19" s="16" t="str">
        <f>INDEX(ElementName,zIndex)</f>
        <v>Neptunium</v>
      </c>
      <c r="AA19" s="40" t="s">
        <v>378</v>
      </c>
    </row>
    <row r="20" spans="2:27" ht="51" hidden="1" customHeight="1">
      <c r="B20">
        <v>3</v>
      </c>
      <c r="C20" s="14">
        <f t="shared" si="1"/>
        <v>11</v>
      </c>
      <c r="D20" s="14">
        <f t="shared" si="1"/>
        <v>12</v>
      </c>
      <c r="E20" s="14">
        <f t="shared" si="1"/>
        <v>0</v>
      </c>
      <c r="F20" s="14">
        <f t="shared" si="1"/>
        <v>0</v>
      </c>
      <c r="G20" s="14">
        <f t="shared" si="1"/>
        <v>0</v>
      </c>
      <c r="H20" s="14">
        <f t="shared" si="1"/>
        <v>0</v>
      </c>
      <c r="I20" s="14">
        <f t="shared" si="1"/>
        <v>0</v>
      </c>
      <c r="J20" s="14">
        <f t="shared" si="1"/>
        <v>0</v>
      </c>
      <c r="K20" s="14">
        <f t="shared" si="1"/>
        <v>0</v>
      </c>
      <c r="L20" s="14">
        <f t="shared" si="1"/>
        <v>0</v>
      </c>
      <c r="M20" s="14">
        <f t="shared" si="2"/>
        <v>0</v>
      </c>
      <c r="N20" s="14">
        <f t="shared" si="2"/>
        <v>0</v>
      </c>
      <c r="O20" s="14">
        <f t="shared" si="2"/>
        <v>13</v>
      </c>
      <c r="P20" s="14">
        <f t="shared" si="2"/>
        <v>14</v>
      </c>
      <c r="Q20" s="14">
        <f t="shared" si="2"/>
        <v>15</v>
      </c>
      <c r="R20" s="14">
        <f t="shared" si="2"/>
        <v>16</v>
      </c>
      <c r="S20" s="14">
        <f t="shared" si="2"/>
        <v>17</v>
      </c>
      <c r="T20" s="14">
        <f t="shared" si="2"/>
        <v>18</v>
      </c>
      <c r="U20" s="14"/>
      <c r="W20" s="22" t="s">
        <v>123</v>
      </c>
      <c r="X20" s="16" t="str">
        <f>LEFT(INDEX(Weights,zIndex),5)</f>
        <v>[237]</v>
      </c>
      <c r="AA20" s="39" t="s">
        <v>379</v>
      </c>
    </row>
    <row r="21" spans="2:27" ht="51" hidden="1" customHeight="1">
      <c r="B21">
        <v>4</v>
      </c>
      <c r="C21" s="14">
        <f t="shared" si="1"/>
        <v>19</v>
      </c>
      <c r="D21" s="14">
        <f t="shared" si="1"/>
        <v>20</v>
      </c>
      <c r="E21" s="14">
        <f t="shared" si="1"/>
        <v>21</v>
      </c>
      <c r="F21" s="14">
        <f t="shared" si="1"/>
        <v>22</v>
      </c>
      <c r="G21" s="14">
        <f t="shared" si="1"/>
        <v>23</v>
      </c>
      <c r="H21" s="14">
        <f t="shared" si="1"/>
        <v>24</v>
      </c>
      <c r="I21" s="14">
        <f t="shared" si="1"/>
        <v>25</v>
      </c>
      <c r="J21" s="14">
        <f t="shared" si="1"/>
        <v>26</v>
      </c>
      <c r="K21" s="14">
        <f t="shared" si="1"/>
        <v>27</v>
      </c>
      <c r="L21" s="14">
        <f t="shared" si="1"/>
        <v>28</v>
      </c>
      <c r="M21" s="14">
        <f t="shared" si="2"/>
        <v>29</v>
      </c>
      <c r="N21" s="14">
        <f t="shared" si="2"/>
        <v>30</v>
      </c>
      <c r="O21" s="14">
        <f t="shared" si="2"/>
        <v>31</v>
      </c>
      <c r="P21" s="14">
        <f t="shared" si="2"/>
        <v>32</v>
      </c>
      <c r="Q21" s="14">
        <f t="shared" si="2"/>
        <v>33</v>
      </c>
      <c r="R21" s="14">
        <f t="shared" si="2"/>
        <v>34</v>
      </c>
      <c r="S21" s="14">
        <f t="shared" si="2"/>
        <v>35</v>
      </c>
      <c r="T21" s="14">
        <f t="shared" si="2"/>
        <v>36</v>
      </c>
      <c r="U21" s="14"/>
      <c r="W21" s="22" t="s">
        <v>125</v>
      </c>
      <c r="X21" s="16">
        <f>INDEX(Densities,zIndex)</f>
        <v>20.45</v>
      </c>
      <c r="AA21" s="39" t="s">
        <v>380</v>
      </c>
    </row>
    <row r="22" spans="2:27" ht="51" hidden="1" customHeight="1">
      <c r="B22">
        <v>5</v>
      </c>
      <c r="C22" s="14">
        <f t="shared" si="1"/>
        <v>37</v>
      </c>
      <c r="D22" s="14">
        <f t="shared" si="1"/>
        <v>38</v>
      </c>
      <c r="E22" s="14">
        <f t="shared" si="1"/>
        <v>39</v>
      </c>
      <c r="F22" s="14">
        <f t="shared" si="1"/>
        <v>40</v>
      </c>
      <c r="G22" s="14">
        <f t="shared" si="1"/>
        <v>41</v>
      </c>
      <c r="H22" s="14">
        <f t="shared" si="1"/>
        <v>42</v>
      </c>
      <c r="I22" s="14">
        <f t="shared" si="1"/>
        <v>43</v>
      </c>
      <c r="J22" s="14">
        <f t="shared" si="1"/>
        <v>44</v>
      </c>
      <c r="K22" s="14">
        <f t="shared" si="1"/>
        <v>45</v>
      </c>
      <c r="L22" s="14">
        <f t="shared" si="1"/>
        <v>46</v>
      </c>
      <c r="M22" s="14">
        <f t="shared" si="2"/>
        <v>47</v>
      </c>
      <c r="N22" s="14">
        <f t="shared" si="2"/>
        <v>48</v>
      </c>
      <c r="O22" s="14">
        <f t="shared" si="2"/>
        <v>49</v>
      </c>
      <c r="P22" s="14">
        <f t="shared" si="2"/>
        <v>50</v>
      </c>
      <c r="Q22" s="14">
        <f t="shared" si="2"/>
        <v>51</v>
      </c>
      <c r="R22" s="14">
        <f t="shared" si="2"/>
        <v>52</v>
      </c>
      <c r="S22" s="14">
        <f t="shared" si="2"/>
        <v>53</v>
      </c>
      <c r="T22" s="14">
        <f t="shared" si="2"/>
        <v>54</v>
      </c>
      <c r="U22" s="14"/>
      <c r="W22" s="22" t="s">
        <v>127</v>
      </c>
      <c r="X22" s="20">
        <f>INDEX(Melts,zIndex)</f>
        <v>913.15</v>
      </c>
      <c r="AA22" s="39" t="s">
        <v>381</v>
      </c>
    </row>
    <row r="23" spans="2:27" ht="51" hidden="1" customHeight="1">
      <c r="B23">
        <v>6</v>
      </c>
      <c r="C23" s="14">
        <f t="shared" si="1"/>
        <v>55</v>
      </c>
      <c r="D23" s="14">
        <f t="shared" si="1"/>
        <v>56</v>
      </c>
      <c r="E23" s="14">
        <f t="shared" si="1"/>
        <v>71</v>
      </c>
      <c r="F23" s="14">
        <f t="shared" si="1"/>
        <v>72</v>
      </c>
      <c r="G23" s="14">
        <f t="shared" si="1"/>
        <v>73</v>
      </c>
      <c r="H23" s="14">
        <f t="shared" si="1"/>
        <v>74</v>
      </c>
      <c r="I23" s="14">
        <f t="shared" si="1"/>
        <v>75</v>
      </c>
      <c r="J23" s="14">
        <f t="shared" si="1"/>
        <v>76</v>
      </c>
      <c r="K23" s="14">
        <f t="shared" si="1"/>
        <v>77</v>
      </c>
      <c r="L23" s="14">
        <f t="shared" si="1"/>
        <v>78</v>
      </c>
      <c r="M23" s="14">
        <f t="shared" si="2"/>
        <v>79</v>
      </c>
      <c r="N23" s="14">
        <f t="shared" si="2"/>
        <v>80</v>
      </c>
      <c r="O23" s="14">
        <f t="shared" si="2"/>
        <v>81</v>
      </c>
      <c r="P23" s="14">
        <f t="shared" si="2"/>
        <v>82</v>
      </c>
      <c r="Q23" s="14">
        <f t="shared" si="2"/>
        <v>83</v>
      </c>
      <c r="R23" s="14">
        <f t="shared" si="2"/>
        <v>84</v>
      </c>
      <c r="S23" s="14">
        <f t="shared" si="2"/>
        <v>85</v>
      </c>
      <c r="T23" s="14">
        <f t="shared" si="2"/>
        <v>86</v>
      </c>
      <c r="U23" s="14"/>
      <c r="W23" s="22" t="s">
        <v>128</v>
      </c>
      <c r="X23" s="20">
        <f>INDEX(Boils,zIndex)</f>
        <v>4273</v>
      </c>
      <c r="AA23" s="39" t="s">
        <v>382</v>
      </c>
    </row>
    <row r="24" spans="2:27" ht="51" hidden="1" customHeight="1">
      <c r="B24">
        <v>7</v>
      </c>
      <c r="C24" s="14">
        <f t="shared" si="1"/>
        <v>87</v>
      </c>
      <c r="D24" s="14">
        <f t="shared" si="1"/>
        <v>88</v>
      </c>
      <c r="E24" s="14">
        <f t="shared" si="1"/>
        <v>103</v>
      </c>
      <c r="F24" s="14">
        <f t="shared" si="1"/>
        <v>104</v>
      </c>
      <c r="G24" s="14">
        <f t="shared" si="1"/>
        <v>105</v>
      </c>
      <c r="H24" s="14">
        <f t="shared" si="1"/>
        <v>106</v>
      </c>
      <c r="I24" s="14">
        <f t="shared" si="1"/>
        <v>107</v>
      </c>
      <c r="J24" s="14">
        <f t="shared" si="1"/>
        <v>108</v>
      </c>
      <c r="K24" s="14">
        <f t="shared" si="1"/>
        <v>109</v>
      </c>
      <c r="L24" s="14">
        <f t="shared" si="1"/>
        <v>110</v>
      </c>
      <c r="M24" s="14">
        <f t="shared" si="2"/>
        <v>111</v>
      </c>
      <c r="N24" s="14">
        <f t="shared" si="2"/>
        <v>112</v>
      </c>
      <c r="O24" s="14">
        <f t="shared" si="2"/>
        <v>113</v>
      </c>
      <c r="P24" s="14">
        <f t="shared" si="2"/>
        <v>114</v>
      </c>
      <c r="Q24" s="14">
        <f t="shared" si="2"/>
        <v>115</v>
      </c>
      <c r="R24" s="14">
        <f t="shared" si="2"/>
        <v>116</v>
      </c>
      <c r="S24" s="14">
        <f t="shared" si="2"/>
        <v>117</v>
      </c>
      <c r="T24" s="14">
        <f t="shared" si="2"/>
        <v>118</v>
      </c>
      <c r="U24" s="14"/>
      <c r="W24" s="22" t="s">
        <v>129</v>
      </c>
      <c r="X24" s="19" t="str">
        <f>INDEX(Heats,zIndex)</f>
        <v>–</v>
      </c>
      <c r="AA24" s="39" t="s">
        <v>389</v>
      </c>
    </row>
    <row r="25" spans="2:27" ht="51" hidden="1" customHeight="1">
      <c r="W25" s="22" t="s">
        <v>366</v>
      </c>
      <c r="X25" s="19" t="str">
        <f>INDEX(Symbol,zIndex)</f>
        <v>Np</v>
      </c>
      <c r="AA25" s="39" t="s">
        <v>383</v>
      </c>
    </row>
    <row r="26" spans="2:27" ht="51" hidden="1" customHeight="1">
      <c r="E26">
        <v>57</v>
      </c>
      <c r="F26">
        <v>58</v>
      </c>
      <c r="G26">
        <v>59</v>
      </c>
      <c r="H26">
        <v>60</v>
      </c>
      <c r="I26">
        <v>61</v>
      </c>
      <c r="J26">
        <v>62</v>
      </c>
      <c r="K26">
        <v>63</v>
      </c>
      <c r="L26">
        <v>64</v>
      </c>
      <c r="M26">
        <v>65</v>
      </c>
      <c r="N26">
        <v>66</v>
      </c>
      <c r="O26">
        <v>67</v>
      </c>
      <c r="P26">
        <v>68</v>
      </c>
      <c r="Q26">
        <v>69</v>
      </c>
      <c r="R26">
        <v>70</v>
      </c>
      <c r="S26">
        <v>71</v>
      </c>
      <c r="W26" s="22" t="s">
        <v>386</v>
      </c>
      <c r="X26" s="20">
        <f>zIndex-1</f>
        <v>93</v>
      </c>
      <c r="AA26" s="39" t="s">
        <v>384</v>
      </c>
    </row>
    <row r="27" spans="2:27" ht="51" hidden="1" customHeight="1">
      <c r="E27">
        <v>89</v>
      </c>
      <c r="F27">
        <v>90</v>
      </c>
      <c r="G27">
        <v>91</v>
      </c>
      <c r="H27">
        <v>92</v>
      </c>
      <c r="I27">
        <v>93</v>
      </c>
      <c r="J27">
        <v>94</v>
      </c>
      <c r="K27">
        <v>95</v>
      </c>
      <c r="L27">
        <v>96</v>
      </c>
      <c r="M27">
        <v>97</v>
      </c>
      <c r="N27">
        <v>98</v>
      </c>
      <c r="O27">
        <v>99</v>
      </c>
      <c r="P27">
        <v>100</v>
      </c>
      <c r="Q27">
        <v>101</v>
      </c>
      <c r="R27">
        <v>102</v>
      </c>
      <c r="S27">
        <v>103</v>
      </c>
      <c r="W27" s="50"/>
      <c r="X27" s="50"/>
      <c r="AA27" s="39" t="s">
        <v>385</v>
      </c>
    </row>
    <row r="28" spans="2:27" ht="51" hidden="1" customHeight="1">
      <c r="W28" s="19"/>
      <c r="X28" s="20"/>
      <c r="AA28" s="39" t="s">
        <v>391</v>
      </c>
    </row>
    <row r="29" spans="2:27" ht="51" hidden="1" customHeight="1">
      <c r="B29" t="s">
        <v>119</v>
      </c>
      <c r="C29">
        <v>1</v>
      </c>
      <c r="D29">
        <v>2</v>
      </c>
      <c r="E29">
        <v>3</v>
      </c>
      <c r="F29">
        <v>4</v>
      </c>
      <c r="G29">
        <v>5</v>
      </c>
      <c r="H29">
        <v>6</v>
      </c>
      <c r="I29">
        <v>7</v>
      </c>
      <c r="J29">
        <v>8</v>
      </c>
      <c r="K29">
        <v>9</v>
      </c>
      <c r="L29">
        <v>10</v>
      </c>
      <c r="M29">
        <v>11</v>
      </c>
      <c r="N29">
        <v>12</v>
      </c>
      <c r="O29">
        <v>13</v>
      </c>
      <c r="P29">
        <v>14</v>
      </c>
      <c r="Q29">
        <v>15</v>
      </c>
      <c r="R29">
        <v>16</v>
      </c>
      <c r="S29">
        <v>17</v>
      </c>
      <c r="T29">
        <v>18</v>
      </c>
    </row>
    <row r="30" spans="2:27" ht="51" hidden="1" customHeight="1">
      <c r="B30">
        <v>1</v>
      </c>
      <c r="C30" s="14">
        <f t="shared" ref="C30:C36" si="3">SUMPRODUCT((Group=C$17)*(Period=$B30)*(ClassNo)) *INDEX($X$3:$X$13,SUMPRODUCT((Group=C$17)*(Period=$B30)*(ClassNo)))</f>
        <v>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>
        <f t="shared" ref="T30:T36" si="4">SUMPRODUCT((Group=T$17)*(Period=$B30)*(ClassNo)) *INDEX($X$3:$X$13,SUMPRODUCT((Group=T$17)*(Period=$B30)*(ClassNo)))</f>
        <v>0</v>
      </c>
    </row>
    <row r="31" spans="2:27" ht="51" hidden="1" customHeight="1">
      <c r="B31">
        <v>2</v>
      </c>
      <c r="C31" s="14">
        <f t="shared" si="3"/>
        <v>0</v>
      </c>
      <c r="D31" s="14">
        <f t="shared" ref="D31:D36" si="5">SUMPRODUCT((Group=D$17)*(Period=$B31)*(ClassNo)) *INDEX($X$3:$X$13,SUMPRODUCT((Group=D$17)*(Period=$B31)*(ClassNo)))</f>
        <v>0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>
        <f t="shared" ref="O31:S36" si="6">SUMPRODUCT((Group=O$17)*(Period=$B31)*(ClassNo)) *INDEX($X$3:$X$13,SUMPRODUCT((Group=O$17)*(Period=$B31)*(ClassNo)))</f>
        <v>0</v>
      </c>
      <c r="P31" s="14">
        <f t="shared" si="6"/>
        <v>0</v>
      </c>
      <c r="Q31" s="14">
        <f t="shared" si="6"/>
        <v>0</v>
      </c>
      <c r="R31" s="14">
        <f t="shared" si="6"/>
        <v>0</v>
      </c>
      <c r="S31" s="14">
        <f t="shared" si="6"/>
        <v>0</v>
      </c>
      <c r="T31" s="14">
        <f t="shared" si="4"/>
        <v>0</v>
      </c>
    </row>
    <row r="32" spans="2:27" ht="51" hidden="1" customHeight="1">
      <c r="B32">
        <v>3</v>
      </c>
      <c r="C32" s="14">
        <f t="shared" si="3"/>
        <v>0</v>
      </c>
      <c r="D32" s="14">
        <f t="shared" si="5"/>
        <v>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>
        <f t="shared" si="6"/>
        <v>0</v>
      </c>
      <c r="P32" s="14">
        <f t="shared" si="6"/>
        <v>0</v>
      </c>
      <c r="Q32" s="14">
        <f t="shared" si="6"/>
        <v>0</v>
      </c>
      <c r="R32" s="14">
        <f t="shared" si="6"/>
        <v>0</v>
      </c>
      <c r="S32" s="14">
        <f t="shared" si="6"/>
        <v>0</v>
      </c>
      <c r="T32" s="14">
        <f t="shared" si="4"/>
        <v>0</v>
      </c>
    </row>
    <row r="33" spans="2:20" ht="51" hidden="1" customHeight="1">
      <c r="B33">
        <v>4</v>
      </c>
      <c r="C33" s="14">
        <f t="shared" si="3"/>
        <v>0</v>
      </c>
      <c r="D33" s="14">
        <f t="shared" si="5"/>
        <v>0</v>
      </c>
      <c r="E33" s="14">
        <f t="shared" ref="E33:N34" si="7">SUMPRODUCT((Group=E$17)*(Period=$B33)*(ClassNo)) *INDEX($X$3:$X$13,SUMPRODUCT((Group=E$17)*(Period=$B33)*(ClassNo)))</f>
        <v>0</v>
      </c>
      <c r="F33" s="14">
        <f t="shared" si="7"/>
        <v>0</v>
      </c>
      <c r="G33" s="14">
        <f t="shared" si="7"/>
        <v>0</v>
      </c>
      <c r="H33" s="14">
        <f t="shared" si="7"/>
        <v>0</v>
      </c>
      <c r="I33" s="14">
        <f t="shared" si="7"/>
        <v>0</v>
      </c>
      <c r="J33" s="14">
        <f t="shared" si="7"/>
        <v>0</v>
      </c>
      <c r="K33" s="14">
        <f t="shared" si="7"/>
        <v>0</v>
      </c>
      <c r="L33" s="14">
        <f t="shared" si="7"/>
        <v>0</v>
      </c>
      <c r="M33" s="14">
        <f t="shared" si="7"/>
        <v>0</v>
      </c>
      <c r="N33" s="14">
        <f t="shared" si="7"/>
        <v>0</v>
      </c>
      <c r="O33" s="14">
        <f t="shared" si="6"/>
        <v>0</v>
      </c>
      <c r="P33" s="14">
        <f t="shared" si="6"/>
        <v>0</v>
      </c>
      <c r="Q33" s="14">
        <f t="shared" si="6"/>
        <v>0</v>
      </c>
      <c r="R33" s="14">
        <f t="shared" si="6"/>
        <v>0</v>
      </c>
      <c r="S33" s="14">
        <f t="shared" si="6"/>
        <v>0</v>
      </c>
      <c r="T33" s="14">
        <f t="shared" si="4"/>
        <v>0</v>
      </c>
    </row>
    <row r="34" spans="2:20" ht="51" hidden="1" customHeight="1">
      <c r="B34">
        <v>5</v>
      </c>
      <c r="C34" s="14">
        <f t="shared" si="3"/>
        <v>0</v>
      </c>
      <c r="D34" s="14">
        <f t="shared" si="5"/>
        <v>0</v>
      </c>
      <c r="E34" s="14">
        <f t="shared" si="7"/>
        <v>0</v>
      </c>
      <c r="F34" s="14">
        <f t="shared" si="7"/>
        <v>0</v>
      </c>
      <c r="G34" s="14">
        <f t="shared" si="7"/>
        <v>0</v>
      </c>
      <c r="H34" s="14">
        <f t="shared" si="7"/>
        <v>0</v>
      </c>
      <c r="I34" s="14">
        <f t="shared" si="7"/>
        <v>0</v>
      </c>
      <c r="J34" s="14">
        <f t="shared" si="7"/>
        <v>0</v>
      </c>
      <c r="K34" s="14">
        <f t="shared" si="7"/>
        <v>0</v>
      </c>
      <c r="L34" s="14">
        <f t="shared" si="7"/>
        <v>0</v>
      </c>
      <c r="M34" s="14">
        <f t="shared" si="7"/>
        <v>0</v>
      </c>
      <c r="N34" s="14">
        <f t="shared" si="7"/>
        <v>0</v>
      </c>
      <c r="O34" s="14">
        <f t="shared" si="6"/>
        <v>0</v>
      </c>
      <c r="P34" s="14">
        <f t="shared" si="6"/>
        <v>0</v>
      </c>
      <c r="Q34" s="14">
        <f t="shared" si="6"/>
        <v>0</v>
      </c>
      <c r="R34" s="14">
        <f t="shared" si="6"/>
        <v>0</v>
      </c>
      <c r="S34" s="14">
        <f t="shared" si="6"/>
        <v>0</v>
      </c>
      <c r="T34" s="14">
        <f t="shared" si="4"/>
        <v>0</v>
      </c>
    </row>
    <row r="35" spans="2:20" ht="51" hidden="1" customHeight="1">
      <c r="B35">
        <v>6</v>
      </c>
      <c r="C35" s="14">
        <f t="shared" si="3"/>
        <v>0</v>
      </c>
      <c r="D35" s="14">
        <f t="shared" si="5"/>
        <v>0</v>
      </c>
      <c r="E35" s="14"/>
      <c r="F35" s="14">
        <f t="shared" ref="F35:N36" si="8">SUMPRODUCT((Group=F$17)*(Period=$B35)*(ClassNo)) *INDEX($X$3:$X$13,SUMPRODUCT((Group=F$17)*(Period=$B35)*(ClassNo)))</f>
        <v>0</v>
      </c>
      <c r="G35" s="14">
        <f t="shared" si="8"/>
        <v>0</v>
      </c>
      <c r="H35" s="14">
        <f t="shared" si="8"/>
        <v>0</v>
      </c>
      <c r="I35" s="14">
        <f t="shared" si="8"/>
        <v>0</v>
      </c>
      <c r="J35" s="14">
        <f t="shared" si="8"/>
        <v>0</v>
      </c>
      <c r="K35" s="14">
        <f t="shared" si="8"/>
        <v>0</v>
      </c>
      <c r="L35" s="14">
        <f t="shared" si="8"/>
        <v>0</v>
      </c>
      <c r="M35" s="14">
        <f t="shared" si="8"/>
        <v>0</v>
      </c>
      <c r="N35" s="14">
        <f t="shared" si="8"/>
        <v>0</v>
      </c>
      <c r="O35" s="14">
        <f t="shared" si="6"/>
        <v>0</v>
      </c>
      <c r="P35" s="14">
        <f t="shared" si="6"/>
        <v>0</v>
      </c>
      <c r="Q35" s="14">
        <f t="shared" si="6"/>
        <v>0</v>
      </c>
      <c r="R35" s="14">
        <f t="shared" si="6"/>
        <v>0</v>
      </c>
      <c r="S35" s="14">
        <f t="shared" si="6"/>
        <v>0</v>
      </c>
      <c r="T35" s="14">
        <f t="shared" si="4"/>
        <v>0</v>
      </c>
    </row>
    <row r="36" spans="2:20" ht="51" hidden="1" customHeight="1">
      <c r="B36">
        <v>7</v>
      </c>
      <c r="C36" s="14">
        <f t="shared" si="3"/>
        <v>0</v>
      </c>
      <c r="D36" s="14">
        <f t="shared" si="5"/>
        <v>0</v>
      </c>
      <c r="E36" s="14"/>
      <c r="F36" s="14">
        <f t="shared" si="8"/>
        <v>0</v>
      </c>
      <c r="G36" s="14">
        <f t="shared" si="8"/>
        <v>0</v>
      </c>
      <c r="H36" s="14">
        <f t="shared" si="8"/>
        <v>0</v>
      </c>
      <c r="I36" s="14">
        <f t="shared" si="8"/>
        <v>0</v>
      </c>
      <c r="J36" s="14">
        <f t="shared" si="8"/>
        <v>0</v>
      </c>
      <c r="K36" s="14">
        <f t="shared" si="8"/>
        <v>0</v>
      </c>
      <c r="L36" s="14">
        <f t="shared" si="8"/>
        <v>0</v>
      </c>
      <c r="M36" s="14">
        <f t="shared" si="8"/>
        <v>0</v>
      </c>
      <c r="N36" s="14">
        <f t="shared" si="8"/>
        <v>0</v>
      </c>
      <c r="O36" s="14">
        <f t="shared" si="6"/>
        <v>0</v>
      </c>
      <c r="P36" s="14">
        <f t="shared" si="6"/>
        <v>0</v>
      </c>
      <c r="Q36" s="14">
        <f t="shared" si="6"/>
        <v>0</v>
      </c>
      <c r="R36" s="14">
        <f t="shared" si="6"/>
        <v>0</v>
      </c>
      <c r="S36" s="14">
        <f t="shared" si="6"/>
        <v>0</v>
      </c>
      <c r="T36" s="14">
        <f t="shared" si="4"/>
        <v>0</v>
      </c>
    </row>
    <row r="37" spans="2:20" ht="51" hidden="1" customHeight="1"/>
    <row r="38" spans="2:20" ht="51" hidden="1" customHeight="1">
      <c r="E38">
        <f t="shared" ref="E38:S38" si="9">INDEX(ClassNo,E26+1)*INDEX($X$3:$X$13,INDEX(ClassNo,E26+1))</f>
        <v>0</v>
      </c>
      <c r="F38">
        <f t="shared" si="9"/>
        <v>0</v>
      </c>
      <c r="G38">
        <f t="shared" si="9"/>
        <v>0</v>
      </c>
      <c r="H38">
        <f t="shared" si="9"/>
        <v>0</v>
      </c>
      <c r="I38">
        <f t="shared" si="9"/>
        <v>0</v>
      </c>
      <c r="J38">
        <f t="shared" si="9"/>
        <v>0</v>
      </c>
      <c r="K38">
        <f t="shared" si="9"/>
        <v>0</v>
      </c>
      <c r="L38">
        <f t="shared" si="9"/>
        <v>0</v>
      </c>
      <c r="M38">
        <f t="shared" si="9"/>
        <v>0</v>
      </c>
      <c r="N38">
        <f t="shared" si="9"/>
        <v>0</v>
      </c>
      <c r="O38">
        <f t="shared" si="9"/>
        <v>0</v>
      </c>
      <c r="P38">
        <f t="shared" si="9"/>
        <v>0</v>
      </c>
      <c r="Q38">
        <f t="shared" si="9"/>
        <v>0</v>
      </c>
      <c r="R38">
        <f t="shared" si="9"/>
        <v>0</v>
      </c>
      <c r="S38">
        <f t="shared" si="9"/>
        <v>0</v>
      </c>
    </row>
    <row r="39" spans="2:20" ht="51" hidden="1" customHeight="1">
      <c r="E39">
        <f t="shared" ref="E39:S39" si="10">INDEX(ClassNo,E27+1)*INDEX($X$3:$X$13,INDEX(ClassNo,E27+1))</f>
        <v>0</v>
      </c>
      <c r="F39">
        <f t="shared" si="10"/>
        <v>0</v>
      </c>
      <c r="G39">
        <f t="shared" si="10"/>
        <v>0</v>
      </c>
      <c r="H39">
        <f t="shared" si="10"/>
        <v>0</v>
      </c>
      <c r="I39">
        <f t="shared" si="10"/>
        <v>0</v>
      </c>
      <c r="J39">
        <f t="shared" si="10"/>
        <v>0</v>
      </c>
      <c r="K39">
        <f t="shared" si="10"/>
        <v>0</v>
      </c>
      <c r="L39">
        <f t="shared" si="10"/>
        <v>0</v>
      </c>
      <c r="M39">
        <f t="shared" si="10"/>
        <v>0</v>
      </c>
      <c r="N39">
        <f t="shared" si="10"/>
        <v>0</v>
      </c>
      <c r="O39">
        <f t="shared" si="10"/>
        <v>0</v>
      </c>
      <c r="P39">
        <f t="shared" si="10"/>
        <v>0</v>
      </c>
      <c r="Q39">
        <f t="shared" si="10"/>
        <v>0</v>
      </c>
      <c r="R39">
        <f t="shared" si="10"/>
        <v>0</v>
      </c>
      <c r="S39">
        <f t="shared" si="10"/>
        <v>0</v>
      </c>
    </row>
  </sheetData>
  <sheetProtection selectLockedCells="1"/>
  <mergeCells count="2">
    <mergeCell ref="W27:X27"/>
    <mergeCell ref="V2:W2"/>
  </mergeCells>
  <conditionalFormatting sqref="C4:U4 C11:T13 C9:D10 F9:T10 C5:T8 U6 U8 U10 U12">
    <cfRule type="expression" dxfId="13" priority="15">
      <formula>(zIndex-1=C18)</formula>
    </cfRule>
  </conditionalFormatting>
  <conditionalFormatting sqref="C4:T13">
    <cfRule type="expression" dxfId="12" priority="14">
      <formula>(C30=1)</formula>
    </cfRule>
    <cfRule type="expression" dxfId="11" priority="13">
      <formula>(C30=2)</formula>
    </cfRule>
    <cfRule type="expression" dxfId="10" priority="12">
      <formula>(C30=3)</formula>
    </cfRule>
    <cfRule type="expression" dxfId="9" priority="11">
      <formula>(C30=4)</formula>
    </cfRule>
    <cfRule type="expression" dxfId="8" priority="10">
      <formula>(C30=5)</formula>
    </cfRule>
    <cfRule type="expression" dxfId="7" priority="9">
      <formula>(C30=6)</formula>
    </cfRule>
    <cfRule type="expression" dxfId="6" priority="8">
      <formula>(C30=7)</formula>
    </cfRule>
    <cfRule type="expression" dxfId="5" priority="7">
      <formula>(C30=8)</formula>
    </cfRule>
    <cfRule type="expression" dxfId="4" priority="6">
      <formula>(C30=9)</formula>
    </cfRule>
    <cfRule type="expression" dxfId="3" priority="5">
      <formula>(C30=10)</formula>
    </cfRule>
    <cfRule type="expression" dxfId="2" priority="4">
      <formula>(C30=11)</formula>
    </cfRule>
  </conditionalFormatting>
  <conditionalFormatting sqref="V3:W13">
    <cfRule type="expression" dxfId="1" priority="1">
      <formula>($Y3=TRUE)</formula>
    </cfRule>
    <cfRule type="expression" dxfId="0" priority="2">
      <formula>($U3=ToggleIndex)</formula>
    </cfRule>
  </conditionalFormatting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20"/>
  <sheetViews>
    <sheetView topLeftCell="A41" workbookViewId="0">
      <selection activeCell="B63" sqref="B63"/>
    </sheetView>
  </sheetViews>
  <sheetFormatPr baseColWidth="10" defaultColWidth="9.140625" defaultRowHeight="15"/>
  <cols>
    <col min="6" max="6" width="13.140625" bestFit="1" customWidth="1"/>
    <col min="11" max="11" width="10.7109375" bestFit="1" customWidth="1"/>
  </cols>
  <sheetData>
    <row r="1" spans="1:12">
      <c r="A1" s="52" t="s">
        <v>120</v>
      </c>
      <c r="B1" s="16" t="s">
        <v>121</v>
      </c>
      <c r="C1" s="52" t="s">
        <v>122</v>
      </c>
      <c r="D1" s="52" t="s">
        <v>118</v>
      </c>
      <c r="E1" s="52" t="s">
        <v>119</v>
      </c>
      <c r="F1" t="s">
        <v>123</v>
      </c>
      <c r="G1" t="s">
        <v>125</v>
      </c>
      <c r="H1" t="s">
        <v>127</v>
      </c>
      <c r="I1" t="s">
        <v>128</v>
      </c>
      <c r="J1" t="s">
        <v>129</v>
      </c>
      <c r="L1" s="18" t="s">
        <v>393</v>
      </c>
    </row>
    <row r="2" spans="1:12" ht="26.25" thickBot="1">
      <c r="A2" s="52"/>
      <c r="B2" s="17"/>
      <c r="C2" s="52"/>
      <c r="D2" s="52"/>
      <c r="E2" s="52"/>
      <c r="F2" s="1" t="s">
        <v>124</v>
      </c>
      <c r="G2" s="1" t="s">
        <v>126</v>
      </c>
      <c r="H2" t="s">
        <v>18</v>
      </c>
      <c r="I2" t="s">
        <v>18</v>
      </c>
      <c r="J2" s="1" t="s">
        <v>130</v>
      </c>
      <c r="K2" s="18" t="s">
        <v>392</v>
      </c>
    </row>
    <row r="3" spans="1:12" ht="15.75" thickBot="1">
      <c r="A3" s="2">
        <v>1</v>
      </c>
      <c r="B3" s="3" t="s">
        <v>0</v>
      </c>
      <c r="C3" t="s">
        <v>131</v>
      </c>
      <c r="D3" s="2">
        <v>1</v>
      </c>
      <c r="E3" s="2">
        <v>1</v>
      </c>
      <c r="F3" s="2" t="s">
        <v>295</v>
      </c>
      <c r="G3" s="2">
        <v>8.988E-5</v>
      </c>
      <c r="H3" s="2">
        <v>14.175000000000001</v>
      </c>
      <c r="I3" s="2">
        <v>20.28</v>
      </c>
      <c r="J3" s="2">
        <v>14.304</v>
      </c>
      <c r="K3" t="s">
        <v>367</v>
      </c>
      <c r="L3">
        <v>8</v>
      </c>
    </row>
    <row r="4" spans="1:12" ht="15.75" thickBot="1">
      <c r="A4" s="2">
        <v>2</v>
      </c>
      <c r="B4" s="4" t="s">
        <v>1</v>
      </c>
      <c r="C4" t="s">
        <v>132</v>
      </c>
      <c r="D4" s="2">
        <v>18</v>
      </c>
      <c r="E4" s="2">
        <v>1</v>
      </c>
      <c r="F4" s="2" t="s">
        <v>296</v>
      </c>
      <c r="G4" s="2">
        <v>1.785E-4</v>
      </c>
      <c r="H4">
        <v>0.95599999999999996</v>
      </c>
      <c r="I4" s="2">
        <v>4.22</v>
      </c>
      <c r="J4" s="2">
        <v>5.1929999999999996</v>
      </c>
      <c r="K4" t="s">
        <v>370</v>
      </c>
      <c r="L4">
        <v>10</v>
      </c>
    </row>
    <row r="5" spans="1:12" ht="15.75" thickBot="1">
      <c r="A5" s="2">
        <v>3</v>
      </c>
      <c r="B5" s="5" t="s">
        <v>2</v>
      </c>
      <c r="C5" t="s">
        <v>134</v>
      </c>
      <c r="D5" s="2">
        <v>1</v>
      </c>
      <c r="E5" s="2">
        <v>2</v>
      </c>
      <c r="F5" s="2" t="s">
        <v>297</v>
      </c>
      <c r="G5" s="2">
        <v>0.53400000000000003</v>
      </c>
      <c r="H5" s="2">
        <v>453.85</v>
      </c>
      <c r="I5" s="2">
        <v>1615</v>
      </c>
      <c r="J5" s="2">
        <v>3.5819999999999999</v>
      </c>
      <c r="K5" t="s">
        <v>369</v>
      </c>
      <c r="L5">
        <v>1</v>
      </c>
    </row>
    <row r="6" spans="1:12" ht="15.75" thickBot="1">
      <c r="A6" s="2">
        <v>4</v>
      </c>
      <c r="B6" s="6" t="s">
        <v>3</v>
      </c>
      <c r="C6" t="s">
        <v>135</v>
      </c>
      <c r="D6" s="2">
        <v>2</v>
      </c>
      <c r="E6" s="2">
        <v>2</v>
      </c>
      <c r="F6" s="2" t="s">
        <v>136</v>
      </c>
      <c r="G6" s="2">
        <v>1.85</v>
      </c>
      <c r="H6" s="2">
        <v>1560.15</v>
      </c>
      <c r="I6" s="2">
        <v>2742</v>
      </c>
      <c r="J6" s="2">
        <v>1.825</v>
      </c>
      <c r="K6" t="s">
        <v>371</v>
      </c>
      <c r="L6">
        <v>2</v>
      </c>
    </row>
    <row r="7" spans="1:12" ht="15.75" thickBot="1">
      <c r="A7" s="2">
        <v>5</v>
      </c>
      <c r="B7" s="7" t="s">
        <v>4</v>
      </c>
      <c r="C7" t="s">
        <v>137</v>
      </c>
      <c r="D7" s="2">
        <v>13</v>
      </c>
      <c r="E7" s="2">
        <v>2</v>
      </c>
      <c r="F7" s="2" t="s">
        <v>298</v>
      </c>
      <c r="G7" s="2">
        <v>2.34</v>
      </c>
      <c r="H7" s="2">
        <v>2573.15</v>
      </c>
      <c r="I7" s="2">
        <v>4200</v>
      </c>
      <c r="J7" s="2">
        <v>1.026</v>
      </c>
      <c r="K7" t="s">
        <v>372</v>
      </c>
      <c r="L7">
        <v>7</v>
      </c>
    </row>
    <row r="8" spans="1:12" ht="15" customHeight="1" thickBot="1">
      <c r="A8" s="2">
        <v>6</v>
      </c>
      <c r="B8" s="3" t="s">
        <v>5</v>
      </c>
      <c r="C8" t="s">
        <v>138</v>
      </c>
      <c r="D8" s="2">
        <v>14</v>
      </c>
      <c r="E8" s="2">
        <v>2</v>
      </c>
      <c r="F8" s="2" t="s">
        <v>299</v>
      </c>
      <c r="G8" s="2">
        <v>2.2669999999999999</v>
      </c>
      <c r="H8" s="2" t="s">
        <v>139</v>
      </c>
      <c r="I8" s="2" t="s">
        <v>139</v>
      </c>
      <c r="J8" s="2">
        <v>0.70899999999999996</v>
      </c>
      <c r="K8" t="s">
        <v>367</v>
      </c>
      <c r="L8">
        <v>8</v>
      </c>
    </row>
    <row r="9" spans="1:12" ht="15.75" thickBot="1">
      <c r="A9" s="2">
        <v>7</v>
      </c>
      <c r="B9" s="3" t="s">
        <v>6</v>
      </c>
      <c r="C9" t="s">
        <v>140</v>
      </c>
      <c r="D9" s="2">
        <v>15</v>
      </c>
      <c r="E9" s="2">
        <v>2</v>
      </c>
      <c r="F9" s="2" t="s">
        <v>300</v>
      </c>
      <c r="G9" s="2">
        <v>1.2505999999999999E-3</v>
      </c>
      <c r="H9" s="2">
        <v>63.29</v>
      </c>
      <c r="I9" s="2">
        <v>77.36</v>
      </c>
      <c r="J9" s="2">
        <v>1.04</v>
      </c>
      <c r="K9" t="s">
        <v>367</v>
      </c>
      <c r="L9">
        <v>8</v>
      </c>
    </row>
    <row r="10" spans="1:12" ht="15.75" thickBot="1">
      <c r="A10" s="2">
        <v>8</v>
      </c>
      <c r="B10" s="3" t="s">
        <v>7</v>
      </c>
      <c r="C10" t="s">
        <v>141</v>
      </c>
      <c r="D10" s="2">
        <v>16</v>
      </c>
      <c r="E10" s="2">
        <v>2</v>
      </c>
      <c r="F10" s="2" t="s">
        <v>301</v>
      </c>
      <c r="G10" s="2">
        <v>1.4289999999999999E-3</v>
      </c>
      <c r="H10" s="2">
        <v>50.5</v>
      </c>
      <c r="I10" s="2">
        <v>90.2</v>
      </c>
      <c r="J10" s="2">
        <v>0.91800000000000004</v>
      </c>
      <c r="K10" t="s">
        <v>367</v>
      </c>
      <c r="L10">
        <v>8</v>
      </c>
    </row>
    <row r="11" spans="1:12" ht="15.75" thickBot="1">
      <c r="A11" s="2">
        <v>9</v>
      </c>
      <c r="B11" s="8" t="s">
        <v>8</v>
      </c>
      <c r="C11" t="s">
        <v>142</v>
      </c>
      <c r="D11" s="2">
        <v>17</v>
      </c>
      <c r="E11" s="2">
        <v>2</v>
      </c>
      <c r="F11" s="2" t="s">
        <v>143</v>
      </c>
      <c r="G11" s="2">
        <v>1.696E-3</v>
      </c>
      <c r="H11" s="2">
        <v>53.63</v>
      </c>
      <c r="I11" s="2">
        <v>85.03</v>
      </c>
      <c r="J11" s="2">
        <v>0.82399999999999995</v>
      </c>
      <c r="K11" t="s">
        <v>368</v>
      </c>
      <c r="L11">
        <v>9</v>
      </c>
    </row>
    <row r="12" spans="1:12" ht="15.75" thickBot="1">
      <c r="A12" s="2">
        <v>10</v>
      </c>
      <c r="B12" s="4" t="s">
        <v>9</v>
      </c>
      <c r="C12" t="s">
        <v>144</v>
      </c>
      <c r="D12" s="2">
        <v>18</v>
      </c>
      <c r="E12" s="2">
        <v>2</v>
      </c>
      <c r="F12" s="2" t="s">
        <v>302</v>
      </c>
      <c r="G12" s="2">
        <v>8.9990000000000003E-4</v>
      </c>
      <c r="H12" s="2">
        <v>24.702999999999999</v>
      </c>
      <c r="I12" s="2">
        <v>27.07</v>
      </c>
      <c r="J12" s="2">
        <v>1.03</v>
      </c>
      <c r="K12" t="s">
        <v>370</v>
      </c>
      <c r="L12">
        <v>10</v>
      </c>
    </row>
    <row r="13" spans="1:12" ht="16.5" customHeight="1" thickBot="1">
      <c r="A13" s="2">
        <v>11</v>
      </c>
      <c r="B13" s="5" t="s">
        <v>10</v>
      </c>
      <c r="C13" t="s">
        <v>145</v>
      </c>
      <c r="D13" s="2">
        <v>1</v>
      </c>
      <c r="E13" s="2">
        <v>3</v>
      </c>
      <c r="F13" s="2" t="s">
        <v>146</v>
      </c>
      <c r="G13" s="2">
        <v>0.97099999999999997</v>
      </c>
      <c r="H13" s="2">
        <v>371.15</v>
      </c>
      <c r="I13" s="2">
        <v>1156</v>
      </c>
      <c r="J13" s="2">
        <v>1.228</v>
      </c>
      <c r="K13" t="s">
        <v>369</v>
      </c>
      <c r="L13">
        <v>1</v>
      </c>
    </row>
    <row r="14" spans="1:12" ht="15.75" thickBot="1">
      <c r="A14" s="2">
        <v>12</v>
      </c>
      <c r="B14" s="6" t="s">
        <v>11</v>
      </c>
      <c r="C14" t="s">
        <v>147</v>
      </c>
      <c r="D14" s="2">
        <v>2</v>
      </c>
      <c r="E14" s="2">
        <v>3</v>
      </c>
      <c r="F14" s="2" t="s">
        <v>148</v>
      </c>
      <c r="G14" s="2">
        <v>1.738</v>
      </c>
      <c r="H14" s="2">
        <v>923.15</v>
      </c>
      <c r="I14" s="2">
        <v>1363</v>
      </c>
      <c r="J14" s="2">
        <v>1.0229999999999999</v>
      </c>
      <c r="K14" t="s">
        <v>371</v>
      </c>
      <c r="L14">
        <v>2</v>
      </c>
    </row>
    <row r="15" spans="1:12" ht="15.75" thickBot="1">
      <c r="A15" s="2">
        <v>13</v>
      </c>
      <c r="B15" s="9" t="s">
        <v>12</v>
      </c>
      <c r="C15" t="s">
        <v>149</v>
      </c>
      <c r="D15" s="2">
        <v>13</v>
      </c>
      <c r="E15" s="2">
        <v>3</v>
      </c>
      <c r="F15" s="2" t="s">
        <v>150</v>
      </c>
      <c r="G15" s="2">
        <v>2.698</v>
      </c>
      <c r="H15" s="2">
        <v>933.4</v>
      </c>
      <c r="I15" s="2">
        <v>2792</v>
      </c>
      <c r="J15" s="2">
        <v>0.89700000000000002</v>
      </c>
      <c r="K15" t="s">
        <v>375</v>
      </c>
      <c r="L15">
        <v>6</v>
      </c>
    </row>
    <row r="16" spans="1:12" ht="15.75" thickBot="1">
      <c r="A16" s="2">
        <v>14</v>
      </c>
      <c r="B16" s="7" t="s">
        <v>13</v>
      </c>
      <c r="C16" t="s">
        <v>151</v>
      </c>
      <c r="D16" s="2">
        <v>14</v>
      </c>
      <c r="E16" s="2">
        <v>3</v>
      </c>
      <c r="F16" s="2" t="s">
        <v>303</v>
      </c>
      <c r="G16" s="2">
        <v>2.3296000000000001</v>
      </c>
      <c r="H16" s="2">
        <v>1683.15</v>
      </c>
      <c r="I16" s="2">
        <v>3538</v>
      </c>
      <c r="J16" s="2">
        <v>0.70499999999999996</v>
      </c>
      <c r="K16" t="s">
        <v>372</v>
      </c>
      <c r="L16">
        <v>7</v>
      </c>
    </row>
    <row r="17" spans="1:12" ht="15.75" thickBot="1">
      <c r="A17" s="2">
        <v>15</v>
      </c>
      <c r="B17" s="3" t="s">
        <v>14</v>
      </c>
      <c r="C17" t="s">
        <v>152</v>
      </c>
      <c r="D17" s="2">
        <v>15</v>
      </c>
      <c r="E17" s="2">
        <v>3</v>
      </c>
      <c r="F17" s="2" t="s">
        <v>153</v>
      </c>
      <c r="G17" s="2">
        <v>1.82</v>
      </c>
      <c r="H17" s="2">
        <v>317.25</v>
      </c>
      <c r="I17" s="2">
        <v>553</v>
      </c>
      <c r="J17" s="2">
        <v>0.76900000000000002</v>
      </c>
      <c r="K17" t="s">
        <v>367</v>
      </c>
      <c r="L17">
        <v>8</v>
      </c>
    </row>
    <row r="18" spans="1:12" ht="15.75" thickBot="1">
      <c r="A18" s="2">
        <v>16</v>
      </c>
      <c r="B18" s="3" t="s">
        <v>15</v>
      </c>
      <c r="C18" t="s">
        <v>154</v>
      </c>
      <c r="D18" s="2">
        <v>16</v>
      </c>
      <c r="E18" s="2">
        <v>3</v>
      </c>
      <c r="F18" s="2" t="s">
        <v>304</v>
      </c>
      <c r="G18" s="2">
        <v>2.0670000000000002</v>
      </c>
      <c r="H18" s="2">
        <v>388.51</v>
      </c>
      <c r="I18" s="2">
        <v>717.8</v>
      </c>
      <c r="J18" s="2">
        <v>0.71</v>
      </c>
      <c r="K18" t="s">
        <v>367</v>
      </c>
      <c r="L18">
        <v>8</v>
      </c>
    </row>
    <row r="19" spans="1:12" ht="15.75" thickBot="1">
      <c r="A19" s="2">
        <v>17</v>
      </c>
      <c r="B19" s="8" t="s">
        <v>16</v>
      </c>
      <c r="C19" t="s">
        <v>155</v>
      </c>
      <c r="D19" s="2">
        <v>17</v>
      </c>
      <c r="E19" s="2">
        <v>3</v>
      </c>
      <c r="F19" s="2" t="s">
        <v>305</v>
      </c>
      <c r="G19" s="2">
        <v>3.2139999999999998E-3</v>
      </c>
      <c r="H19" s="2">
        <v>172.31</v>
      </c>
      <c r="I19" s="2">
        <v>239.11</v>
      </c>
      <c r="J19" s="2">
        <v>0.47899999999999998</v>
      </c>
      <c r="K19" t="s">
        <v>368</v>
      </c>
      <c r="L19">
        <v>9</v>
      </c>
    </row>
    <row r="20" spans="1:12" ht="15.75" thickBot="1">
      <c r="A20" s="2">
        <v>18</v>
      </c>
      <c r="B20" s="4" t="s">
        <v>17</v>
      </c>
      <c r="C20" t="s">
        <v>156</v>
      </c>
      <c r="D20" s="2">
        <v>18</v>
      </c>
      <c r="E20" s="2">
        <v>3</v>
      </c>
      <c r="F20" s="2" t="s">
        <v>306</v>
      </c>
      <c r="G20" s="2">
        <v>1.7837E-3</v>
      </c>
      <c r="H20" s="2">
        <v>83.96</v>
      </c>
      <c r="I20" s="2">
        <v>87.3</v>
      </c>
      <c r="J20" s="2">
        <v>0.52</v>
      </c>
      <c r="K20" t="s">
        <v>370</v>
      </c>
      <c r="L20">
        <v>10</v>
      </c>
    </row>
    <row r="21" spans="1:12" ht="15.75" thickBot="1">
      <c r="A21" s="2">
        <v>19</v>
      </c>
      <c r="B21" s="5" t="s">
        <v>18</v>
      </c>
      <c r="C21" t="s">
        <v>157</v>
      </c>
      <c r="D21" s="2">
        <v>1</v>
      </c>
      <c r="E21" s="2">
        <v>4</v>
      </c>
      <c r="F21" s="2" t="s">
        <v>158</v>
      </c>
      <c r="G21" s="2">
        <v>0.86199999999999999</v>
      </c>
      <c r="H21" s="2">
        <v>336.5</v>
      </c>
      <c r="I21" s="2">
        <v>1032</v>
      </c>
      <c r="J21" s="2">
        <v>0.75700000000000001</v>
      </c>
      <c r="K21" t="s">
        <v>369</v>
      </c>
      <c r="L21">
        <v>1</v>
      </c>
    </row>
    <row r="22" spans="1:12" ht="15.75" thickBot="1">
      <c r="A22" s="2">
        <v>20</v>
      </c>
      <c r="B22" s="6" t="s">
        <v>19</v>
      </c>
      <c r="C22" t="s">
        <v>159</v>
      </c>
      <c r="D22" s="2">
        <v>2</v>
      </c>
      <c r="E22" s="2">
        <v>4</v>
      </c>
      <c r="F22" t="s">
        <v>307</v>
      </c>
      <c r="G22" s="2">
        <v>1.54</v>
      </c>
      <c r="H22" s="2">
        <v>1112.1500000000001</v>
      </c>
      <c r="I22" s="2">
        <v>1757</v>
      </c>
      <c r="J22" s="2">
        <v>0.64700000000000002</v>
      </c>
      <c r="K22" t="s">
        <v>371</v>
      </c>
      <c r="L22">
        <v>2</v>
      </c>
    </row>
    <row r="23" spans="1:12" ht="15.75" thickBot="1">
      <c r="A23" s="2">
        <v>21</v>
      </c>
      <c r="B23" s="10" t="s">
        <v>20</v>
      </c>
      <c r="C23" t="s">
        <v>160</v>
      </c>
      <c r="D23" s="2">
        <v>3</v>
      </c>
      <c r="E23" s="2">
        <v>4</v>
      </c>
      <c r="F23" s="2" t="s">
        <v>161</v>
      </c>
      <c r="G23" s="2">
        <v>2.9889999999999999</v>
      </c>
      <c r="H23" s="2">
        <v>1812.15</v>
      </c>
      <c r="I23" s="2">
        <v>3109</v>
      </c>
      <c r="J23" s="2">
        <v>0.56799999999999995</v>
      </c>
      <c r="K23" t="s">
        <v>373</v>
      </c>
      <c r="L23">
        <v>5</v>
      </c>
    </row>
    <row r="24" spans="1:12" ht="15.75" thickBot="1">
      <c r="A24" s="2">
        <v>22</v>
      </c>
      <c r="B24" s="10" t="s">
        <v>21</v>
      </c>
      <c r="C24" t="s">
        <v>162</v>
      </c>
      <c r="D24" s="2">
        <v>4</v>
      </c>
      <c r="E24" s="2">
        <v>4</v>
      </c>
      <c r="F24" s="2" t="s">
        <v>163</v>
      </c>
      <c r="G24" s="2">
        <v>4.54</v>
      </c>
      <c r="H24" s="2">
        <v>1933.15</v>
      </c>
      <c r="I24" s="2">
        <v>3560</v>
      </c>
      <c r="J24" s="2">
        <v>0.52300000000000002</v>
      </c>
      <c r="K24" t="s">
        <v>373</v>
      </c>
      <c r="L24">
        <v>5</v>
      </c>
    </row>
    <row r="25" spans="1:12" ht="15.75" thickBot="1">
      <c r="A25" s="2">
        <v>23</v>
      </c>
      <c r="B25" s="10" t="s">
        <v>22</v>
      </c>
      <c r="C25" t="s">
        <v>164</v>
      </c>
      <c r="D25" s="2">
        <v>5</v>
      </c>
      <c r="E25" s="2">
        <v>4</v>
      </c>
      <c r="F25" s="2" t="s">
        <v>165</v>
      </c>
      <c r="G25" s="2">
        <v>6.11</v>
      </c>
      <c r="H25" s="2">
        <v>2175.15</v>
      </c>
      <c r="I25" s="2">
        <v>3680</v>
      </c>
      <c r="J25" s="2">
        <v>0.48899999999999999</v>
      </c>
      <c r="K25" t="s">
        <v>373</v>
      </c>
      <c r="L25">
        <v>5</v>
      </c>
    </row>
    <row r="26" spans="1:12" ht="15.75" thickBot="1">
      <c r="A26" s="2">
        <v>24</v>
      </c>
      <c r="B26" s="10" t="s">
        <v>23</v>
      </c>
      <c r="C26" t="s">
        <v>166</v>
      </c>
      <c r="D26" s="2">
        <v>6</v>
      </c>
      <c r="E26" s="2">
        <v>4</v>
      </c>
      <c r="F26" s="2" t="s">
        <v>167</v>
      </c>
      <c r="G26" s="2">
        <v>7.15</v>
      </c>
      <c r="H26" s="2">
        <v>2130.15</v>
      </c>
      <c r="I26" s="2">
        <v>2944</v>
      </c>
      <c r="J26" s="2">
        <v>0.44900000000000001</v>
      </c>
      <c r="K26" t="s">
        <v>373</v>
      </c>
      <c r="L26">
        <v>5</v>
      </c>
    </row>
    <row r="27" spans="1:12" ht="15.75" thickBot="1">
      <c r="A27" s="2">
        <v>25</v>
      </c>
      <c r="B27" s="10" t="s">
        <v>24</v>
      </c>
      <c r="C27" t="s">
        <v>168</v>
      </c>
      <c r="D27" s="2">
        <v>7</v>
      </c>
      <c r="E27" s="2">
        <v>4</v>
      </c>
      <c r="F27" s="2" t="s">
        <v>169</v>
      </c>
      <c r="G27" s="2">
        <v>7.44</v>
      </c>
      <c r="H27" s="2">
        <v>1519.15</v>
      </c>
      <c r="I27" s="2">
        <v>2334</v>
      </c>
      <c r="J27" s="2">
        <v>0.47899999999999998</v>
      </c>
      <c r="K27" t="s">
        <v>373</v>
      </c>
      <c r="L27">
        <v>5</v>
      </c>
    </row>
    <row r="28" spans="1:12" ht="15.75" thickBot="1">
      <c r="A28" s="2">
        <v>26</v>
      </c>
      <c r="B28" s="10" t="s">
        <v>25</v>
      </c>
      <c r="C28" t="s">
        <v>170</v>
      </c>
      <c r="D28" s="2">
        <v>8</v>
      </c>
      <c r="E28" s="2">
        <v>4</v>
      </c>
      <c r="F28" s="2" t="s">
        <v>171</v>
      </c>
      <c r="G28" s="2">
        <v>7.8739999999999997</v>
      </c>
      <c r="H28" s="2">
        <v>1808.15</v>
      </c>
      <c r="I28" s="2">
        <v>3134</v>
      </c>
      <c r="J28" s="2">
        <v>0.44900000000000001</v>
      </c>
      <c r="K28" t="s">
        <v>373</v>
      </c>
      <c r="L28">
        <v>5</v>
      </c>
    </row>
    <row r="29" spans="1:12" ht="15.75" thickBot="1">
      <c r="A29" s="2">
        <v>27</v>
      </c>
      <c r="B29" s="10" t="s">
        <v>26</v>
      </c>
      <c r="C29" t="s">
        <v>172</v>
      </c>
      <c r="D29" s="2">
        <v>9</v>
      </c>
      <c r="E29" s="2">
        <v>4</v>
      </c>
      <c r="F29" s="2" t="s">
        <v>173</v>
      </c>
      <c r="G29" s="2">
        <v>8.86</v>
      </c>
      <c r="H29" s="2">
        <v>1768.15</v>
      </c>
      <c r="I29" s="2">
        <v>3200</v>
      </c>
      <c r="J29" s="2">
        <v>0.42099999999999999</v>
      </c>
      <c r="K29" t="s">
        <v>373</v>
      </c>
      <c r="L29">
        <v>5</v>
      </c>
    </row>
    <row r="30" spans="1:12" ht="15.75" thickBot="1">
      <c r="A30" s="2">
        <v>28</v>
      </c>
      <c r="B30" s="10" t="s">
        <v>27</v>
      </c>
      <c r="C30" t="s">
        <v>174</v>
      </c>
      <c r="D30" s="2">
        <v>10</v>
      </c>
      <c r="E30" s="2">
        <v>4</v>
      </c>
      <c r="F30" s="2" t="s">
        <v>175</v>
      </c>
      <c r="G30" s="2">
        <v>8.9120000000000008</v>
      </c>
      <c r="H30" s="2">
        <v>1726.15</v>
      </c>
      <c r="I30" s="2">
        <v>3186</v>
      </c>
      <c r="J30" s="2">
        <v>0.44400000000000001</v>
      </c>
      <c r="K30" t="s">
        <v>373</v>
      </c>
      <c r="L30">
        <v>5</v>
      </c>
    </row>
    <row r="31" spans="1:12" ht="15.75" thickBot="1">
      <c r="A31" s="2">
        <v>29</v>
      </c>
      <c r="B31" s="10" t="s">
        <v>28</v>
      </c>
      <c r="C31" t="s">
        <v>176</v>
      </c>
      <c r="D31" s="2">
        <v>11</v>
      </c>
      <c r="E31" s="2">
        <v>4</v>
      </c>
      <c r="F31" t="s">
        <v>177</v>
      </c>
      <c r="G31" s="2">
        <v>8.9600000000000009</v>
      </c>
      <c r="H31" s="2">
        <v>1357.75</v>
      </c>
      <c r="I31" s="2">
        <v>2835</v>
      </c>
      <c r="J31" s="2">
        <v>0.38500000000000001</v>
      </c>
      <c r="K31" t="s">
        <v>373</v>
      </c>
      <c r="L31">
        <v>5</v>
      </c>
    </row>
    <row r="32" spans="1:12" ht="15.75" thickBot="1">
      <c r="A32" s="2">
        <v>30</v>
      </c>
      <c r="B32" s="10" t="s">
        <v>29</v>
      </c>
      <c r="C32" t="s">
        <v>178</v>
      </c>
      <c r="D32" s="2">
        <v>12</v>
      </c>
      <c r="E32" s="2">
        <v>4</v>
      </c>
      <c r="F32" s="2" t="s">
        <v>179</v>
      </c>
      <c r="G32" s="2">
        <v>7.1340000000000003</v>
      </c>
      <c r="H32" s="2">
        <v>692.88</v>
      </c>
      <c r="I32" s="2">
        <v>1180</v>
      </c>
      <c r="J32" s="2">
        <v>0.38800000000000001</v>
      </c>
      <c r="K32" t="s">
        <v>373</v>
      </c>
      <c r="L32">
        <v>5</v>
      </c>
    </row>
    <row r="33" spans="1:12" ht="15.75" thickBot="1">
      <c r="A33" s="2">
        <v>31</v>
      </c>
      <c r="B33" s="9" t="s">
        <v>30</v>
      </c>
      <c r="C33" t="s">
        <v>180</v>
      </c>
      <c r="D33" s="2">
        <v>13</v>
      </c>
      <c r="E33" s="2">
        <v>4</v>
      </c>
      <c r="F33" s="2" t="s">
        <v>181</v>
      </c>
      <c r="G33" s="2">
        <v>5.907</v>
      </c>
      <c r="H33" s="2">
        <v>302.91000000000003</v>
      </c>
      <c r="I33" s="2">
        <v>2477</v>
      </c>
      <c r="J33" s="2">
        <v>0.371</v>
      </c>
      <c r="K33" t="s">
        <v>375</v>
      </c>
      <c r="L33">
        <v>6</v>
      </c>
    </row>
    <row r="34" spans="1:12" ht="15.75" thickBot="1">
      <c r="A34" s="2">
        <v>32</v>
      </c>
      <c r="B34" s="7" t="s">
        <v>31</v>
      </c>
      <c r="C34" t="s">
        <v>182</v>
      </c>
      <c r="D34" s="2">
        <v>14</v>
      </c>
      <c r="E34" s="2">
        <v>4</v>
      </c>
      <c r="F34" s="2" t="s">
        <v>183</v>
      </c>
      <c r="G34" s="2">
        <v>5.3230000000000004</v>
      </c>
      <c r="H34" s="2">
        <v>1211.45</v>
      </c>
      <c r="I34" s="2">
        <v>3106</v>
      </c>
      <c r="J34" s="2">
        <v>0.32</v>
      </c>
      <c r="K34" t="s">
        <v>372</v>
      </c>
      <c r="L34">
        <v>7</v>
      </c>
    </row>
    <row r="35" spans="1:12" ht="15.75" thickBot="1">
      <c r="A35" s="2">
        <v>33</v>
      </c>
      <c r="B35" s="7" t="s">
        <v>32</v>
      </c>
      <c r="C35" t="s">
        <v>184</v>
      </c>
      <c r="D35" s="2">
        <v>15</v>
      </c>
      <c r="E35" s="2">
        <v>4</v>
      </c>
      <c r="F35" s="2" t="s">
        <v>185</v>
      </c>
      <c r="G35" s="2">
        <v>5.7759999999999998</v>
      </c>
      <c r="H35">
        <v>1090.1569999999999</v>
      </c>
      <c r="I35" s="2">
        <v>887</v>
      </c>
      <c r="J35" s="2">
        <v>0.32900000000000001</v>
      </c>
      <c r="K35" t="s">
        <v>372</v>
      </c>
      <c r="L35">
        <v>7</v>
      </c>
    </row>
    <row r="36" spans="1:12" ht="15.75" thickBot="1">
      <c r="A36" s="2">
        <v>34</v>
      </c>
      <c r="B36" s="3" t="s">
        <v>33</v>
      </c>
      <c r="C36" t="s">
        <v>186</v>
      </c>
      <c r="D36" s="2">
        <v>16</v>
      </c>
      <c r="E36" s="2">
        <v>4</v>
      </c>
      <c r="F36" t="s">
        <v>187</v>
      </c>
      <c r="G36" s="2">
        <v>4.8090000000000002</v>
      </c>
      <c r="H36" s="2">
        <v>494.15</v>
      </c>
      <c r="I36" s="2">
        <v>958</v>
      </c>
      <c r="J36" s="2">
        <v>0.32100000000000001</v>
      </c>
      <c r="K36" t="s">
        <v>367</v>
      </c>
      <c r="L36">
        <v>8</v>
      </c>
    </row>
    <row r="37" spans="1:12" ht="15.75" thickBot="1">
      <c r="A37" s="2">
        <v>35</v>
      </c>
      <c r="B37" s="8" t="s">
        <v>34</v>
      </c>
      <c r="C37" t="s">
        <v>188</v>
      </c>
      <c r="D37" s="2">
        <v>17</v>
      </c>
      <c r="E37" s="2">
        <v>4</v>
      </c>
      <c r="F37" s="2" t="s">
        <v>189</v>
      </c>
      <c r="G37" s="2">
        <v>3.1219999999999999</v>
      </c>
      <c r="H37" s="2">
        <v>266.05</v>
      </c>
      <c r="I37" s="2">
        <v>332</v>
      </c>
      <c r="J37" s="2">
        <v>0.47399999999999998</v>
      </c>
      <c r="K37" t="s">
        <v>368</v>
      </c>
      <c r="L37">
        <v>9</v>
      </c>
    </row>
    <row r="38" spans="1:12" ht="15.75" thickBot="1">
      <c r="A38" s="2">
        <v>36</v>
      </c>
      <c r="B38" s="4" t="s">
        <v>35</v>
      </c>
      <c r="C38" t="s">
        <v>190</v>
      </c>
      <c r="D38" s="2">
        <v>18</v>
      </c>
      <c r="E38" s="2">
        <v>4</v>
      </c>
      <c r="F38" s="2" t="s">
        <v>308</v>
      </c>
      <c r="G38" s="2">
        <v>3.7330000000000002E-3</v>
      </c>
      <c r="H38" s="2">
        <v>115.93</v>
      </c>
      <c r="I38" s="2">
        <v>119.93</v>
      </c>
      <c r="J38" s="2">
        <v>0.248</v>
      </c>
      <c r="K38" t="s">
        <v>370</v>
      </c>
      <c r="L38">
        <v>10</v>
      </c>
    </row>
    <row r="39" spans="1:12" ht="15.75" thickBot="1">
      <c r="A39" s="2">
        <v>37</v>
      </c>
      <c r="B39" s="5" t="s">
        <v>36</v>
      </c>
      <c r="C39" t="s">
        <v>191</v>
      </c>
      <c r="D39" s="2">
        <v>1</v>
      </c>
      <c r="E39" s="2">
        <v>5</v>
      </c>
      <c r="F39" t="s">
        <v>309</v>
      </c>
      <c r="G39" s="2">
        <v>1.532</v>
      </c>
      <c r="H39" s="2">
        <v>312.79000000000002</v>
      </c>
      <c r="I39" s="2">
        <v>961</v>
      </c>
      <c r="J39" s="2">
        <v>0.36299999999999999</v>
      </c>
      <c r="K39" t="s">
        <v>369</v>
      </c>
      <c r="L39">
        <v>1</v>
      </c>
    </row>
    <row r="40" spans="1:12" ht="15.75" thickBot="1">
      <c r="A40" s="2">
        <v>38</v>
      </c>
      <c r="B40" s="6" t="s">
        <v>37</v>
      </c>
      <c r="C40" t="s">
        <v>192</v>
      </c>
      <c r="D40" s="2">
        <v>2</v>
      </c>
      <c r="E40" s="2">
        <v>5</v>
      </c>
      <c r="F40" s="2" t="s">
        <v>310</v>
      </c>
      <c r="G40" s="2">
        <v>2.64</v>
      </c>
      <c r="H40" s="2">
        <v>1042.1500000000001</v>
      </c>
      <c r="I40" s="2">
        <v>1655</v>
      </c>
      <c r="J40" s="2">
        <v>0.30099999999999999</v>
      </c>
      <c r="K40" t="s">
        <v>371</v>
      </c>
      <c r="L40">
        <v>2</v>
      </c>
    </row>
    <row r="41" spans="1:12" ht="15.75" thickBot="1">
      <c r="A41" s="2">
        <v>39</v>
      </c>
      <c r="B41" s="10" t="s">
        <v>38</v>
      </c>
      <c r="C41" t="s">
        <v>193</v>
      </c>
      <c r="D41" s="2">
        <v>3</v>
      </c>
      <c r="E41" s="2">
        <v>5</v>
      </c>
      <c r="F41" s="2" t="s">
        <v>194</v>
      </c>
      <c r="G41" s="2">
        <v>4.4690000000000003</v>
      </c>
      <c r="H41" s="2">
        <v>1799.15</v>
      </c>
      <c r="I41" s="2">
        <v>3609</v>
      </c>
      <c r="J41" s="2">
        <v>0.29799999999999999</v>
      </c>
      <c r="K41" t="s">
        <v>373</v>
      </c>
      <c r="L41">
        <v>5</v>
      </c>
    </row>
    <row r="42" spans="1:12" ht="15.75" thickBot="1">
      <c r="A42" s="2">
        <v>40</v>
      </c>
      <c r="B42" s="10" t="s">
        <v>39</v>
      </c>
      <c r="C42" t="s">
        <v>195</v>
      </c>
      <c r="D42" s="2">
        <v>4</v>
      </c>
      <c r="E42" s="2">
        <v>5</v>
      </c>
      <c r="F42" t="s">
        <v>311</v>
      </c>
      <c r="G42" s="2">
        <v>6.5060000000000002</v>
      </c>
      <c r="H42" s="2">
        <v>2125.15</v>
      </c>
      <c r="I42" s="2">
        <v>4682</v>
      </c>
      <c r="J42" s="2">
        <v>0.27800000000000002</v>
      </c>
      <c r="K42" t="s">
        <v>373</v>
      </c>
      <c r="L42">
        <v>5</v>
      </c>
    </row>
    <row r="43" spans="1:12" ht="15.75" thickBot="1">
      <c r="A43" s="2">
        <v>41</v>
      </c>
      <c r="B43" s="10" t="s">
        <v>40</v>
      </c>
      <c r="C43" t="s">
        <v>196</v>
      </c>
      <c r="D43" s="2">
        <v>5</v>
      </c>
      <c r="E43" s="2">
        <v>5</v>
      </c>
      <c r="F43" s="2" t="s">
        <v>197</v>
      </c>
      <c r="G43" s="2">
        <v>8.57</v>
      </c>
      <c r="H43" s="2">
        <v>2741.15</v>
      </c>
      <c r="I43" s="2">
        <v>5017</v>
      </c>
      <c r="J43" s="2">
        <v>0.26500000000000001</v>
      </c>
      <c r="K43" t="s">
        <v>373</v>
      </c>
      <c r="L43">
        <v>5</v>
      </c>
    </row>
    <row r="44" spans="1:12" ht="15.75" thickBot="1">
      <c r="A44" s="2">
        <v>42</v>
      </c>
      <c r="B44" s="10" t="s">
        <v>41</v>
      </c>
      <c r="C44" t="s">
        <v>198</v>
      </c>
      <c r="D44" s="2">
        <v>6</v>
      </c>
      <c r="E44" s="2">
        <v>5</v>
      </c>
      <c r="F44" t="s">
        <v>312</v>
      </c>
      <c r="G44" s="2">
        <v>10.220000000000001</v>
      </c>
      <c r="H44" s="2">
        <v>2890.15</v>
      </c>
      <c r="I44" s="2">
        <v>4912</v>
      </c>
      <c r="J44" s="2">
        <v>0.251</v>
      </c>
      <c r="K44" t="s">
        <v>373</v>
      </c>
      <c r="L44">
        <v>5</v>
      </c>
    </row>
    <row r="45" spans="1:12" ht="15.75" thickBot="1">
      <c r="A45" s="2">
        <v>43</v>
      </c>
      <c r="B45" s="10" t="s">
        <v>42</v>
      </c>
      <c r="C45" t="s">
        <v>199</v>
      </c>
      <c r="D45" s="2">
        <v>7</v>
      </c>
      <c r="E45" s="2">
        <v>5</v>
      </c>
      <c r="F45" t="s">
        <v>313</v>
      </c>
      <c r="G45" s="2">
        <v>11.5</v>
      </c>
      <c r="H45" s="2">
        <v>2473.15</v>
      </c>
      <c r="I45" s="2">
        <v>5150</v>
      </c>
      <c r="J45" s="2" t="s">
        <v>133</v>
      </c>
      <c r="K45" t="s">
        <v>373</v>
      </c>
      <c r="L45">
        <v>5</v>
      </c>
    </row>
    <row r="46" spans="1:12" ht="15.75" thickBot="1">
      <c r="A46" s="2">
        <v>44</v>
      </c>
      <c r="B46" s="10" t="s">
        <v>43</v>
      </c>
      <c r="C46" t="s">
        <v>200</v>
      </c>
      <c r="D46" s="2">
        <v>8</v>
      </c>
      <c r="E46" s="2">
        <v>5</v>
      </c>
      <c r="F46" t="s">
        <v>314</v>
      </c>
      <c r="G46" s="2">
        <v>12.37</v>
      </c>
      <c r="H46" s="2">
        <v>2523.15</v>
      </c>
      <c r="I46" s="2">
        <v>4423</v>
      </c>
      <c r="J46" s="2">
        <v>0.23799999999999999</v>
      </c>
      <c r="K46" t="s">
        <v>373</v>
      </c>
      <c r="L46">
        <v>5</v>
      </c>
    </row>
    <row r="47" spans="1:12" ht="15.75" thickBot="1">
      <c r="A47" s="2">
        <v>45</v>
      </c>
      <c r="B47" s="10" t="s">
        <v>44</v>
      </c>
      <c r="C47" t="s">
        <v>201</v>
      </c>
      <c r="D47" s="2">
        <v>9</v>
      </c>
      <c r="E47" s="2">
        <v>5</v>
      </c>
      <c r="F47" s="2" t="s">
        <v>202</v>
      </c>
      <c r="G47" s="2">
        <v>12.41</v>
      </c>
      <c r="H47" s="2">
        <v>2239.15</v>
      </c>
      <c r="I47" s="2">
        <v>3968</v>
      </c>
      <c r="J47" s="2">
        <v>0.24299999999999999</v>
      </c>
      <c r="K47" t="s">
        <v>373</v>
      </c>
      <c r="L47">
        <v>5</v>
      </c>
    </row>
    <row r="48" spans="1:12" ht="15.75" thickBot="1">
      <c r="A48" s="2">
        <v>46</v>
      </c>
      <c r="B48" s="10" t="s">
        <v>45</v>
      </c>
      <c r="C48" t="s">
        <v>203</v>
      </c>
      <c r="D48" s="2">
        <v>10</v>
      </c>
      <c r="E48" s="2">
        <v>5</v>
      </c>
      <c r="F48" t="s">
        <v>315</v>
      </c>
      <c r="G48" s="2">
        <v>12.02</v>
      </c>
      <c r="H48" s="2">
        <v>1825.15</v>
      </c>
      <c r="I48" s="2">
        <v>3236</v>
      </c>
      <c r="J48" s="2">
        <v>0.24399999999999999</v>
      </c>
      <c r="K48" t="s">
        <v>373</v>
      </c>
      <c r="L48">
        <v>5</v>
      </c>
    </row>
    <row r="49" spans="1:12" ht="15.75" thickBot="1">
      <c r="A49" s="2">
        <v>47</v>
      </c>
      <c r="B49" s="10" t="s">
        <v>46</v>
      </c>
      <c r="C49" t="s">
        <v>204</v>
      </c>
      <c r="D49" s="2">
        <v>11</v>
      </c>
      <c r="E49" s="2">
        <v>5</v>
      </c>
      <c r="F49" t="s">
        <v>316</v>
      </c>
      <c r="G49" s="2">
        <v>10.500999999999999</v>
      </c>
      <c r="H49" s="2">
        <v>1234.1500000000001</v>
      </c>
      <c r="I49" s="2">
        <v>2435</v>
      </c>
      <c r="J49" s="2">
        <v>0.23499999999999999</v>
      </c>
      <c r="K49" t="s">
        <v>373</v>
      </c>
      <c r="L49">
        <v>5</v>
      </c>
    </row>
    <row r="50" spans="1:12" ht="15.75" thickBot="1">
      <c r="A50" s="2">
        <v>48</v>
      </c>
      <c r="B50" s="10" t="s">
        <v>47</v>
      </c>
      <c r="C50" t="s">
        <v>205</v>
      </c>
      <c r="D50" s="2">
        <v>12</v>
      </c>
      <c r="E50" s="2">
        <v>5</v>
      </c>
      <c r="F50" t="s">
        <v>317</v>
      </c>
      <c r="G50" s="2">
        <v>8.69</v>
      </c>
      <c r="H50" s="2">
        <v>594.33000000000004</v>
      </c>
      <c r="I50" s="2">
        <v>1040</v>
      </c>
      <c r="J50" s="2">
        <v>0.23200000000000001</v>
      </c>
      <c r="K50" t="s">
        <v>373</v>
      </c>
      <c r="L50">
        <v>5</v>
      </c>
    </row>
    <row r="51" spans="1:12" ht="15.75" thickBot="1">
      <c r="A51" s="2">
        <v>49</v>
      </c>
      <c r="B51" s="9" t="s">
        <v>48</v>
      </c>
      <c r="C51" t="s">
        <v>206</v>
      </c>
      <c r="D51" s="2">
        <v>13</v>
      </c>
      <c r="E51" s="2">
        <v>5</v>
      </c>
      <c r="F51" s="2" t="s">
        <v>207</v>
      </c>
      <c r="G51" s="2">
        <v>7.31</v>
      </c>
      <c r="H51" s="2">
        <v>429.91</v>
      </c>
      <c r="I51" s="2">
        <v>2345</v>
      </c>
      <c r="J51" s="2">
        <v>0.23300000000000001</v>
      </c>
      <c r="K51" t="s">
        <v>375</v>
      </c>
      <c r="L51">
        <v>6</v>
      </c>
    </row>
    <row r="52" spans="1:12" ht="15.75" thickBot="1">
      <c r="A52" s="2">
        <v>50</v>
      </c>
      <c r="B52" s="9" t="s">
        <v>49</v>
      </c>
      <c r="C52" t="s">
        <v>208</v>
      </c>
      <c r="D52" s="2">
        <v>14</v>
      </c>
      <c r="E52" s="2">
        <v>5</v>
      </c>
      <c r="F52" t="s">
        <v>318</v>
      </c>
      <c r="G52" s="2">
        <v>7.2869999999999999</v>
      </c>
      <c r="H52" s="2">
        <v>505.21</v>
      </c>
      <c r="I52" s="2">
        <v>2875</v>
      </c>
      <c r="J52" s="2">
        <v>0.22800000000000001</v>
      </c>
      <c r="K52" t="s">
        <v>375</v>
      </c>
      <c r="L52">
        <v>6</v>
      </c>
    </row>
    <row r="53" spans="1:12" ht="15.75" thickBot="1">
      <c r="A53" s="2">
        <v>51</v>
      </c>
      <c r="B53" s="7" t="s">
        <v>50</v>
      </c>
      <c r="C53" t="s">
        <v>209</v>
      </c>
      <c r="D53" s="2">
        <v>15</v>
      </c>
      <c r="E53" s="2">
        <v>5</v>
      </c>
      <c r="F53" t="s">
        <v>319</v>
      </c>
      <c r="G53" s="2">
        <v>6.6849999999999996</v>
      </c>
      <c r="H53" s="2">
        <v>904.05</v>
      </c>
      <c r="I53" s="2">
        <v>1860</v>
      </c>
      <c r="J53" s="2">
        <v>0.20699999999999999</v>
      </c>
      <c r="K53" t="s">
        <v>372</v>
      </c>
      <c r="L53">
        <v>7</v>
      </c>
    </row>
    <row r="54" spans="1:12" ht="15.75" thickBot="1">
      <c r="A54" s="2">
        <v>52</v>
      </c>
      <c r="B54" s="7" t="s">
        <v>51</v>
      </c>
      <c r="C54" t="s">
        <v>210</v>
      </c>
      <c r="D54" s="2">
        <v>16</v>
      </c>
      <c r="E54" s="2">
        <v>5</v>
      </c>
      <c r="F54" t="s">
        <v>320</v>
      </c>
      <c r="G54" s="2">
        <v>6.2320000000000002</v>
      </c>
      <c r="H54" s="2">
        <v>722.8</v>
      </c>
      <c r="I54" s="2">
        <v>1261</v>
      </c>
      <c r="J54" s="2">
        <v>0.20200000000000001</v>
      </c>
      <c r="K54" t="s">
        <v>372</v>
      </c>
      <c r="L54">
        <v>7</v>
      </c>
    </row>
    <row r="55" spans="1:12" ht="15.75" thickBot="1">
      <c r="A55" s="2">
        <v>53</v>
      </c>
      <c r="B55" s="8" t="s">
        <v>52</v>
      </c>
      <c r="C55" t="s">
        <v>211</v>
      </c>
      <c r="D55" s="2">
        <v>17</v>
      </c>
      <c r="E55" s="2">
        <v>5</v>
      </c>
      <c r="F55" s="2" t="s">
        <v>212</v>
      </c>
      <c r="G55" s="2">
        <v>4.93</v>
      </c>
      <c r="H55" s="2">
        <v>386.65</v>
      </c>
      <c r="I55" s="2">
        <v>457.4</v>
      </c>
      <c r="J55" s="2">
        <v>0.214</v>
      </c>
      <c r="K55" t="s">
        <v>368</v>
      </c>
      <c r="L55">
        <v>9</v>
      </c>
    </row>
    <row r="56" spans="1:12" ht="15.75" thickBot="1">
      <c r="A56" s="2">
        <v>54</v>
      </c>
      <c r="B56" s="4" t="s">
        <v>53</v>
      </c>
      <c r="C56" t="s">
        <v>213</v>
      </c>
      <c r="D56" s="2">
        <v>18</v>
      </c>
      <c r="E56" s="2">
        <v>5</v>
      </c>
      <c r="F56" s="2" t="s">
        <v>321</v>
      </c>
      <c r="G56" s="2">
        <v>5.8869999999999999E-3</v>
      </c>
      <c r="H56" s="2">
        <v>161.44999999999999</v>
      </c>
      <c r="I56" s="2">
        <v>165.03</v>
      </c>
      <c r="J56" s="2">
        <v>0.158</v>
      </c>
      <c r="K56" t="s">
        <v>370</v>
      </c>
      <c r="L56">
        <v>10</v>
      </c>
    </row>
    <row r="57" spans="1:12" ht="26.25" thickBot="1">
      <c r="A57" s="2">
        <v>55</v>
      </c>
      <c r="B57" s="5" t="s">
        <v>54</v>
      </c>
      <c r="C57" t="s">
        <v>214</v>
      </c>
      <c r="D57" s="2">
        <v>1</v>
      </c>
      <c r="E57" s="2">
        <v>6</v>
      </c>
      <c r="F57" s="2" t="s">
        <v>215</v>
      </c>
      <c r="G57" s="2">
        <v>1.873</v>
      </c>
      <c r="H57" s="2">
        <v>301.7</v>
      </c>
      <c r="I57" s="2">
        <v>944</v>
      </c>
      <c r="J57" s="2">
        <v>0.24199999999999999</v>
      </c>
      <c r="K57" t="s">
        <v>369</v>
      </c>
      <c r="L57">
        <v>1</v>
      </c>
    </row>
    <row r="58" spans="1:12" ht="15.75" thickBot="1">
      <c r="A58" s="2">
        <v>56</v>
      </c>
      <c r="B58" s="6" t="s">
        <v>55</v>
      </c>
      <c r="C58" t="s">
        <v>216</v>
      </c>
      <c r="D58" s="2">
        <v>2</v>
      </c>
      <c r="E58" s="2">
        <v>6</v>
      </c>
      <c r="F58" s="2" t="s">
        <v>217</v>
      </c>
      <c r="G58" s="2">
        <v>3.5939999999999999</v>
      </c>
      <c r="H58" s="2">
        <v>1002.15</v>
      </c>
      <c r="I58" s="2">
        <v>2170</v>
      </c>
      <c r="J58" s="2">
        <v>0.20399999999999999</v>
      </c>
      <c r="K58" t="s">
        <v>371</v>
      </c>
      <c r="L58">
        <v>2</v>
      </c>
    </row>
    <row r="59" spans="1:12" ht="15.75" thickBot="1">
      <c r="A59" s="2">
        <v>57</v>
      </c>
      <c r="B59" s="11" t="s">
        <v>88</v>
      </c>
      <c r="C59" t="s">
        <v>218</v>
      </c>
      <c r="D59" s="2"/>
      <c r="E59" s="2">
        <v>6</v>
      </c>
      <c r="F59" t="s">
        <v>219</v>
      </c>
      <c r="G59" s="2">
        <v>6.1449999999999996</v>
      </c>
      <c r="H59" s="2">
        <v>1193.1500000000001</v>
      </c>
      <c r="I59" s="2">
        <v>3737</v>
      </c>
      <c r="J59" s="2">
        <v>0.19500000000000001</v>
      </c>
      <c r="K59" t="s">
        <v>374</v>
      </c>
      <c r="L59">
        <v>3</v>
      </c>
    </row>
    <row r="60" spans="1:12" ht="15.75" thickBot="1">
      <c r="A60" s="2">
        <v>58</v>
      </c>
      <c r="B60" s="11" t="s">
        <v>89</v>
      </c>
      <c r="C60" t="s">
        <v>220</v>
      </c>
      <c r="D60" s="2"/>
      <c r="E60" s="2">
        <v>6</v>
      </c>
      <c r="F60" t="s">
        <v>221</v>
      </c>
      <c r="G60" s="2">
        <v>6.77</v>
      </c>
      <c r="H60" s="2">
        <v>1071.1500000000001</v>
      </c>
      <c r="I60" s="2">
        <v>3716</v>
      </c>
      <c r="J60" s="2">
        <v>0.192</v>
      </c>
      <c r="K60" t="s">
        <v>374</v>
      </c>
      <c r="L60">
        <v>3</v>
      </c>
    </row>
    <row r="61" spans="1:12" ht="15.75" thickBot="1">
      <c r="A61" s="2">
        <v>59</v>
      </c>
      <c r="B61" s="11" t="s">
        <v>90</v>
      </c>
      <c r="C61" t="s">
        <v>222</v>
      </c>
      <c r="D61" s="2"/>
      <c r="E61" s="2">
        <v>6</v>
      </c>
      <c r="F61" s="2" t="s">
        <v>223</v>
      </c>
      <c r="G61" s="2">
        <v>6.7729999999999997</v>
      </c>
      <c r="H61" s="2">
        <v>1204.1500000000001</v>
      </c>
      <c r="I61" s="2">
        <v>3793</v>
      </c>
      <c r="J61" s="2">
        <v>0.193</v>
      </c>
      <c r="K61" t="s">
        <v>374</v>
      </c>
      <c r="L61">
        <v>3</v>
      </c>
    </row>
    <row r="62" spans="1:12" ht="15.75" thickBot="1">
      <c r="A62" s="2">
        <v>60</v>
      </c>
      <c r="B62" s="11" t="s">
        <v>91</v>
      </c>
      <c r="C62" t="s">
        <v>224</v>
      </c>
      <c r="D62" s="2"/>
      <c r="E62" s="2">
        <v>6</v>
      </c>
      <c r="F62" t="s">
        <v>325</v>
      </c>
      <c r="G62" s="2">
        <v>7.0069999999999997</v>
      </c>
      <c r="H62" s="2">
        <v>1289.1500000000001</v>
      </c>
      <c r="I62" s="2">
        <v>3347</v>
      </c>
      <c r="J62" s="2">
        <v>0.19</v>
      </c>
      <c r="K62" t="s">
        <v>374</v>
      </c>
      <c r="L62">
        <v>3</v>
      </c>
    </row>
    <row r="63" spans="1:12" ht="15.75" thickBot="1">
      <c r="A63" s="2">
        <v>61</v>
      </c>
      <c r="B63" s="11" t="s">
        <v>92</v>
      </c>
      <c r="C63" t="s">
        <v>225</v>
      </c>
      <c r="D63" s="2"/>
      <c r="E63" s="2">
        <v>6</v>
      </c>
      <c r="F63" t="s">
        <v>322</v>
      </c>
      <c r="G63" s="2">
        <v>7.26</v>
      </c>
      <c r="H63" s="2">
        <v>1204.1500000000001</v>
      </c>
      <c r="I63" s="2">
        <v>3273</v>
      </c>
      <c r="J63" s="2" t="s">
        <v>133</v>
      </c>
      <c r="K63" t="s">
        <v>374</v>
      </c>
      <c r="L63">
        <v>3</v>
      </c>
    </row>
    <row r="64" spans="1:12" ht="15.75" thickBot="1">
      <c r="A64" s="2">
        <v>62</v>
      </c>
      <c r="B64" s="11" t="s">
        <v>93</v>
      </c>
      <c r="C64" t="s">
        <v>226</v>
      </c>
      <c r="D64" s="2"/>
      <c r="E64" s="2">
        <v>6</v>
      </c>
      <c r="F64" t="s">
        <v>323</v>
      </c>
      <c r="G64" s="2">
        <v>7.52</v>
      </c>
      <c r="H64" s="2">
        <v>1345.15</v>
      </c>
      <c r="I64" s="2">
        <v>2067</v>
      </c>
      <c r="J64" s="2">
        <v>0.19700000000000001</v>
      </c>
      <c r="K64" t="s">
        <v>374</v>
      </c>
      <c r="L64">
        <v>3</v>
      </c>
    </row>
    <row r="65" spans="1:12" ht="15.75" thickBot="1">
      <c r="A65" s="2">
        <v>63</v>
      </c>
      <c r="B65" s="11" t="s">
        <v>94</v>
      </c>
      <c r="C65" t="s">
        <v>227</v>
      </c>
      <c r="D65" s="2"/>
      <c r="E65" s="2">
        <v>6</v>
      </c>
      <c r="F65" t="s">
        <v>324</v>
      </c>
      <c r="G65" s="2">
        <v>5.2430000000000003</v>
      </c>
      <c r="H65" s="2">
        <v>1095.1500000000001</v>
      </c>
      <c r="I65" s="2">
        <v>1802</v>
      </c>
      <c r="J65" s="2">
        <v>0.182</v>
      </c>
      <c r="K65" t="s">
        <v>374</v>
      </c>
      <c r="L65">
        <v>3</v>
      </c>
    </row>
    <row r="66" spans="1:12" ht="15.75" thickBot="1">
      <c r="A66" s="2">
        <v>64</v>
      </c>
      <c r="B66" s="11" t="s">
        <v>95</v>
      </c>
      <c r="C66" t="s">
        <v>228</v>
      </c>
      <c r="D66" s="2"/>
      <c r="E66" s="2">
        <v>6</v>
      </c>
      <c r="F66" t="s">
        <v>326</v>
      </c>
      <c r="G66" s="2">
        <v>7.8949999999999996</v>
      </c>
      <c r="H66" s="2">
        <v>1585.15</v>
      </c>
      <c r="I66" s="2">
        <v>3546</v>
      </c>
      <c r="J66" s="2">
        <v>0.23599999999999999</v>
      </c>
      <c r="K66" t="s">
        <v>374</v>
      </c>
      <c r="L66">
        <v>3</v>
      </c>
    </row>
    <row r="67" spans="1:12" ht="15.75" thickBot="1">
      <c r="A67" s="2">
        <v>65</v>
      </c>
      <c r="B67" s="11" t="s">
        <v>96</v>
      </c>
      <c r="C67" t="s">
        <v>229</v>
      </c>
      <c r="D67" s="2"/>
      <c r="E67" s="2">
        <v>6</v>
      </c>
      <c r="F67" s="2" t="s">
        <v>230</v>
      </c>
      <c r="G67" s="2">
        <v>8.2289999999999992</v>
      </c>
      <c r="H67" s="2">
        <v>1630.15</v>
      </c>
      <c r="I67" s="2">
        <v>3503</v>
      </c>
      <c r="J67" s="2">
        <v>0.182</v>
      </c>
      <c r="K67" t="s">
        <v>374</v>
      </c>
      <c r="L67">
        <v>3</v>
      </c>
    </row>
    <row r="68" spans="1:12" ht="15.75" thickBot="1">
      <c r="A68" s="2">
        <v>66</v>
      </c>
      <c r="B68" s="11" t="s">
        <v>97</v>
      </c>
      <c r="C68" t="s">
        <v>231</v>
      </c>
      <c r="D68" s="2"/>
      <c r="E68" s="2">
        <v>6</v>
      </c>
      <c r="F68" t="s">
        <v>327</v>
      </c>
      <c r="G68" s="2">
        <v>8.5500000000000007</v>
      </c>
      <c r="H68" s="2">
        <v>1680.15</v>
      </c>
      <c r="I68" s="2">
        <v>2840</v>
      </c>
      <c r="J68" s="2">
        <v>0.17</v>
      </c>
      <c r="K68" t="s">
        <v>374</v>
      </c>
      <c r="L68">
        <v>3</v>
      </c>
    </row>
    <row r="69" spans="1:12" ht="15.75" thickBot="1">
      <c r="A69" s="2">
        <v>67</v>
      </c>
      <c r="B69" s="11" t="s">
        <v>98</v>
      </c>
      <c r="C69" t="s">
        <v>232</v>
      </c>
      <c r="D69" s="2"/>
      <c r="E69" s="2">
        <v>6</v>
      </c>
      <c r="F69" s="2" t="s">
        <v>233</v>
      </c>
      <c r="G69" s="2">
        <v>8.7949999999999999</v>
      </c>
      <c r="H69" s="2">
        <v>1743.15</v>
      </c>
      <c r="I69" s="2">
        <v>2993</v>
      </c>
      <c r="J69" s="2">
        <v>0.16500000000000001</v>
      </c>
      <c r="K69" t="s">
        <v>374</v>
      </c>
      <c r="L69">
        <v>3</v>
      </c>
    </row>
    <row r="70" spans="1:12" ht="15.75" thickBot="1">
      <c r="A70" s="2">
        <v>68</v>
      </c>
      <c r="B70" s="11" t="s">
        <v>99</v>
      </c>
      <c r="C70" t="s">
        <v>234</v>
      </c>
      <c r="D70" s="2"/>
      <c r="E70" s="2">
        <v>6</v>
      </c>
      <c r="F70" t="s">
        <v>328</v>
      </c>
      <c r="G70" s="2">
        <v>9.0660000000000007</v>
      </c>
      <c r="H70" s="2">
        <v>1795.15</v>
      </c>
      <c r="I70" s="2">
        <v>3503</v>
      </c>
      <c r="J70" s="2">
        <v>0.16800000000000001</v>
      </c>
      <c r="K70" t="s">
        <v>374</v>
      </c>
      <c r="L70">
        <v>3</v>
      </c>
    </row>
    <row r="71" spans="1:12" ht="15.75" thickBot="1">
      <c r="A71" s="2">
        <v>69</v>
      </c>
      <c r="B71" s="11" t="s">
        <v>100</v>
      </c>
      <c r="C71" t="s">
        <v>235</v>
      </c>
      <c r="D71" s="2"/>
      <c r="E71" s="2">
        <v>6</v>
      </c>
      <c r="F71" s="2" t="s">
        <v>236</v>
      </c>
      <c r="G71" s="2">
        <v>9.3209999999999997</v>
      </c>
      <c r="H71" s="2">
        <v>1818.15</v>
      </c>
      <c r="I71" s="2">
        <v>2223</v>
      </c>
      <c r="J71" s="2">
        <v>0.16</v>
      </c>
      <c r="K71" t="s">
        <v>374</v>
      </c>
      <c r="L71">
        <v>3</v>
      </c>
    </row>
    <row r="72" spans="1:12" ht="15.75" thickBot="1">
      <c r="A72" s="2">
        <v>70</v>
      </c>
      <c r="B72" s="11" t="s">
        <v>101</v>
      </c>
      <c r="C72" t="s">
        <v>237</v>
      </c>
      <c r="D72" s="2"/>
      <c r="E72" s="2">
        <v>6</v>
      </c>
      <c r="F72" t="s">
        <v>329</v>
      </c>
      <c r="G72" s="2">
        <v>6.9649999999999999</v>
      </c>
      <c r="H72" s="2">
        <v>1097.1500000000001</v>
      </c>
      <c r="I72" s="2">
        <v>1469</v>
      </c>
      <c r="J72" s="2">
        <v>0.155</v>
      </c>
      <c r="K72" t="s">
        <v>374</v>
      </c>
      <c r="L72">
        <v>3</v>
      </c>
    </row>
    <row r="73" spans="1:12" ht="15.75" thickBot="1">
      <c r="A73" s="2">
        <v>71</v>
      </c>
      <c r="B73" s="11" t="s">
        <v>102</v>
      </c>
      <c r="C73" t="s">
        <v>238</v>
      </c>
      <c r="D73" s="2">
        <v>3</v>
      </c>
      <c r="E73" s="2">
        <v>6</v>
      </c>
      <c r="F73" t="s">
        <v>330</v>
      </c>
      <c r="G73" s="2">
        <v>9.84</v>
      </c>
      <c r="H73" s="2">
        <v>1936.15</v>
      </c>
      <c r="I73" s="2">
        <v>3675</v>
      </c>
      <c r="J73" s="2">
        <v>0.154</v>
      </c>
      <c r="K73" t="s">
        <v>374</v>
      </c>
      <c r="L73">
        <v>3</v>
      </c>
    </row>
    <row r="74" spans="1:12" ht="15.75" thickBot="1">
      <c r="A74" s="2">
        <v>72</v>
      </c>
      <c r="B74" s="10" t="s">
        <v>56</v>
      </c>
      <c r="C74" t="s">
        <v>239</v>
      </c>
      <c r="D74" s="2">
        <v>4</v>
      </c>
      <c r="E74" s="2">
        <v>6</v>
      </c>
      <c r="F74" s="2" t="s">
        <v>240</v>
      </c>
      <c r="G74" s="2">
        <v>13.31</v>
      </c>
      <c r="H74" s="2">
        <v>2500.15</v>
      </c>
      <c r="I74" s="2">
        <v>4876</v>
      </c>
      <c r="J74" s="2">
        <v>0.14399999999999999</v>
      </c>
      <c r="K74" t="s">
        <v>373</v>
      </c>
      <c r="L74">
        <v>5</v>
      </c>
    </row>
    <row r="75" spans="1:12" ht="15.75" thickBot="1">
      <c r="A75" s="2">
        <v>73</v>
      </c>
      <c r="B75" s="10" t="s">
        <v>57</v>
      </c>
      <c r="C75" t="s">
        <v>241</v>
      </c>
      <c r="D75" s="2">
        <v>5</v>
      </c>
      <c r="E75" s="2">
        <v>6</v>
      </c>
      <c r="F75" s="2" t="s">
        <v>242</v>
      </c>
      <c r="G75" s="2">
        <v>16.654</v>
      </c>
      <c r="H75" s="2">
        <v>3269.15</v>
      </c>
      <c r="I75" s="2">
        <v>5731</v>
      </c>
      <c r="J75" s="2">
        <v>0.14000000000000001</v>
      </c>
      <c r="K75" t="s">
        <v>373</v>
      </c>
      <c r="L75">
        <v>5</v>
      </c>
    </row>
    <row r="76" spans="1:12" ht="15.75" thickBot="1">
      <c r="A76" s="2">
        <v>74</v>
      </c>
      <c r="B76" s="10" t="s">
        <v>58</v>
      </c>
      <c r="C76" t="s">
        <v>243</v>
      </c>
      <c r="D76" s="2">
        <v>6</v>
      </c>
      <c r="E76" s="2">
        <v>6</v>
      </c>
      <c r="F76" s="2" t="s">
        <v>244</v>
      </c>
      <c r="G76" s="2">
        <v>19.25</v>
      </c>
      <c r="H76" s="2">
        <v>3680.15</v>
      </c>
      <c r="I76" s="2">
        <v>5828</v>
      </c>
      <c r="J76" s="2">
        <v>0.13200000000000001</v>
      </c>
      <c r="K76" t="s">
        <v>373</v>
      </c>
      <c r="L76">
        <v>5</v>
      </c>
    </row>
    <row r="77" spans="1:12" ht="15.75" thickBot="1">
      <c r="A77" s="2">
        <v>75</v>
      </c>
      <c r="B77" s="10" t="s">
        <v>59</v>
      </c>
      <c r="C77" t="s">
        <v>245</v>
      </c>
      <c r="D77" s="2">
        <v>7</v>
      </c>
      <c r="E77" s="2">
        <v>6</v>
      </c>
      <c r="F77" s="2" t="s">
        <v>246</v>
      </c>
      <c r="G77" s="2">
        <v>21.02</v>
      </c>
      <c r="H77" s="2">
        <v>3453.15</v>
      </c>
      <c r="I77" s="2">
        <v>5869</v>
      </c>
      <c r="J77" s="2">
        <v>0.13700000000000001</v>
      </c>
      <c r="K77" t="s">
        <v>373</v>
      </c>
      <c r="L77">
        <v>5</v>
      </c>
    </row>
    <row r="78" spans="1:12" ht="15.75" thickBot="1">
      <c r="A78" s="2">
        <v>76</v>
      </c>
      <c r="B78" s="10" t="s">
        <v>60</v>
      </c>
      <c r="C78" t="s">
        <v>247</v>
      </c>
      <c r="D78" s="2">
        <v>8</v>
      </c>
      <c r="E78" s="2">
        <v>6</v>
      </c>
      <c r="F78" t="s">
        <v>331</v>
      </c>
      <c r="G78" s="2">
        <v>22.61</v>
      </c>
      <c r="H78" s="2">
        <v>3300.15</v>
      </c>
      <c r="I78" s="2">
        <v>5285</v>
      </c>
      <c r="J78" s="2">
        <v>0.13</v>
      </c>
      <c r="K78" t="s">
        <v>373</v>
      </c>
      <c r="L78">
        <v>5</v>
      </c>
    </row>
    <row r="79" spans="1:12" ht="15.75" thickBot="1">
      <c r="A79" s="2">
        <v>77</v>
      </c>
      <c r="B79" s="10" t="s">
        <v>61</v>
      </c>
      <c r="C79" t="s">
        <v>248</v>
      </c>
      <c r="D79" s="2">
        <v>9</v>
      </c>
      <c r="E79" s="2">
        <v>6</v>
      </c>
      <c r="F79" s="2" t="s">
        <v>249</v>
      </c>
      <c r="G79" s="2">
        <v>22.56</v>
      </c>
      <c r="H79" s="2">
        <v>2716.15</v>
      </c>
      <c r="I79" s="2">
        <v>4701</v>
      </c>
      <c r="J79" s="2">
        <v>0.13100000000000001</v>
      </c>
      <c r="K79" t="s">
        <v>373</v>
      </c>
      <c r="L79">
        <v>5</v>
      </c>
    </row>
    <row r="80" spans="1:12" ht="15.75" thickBot="1">
      <c r="A80" s="2">
        <v>78</v>
      </c>
      <c r="B80" s="10" t="s">
        <v>62</v>
      </c>
      <c r="C80" t="s">
        <v>250</v>
      </c>
      <c r="D80" s="2">
        <v>10</v>
      </c>
      <c r="E80" s="2">
        <v>6</v>
      </c>
      <c r="F80" s="2" t="s">
        <v>251</v>
      </c>
      <c r="G80" s="2">
        <v>21.46</v>
      </c>
      <c r="H80" s="2">
        <v>2045.15</v>
      </c>
      <c r="I80" s="2">
        <v>4098</v>
      </c>
      <c r="J80" s="2">
        <v>0.13300000000000001</v>
      </c>
      <c r="K80" t="s">
        <v>373</v>
      </c>
      <c r="L80">
        <v>5</v>
      </c>
    </row>
    <row r="81" spans="1:12" ht="15.75" thickBot="1">
      <c r="A81" s="2">
        <v>79</v>
      </c>
      <c r="B81" s="10" t="s">
        <v>63</v>
      </c>
      <c r="C81" t="s">
        <v>252</v>
      </c>
      <c r="D81" s="2">
        <v>11</v>
      </c>
      <c r="E81" s="2">
        <v>6</v>
      </c>
      <c r="F81" s="2" t="s">
        <v>253</v>
      </c>
      <c r="G81" s="2">
        <v>19.282</v>
      </c>
      <c r="H81" s="2">
        <v>1337.73</v>
      </c>
      <c r="I81" s="2">
        <v>3129</v>
      </c>
      <c r="J81" s="2">
        <v>0.129</v>
      </c>
      <c r="K81" t="s">
        <v>373</v>
      </c>
      <c r="L81">
        <v>5</v>
      </c>
    </row>
    <row r="82" spans="1:12" ht="15.75" thickBot="1">
      <c r="A82" s="2">
        <v>80</v>
      </c>
      <c r="B82" s="10" t="s">
        <v>64</v>
      </c>
      <c r="C82" t="s">
        <v>254</v>
      </c>
      <c r="D82" s="2">
        <v>12</v>
      </c>
      <c r="E82" s="2">
        <v>6</v>
      </c>
      <c r="F82" s="2" t="s">
        <v>255</v>
      </c>
      <c r="G82" s="2">
        <v>13.5336</v>
      </c>
      <c r="H82" s="2">
        <v>234.43</v>
      </c>
      <c r="I82" s="2">
        <v>630</v>
      </c>
      <c r="J82" s="2">
        <v>0.14000000000000001</v>
      </c>
      <c r="K82" t="s">
        <v>373</v>
      </c>
      <c r="L82">
        <v>5</v>
      </c>
    </row>
    <row r="83" spans="1:12" ht="15.75" thickBot="1">
      <c r="A83" s="2">
        <v>81</v>
      </c>
      <c r="B83" s="9" t="s">
        <v>65</v>
      </c>
      <c r="C83" t="s">
        <v>256</v>
      </c>
      <c r="D83" s="2">
        <v>13</v>
      </c>
      <c r="E83" s="2">
        <v>6</v>
      </c>
      <c r="F83" t="s">
        <v>332</v>
      </c>
      <c r="G83" s="2">
        <v>11.85</v>
      </c>
      <c r="H83" s="2">
        <v>577.15</v>
      </c>
      <c r="I83" s="2">
        <v>1746</v>
      </c>
      <c r="J83" s="2">
        <v>0.129</v>
      </c>
      <c r="K83" t="s">
        <v>375</v>
      </c>
      <c r="L83">
        <v>6</v>
      </c>
    </row>
    <row r="84" spans="1:12" ht="15.75" thickBot="1">
      <c r="A84" s="2">
        <v>82</v>
      </c>
      <c r="B84" s="9" t="s">
        <v>66</v>
      </c>
      <c r="C84" t="s">
        <v>257</v>
      </c>
      <c r="D84" s="2">
        <v>14</v>
      </c>
      <c r="E84" s="2">
        <v>6</v>
      </c>
      <c r="F84" s="2" t="s">
        <v>333</v>
      </c>
      <c r="G84" s="2">
        <v>11.342000000000001</v>
      </c>
      <c r="H84" s="2">
        <v>600.75</v>
      </c>
      <c r="I84" s="2">
        <v>2022</v>
      </c>
      <c r="J84" s="2">
        <v>0.129</v>
      </c>
      <c r="K84" t="s">
        <v>375</v>
      </c>
      <c r="L84">
        <v>6</v>
      </c>
    </row>
    <row r="85" spans="1:12" ht="15.75" thickBot="1">
      <c r="A85" s="2">
        <v>83</v>
      </c>
      <c r="B85" s="9" t="s">
        <v>67</v>
      </c>
      <c r="C85" t="s">
        <v>258</v>
      </c>
      <c r="D85" s="2">
        <v>15</v>
      </c>
      <c r="E85" s="2">
        <v>6</v>
      </c>
      <c r="F85" t="s">
        <v>334</v>
      </c>
      <c r="G85" s="2">
        <v>9.8070000000000004</v>
      </c>
      <c r="H85" s="2">
        <v>544.66999999999996</v>
      </c>
      <c r="I85" s="2">
        <v>1837</v>
      </c>
      <c r="J85" s="2">
        <v>0.122</v>
      </c>
      <c r="K85" t="s">
        <v>375</v>
      </c>
      <c r="L85">
        <v>6</v>
      </c>
    </row>
    <row r="86" spans="1:12" ht="15.75" thickBot="1">
      <c r="A86" s="2">
        <v>84</v>
      </c>
      <c r="B86" s="7" t="s">
        <v>68</v>
      </c>
      <c r="C86" t="s">
        <v>259</v>
      </c>
      <c r="D86" s="2">
        <v>16</v>
      </c>
      <c r="E86" s="2">
        <v>6</v>
      </c>
      <c r="F86" t="s">
        <v>335</v>
      </c>
      <c r="G86" s="2">
        <v>9.32</v>
      </c>
      <c r="H86" s="2">
        <v>527.15</v>
      </c>
      <c r="I86" s="2">
        <v>1235</v>
      </c>
      <c r="J86" s="2" t="s">
        <v>133</v>
      </c>
      <c r="K86" t="s">
        <v>372</v>
      </c>
      <c r="L86">
        <v>7</v>
      </c>
    </row>
    <row r="87" spans="1:12" ht="15.75" thickBot="1">
      <c r="A87" s="2">
        <v>85</v>
      </c>
      <c r="B87" s="8" t="s">
        <v>69</v>
      </c>
      <c r="C87" t="s">
        <v>260</v>
      </c>
      <c r="D87" s="2">
        <v>17</v>
      </c>
      <c r="E87" s="2">
        <v>6</v>
      </c>
      <c r="F87" t="s">
        <v>336</v>
      </c>
      <c r="G87" s="2">
        <v>7</v>
      </c>
      <c r="H87" s="2">
        <v>575.15</v>
      </c>
      <c r="I87" s="2">
        <v>610</v>
      </c>
      <c r="J87" s="2" t="s">
        <v>133</v>
      </c>
      <c r="K87" t="s">
        <v>368</v>
      </c>
      <c r="L87">
        <v>9</v>
      </c>
    </row>
    <row r="88" spans="1:12" ht="15.75" thickBot="1">
      <c r="A88" s="2">
        <v>86</v>
      </c>
      <c r="B88" s="4" t="s">
        <v>70</v>
      </c>
      <c r="C88" t="s">
        <v>261</v>
      </c>
      <c r="D88" s="2">
        <v>18</v>
      </c>
      <c r="E88" s="2">
        <v>6</v>
      </c>
      <c r="F88" t="s">
        <v>337</v>
      </c>
      <c r="G88" s="2">
        <v>9.7300000000000008E-3</v>
      </c>
      <c r="H88" s="2">
        <v>202.15</v>
      </c>
      <c r="I88" s="2">
        <v>211.3</v>
      </c>
      <c r="J88" s="2">
        <v>9.4E-2</v>
      </c>
      <c r="K88" t="s">
        <v>370</v>
      </c>
      <c r="L88">
        <v>10</v>
      </c>
    </row>
    <row r="89" spans="1:12" ht="15.75" thickBot="1">
      <c r="A89" s="2">
        <v>87</v>
      </c>
      <c r="B89" s="5" t="s">
        <v>71</v>
      </c>
      <c r="C89" t="s">
        <v>262</v>
      </c>
      <c r="D89" s="2">
        <v>1</v>
      </c>
      <c r="E89" s="2">
        <v>7</v>
      </c>
      <c r="F89" t="s">
        <v>338</v>
      </c>
      <c r="G89" s="2">
        <v>1.87</v>
      </c>
      <c r="H89" s="2">
        <v>300.14999999999998</v>
      </c>
      <c r="I89" s="2">
        <v>950</v>
      </c>
      <c r="J89" s="2" t="s">
        <v>133</v>
      </c>
      <c r="K89" t="s">
        <v>369</v>
      </c>
      <c r="L89">
        <v>1</v>
      </c>
    </row>
    <row r="90" spans="1:12" ht="15.75" thickBot="1">
      <c r="A90" s="2">
        <v>88</v>
      </c>
      <c r="B90" s="6" t="s">
        <v>72</v>
      </c>
      <c r="C90" t="s">
        <v>263</v>
      </c>
      <c r="D90" s="2">
        <v>2</v>
      </c>
      <c r="E90" s="2">
        <v>7</v>
      </c>
      <c r="F90" t="s">
        <v>339</v>
      </c>
      <c r="G90" s="2">
        <v>5.5</v>
      </c>
      <c r="H90" s="2">
        <v>973.15</v>
      </c>
      <c r="I90" s="2">
        <v>2010</v>
      </c>
      <c r="J90" s="2" t="s">
        <v>133</v>
      </c>
      <c r="K90" t="s">
        <v>371</v>
      </c>
      <c r="L90">
        <v>2</v>
      </c>
    </row>
    <row r="91" spans="1:12" ht="15.75" thickBot="1">
      <c r="A91" s="2">
        <v>89</v>
      </c>
      <c r="B91" s="12" t="s">
        <v>103</v>
      </c>
      <c r="C91" t="s">
        <v>264</v>
      </c>
      <c r="D91" s="2"/>
      <c r="E91" s="2">
        <v>7</v>
      </c>
      <c r="F91" t="s">
        <v>340</v>
      </c>
      <c r="G91" s="2">
        <v>10.07</v>
      </c>
      <c r="H91" s="2">
        <v>1323.15</v>
      </c>
      <c r="I91" s="2">
        <v>3471</v>
      </c>
      <c r="J91" s="2">
        <v>0.12</v>
      </c>
      <c r="K91" t="s">
        <v>376</v>
      </c>
      <c r="L91">
        <v>4</v>
      </c>
    </row>
    <row r="92" spans="1:12" ht="15.75" thickBot="1">
      <c r="A92" s="2">
        <v>90</v>
      </c>
      <c r="B92" s="12" t="s">
        <v>104</v>
      </c>
      <c r="C92" t="s">
        <v>265</v>
      </c>
      <c r="D92" s="2"/>
      <c r="E92" s="2">
        <v>7</v>
      </c>
      <c r="F92" s="2" t="s">
        <v>341</v>
      </c>
      <c r="G92" s="2">
        <v>11.72</v>
      </c>
      <c r="H92" s="2">
        <v>2028.15</v>
      </c>
      <c r="I92" s="2">
        <v>5061</v>
      </c>
      <c r="J92" s="2">
        <v>0.113</v>
      </c>
      <c r="K92" t="s">
        <v>376</v>
      </c>
      <c r="L92">
        <v>4</v>
      </c>
    </row>
    <row r="93" spans="1:12" ht="15.75" thickBot="1">
      <c r="A93" s="2">
        <v>91</v>
      </c>
      <c r="B93" s="12" t="s">
        <v>105</v>
      </c>
      <c r="C93" t="s">
        <v>266</v>
      </c>
      <c r="D93" s="2"/>
      <c r="E93" s="2">
        <v>7</v>
      </c>
      <c r="F93" t="s">
        <v>342</v>
      </c>
      <c r="G93" s="2">
        <v>15.37</v>
      </c>
      <c r="H93" s="2">
        <v>1873.15</v>
      </c>
      <c r="I93" s="2">
        <v>4300</v>
      </c>
      <c r="J93" s="2" t="s">
        <v>133</v>
      </c>
      <c r="K93" t="s">
        <v>376</v>
      </c>
      <c r="L93">
        <v>4</v>
      </c>
    </row>
    <row r="94" spans="1:12" ht="15.75" thickBot="1">
      <c r="A94" s="2">
        <v>92</v>
      </c>
      <c r="B94" s="12" t="s">
        <v>106</v>
      </c>
      <c r="C94" t="s">
        <v>267</v>
      </c>
      <c r="D94" s="2"/>
      <c r="E94" s="2">
        <v>7</v>
      </c>
      <c r="F94" t="s">
        <v>343</v>
      </c>
      <c r="G94" s="2">
        <v>18.95</v>
      </c>
      <c r="H94" s="2">
        <v>1405.15</v>
      </c>
      <c r="I94" s="2">
        <v>4404</v>
      </c>
      <c r="J94" s="2">
        <v>0.11600000000000001</v>
      </c>
      <c r="K94" t="s">
        <v>376</v>
      </c>
      <c r="L94">
        <v>4</v>
      </c>
    </row>
    <row r="95" spans="1:12" ht="15.75" thickBot="1">
      <c r="A95" s="2">
        <v>93</v>
      </c>
      <c r="B95" s="12" t="s">
        <v>107</v>
      </c>
      <c r="C95" t="s">
        <v>268</v>
      </c>
      <c r="D95" s="2"/>
      <c r="E95" s="2">
        <v>7</v>
      </c>
      <c r="F95" t="s">
        <v>344</v>
      </c>
      <c r="G95" s="2">
        <v>20.45</v>
      </c>
      <c r="H95" s="2">
        <v>913.15</v>
      </c>
      <c r="I95" s="2">
        <v>4273</v>
      </c>
      <c r="J95" s="2" t="s">
        <v>133</v>
      </c>
      <c r="K95" t="s">
        <v>376</v>
      </c>
      <c r="L95">
        <v>4</v>
      </c>
    </row>
    <row r="96" spans="1:12" ht="15.75" thickBot="1">
      <c r="A96" s="2">
        <v>94</v>
      </c>
      <c r="B96" s="12" t="s">
        <v>108</v>
      </c>
      <c r="C96" t="s">
        <v>269</v>
      </c>
      <c r="D96" s="2"/>
      <c r="E96" s="2">
        <v>7</v>
      </c>
      <c r="F96" t="s">
        <v>345</v>
      </c>
      <c r="G96" s="2">
        <v>19.84</v>
      </c>
      <c r="H96" s="2">
        <v>913.15</v>
      </c>
      <c r="I96" s="2">
        <v>3501</v>
      </c>
      <c r="J96" s="2" t="s">
        <v>133</v>
      </c>
      <c r="K96" t="s">
        <v>376</v>
      </c>
      <c r="L96">
        <v>4</v>
      </c>
    </row>
    <row r="97" spans="1:12" ht="15.75" thickBot="1">
      <c r="A97" s="2">
        <v>95</v>
      </c>
      <c r="B97" s="12" t="s">
        <v>109</v>
      </c>
      <c r="C97" t="s">
        <v>270</v>
      </c>
      <c r="D97" s="2"/>
      <c r="E97" s="2">
        <v>7</v>
      </c>
      <c r="F97" t="s">
        <v>346</v>
      </c>
      <c r="G97" s="2">
        <v>13.69</v>
      </c>
      <c r="H97" s="2">
        <v>1267.1500000000001</v>
      </c>
      <c r="I97" s="2">
        <v>2880</v>
      </c>
      <c r="J97" s="2" t="s">
        <v>133</v>
      </c>
      <c r="K97" t="s">
        <v>376</v>
      </c>
      <c r="L97">
        <v>4</v>
      </c>
    </row>
    <row r="98" spans="1:12" ht="15.75" thickBot="1">
      <c r="A98" s="2">
        <v>96</v>
      </c>
      <c r="B98" s="12" t="s">
        <v>110</v>
      </c>
      <c r="C98" t="s">
        <v>271</v>
      </c>
      <c r="D98" s="2"/>
      <c r="E98" s="2">
        <v>7</v>
      </c>
      <c r="F98" t="s">
        <v>347</v>
      </c>
      <c r="G98" s="2">
        <v>13.51</v>
      </c>
      <c r="H98" s="2">
        <v>1340.15</v>
      </c>
      <c r="I98" s="2">
        <v>3383</v>
      </c>
      <c r="J98" s="2" t="s">
        <v>133</v>
      </c>
      <c r="K98" t="s">
        <v>376</v>
      </c>
      <c r="L98">
        <v>4</v>
      </c>
    </row>
    <row r="99" spans="1:12" ht="15.75" thickBot="1">
      <c r="A99" s="2">
        <v>97</v>
      </c>
      <c r="B99" s="12" t="s">
        <v>111</v>
      </c>
      <c r="C99" t="s">
        <v>272</v>
      </c>
      <c r="D99" s="2"/>
      <c r="E99" s="2">
        <v>7</v>
      </c>
      <c r="F99" t="s">
        <v>347</v>
      </c>
      <c r="G99" s="2">
        <v>14.79</v>
      </c>
      <c r="H99" s="2">
        <v>1259.1500000000001</v>
      </c>
      <c r="I99" s="2">
        <v>983</v>
      </c>
      <c r="J99" s="2" t="s">
        <v>133</v>
      </c>
      <c r="K99" t="s">
        <v>376</v>
      </c>
      <c r="L99">
        <v>4</v>
      </c>
    </row>
    <row r="100" spans="1:12" ht="15.75" thickBot="1">
      <c r="A100" s="2">
        <v>98</v>
      </c>
      <c r="B100" s="12" t="s">
        <v>112</v>
      </c>
      <c r="C100" t="s">
        <v>273</v>
      </c>
      <c r="D100" s="2"/>
      <c r="E100" s="2">
        <v>7</v>
      </c>
      <c r="F100" t="s">
        <v>348</v>
      </c>
      <c r="G100" s="2">
        <v>15.1</v>
      </c>
      <c r="H100" s="2">
        <v>1925.15</v>
      </c>
      <c r="I100" s="2">
        <v>1173</v>
      </c>
      <c r="J100" s="2" t="s">
        <v>133</v>
      </c>
      <c r="K100" t="s">
        <v>376</v>
      </c>
      <c r="L100">
        <v>4</v>
      </c>
    </row>
    <row r="101" spans="1:12" ht="15.75" thickBot="1">
      <c r="A101" s="2">
        <v>99</v>
      </c>
      <c r="B101" s="12" t="s">
        <v>113</v>
      </c>
      <c r="C101" t="s">
        <v>274</v>
      </c>
      <c r="D101" s="2"/>
      <c r="E101" s="2">
        <v>7</v>
      </c>
      <c r="F101" t="s">
        <v>349</v>
      </c>
      <c r="G101" s="2">
        <v>13.5</v>
      </c>
      <c r="H101" s="2">
        <v>1133.1500000000001</v>
      </c>
      <c r="I101" s="2" t="s">
        <v>133</v>
      </c>
      <c r="J101" s="2" t="s">
        <v>133</v>
      </c>
      <c r="K101" t="s">
        <v>376</v>
      </c>
      <c r="L101">
        <v>4</v>
      </c>
    </row>
    <row r="102" spans="1:12" ht="15.75" thickBot="1">
      <c r="A102" s="2">
        <v>100</v>
      </c>
      <c r="B102" s="12" t="s">
        <v>114</v>
      </c>
      <c r="C102" t="s">
        <v>275</v>
      </c>
      <c r="D102" s="2"/>
      <c r="E102" s="2">
        <v>7</v>
      </c>
      <c r="F102" t="s">
        <v>350</v>
      </c>
      <c r="G102" s="2" t="s">
        <v>133</v>
      </c>
      <c r="H102" s="2">
        <v>1800</v>
      </c>
      <c r="I102" s="2" t="s">
        <v>133</v>
      </c>
      <c r="J102" s="2" t="s">
        <v>133</v>
      </c>
      <c r="K102" t="s">
        <v>376</v>
      </c>
      <c r="L102">
        <v>4</v>
      </c>
    </row>
    <row r="103" spans="1:12" ht="15.75" thickBot="1">
      <c r="A103" s="2">
        <v>101</v>
      </c>
      <c r="B103" s="12" t="s">
        <v>115</v>
      </c>
      <c r="C103" t="s">
        <v>276</v>
      </c>
      <c r="D103" s="2"/>
      <c r="E103" s="2">
        <v>7</v>
      </c>
      <c r="F103" t="s">
        <v>351</v>
      </c>
      <c r="G103" s="2" t="s">
        <v>133</v>
      </c>
      <c r="H103" s="2">
        <v>1100</v>
      </c>
      <c r="I103" s="2" t="s">
        <v>133</v>
      </c>
      <c r="J103" s="2" t="s">
        <v>133</v>
      </c>
      <c r="K103" t="s">
        <v>376</v>
      </c>
      <c r="L103">
        <v>4</v>
      </c>
    </row>
    <row r="104" spans="1:12" ht="15.75" thickBot="1">
      <c r="A104" s="2">
        <v>102</v>
      </c>
      <c r="B104" s="12" t="s">
        <v>116</v>
      </c>
      <c r="C104" t="s">
        <v>277</v>
      </c>
      <c r="D104" s="2"/>
      <c r="E104" s="2">
        <v>7</v>
      </c>
      <c r="F104" t="s">
        <v>352</v>
      </c>
      <c r="G104" s="2" t="s">
        <v>133</v>
      </c>
      <c r="H104" s="2">
        <v>1100</v>
      </c>
      <c r="I104" s="2" t="s">
        <v>133</v>
      </c>
      <c r="J104" s="2" t="s">
        <v>133</v>
      </c>
      <c r="K104" t="s">
        <v>376</v>
      </c>
      <c r="L104">
        <v>4</v>
      </c>
    </row>
    <row r="105" spans="1:12" ht="15.75" thickBot="1">
      <c r="A105" s="2">
        <v>103</v>
      </c>
      <c r="B105" s="12" t="s">
        <v>117</v>
      </c>
      <c r="C105" t="s">
        <v>278</v>
      </c>
      <c r="D105" s="2">
        <v>3</v>
      </c>
      <c r="E105" s="2">
        <v>7</v>
      </c>
      <c r="F105" t="s">
        <v>353</v>
      </c>
      <c r="G105" s="2" t="s">
        <v>133</v>
      </c>
      <c r="H105" s="2">
        <v>1900</v>
      </c>
      <c r="I105" s="2" t="s">
        <v>133</v>
      </c>
      <c r="J105" s="2" t="s">
        <v>133</v>
      </c>
      <c r="K105" t="s">
        <v>376</v>
      </c>
      <c r="L105">
        <v>4</v>
      </c>
    </row>
    <row r="106" spans="1:12" ht="15.75" thickBot="1">
      <c r="A106" s="2">
        <v>104</v>
      </c>
      <c r="B106" s="10" t="s">
        <v>73</v>
      </c>
      <c r="C106" t="s">
        <v>279</v>
      </c>
      <c r="D106" s="2">
        <v>4</v>
      </c>
      <c r="E106" s="2">
        <v>7</v>
      </c>
      <c r="F106" t="s">
        <v>354</v>
      </c>
      <c r="G106" s="2" t="s">
        <v>133</v>
      </c>
      <c r="H106" s="2" t="s">
        <v>133</v>
      </c>
      <c r="I106" s="2" t="s">
        <v>133</v>
      </c>
      <c r="J106" s="2" t="s">
        <v>133</v>
      </c>
      <c r="K106" t="s">
        <v>373</v>
      </c>
      <c r="L106">
        <v>5</v>
      </c>
    </row>
    <row r="107" spans="1:12" ht="15.75" thickBot="1">
      <c r="A107" s="2">
        <v>105</v>
      </c>
      <c r="B107" s="10" t="s">
        <v>74</v>
      </c>
      <c r="C107" t="s">
        <v>280</v>
      </c>
      <c r="D107" s="2">
        <v>5</v>
      </c>
      <c r="E107" s="2">
        <v>7</v>
      </c>
      <c r="F107" t="s">
        <v>355</v>
      </c>
      <c r="G107" s="2" t="s">
        <v>133</v>
      </c>
      <c r="H107" s="2" t="s">
        <v>133</v>
      </c>
      <c r="I107" s="2" t="s">
        <v>133</v>
      </c>
      <c r="J107" s="2" t="s">
        <v>133</v>
      </c>
      <c r="K107" t="s">
        <v>373</v>
      </c>
      <c r="L107">
        <v>5</v>
      </c>
    </row>
    <row r="108" spans="1:12" ht="15.75" thickBot="1">
      <c r="A108" s="2">
        <v>106</v>
      </c>
      <c r="B108" s="10" t="s">
        <v>75</v>
      </c>
      <c r="C108" t="s">
        <v>281</v>
      </c>
      <c r="D108" s="2">
        <v>6</v>
      </c>
      <c r="E108" s="2">
        <v>7</v>
      </c>
      <c r="F108" t="s">
        <v>356</v>
      </c>
      <c r="G108" s="2" t="s">
        <v>133</v>
      </c>
      <c r="H108" s="2" t="s">
        <v>133</v>
      </c>
      <c r="I108" s="2" t="s">
        <v>133</v>
      </c>
      <c r="J108" s="2" t="s">
        <v>133</v>
      </c>
      <c r="K108" t="s">
        <v>373</v>
      </c>
      <c r="L108">
        <v>5</v>
      </c>
    </row>
    <row r="109" spans="1:12" ht="15.75" thickBot="1">
      <c r="A109" s="2">
        <v>107</v>
      </c>
      <c r="B109" s="10" t="s">
        <v>76</v>
      </c>
      <c r="C109" t="s">
        <v>282</v>
      </c>
      <c r="D109" s="2">
        <v>7</v>
      </c>
      <c r="E109" s="2">
        <v>7</v>
      </c>
      <c r="F109" t="s">
        <v>357</v>
      </c>
      <c r="G109" s="2" t="s">
        <v>133</v>
      </c>
      <c r="H109" s="2" t="s">
        <v>133</v>
      </c>
      <c r="I109" s="2" t="s">
        <v>133</v>
      </c>
      <c r="J109" s="2" t="s">
        <v>133</v>
      </c>
      <c r="K109" t="s">
        <v>373</v>
      </c>
      <c r="L109">
        <v>5</v>
      </c>
    </row>
    <row r="110" spans="1:12" ht="15.75" thickBot="1">
      <c r="A110" s="2">
        <v>108</v>
      </c>
      <c r="B110" s="10" t="s">
        <v>77</v>
      </c>
      <c r="C110" t="s">
        <v>283</v>
      </c>
      <c r="D110" s="2">
        <v>8</v>
      </c>
      <c r="E110" s="2">
        <v>7</v>
      </c>
      <c r="F110" t="s">
        <v>356</v>
      </c>
      <c r="G110" s="2" t="s">
        <v>133</v>
      </c>
      <c r="H110" s="2" t="s">
        <v>133</v>
      </c>
      <c r="I110" s="2" t="s">
        <v>133</v>
      </c>
      <c r="J110" s="2" t="s">
        <v>133</v>
      </c>
      <c r="K110" t="s">
        <v>373</v>
      </c>
      <c r="L110">
        <v>5</v>
      </c>
    </row>
    <row r="111" spans="1:12" ht="15.75" thickBot="1">
      <c r="A111" s="2">
        <v>109</v>
      </c>
      <c r="B111" s="13" t="s">
        <v>78</v>
      </c>
      <c r="C111" t="s">
        <v>284</v>
      </c>
      <c r="D111" s="2">
        <v>9</v>
      </c>
      <c r="E111" s="2">
        <v>7</v>
      </c>
      <c r="F111" t="s">
        <v>358</v>
      </c>
      <c r="G111" s="2" t="s">
        <v>133</v>
      </c>
      <c r="H111" s="2" t="s">
        <v>133</v>
      </c>
      <c r="I111" s="2" t="s">
        <v>133</v>
      </c>
      <c r="J111" s="2" t="s">
        <v>133</v>
      </c>
      <c r="K111" s="38" t="s">
        <v>390</v>
      </c>
      <c r="L111">
        <v>11</v>
      </c>
    </row>
    <row r="112" spans="1:12" ht="15.75" thickBot="1">
      <c r="A112" s="2">
        <v>110</v>
      </c>
      <c r="B112" s="13" t="s">
        <v>79</v>
      </c>
      <c r="C112" t="s">
        <v>285</v>
      </c>
      <c r="D112" s="2">
        <v>10</v>
      </c>
      <c r="E112" s="2">
        <v>7</v>
      </c>
      <c r="F112" t="s">
        <v>359</v>
      </c>
      <c r="G112" s="2" t="s">
        <v>133</v>
      </c>
      <c r="H112" s="2" t="s">
        <v>133</v>
      </c>
      <c r="I112" s="2" t="s">
        <v>133</v>
      </c>
      <c r="J112" s="2" t="s">
        <v>133</v>
      </c>
      <c r="K112" s="38" t="s">
        <v>390</v>
      </c>
      <c r="L112">
        <v>11</v>
      </c>
    </row>
    <row r="113" spans="1:12" ht="15.75" thickBot="1">
      <c r="A113" s="2">
        <v>111</v>
      </c>
      <c r="B113" s="13" t="s">
        <v>80</v>
      </c>
      <c r="C113" t="s">
        <v>286</v>
      </c>
      <c r="D113" s="2">
        <v>11</v>
      </c>
      <c r="E113" s="2">
        <v>7</v>
      </c>
      <c r="F113" t="s">
        <v>359</v>
      </c>
      <c r="G113" s="2" t="s">
        <v>133</v>
      </c>
      <c r="H113" s="2" t="s">
        <v>133</v>
      </c>
      <c r="I113" s="2" t="s">
        <v>133</v>
      </c>
      <c r="J113" s="2" t="s">
        <v>133</v>
      </c>
      <c r="K113" s="38" t="s">
        <v>390</v>
      </c>
      <c r="L113">
        <v>11</v>
      </c>
    </row>
    <row r="114" spans="1:12" ht="15.75" thickBot="1">
      <c r="A114" s="2">
        <v>112</v>
      </c>
      <c r="B114" s="10" t="s">
        <v>81</v>
      </c>
      <c r="C114" t="s">
        <v>287</v>
      </c>
      <c r="D114" s="2">
        <v>12</v>
      </c>
      <c r="E114" s="2">
        <v>7</v>
      </c>
      <c r="F114" t="s">
        <v>360</v>
      </c>
      <c r="G114" s="2" t="s">
        <v>133</v>
      </c>
      <c r="H114" s="2" t="s">
        <v>133</v>
      </c>
      <c r="I114" s="2" t="s">
        <v>133</v>
      </c>
      <c r="J114" s="2" t="s">
        <v>133</v>
      </c>
      <c r="K114" t="s">
        <v>373</v>
      </c>
      <c r="L114">
        <v>5</v>
      </c>
    </row>
    <row r="115" spans="1:12" ht="15.75" thickBot="1">
      <c r="A115" s="2">
        <v>113</v>
      </c>
      <c r="B115" s="13" t="s">
        <v>82</v>
      </c>
      <c r="C115" t="s">
        <v>288</v>
      </c>
      <c r="D115" s="2">
        <v>13</v>
      </c>
      <c r="E115" s="2">
        <v>7</v>
      </c>
      <c r="F115" t="s">
        <v>361</v>
      </c>
      <c r="G115" s="2" t="s">
        <v>133</v>
      </c>
      <c r="H115" s="2" t="s">
        <v>133</v>
      </c>
      <c r="I115" s="2" t="s">
        <v>133</v>
      </c>
      <c r="J115" s="2" t="s">
        <v>133</v>
      </c>
      <c r="K115" s="38" t="s">
        <v>390</v>
      </c>
      <c r="L115">
        <v>11</v>
      </c>
    </row>
    <row r="116" spans="1:12" ht="15.75" thickBot="1">
      <c r="A116" s="2">
        <v>114</v>
      </c>
      <c r="B116" s="13" t="s">
        <v>83</v>
      </c>
      <c r="C116" t="s">
        <v>289</v>
      </c>
      <c r="D116" s="2">
        <v>14</v>
      </c>
      <c r="E116" s="2">
        <v>7</v>
      </c>
      <c r="F116" t="s">
        <v>362</v>
      </c>
      <c r="G116" s="2" t="s">
        <v>133</v>
      </c>
      <c r="H116" s="2" t="s">
        <v>133</v>
      </c>
      <c r="I116" s="2" t="s">
        <v>133</v>
      </c>
      <c r="J116" s="2" t="s">
        <v>133</v>
      </c>
      <c r="K116" s="38" t="s">
        <v>390</v>
      </c>
      <c r="L116">
        <v>11</v>
      </c>
    </row>
    <row r="117" spans="1:12" ht="15.75" thickBot="1">
      <c r="A117" s="2">
        <v>115</v>
      </c>
      <c r="B117" s="13" t="s">
        <v>84</v>
      </c>
      <c r="C117" t="s">
        <v>290</v>
      </c>
      <c r="D117" s="2">
        <v>15</v>
      </c>
      <c r="E117" s="2">
        <v>7</v>
      </c>
      <c r="F117" t="s">
        <v>363</v>
      </c>
      <c r="G117" s="2" t="s">
        <v>133</v>
      </c>
      <c r="H117" s="2" t="s">
        <v>133</v>
      </c>
      <c r="I117" s="2" t="s">
        <v>133</v>
      </c>
      <c r="J117" s="2" t="s">
        <v>133</v>
      </c>
      <c r="K117" s="38" t="s">
        <v>390</v>
      </c>
      <c r="L117">
        <v>11</v>
      </c>
    </row>
    <row r="118" spans="1:12" ht="15.75" thickBot="1">
      <c r="A118" s="2">
        <v>116</v>
      </c>
      <c r="B118" s="13" t="s">
        <v>85</v>
      </c>
      <c r="C118" t="s">
        <v>291</v>
      </c>
      <c r="D118" s="2">
        <v>16</v>
      </c>
      <c r="E118" s="2">
        <v>7</v>
      </c>
      <c r="F118" t="s">
        <v>364</v>
      </c>
      <c r="G118" s="2" t="s">
        <v>133</v>
      </c>
      <c r="H118" s="2" t="s">
        <v>133</v>
      </c>
      <c r="I118" s="2" t="s">
        <v>133</v>
      </c>
      <c r="J118" s="2" t="s">
        <v>133</v>
      </c>
      <c r="K118" s="38" t="s">
        <v>390</v>
      </c>
      <c r="L118">
        <v>11</v>
      </c>
    </row>
    <row r="119" spans="1:12" ht="15.75" thickBot="1">
      <c r="A119" s="2">
        <v>117</v>
      </c>
      <c r="B119" s="13" t="s">
        <v>86</v>
      </c>
      <c r="C119" t="s">
        <v>292</v>
      </c>
      <c r="D119" s="2">
        <v>17</v>
      </c>
      <c r="E119" s="2">
        <v>7</v>
      </c>
      <c r="F119" t="s">
        <v>365</v>
      </c>
      <c r="G119" s="2" t="s">
        <v>133</v>
      </c>
      <c r="H119" s="2" t="s">
        <v>133</v>
      </c>
      <c r="I119" s="2" t="s">
        <v>133</v>
      </c>
      <c r="J119" s="2" t="s">
        <v>133</v>
      </c>
      <c r="K119" s="38" t="s">
        <v>390</v>
      </c>
      <c r="L119">
        <v>11</v>
      </c>
    </row>
    <row r="120" spans="1:12" ht="15.75" thickBot="1">
      <c r="A120" s="2">
        <v>118</v>
      </c>
      <c r="B120" s="13" t="s">
        <v>87</v>
      </c>
      <c r="C120" t="s">
        <v>293</v>
      </c>
      <c r="D120" s="2">
        <v>18</v>
      </c>
      <c r="E120" s="2">
        <v>7</v>
      </c>
      <c r="F120" t="s">
        <v>365</v>
      </c>
      <c r="G120" s="2" t="s">
        <v>133</v>
      </c>
      <c r="H120" s="2" t="s">
        <v>133</v>
      </c>
      <c r="I120" s="2" t="s">
        <v>133</v>
      </c>
      <c r="J120" s="2" t="s">
        <v>133</v>
      </c>
      <c r="K120" s="38" t="s">
        <v>390</v>
      </c>
      <c r="L120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Table</vt:lpstr>
      <vt:lpstr>Data</vt:lpstr>
      <vt:lpstr>Boils</vt:lpstr>
      <vt:lpstr>ClassNo</vt:lpstr>
      <vt:lpstr>Densities</vt:lpstr>
      <vt:lpstr>ElementName</vt:lpstr>
      <vt:lpstr>Group</vt:lpstr>
      <vt:lpstr>Heats</vt:lpstr>
      <vt:lpstr>Melts</vt:lpstr>
      <vt:lpstr>Period</vt:lpstr>
      <vt:lpstr>Symbol</vt:lpstr>
      <vt:lpstr>ToggleField</vt:lpstr>
      <vt:lpstr>ToggleIndex</vt:lpstr>
      <vt:lpstr>valBoil</vt:lpstr>
      <vt:lpstr>valDensity</vt:lpstr>
      <vt:lpstr>valElement</vt:lpstr>
      <vt:lpstr>valHeat</vt:lpstr>
      <vt:lpstr>valMelt</vt:lpstr>
      <vt:lpstr>valSymbol</vt:lpstr>
      <vt:lpstr>valWeight</vt:lpstr>
      <vt:lpstr>Weights</vt:lpstr>
      <vt:lpstr>zAdjusted</vt:lpstr>
      <vt:lpstr>zIndex</vt:lpstr>
      <vt:lpstr>Znumber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Noël</cp:lastModifiedBy>
  <dcterms:created xsi:type="dcterms:W3CDTF">2012-06-21T18:19:23Z</dcterms:created>
  <dcterms:modified xsi:type="dcterms:W3CDTF">2014-03-12T11:09:00Z</dcterms:modified>
</cp:coreProperties>
</file>