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Noël\Desktop\"/>
    </mc:Choice>
  </mc:AlternateContent>
  <bookViews>
    <workbookView xWindow="0" yWindow="0" windowWidth="24000" windowHeight="8235"/>
  </bookViews>
  <sheets>
    <sheet name="analyse" sheetId="3" r:id="rId1"/>
  </sheets>
  <definedNames>
    <definedName name="_xlnm.Print_Titles" localSheetId="0">analyse!$1:$12</definedName>
    <definedName name="largeur" localSheetId="0">#REF!</definedName>
    <definedName name="largeur">#REF!</definedName>
    <definedName name="longueur" localSheetId="0">#REF!</definedName>
    <definedName name="longueur">#REF!</definedName>
    <definedName name="Print_Area" localSheetId="0">analyse!$B$9:$F$95</definedName>
    <definedName name="Print_Titles" localSheetId="0">analyse!$9:$10</definedName>
    <definedName name="s" localSheetId="0">#REF!</definedName>
    <definedName name="s">#REF!</definedName>
    <definedName name="_xlnm.Print_Area" localSheetId="0">analyse!$B$1:$J$96</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T30" i="3" l="1"/>
  <c r="BV15" i="3"/>
  <c r="BW15" i="3"/>
  <c r="BX15" i="3"/>
  <c r="BV30" i="3"/>
  <c r="BW30" i="3"/>
  <c r="BX30" i="3"/>
  <c r="BV31" i="3"/>
  <c r="BW31" i="3"/>
  <c r="BX31" i="3"/>
  <c r="BV32" i="3"/>
  <c r="BW32" i="3"/>
  <c r="BX32" i="3"/>
  <c r="BV33" i="3"/>
  <c r="BW33" i="3"/>
  <c r="BX33" i="3"/>
  <c r="BV40" i="3"/>
  <c r="BW40" i="3"/>
  <c r="BX40" i="3"/>
  <c r="BV45" i="3"/>
  <c r="BW45" i="3"/>
  <c r="BX45" i="3"/>
  <c r="BV46" i="3"/>
  <c r="BW46" i="3"/>
  <c r="BX46" i="3"/>
  <c r="BV47" i="3"/>
  <c r="BW47" i="3"/>
  <c r="BX47" i="3"/>
  <c r="BV48" i="3"/>
  <c r="BW48" i="3"/>
  <c r="BX48" i="3"/>
  <c r="BV50" i="3"/>
  <c r="BW50" i="3"/>
  <c r="BX50" i="3"/>
  <c r="BV51" i="3"/>
  <c r="BW51" i="3"/>
  <c r="BX51" i="3"/>
  <c r="BV55" i="3"/>
  <c r="BW55" i="3"/>
  <c r="BX55" i="3"/>
  <c r="BV56" i="3"/>
  <c r="BW56" i="3"/>
  <c r="BX56" i="3"/>
  <c r="BV57" i="3"/>
  <c r="BW57" i="3"/>
  <c r="BX57" i="3"/>
  <c r="BV58" i="3"/>
  <c r="BW58" i="3"/>
  <c r="BX58" i="3"/>
  <c r="BV67" i="3"/>
  <c r="BW67" i="3"/>
  <c r="BX67" i="3"/>
  <c r="BV68" i="3"/>
  <c r="BW68" i="3"/>
  <c r="BX68" i="3"/>
  <c r="BV70" i="3"/>
  <c r="BW70" i="3"/>
  <c r="BX70" i="3"/>
  <c r="BX14" i="3"/>
  <c r="BW14" i="3"/>
  <c r="BV14" i="3"/>
  <c r="BT15" i="3"/>
  <c r="BU15" i="3"/>
  <c r="BT16" i="3"/>
  <c r="BU16" i="3"/>
  <c r="BT17" i="3"/>
  <c r="BU17" i="3"/>
  <c r="BT21" i="3"/>
  <c r="BU21" i="3"/>
  <c r="BT22" i="3"/>
  <c r="BU22" i="3"/>
  <c r="BT23" i="3"/>
  <c r="BU23" i="3"/>
  <c r="BT24" i="3"/>
  <c r="BU24" i="3"/>
  <c r="BT28" i="3"/>
  <c r="BU28" i="3"/>
  <c r="BT29" i="3"/>
  <c r="BU29" i="3"/>
  <c r="BU30" i="3"/>
  <c r="BT31" i="3"/>
  <c r="BU31" i="3"/>
  <c r="BT32" i="3"/>
  <c r="BU32" i="3"/>
  <c r="BT33" i="3"/>
  <c r="BU33" i="3"/>
  <c r="BT37" i="3"/>
  <c r="BU37" i="3"/>
  <c r="BT38" i="3"/>
  <c r="BU38" i="3"/>
  <c r="BT39" i="3"/>
  <c r="BU39" i="3"/>
  <c r="BT40" i="3"/>
  <c r="BU40" i="3"/>
  <c r="BT46" i="3"/>
  <c r="BU46" i="3"/>
  <c r="BT47" i="3"/>
  <c r="BU47" i="3"/>
  <c r="BT48" i="3"/>
  <c r="BU48" i="3"/>
  <c r="BT49" i="3"/>
  <c r="BU49" i="3"/>
  <c r="BT50" i="3"/>
  <c r="BU50" i="3"/>
  <c r="BT55" i="3"/>
  <c r="BU55" i="3"/>
  <c r="BT56" i="3"/>
  <c r="BU56" i="3"/>
  <c r="BT62" i="3"/>
  <c r="BU62" i="3"/>
  <c r="BT63" i="3"/>
  <c r="BU63" i="3"/>
  <c r="BT64" i="3"/>
  <c r="BU64" i="3"/>
  <c r="BT65" i="3"/>
  <c r="BU65" i="3"/>
  <c r="BT66" i="3"/>
  <c r="BU66" i="3"/>
  <c r="BT68" i="3"/>
  <c r="BU68" i="3"/>
  <c r="BT69" i="3"/>
  <c r="BU69" i="3"/>
  <c r="BT74" i="3"/>
  <c r="BU74" i="3"/>
  <c r="BT75" i="3"/>
  <c r="BU75" i="3"/>
  <c r="BT76" i="3"/>
  <c r="BU76" i="3"/>
  <c r="BT77" i="3"/>
  <c r="BU77" i="3"/>
  <c r="BT81" i="3"/>
  <c r="BU81" i="3"/>
  <c r="BT82" i="3"/>
  <c r="BU82" i="3"/>
  <c r="BT86" i="3"/>
  <c r="BU86" i="3"/>
  <c r="BT87" i="3"/>
  <c r="BU87" i="3"/>
  <c r="BT91" i="3"/>
  <c r="BU91" i="3"/>
  <c r="BT92" i="3"/>
  <c r="BU92" i="3"/>
  <c r="BT93" i="3"/>
  <c r="BU93" i="3"/>
  <c r="BU14" i="3"/>
  <c r="BT14" i="3"/>
  <c r="BS15" i="3"/>
  <c r="BS16" i="3"/>
  <c r="BS17" i="3"/>
  <c r="BS21" i="3"/>
  <c r="BS22" i="3"/>
  <c r="BS23" i="3"/>
  <c r="BS24" i="3"/>
  <c r="BS28" i="3"/>
  <c r="BS29" i="3"/>
  <c r="BS30" i="3"/>
  <c r="BS31" i="3"/>
  <c r="BS32" i="3"/>
  <c r="BS33" i="3"/>
  <c r="BS37" i="3"/>
  <c r="BS38" i="3"/>
  <c r="BS39" i="3"/>
  <c r="BS40" i="3"/>
  <c r="BS46" i="3"/>
  <c r="BS47" i="3"/>
  <c r="BS48" i="3"/>
  <c r="BS49" i="3"/>
  <c r="BS50" i="3"/>
  <c r="BS55" i="3"/>
  <c r="BS56" i="3"/>
  <c r="BS62" i="3"/>
  <c r="BS63" i="3"/>
  <c r="BS64" i="3"/>
  <c r="BS65" i="3"/>
  <c r="BS66" i="3"/>
  <c r="BS68" i="3"/>
  <c r="BS69" i="3"/>
  <c r="BS74" i="3"/>
  <c r="BS75" i="3"/>
  <c r="BS76" i="3"/>
  <c r="BS77" i="3"/>
  <c r="BS81" i="3"/>
  <c r="BS82" i="3"/>
  <c r="BS86" i="3"/>
  <c r="BS87" i="3"/>
  <c r="BS91" i="3"/>
  <c r="BS92" i="3"/>
  <c r="BS93" i="3"/>
  <c r="BS14" i="3"/>
  <c r="BN82" i="3" l="1"/>
  <c r="BN86" i="3"/>
  <c r="BN75" i="3"/>
  <c r="BO75" i="3" s="1"/>
  <c r="BN46" i="3"/>
  <c r="BO46" i="3" s="1"/>
  <c r="BN48" i="3"/>
  <c r="BN30" i="3"/>
  <c r="BN29" i="3"/>
  <c r="BO29" i="3" s="1"/>
  <c r="BN28" i="3"/>
  <c r="BQ93" i="3"/>
  <c r="BR93" i="3" s="1"/>
  <c r="BO93" i="3"/>
  <c r="BQ92" i="3"/>
  <c r="BR92" i="3" s="1"/>
  <c r="BO92" i="3"/>
  <c r="BQ91" i="3"/>
  <c r="BR91" i="3" s="1"/>
  <c r="BO91" i="3"/>
  <c r="BQ87" i="3"/>
  <c r="BR87" i="3" s="1"/>
  <c r="BO87" i="3"/>
  <c r="BQ86" i="3"/>
  <c r="BR86" i="3" s="1"/>
  <c r="BO86" i="3"/>
  <c r="BQ82" i="3"/>
  <c r="BR82" i="3" s="1"/>
  <c r="BO82" i="3"/>
  <c r="BR81" i="3"/>
  <c r="BQ81" i="3"/>
  <c r="BO81" i="3"/>
  <c r="BR77" i="3"/>
  <c r="BQ77" i="3"/>
  <c r="BO77" i="3"/>
  <c r="BQ76" i="3"/>
  <c r="BR76" i="3" s="1"/>
  <c r="BO76" i="3"/>
  <c r="BQ75" i="3"/>
  <c r="BR75" i="3" s="1"/>
  <c r="BQ74" i="3"/>
  <c r="BR74" i="3" s="1"/>
  <c r="BO74" i="3"/>
  <c r="BR70" i="3"/>
  <c r="BN70" i="3"/>
  <c r="BO70" i="3" s="1"/>
  <c r="BQ69" i="3"/>
  <c r="BO69" i="3"/>
  <c r="BR68" i="3"/>
  <c r="BO68" i="3"/>
  <c r="BR67" i="3"/>
  <c r="BN67" i="3"/>
  <c r="BQ66" i="3"/>
  <c r="BR66" i="3" s="1"/>
  <c r="BO66" i="3"/>
  <c r="BQ65" i="3"/>
  <c r="BR65" i="3" s="1"/>
  <c r="BO65" i="3"/>
  <c r="BQ64" i="3"/>
  <c r="BR64" i="3" s="1"/>
  <c r="BO64" i="3"/>
  <c r="BO63" i="3"/>
  <c r="BQ62" i="3"/>
  <c r="BR62" i="3" s="1"/>
  <c r="BO62" i="3"/>
  <c r="BR58" i="3"/>
  <c r="BR57" i="3"/>
  <c r="BO57" i="3"/>
  <c r="BN57" i="3"/>
  <c r="BR56" i="3"/>
  <c r="BO56" i="3"/>
  <c r="BR55" i="3"/>
  <c r="BR59" i="3" s="1"/>
  <c r="BO55" i="3"/>
  <c r="BR51" i="3"/>
  <c r="BN51" i="3"/>
  <c r="BO51" i="3" s="1"/>
  <c r="BR50" i="3"/>
  <c r="BO50" i="3"/>
  <c r="BR49" i="3"/>
  <c r="BO49" i="3"/>
  <c r="BR48" i="3"/>
  <c r="BO48" i="3"/>
  <c r="BR47" i="3"/>
  <c r="BM47" i="3"/>
  <c r="BO47" i="3" s="1"/>
  <c r="BR46" i="3"/>
  <c r="BR45" i="3"/>
  <c r="BN45" i="3"/>
  <c r="BR44" i="3"/>
  <c r="BN44" i="3"/>
  <c r="BR43" i="3"/>
  <c r="BN43" i="3"/>
  <c r="BR42" i="3"/>
  <c r="BN42" i="3"/>
  <c r="BR41" i="3"/>
  <c r="BN41" i="3"/>
  <c r="BR40" i="3"/>
  <c r="BO40" i="3"/>
  <c r="BQ39" i="3"/>
  <c r="BR39" i="3" s="1"/>
  <c r="BO39" i="3"/>
  <c r="BQ38" i="3"/>
  <c r="BR38" i="3" s="1"/>
  <c r="BO38" i="3"/>
  <c r="BQ37" i="3"/>
  <c r="BR37" i="3" s="1"/>
  <c r="BO37" i="3"/>
  <c r="BO33" i="3"/>
  <c r="BR32" i="3"/>
  <c r="BO32" i="3"/>
  <c r="BR31" i="3"/>
  <c r="BO31" i="3"/>
  <c r="BR30" i="3"/>
  <c r="BO30" i="3"/>
  <c r="BR29" i="3"/>
  <c r="BQ29" i="3"/>
  <c r="BQ28" i="3"/>
  <c r="BR28" i="3" s="1"/>
  <c r="BO28" i="3"/>
  <c r="BQ24" i="3"/>
  <c r="BR24" i="3" s="1"/>
  <c r="BO24" i="3"/>
  <c r="BQ23" i="3"/>
  <c r="BR23" i="3" s="1"/>
  <c r="BO23" i="3"/>
  <c r="BQ22" i="3"/>
  <c r="BR22" i="3" s="1"/>
  <c r="BO22" i="3"/>
  <c r="BQ21" i="3"/>
  <c r="BR21" i="3" s="1"/>
  <c r="BO21" i="3"/>
  <c r="BQ17" i="3"/>
  <c r="BR17" i="3" s="1"/>
  <c r="BO17" i="3"/>
  <c r="BR16" i="3"/>
  <c r="BO16" i="3"/>
  <c r="BR15" i="3"/>
  <c r="BO15" i="3"/>
  <c r="BR14" i="3"/>
  <c r="BO14" i="3"/>
  <c r="BL31" i="3"/>
  <c r="BL34" i="3" s="1"/>
  <c r="BL32" i="3"/>
  <c r="BL30" i="3"/>
  <c r="BL93" i="3"/>
  <c r="BK93" i="3"/>
  <c r="BI93" i="3"/>
  <c r="BK92" i="3"/>
  <c r="BL92" i="3" s="1"/>
  <c r="BI92" i="3"/>
  <c r="BK91" i="3"/>
  <c r="BL91" i="3" s="1"/>
  <c r="BI91" i="3"/>
  <c r="BI94" i="3" s="1"/>
  <c r="BK87" i="3"/>
  <c r="BL87" i="3" s="1"/>
  <c r="BI87" i="3"/>
  <c r="BK86" i="3"/>
  <c r="BL86" i="3" s="1"/>
  <c r="BI86" i="3"/>
  <c r="BI88" i="3" s="1"/>
  <c r="BK82" i="3"/>
  <c r="BL82" i="3" s="1"/>
  <c r="BI82" i="3"/>
  <c r="BK81" i="3"/>
  <c r="BL81" i="3" s="1"/>
  <c r="BI81" i="3"/>
  <c r="BI83" i="3" s="1"/>
  <c r="BL77" i="3"/>
  <c r="BK77" i="3"/>
  <c r="BI77" i="3"/>
  <c r="BL76" i="3"/>
  <c r="BK76" i="3"/>
  <c r="BI76" i="3"/>
  <c r="BK75" i="3"/>
  <c r="BL75" i="3" s="1"/>
  <c r="BI75" i="3"/>
  <c r="BK74" i="3"/>
  <c r="BL74" i="3" s="1"/>
  <c r="BI74" i="3"/>
  <c r="BL70" i="3"/>
  <c r="BI70" i="3"/>
  <c r="BH70" i="3"/>
  <c r="BK69" i="3"/>
  <c r="BI69" i="3"/>
  <c r="BL68" i="3"/>
  <c r="BL71" i="3" s="1"/>
  <c r="BI68" i="3"/>
  <c r="BL67" i="3"/>
  <c r="BH67" i="3"/>
  <c r="BL66" i="3"/>
  <c r="BK66" i="3"/>
  <c r="BI66" i="3"/>
  <c r="BK65" i="3"/>
  <c r="BL65" i="3" s="1"/>
  <c r="BI65" i="3"/>
  <c r="BK64" i="3"/>
  <c r="BL64" i="3" s="1"/>
  <c r="BI64" i="3"/>
  <c r="BI63" i="3"/>
  <c r="BK62" i="3"/>
  <c r="BL62" i="3" s="1"/>
  <c r="BI62" i="3"/>
  <c r="BL58" i="3"/>
  <c r="BL57" i="3"/>
  <c r="BH57" i="3"/>
  <c r="BI57" i="3" s="1"/>
  <c r="BL56" i="3"/>
  <c r="BI56" i="3"/>
  <c r="BL55" i="3"/>
  <c r="BI55" i="3"/>
  <c r="BI59" i="3" s="1"/>
  <c r="BL51" i="3"/>
  <c r="BH51" i="3"/>
  <c r="BI51" i="3" s="1"/>
  <c r="BL50" i="3"/>
  <c r="BI50" i="3"/>
  <c r="BL49" i="3"/>
  <c r="BI49" i="3"/>
  <c r="BL48" i="3"/>
  <c r="BI48" i="3"/>
  <c r="BL47" i="3"/>
  <c r="BG47" i="3"/>
  <c r="BI47" i="3" s="1"/>
  <c r="BL46" i="3"/>
  <c r="BI46" i="3"/>
  <c r="BL45" i="3"/>
  <c r="BH45" i="3"/>
  <c r="BK44" i="3"/>
  <c r="BL44" i="3" s="1"/>
  <c r="BH44" i="3"/>
  <c r="BK43" i="3"/>
  <c r="BL43" i="3" s="1"/>
  <c r="BH43" i="3"/>
  <c r="BK42" i="3"/>
  <c r="BL42" i="3" s="1"/>
  <c r="BH42" i="3"/>
  <c r="BL41" i="3"/>
  <c r="BK41" i="3"/>
  <c r="BH41" i="3"/>
  <c r="BL40" i="3"/>
  <c r="BI40" i="3"/>
  <c r="BK39" i="3"/>
  <c r="BL39" i="3" s="1"/>
  <c r="BI39" i="3"/>
  <c r="BL38" i="3"/>
  <c r="BK38" i="3"/>
  <c r="BI38" i="3"/>
  <c r="BK37" i="3"/>
  <c r="BL37" i="3" s="1"/>
  <c r="BI37" i="3"/>
  <c r="BI33" i="3"/>
  <c r="BI32" i="3"/>
  <c r="BI31" i="3"/>
  <c r="BI30" i="3"/>
  <c r="BK29" i="3"/>
  <c r="BL29" i="3" s="1"/>
  <c r="BI29" i="3"/>
  <c r="BK28" i="3"/>
  <c r="BL28" i="3" s="1"/>
  <c r="BI28" i="3"/>
  <c r="BK24" i="3"/>
  <c r="BL24" i="3" s="1"/>
  <c r="BI24" i="3"/>
  <c r="BL23" i="3"/>
  <c r="BK23" i="3"/>
  <c r="BI23" i="3"/>
  <c r="BK22" i="3"/>
  <c r="BL22" i="3" s="1"/>
  <c r="BI22" i="3"/>
  <c r="BK21" i="3"/>
  <c r="BL21" i="3" s="1"/>
  <c r="BI21" i="3"/>
  <c r="BI25" i="3" s="1"/>
  <c r="BK17" i="3"/>
  <c r="BL17" i="3" s="1"/>
  <c r="BI17" i="3"/>
  <c r="BL16" i="3"/>
  <c r="BI16" i="3"/>
  <c r="BL15" i="3"/>
  <c r="BL18" i="3" s="1"/>
  <c r="BI15" i="3"/>
  <c r="BL14" i="3"/>
  <c r="BI14" i="3"/>
  <c r="BF40" i="3"/>
  <c r="BE93" i="3"/>
  <c r="BF93" i="3" s="1"/>
  <c r="BC93" i="3"/>
  <c r="BE92" i="3"/>
  <c r="BF92" i="3" s="1"/>
  <c r="BC92" i="3"/>
  <c r="BE91" i="3"/>
  <c r="BF91" i="3" s="1"/>
  <c r="BC91" i="3"/>
  <c r="BE87" i="3"/>
  <c r="BF87" i="3" s="1"/>
  <c r="BC87" i="3"/>
  <c r="BE86" i="3"/>
  <c r="BF86" i="3" s="1"/>
  <c r="BC86" i="3"/>
  <c r="BE82" i="3"/>
  <c r="BF82" i="3" s="1"/>
  <c r="BC82" i="3"/>
  <c r="BF81" i="3"/>
  <c r="BE81" i="3"/>
  <c r="BC81" i="3"/>
  <c r="BE77" i="3"/>
  <c r="BF77" i="3" s="1"/>
  <c r="BC77" i="3"/>
  <c r="BE76" i="3"/>
  <c r="BF76" i="3" s="1"/>
  <c r="BC76" i="3"/>
  <c r="BE75" i="3"/>
  <c r="BF75" i="3" s="1"/>
  <c r="BC75" i="3"/>
  <c r="BE74" i="3"/>
  <c r="BF74" i="3" s="1"/>
  <c r="BC74" i="3"/>
  <c r="BF70" i="3"/>
  <c r="BB70" i="3"/>
  <c r="BC70" i="3" s="1"/>
  <c r="BE69" i="3"/>
  <c r="BC69" i="3"/>
  <c r="BF68" i="3"/>
  <c r="BC68" i="3"/>
  <c r="BF67" i="3"/>
  <c r="BB67" i="3"/>
  <c r="BE66" i="3"/>
  <c r="BF66" i="3" s="1"/>
  <c r="BC66" i="3"/>
  <c r="BE65" i="3"/>
  <c r="BF65" i="3" s="1"/>
  <c r="BC65" i="3"/>
  <c r="BE64" i="3"/>
  <c r="BF64" i="3" s="1"/>
  <c r="BC64" i="3"/>
  <c r="BC63" i="3"/>
  <c r="BE62" i="3"/>
  <c r="BF62" i="3" s="1"/>
  <c r="BC62" i="3"/>
  <c r="BF58" i="3"/>
  <c r="BB58" i="3"/>
  <c r="BC58" i="3" s="1"/>
  <c r="BF57" i="3"/>
  <c r="BB57" i="3"/>
  <c r="BC57" i="3" s="1"/>
  <c r="BF56" i="3"/>
  <c r="BC56" i="3"/>
  <c r="BF55" i="3"/>
  <c r="BC55" i="3"/>
  <c r="BF51" i="3"/>
  <c r="BB51" i="3"/>
  <c r="BC51" i="3" s="1"/>
  <c r="BF50" i="3"/>
  <c r="BC50" i="3"/>
  <c r="BF49" i="3"/>
  <c r="BC49" i="3"/>
  <c r="BF48" i="3"/>
  <c r="BC48" i="3"/>
  <c r="BF47" i="3"/>
  <c r="BC47" i="3"/>
  <c r="BA47" i="3"/>
  <c r="BF46" i="3"/>
  <c r="BC46" i="3"/>
  <c r="BF45" i="3"/>
  <c r="BB45" i="3"/>
  <c r="BE44" i="3"/>
  <c r="BF44" i="3" s="1"/>
  <c r="BB44" i="3"/>
  <c r="BF43" i="3"/>
  <c r="BE43" i="3"/>
  <c r="BB43" i="3"/>
  <c r="BF42" i="3"/>
  <c r="BE42" i="3"/>
  <c r="BB42" i="3"/>
  <c r="BE41" i="3"/>
  <c r="BF41" i="3" s="1"/>
  <c r="BB41" i="3"/>
  <c r="BC40" i="3"/>
  <c r="BE39" i="3"/>
  <c r="BF39" i="3" s="1"/>
  <c r="BC39" i="3"/>
  <c r="BF38" i="3"/>
  <c r="BE38" i="3"/>
  <c r="BC38" i="3"/>
  <c r="BE37" i="3"/>
  <c r="BF37" i="3" s="1"/>
  <c r="BC37" i="3"/>
  <c r="BC33" i="3"/>
  <c r="BC32" i="3"/>
  <c r="BF34" i="3"/>
  <c r="BC31" i="3"/>
  <c r="BE30" i="3"/>
  <c r="BF30" i="3" s="1"/>
  <c r="BC30" i="3"/>
  <c r="BF29" i="3"/>
  <c r="BE29" i="3"/>
  <c r="BC29" i="3"/>
  <c r="BE28" i="3"/>
  <c r="BF28" i="3" s="1"/>
  <c r="BC28" i="3"/>
  <c r="BE24" i="3"/>
  <c r="BF24" i="3" s="1"/>
  <c r="BC24" i="3"/>
  <c r="BE23" i="3"/>
  <c r="BF23" i="3" s="1"/>
  <c r="BC23" i="3"/>
  <c r="BE22" i="3"/>
  <c r="BF22" i="3" s="1"/>
  <c r="BC22" i="3"/>
  <c r="BF21" i="3"/>
  <c r="BE21" i="3"/>
  <c r="BC21" i="3"/>
  <c r="BE17" i="3"/>
  <c r="BF17" i="3" s="1"/>
  <c r="BC17" i="3"/>
  <c r="BF16" i="3"/>
  <c r="BC16" i="3"/>
  <c r="BF15" i="3"/>
  <c r="BC15" i="3"/>
  <c r="BF14" i="3"/>
  <c r="BC14" i="3"/>
  <c r="AY93" i="3"/>
  <c r="AZ93" i="3" s="1"/>
  <c r="AW93" i="3"/>
  <c r="AY92" i="3"/>
  <c r="AZ92" i="3" s="1"/>
  <c r="AW92" i="3"/>
  <c r="AY91" i="3"/>
  <c r="AZ91" i="3" s="1"/>
  <c r="AW91" i="3"/>
  <c r="AY87" i="3"/>
  <c r="AZ87" i="3" s="1"/>
  <c r="AW87" i="3"/>
  <c r="AZ86" i="3"/>
  <c r="AY86" i="3"/>
  <c r="AW86" i="3"/>
  <c r="AW88" i="3" s="1"/>
  <c r="AZ82" i="3"/>
  <c r="AY82" i="3"/>
  <c r="AW82" i="3"/>
  <c r="AY81" i="3"/>
  <c r="AZ81" i="3" s="1"/>
  <c r="AW81" i="3"/>
  <c r="AW83" i="3" s="1"/>
  <c r="AY77" i="3"/>
  <c r="AZ77" i="3" s="1"/>
  <c r="AW77" i="3"/>
  <c r="AY76" i="3"/>
  <c r="AZ76" i="3" s="1"/>
  <c r="AW76" i="3"/>
  <c r="AY75" i="3"/>
  <c r="AZ75" i="3" s="1"/>
  <c r="AW75" i="3"/>
  <c r="AY74" i="3"/>
  <c r="AZ74" i="3" s="1"/>
  <c r="AW74" i="3"/>
  <c r="AZ70" i="3"/>
  <c r="AV70" i="3"/>
  <c r="AW70" i="3" s="1"/>
  <c r="AY69" i="3"/>
  <c r="AW69" i="3"/>
  <c r="AZ68" i="3"/>
  <c r="AW68" i="3"/>
  <c r="AZ67" i="3"/>
  <c r="AZ71" i="3" s="1"/>
  <c r="AV67" i="3"/>
  <c r="AY66" i="3"/>
  <c r="AZ66" i="3" s="1"/>
  <c r="AW66" i="3"/>
  <c r="AZ65" i="3"/>
  <c r="AY65" i="3"/>
  <c r="AW65" i="3"/>
  <c r="AY64" i="3"/>
  <c r="AZ64" i="3" s="1"/>
  <c r="AW64" i="3"/>
  <c r="AW63" i="3"/>
  <c r="AY62" i="3"/>
  <c r="AZ62" i="3" s="1"/>
  <c r="AW62" i="3"/>
  <c r="AZ58" i="3"/>
  <c r="AV58" i="3"/>
  <c r="AW58" i="3" s="1"/>
  <c r="AZ57" i="3"/>
  <c r="AW57" i="3"/>
  <c r="AV57" i="3"/>
  <c r="AZ56" i="3"/>
  <c r="AW56" i="3"/>
  <c r="AZ55" i="3"/>
  <c r="AW55" i="3"/>
  <c r="AZ51" i="3"/>
  <c r="AV51" i="3"/>
  <c r="AW51" i="3" s="1"/>
  <c r="AZ50" i="3"/>
  <c r="AW50" i="3"/>
  <c r="AZ49" i="3"/>
  <c r="AW49" i="3"/>
  <c r="AZ48" i="3"/>
  <c r="AW48" i="3"/>
  <c r="AZ47" i="3"/>
  <c r="AU47" i="3"/>
  <c r="AW47" i="3" s="1"/>
  <c r="AZ46" i="3"/>
  <c r="AW46" i="3"/>
  <c r="AZ45" i="3"/>
  <c r="AV45" i="3"/>
  <c r="AZ44" i="3"/>
  <c r="AY44" i="3"/>
  <c r="AV44" i="3"/>
  <c r="AY43" i="3"/>
  <c r="AZ43" i="3" s="1"/>
  <c r="AV43" i="3"/>
  <c r="AY42" i="3"/>
  <c r="AZ42" i="3" s="1"/>
  <c r="AV42" i="3"/>
  <c r="AY41" i="3"/>
  <c r="AZ41" i="3" s="1"/>
  <c r="AV41" i="3"/>
  <c r="AY40" i="3"/>
  <c r="AZ40" i="3" s="1"/>
  <c r="AW40" i="3"/>
  <c r="AY39" i="3"/>
  <c r="AZ39" i="3" s="1"/>
  <c r="AW39" i="3"/>
  <c r="AY38" i="3"/>
  <c r="AZ38" i="3" s="1"/>
  <c r="AW38" i="3"/>
  <c r="AY37" i="3"/>
  <c r="AZ37" i="3" s="1"/>
  <c r="AW37" i="3"/>
  <c r="AZ33" i="3"/>
  <c r="AW33" i="3"/>
  <c r="AZ32" i="3"/>
  <c r="AW32" i="3"/>
  <c r="AZ31" i="3"/>
  <c r="AW31" i="3"/>
  <c r="AZ30" i="3"/>
  <c r="AY30" i="3"/>
  <c r="AW30" i="3"/>
  <c r="AY29" i="3"/>
  <c r="AZ29" i="3" s="1"/>
  <c r="AW29" i="3"/>
  <c r="AY28" i="3"/>
  <c r="AZ28" i="3" s="1"/>
  <c r="AW28" i="3"/>
  <c r="AY24" i="3"/>
  <c r="AZ24" i="3" s="1"/>
  <c r="AW24" i="3"/>
  <c r="AY23" i="3"/>
  <c r="AZ23" i="3" s="1"/>
  <c r="AW23" i="3"/>
  <c r="AZ22" i="3"/>
  <c r="AY22" i="3"/>
  <c r="AW22" i="3"/>
  <c r="AY21" i="3"/>
  <c r="AZ21" i="3" s="1"/>
  <c r="AW21" i="3"/>
  <c r="AZ17" i="3"/>
  <c r="AY17" i="3"/>
  <c r="AW17" i="3"/>
  <c r="AZ16" i="3"/>
  <c r="AW16" i="3"/>
  <c r="AZ15" i="3"/>
  <c r="AW15" i="3"/>
  <c r="AZ14" i="3"/>
  <c r="AZ18" i="3" s="1"/>
  <c r="AW14" i="3"/>
  <c r="AS93" i="3"/>
  <c r="AT93" i="3" s="1"/>
  <c r="AQ93" i="3"/>
  <c r="AS92" i="3"/>
  <c r="AT92" i="3" s="1"/>
  <c r="AQ92" i="3"/>
  <c r="AS91" i="3"/>
  <c r="AT91" i="3" s="1"/>
  <c r="AQ91" i="3"/>
  <c r="AS87" i="3"/>
  <c r="AT87" i="3" s="1"/>
  <c r="AQ87" i="3"/>
  <c r="AS86" i="3"/>
  <c r="AT86" i="3" s="1"/>
  <c r="AQ86" i="3"/>
  <c r="AS82" i="3"/>
  <c r="AT82" i="3" s="1"/>
  <c r="AQ82" i="3"/>
  <c r="AS81" i="3"/>
  <c r="AT81" i="3" s="1"/>
  <c r="AQ81" i="3"/>
  <c r="AQ83" i="3" s="1"/>
  <c r="AS77" i="3"/>
  <c r="AT77" i="3" s="1"/>
  <c r="AQ77" i="3"/>
  <c r="AS76" i="3"/>
  <c r="AT76" i="3" s="1"/>
  <c r="AQ76" i="3"/>
  <c r="AT75" i="3"/>
  <c r="AS75" i="3"/>
  <c r="AQ75" i="3"/>
  <c r="AS74" i="3"/>
  <c r="AT74" i="3" s="1"/>
  <c r="AQ74" i="3"/>
  <c r="AQ78" i="3" s="1"/>
  <c r="AT70" i="3"/>
  <c r="AP70" i="3"/>
  <c r="AQ70" i="3" s="1"/>
  <c r="AS69" i="3"/>
  <c r="AQ69" i="3"/>
  <c r="AT68" i="3"/>
  <c r="AQ68" i="3"/>
  <c r="AT67" i="3"/>
  <c r="AT71" i="3" s="1"/>
  <c r="AP67" i="3"/>
  <c r="AS66" i="3"/>
  <c r="AT66" i="3" s="1"/>
  <c r="AQ66" i="3"/>
  <c r="AS65" i="3"/>
  <c r="AT65" i="3" s="1"/>
  <c r="AQ65" i="3"/>
  <c r="AS64" i="3"/>
  <c r="AT64" i="3" s="1"/>
  <c r="AQ64" i="3"/>
  <c r="AQ63" i="3"/>
  <c r="AS62" i="3"/>
  <c r="AT62" i="3" s="1"/>
  <c r="AQ62" i="3"/>
  <c r="AT58" i="3"/>
  <c r="AP58" i="3"/>
  <c r="AQ58" i="3" s="1"/>
  <c r="AT57" i="3"/>
  <c r="AP57" i="3"/>
  <c r="AQ57" i="3" s="1"/>
  <c r="AT56" i="3"/>
  <c r="AQ56" i="3"/>
  <c r="AT55" i="3"/>
  <c r="AQ55" i="3"/>
  <c r="AT51" i="3"/>
  <c r="AP51" i="3"/>
  <c r="AQ51" i="3" s="1"/>
  <c r="AT50" i="3"/>
  <c r="AQ50" i="3"/>
  <c r="AT49" i="3"/>
  <c r="AQ49" i="3"/>
  <c r="AT48" i="3"/>
  <c r="AQ48" i="3"/>
  <c r="AT47" i="3"/>
  <c r="AO47" i="3"/>
  <c r="AQ47" i="3" s="1"/>
  <c r="AT46" i="3"/>
  <c r="AQ46" i="3"/>
  <c r="AT45" i="3"/>
  <c r="AP45" i="3"/>
  <c r="AS44" i="3"/>
  <c r="AT44" i="3" s="1"/>
  <c r="AP44" i="3"/>
  <c r="AS43" i="3"/>
  <c r="AT43" i="3" s="1"/>
  <c r="AP43" i="3"/>
  <c r="AS42" i="3"/>
  <c r="AT42" i="3" s="1"/>
  <c r="AP42" i="3"/>
  <c r="AS41" i="3"/>
  <c r="AT41" i="3" s="1"/>
  <c r="AP41" i="3"/>
  <c r="AS40" i="3"/>
  <c r="AT40" i="3" s="1"/>
  <c r="AQ40" i="3"/>
  <c r="AS39" i="3"/>
  <c r="AT39" i="3" s="1"/>
  <c r="AQ39" i="3"/>
  <c r="AS38" i="3"/>
  <c r="AT38" i="3" s="1"/>
  <c r="AQ38" i="3"/>
  <c r="AS37" i="3"/>
  <c r="AT37" i="3" s="1"/>
  <c r="AQ37" i="3"/>
  <c r="AT33" i="3"/>
  <c r="AQ33" i="3"/>
  <c r="AT32" i="3"/>
  <c r="AQ32" i="3"/>
  <c r="AT31" i="3"/>
  <c r="AQ31" i="3"/>
  <c r="AS30" i="3"/>
  <c r="AT30" i="3" s="1"/>
  <c r="AQ30" i="3"/>
  <c r="AS29" i="3"/>
  <c r="AT29" i="3" s="1"/>
  <c r="AQ29" i="3"/>
  <c r="AS28" i="3"/>
  <c r="AT28" i="3" s="1"/>
  <c r="AQ28" i="3"/>
  <c r="AQ34" i="3" s="1"/>
  <c r="AS24" i="3"/>
  <c r="AT24" i="3" s="1"/>
  <c r="AQ24" i="3"/>
  <c r="AS23" i="3"/>
  <c r="AT23" i="3" s="1"/>
  <c r="AQ23" i="3"/>
  <c r="AT22" i="3"/>
  <c r="AS22" i="3"/>
  <c r="AQ22" i="3"/>
  <c r="AS21" i="3"/>
  <c r="AT21" i="3" s="1"/>
  <c r="AQ21" i="3"/>
  <c r="AS17" i="3"/>
  <c r="AT17" i="3" s="1"/>
  <c r="AQ17" i="3"/>
  <c r="AT16" i="3"/>
  <c r="AQ16" i="3"/>
  <c r="AT15" i="3"/>
  <c r="AQ15" i="3"/>
  <c r="AT14" i="3"/>
  <c r="AQ14" i="3"/>
  <c r="BF52" i="3" l="1"/>
  <c r="BC25" i="3"/>
  <c r="BC94" i="3"/>
  <c r="BF18" i="3"/>
  <c r="BO88" i="3"/>
  <c r="BO94" i="3"/>
  <c r="AW34" i="3"/>
  <c r="AW18" i="3"/>
  <c r="AZ34" i="3"/>
  <c r="AW94" i="3"/>
  <c r="BC18" i="3"/>
  <c r="BO59" i="3"/>
  <c r="BR71" i="3"/>
  <c r="BR18" i="3"/>
  <c r="BO83" i="3"/>
  <c r="BO78" i="3"/>
  <c r="BO52" i="3"/>
  <c r="BR34" i="3"/>
  <c r="BO34" i="3"/>
  <c r="BO25" i="3"/>
  <c r="BO18" i="3"/>
  <c r="BO71" i="3"/>
  <c r="BR52" i="3"/>
  <c r="BI78" i="3"/>
  <c r="BI71" i="3"/>
  <c r="BL59" i="3"/>
  <c r="BI52" i="3"/>
  <c r="BI34" i="3"/>
  <c r="BI18" i="3"/>
  <c r="BL52" i="3"/>
  <c r="BC88" i="3"/>
  <c r="BC83" i="3"/>
  <c r="BC78" i="3"/>
  <c r="BF71" i="3"/>
  <c r="BF59" i="3"/>
  <c r="BC59" i="3"/>
  <c r="BC52" i="3"/>
  <c r="BC34" i="3"/>
  <c r="BC71" i="3"/>
  <c r="AW78" i="3"/>
  <c r="AZ59" i="3"/>
  <c r="AW59" i="3"/>
  <c r="AZ52" i="3"/>
  <c r="AW52" i="3"/>
  <c r="AW25" i="3"/>
  <c r="AW71" i="3"/>
  <c r="AQ94" i="3"/>
  <c r="AQ88" i="3"/>
  <c r="AQ71" i="3"/>
  <c r="AT59" i="3"/>
  <c r="AQ59" i="3"/>
  <c r="AT52" i="3"/>
  <c r="AQ52" i="3"/>
  <c r="AT34" i="3"/>
  <c r="AQ25" i="3"/>
  <c r="AT18" i="3"/>
  <c r="AQ18" i="3"/>
  <c r="AM69" i="3"/>
  <c r="AM66" i="3"/>
  <c r="AN66" i="3" s="1"/>
  <c r="AJ67" i="3"/>
  <c r="AN46" i="3"/>
  <c r="AN47" i="3"/>
  <c r="AN48" i="3"/>
  <c r="AN49" i="3"/>
  <c r="AN50" i="3"/>
  <c r="AN51" i="3"/>
  <c r="AN45" i="3"/>
  <c r="AJ45" i="3"/>
  <c r="AJ44" i="3"/>
  <c r="AJ43" i="3"/>
  <c r="AJ42" i="3"/>
  <c r="AJ41" i="3"/>
  <c r="AK30" i="3"/>
  <c r="AM93" i="3"/>
  <c r="AN93" i="3" s="1"/>
  <c r="AK93" i="3"/>
  <c r="AM92" i="3"/>
  <c r="AN92" i="3" s="1"/>
  <c r="AK92" i="3"/>
  <c r="AM91" i="3"/>
  <c r="AN91" i="3" s="1"/>
  <c r="AK91" i="3"/>
  <c r="AM87" i="3"/>
  <c r="AN87" i="3" s="1"/>
  <c r="AK87" i="3"/>
  <c r="AN86" i="3"/>
  <c r="AM86" i="3"/>
  <c r="AK86" i="3"/>
  <c r="AM82" i="3"/>
  <c r="AN82" i="3" s="1"/>
  <c r="AK82" i="3"/>
  <c r="AM81" i="3"/>
  <c r="AN81" i="3" s="1"/>
  <c r="AK81" i="3"/>
  <c r="AM77" i="3"/>
  <c r="AN77" i="3" s="1"/>
  <c r="AK77" i="3"/>
  <c r="AM76" i="3"/>
  <c r="AN76" i="3" s="1"/>
  <c r="AK76" i="3"/>
  <c r="AM75" i="3"/>
  <c r="AN75" i="3" s="1"/>
  <c r="AK75" i="3"/>
  <c r="AM74" i="3"/>
  <c r="AN74" i="3" s="1"/>
  <c r="AK74" i="3"/>
  <c r="AN70" i="3"/>
  <c r="AJ70" i="3"/>
  <c r="AK70" i="3" s="1"/>
  <c r="AK69" i="3"/>
  <c r="AN68" i="3"/>
  <c r="AK68" i="3"/>
  <c r="AN67" i="3"/>
  <c r="AK66" i="3"/>
  <c r="AM65" i="3"/>
  <c r="AN65" i="3" s="1"/>
  <c r="AK65" i="3"/>
  <c r="AM64" i="3"/>
  <c r="AN64" i="3" s="1"/>
  <c r="AK64" i="3"/>
  <c r="AK63" i="3"/>
  <c r="AM62" i="3"/>
  <c r="AN62" i="3" s="1"/>
  <c r="AK62" i="3"/>
  <c r="AN58" i="3"/>
  <c r="AJ58" i="3"/>
  <c r="AK58" i="3" s="1"/>
  <c r="AN57" i="3"/>
  <c r="AJ57" i="3"/>
  <c r="AK57" i="3" s="1"/>
  <c r="AN56" i="3"/>
  <c r="AK56" i="3"/>
  <c r="AN55" i="3"/>
  <c r="AK55" i="3"/>
  <c r="AJ51" i="3"/>
  <c r="AK51" i="3" s="1"/>
  <c r="AK50" i="3"/>
  <c r="AK49" i="3"/>
  <c r="AK48" i="3"/>
  <c r="AI47" i="3"/>
  <c r="AK47" i="3" s="1"/>
  <c r="AK46" i="3"/>
  <c r="AM44" i="3"/>
  <c r="AN44" i="3" s="1"/>
  <c r="AM43" i="3"/>
  <c r="AN43" i="3" s="1"/>
  <c r="AM42" i="3"/>
  <c r="AN42" i="3" s="1"/>
  <c r="AM41" i="3"/>
  <c r="AN41" i="3" s="1"/>
  <c r="AN40" i="3"/>
  <c r="AM40" i="3"/>
  <c r="AK40" i="3"/>
  <c r="AM39" i="3"/>
  <c r="AN39" i="3" s="1"/>
  <c r="AK39" i="3"/>
  <c r="AM38" i="3"/>
  <c r="AN38" i="3" s="1"/>
  <c r="AK38" i="3"/>
  <c r="AM37" i="3"/>
  <c r="AN37" i="3" s="1"/>
  <c r="AK37" i="3"/>
  <c r="AN33" i="3"/>
  <c r="AK33" i="3"/>
  <c r="AN32" i="3"/>
  <c r="AK32" i="3"/>
  <c r="AN31" i="3"/>
  <c r="AK31" i="3"/>
  <c r="AN30" i="3"/>
  <c r="AM30" i="3"/>
  <c r="AM29" i="3"/>
  <c r="AN29" i="3" s="1"/>
  <c r="AK29" i="3"/>
  <c r="AM28" i="3"/>
  <c r="AN28" i="3" s="1"/>
  <c r="AK28" i="3"/>
  <c r="AM24" i="3"/>
  <c r="AN24" i="3" s="1"/>
  <c r="AK24" i="3"/>
  <c r="AM23" i="3"/>
  <c r="AN23" i="3" s="1"/>
  <c r="AK23" i="3"/>
  <c r="AM22" i="3"/>
  <c r="AN22" i="3" s="1"/>
  <c r="AK22" i="3"/>
  <c r="AM21" i="3"/>
  <c r="AN21" i="3" s="1"/>
  <c r="AK21" i="3"/>
  <c r="AM17" i="3"/>
  <c r="AN17" i="3" s="1"/>
  <c r="AK17" i="3"/>
  <c r="AN16" i="3"/>
  <c r="AK16" i="3"/>
  <c r="AN15" i="3"/>
  <c r="AK15" i="3"/>
  <c r="AN14" i="3"/>
  <c r="AN18" i="3" s="1"/>
  <c r="AK14" i="3"/>
  <c r="AK18" i="3" s="1"/>
  <c r="AN34" i="3" l="1"/>
  <c r="AK59" i="3"/>
  <c r="AK88" i="3"/>
  <c r="AK78" i="3"/>
  <c r="AK94" i="3"/>
  <c r="AK83" i="3"/>
  <c r="AN71" i="3"/>
  <c r="AK71" i="3"/>
  <c r="AN59" i="3"/>
  <c r="AN52" i="3"/>
  <c r="AK52" i="3"/>
  <c r="AK34" i="3"/>
  <c r="AK25" i="3"/>
  <c r="AG93" i="3" l="1"/>
  <c r="AH93" i="3" s="1"/>
  <c r="AE93" i="3"/>
  <c r="AG92" i="3"/>
  <c r="AH92" i="3" s="1"/>
  <c r="AE92" i="3"/>
  <c r="AG91" i="3"/>
  <c r="AH91" i="3" s="1"/>
  <c r="AE91" i="3"/>
  <c r="AE94" i="3" s="1"/>
  <c r="AG87" i="3"/>
  <c r="AH87" i="3" s="1"/>
  <c r="AE87" i="3"/>
  <c r="AG86" i="3"/>
  <c r="AH86" i="3" s="1"/>
  <c r="AE86" i="3"/>
  <c r="AG82" i="3"/>
  <c r="AH82" i="3" s="1"/>
  <c r="AE82" i="3"/>
  <c r="AG81" i="3"/>
  <c r="AH81" i="3" s="1"/>
  <c r="AE81" i="3"/>
  <c r="AG77" i="3"/>
  <c r="AH77" i="3" s="1"/>
  <c r="AE77" i="3"/>
  <c r="AH76" i="3"/>
  <c r="AG76" i="3"/>
  <c r="AE76" i="3"/>
  <c r="AG75" i="3"/>
  <c r="AH75" i="3" s="1"/>
  <c r="AE75" i="3"/>
  <c r="AG74" i="3"/>
  <c r="AH74" i="3" s="1"/>
  <c r="AE74" i="3"/>
  <c r="AH70" i="3"/>
  <c r="AD70" i="3"/>
  <c r="AE70" i="3" s="1"/>
  <c r="AG69" i="3"/>
  <c r="AE69" i="3"/>
  <c r="AH68" i="3"/>
  <c r="AE68" i="3"/>
  <c r="AH67" i="3"/>
  <c r="AH66" i="3"/>
  <c r="AG66" i="3"/>
  <c r="AE66" i="3"/>
  <c r="AG65" i="3"/>
  <c r="AH65" i="3" s="1"/>
  <c r="AE65" i="3"/>
  <c r="AG64" i="3"/>
  <c r="AH64" i="3" s="1"/>
  <c r="AE64" i="3"/>
  <c r="AE63" i="3"/>
  <c r="AG62" i="3"/>
  <c r="AH62" i="3" s="1"/>
  <c r="AE62" i="3"/>
  <c r="AH58" i="3"/>
  <c r="AD58" i="3"/>
  <c r="AE58" i="3" s="1"/>
  <c r="AH57" i="3"/>
  <c r="AD57" i="3"/>
  <c r="AE57" i="3" s="1"/>
  <c r="AH56" i="3"/>
  <c r="AE56" i="3"/>
  <c r="AH55" i="3"/>
  <c r="AE55" i="3"/>
  <c r="AH51" i="3"/>
  <c r="AD51" i="3"/>
  <c r="AE51" i="3" s="1"/>
  <c r="AH50" i="3"/>
  <c r="AE50" i="3"/>
  <c r="AG49" i="3"/>
  <c r="AE49" i="3"/>
  <c r="AH48" i="3"/>
  <c r="AE48" i="3"/>
  <c r="AH47" i="3"/>
  <c r="AC47" i="3"/>
  <c r="AE47" i="3" s="1"/>
  <c r="AH46" i="3"/>
  <c r="AE46" i="3"/>
  <c r="AH45" i="3"/>
  <c r="AD45" i="3"/>
  <c r="AG44" i="3"/>
  <c r="AH44" i="3" s="1"/>
  <c r="AD44" i="3"/>
  <c r="AG43" i="3"/>
  <c r="AH43" i="3" s="1"/>
  <c r="AD43" i="3"/>
  <c r="AG42" i="3"/>
  <c r="AH42" i="3" s="1"/>
  <c r="AD42" i="3"/>
  <c r="AG41" i="3"/>
  <c r="AH41" i="3" s="1"/>
  <c r="AD41" i="3"/>
  <c r="AG40" i="3"/>
  <c r="AH40" i="3" s="1"/>
  <c r="AE40" i="3"/>
  <c r="AH39" i="3"/>
  <c r="AG39" i="3"/>
  <c r="AE39" i="3"/>
  <c r="AG38" i="3"/>
  <c r="AH38" i="3" s="1"/>
  <c r="AE38" i="3"/>
  <c r="AG37" i="3"/>
  <c r="AH37" i="3" s="1"/>
  <c r="AE37" i="3"/>
  <c r="AH33" i="3"/>
  <c r="AE33" i="3"/>
  <c r="AH32" i="3"/>
  <c r="AE32" i="3"/>
  <c r="AH31" i="3"/>
  <c r="AE31" i="3"/>
  <c r="AG30" i="3"/>
  <c r="AH30" i="3" s="1"/>
  <c r="AG29" i="3"/>
  <c r="AH29" i="3" s="1"/>
  <c r="AE29" i="3"/>
  <c r="AG28" i="3"/>
  <c r="AH28" i="3" s="1"/>
  <c r="AE28" i="3"/>
  <c r="AH24" i="3"/>
  <c r="AG24" i="3"/>
  <c r="AE24" i="3"/>
  <c r="AG23" i="3"/>
  <c r="AH23" i="3" s="1"/>
  <c r="AE23" i="3"/>
  <c r="AG22" i="3"/>
  <c r="AH22" i="3" s="1"/>
  <c r="AE22" i="3"/>
  <c r="AG21" i="3"/>
  <c r="AH21" i="3" s="1"/>
  <c r="AE21" i="3"/>
  <c r="AG17" i="3"/>
  <c r="AH17" i="3" s="1"/>
  <c r="AE17" i="3"/>
  <c r="AH16" i="3"/>
  <c r="AE16" i="3"/>
  <c r="AH15" i="3"/>
  <c r="AE15" i="3"/>
  <c r="AH14" i="3"/>
  <c r="AE14" i="3"/>
  <c r="Y93" i="3"/>
  <c r="AA93" i="3"/>
  <c r="AB93" i="3" s="1"/>
  <c r="AA92" i="3"/>
  <c r="AB92" i="3" s="1"/>
  <c r="Y92" i="3"/>
  <c r="AA91" i="3"/>
  <c r="AB91" i="3" s="1"/>
  <c r="Y91" i="3"/>
  <c r="AA87" i="3"/>
  <c r="AB87" i="3" s="1"/>
  <c r="Y87" i="3"/>
  <c r="AA86" i="3"/>
  <c r="AB86" i="3" s="1"/>
  <c r="Y86" i="3"/>
  <c r="AA82" i="3"/>
  <c r="AB82" i="3" s="1"/>
  <c r="Y82" i="3"/>
  <c r="AA81" i="3"/>
  <c r="AB81" i="3" s="1"/>
  <c r="Y81" i="3"/>
  <c r="AA77" i="3"/>
  <c r="AB77" i="3" s="1"/>
  <c r="Y77" i="3"/>
  <c r="AA76" i="3"/>
  <c r="AB76" i="3" s="1"/>
  <c r="Y76" i="3"/>
  <c r="AA75" i="3"/>
  <c r="AB75" i="3" s="1"/>
  <c r="Y75" i="3"/>
  <c r="AA74" i="3"/>
  <c r="AB74" i="3" s="1"/>
  <c r="Y74" i="3"/>
  <c r="AB70" i="3"/>
  <c r="X70" i="3"/>
  <c r="Y70" i="3" s="1"/>
  <c r="AA69" i="3"/>
  <c r="Y69" i="3"/>
  <c r="AB68" i="3"/>
  <c r="Y68" i="3"/>
  <c r="AB67" i="3"/>
  <c r="X67" i="3"/>
  <c r="AA66" i="3"/>
  <c r="AB66" i="3" s="1"/>
  <c r="Y66" i="3"/>
  <c r="AA65" i="3"/>
  <c r="AB65" i="3" s="1"/>
  <c r="Y65" i="3"/>
  <c r="AA64" i="3"/>
  <c r="AB64" i="3" s="1"/>
  <c r="Y64" i="3"/>
  <c r="Y63" i="3"/>
  <c r="AA62" i="3"/>
  <c r="AB62" i="3" s="1"/>
  <c r="Y62" i="3"/>
  <c r="AB58" i="3"/>
  <c r="X58" i="3"/>
  <c r="Y58" i="3" s="1"/>
  <c r="AB57" i="3"/>
  <c r="X57" i="3"/>
  <c r="Y57" i="3" s="1"/>
  <c r="AB56" i="3"/>
  <c r="Y56" i="3"/>
  <c r="AB55" i="3"/>
  <c r="Y55" i="3"/>
  <c r="AB51" i="3"/>
  <c r="X51" i="3"/>
  <c r="Y51" i="3" s="1"/>
  <c r="AB50" i="3"/>
  <c r="Y50" i="3"/>
  <c r="AA49" i="3"/>
  <c r="Y49" i="3"/>
  <c r="AB48" i="3"/>
  <c r="Y48" i="3"/>
  <c r="AB47" i="3"/>
  <c r="W47" i="3"/>
  <c r="Y47" i="3" s="1"/>
  <c r="AB46" i="3"/>
  <c r="Y46" i="3"/>
  <c r="AB45" i="3"/>
  <c r="X45" i="3"/>
  <c r="AA44" i="3"/>
  <c r="AB44" i="3" s="1"/>
  <c r="X44" i="3"/>
  <c r="AA43" i="3"/>
  <c r="AB43" i="3" s="1"/>
  <c r="X43" i="3"/>
  <c r="AA42" i="3"/>
  <c r="AB42" i="3" s="1"/>
  <c r="X42" i="3"/>
  <c r="AA41" i="3"/>
  <c r="AB41" i="3" s="1"/>
  <c r="X41" i="3"/>
  <c r="AA40" i="3"/>
  <c r="AB40" i="3" s="1"/>
  <c r="Y40" i="3"/>
  <c r="AA39" i="3"/>
  <c r="AB39" i="3" s="1"/>
  <c r="Y39" i="3"/>
  <c r="AA38" i="3"/>
  <c r="AB38" i="3" s="1"/>
  <c r="Y38" i="3"/>
  <c r="AA37" i="3"/>
  <c r="AB37" i="3" s="1"/>
  <c r="Y37" i="3"/>
  <c r="AB33" i="3"/>
  <c r="Y33" i="3"/>
  <c r="AB32" i="3"/>
  <c r="Y32" i="3"/>
  <c r="AB31" i="3"/>
  <c r="Y31" i="3"/>
  <c r="AA30" i="3"/>
  <c r="AB30" i="3" s="1"/>
  <c r="AA29" i="3"/>
  <c r="AB29" i="3" s="1"/>
  <c r="Y29" i="3"/>
  <c r="AA28" i="3"/>
  <c r="AB28" i="3" s="1"/>
  <c r="Y28" i="3"/>
  <c r="AA24" i="3"/>
  <c r="AB24" i="3" s="1"/>
  <c r="Y24" i="3"/>
  <c r="AA23" i="3"/>
  <c r="AB23" i="3" s="1"/>
  <c r="Y23" i="3"/>
  <c r="AA22" i="3"/>
  <c r="AB22" i="3" s="1"/>
  <c r="Y22" i="3"/>
  <c r="AA21" i="3"/>
  <c r="AB21" i="3" s="1"/>
  <c r="Y21" i="3"/>
  <c r="AA17" i="3"/>
  <c r="AB17" i="3" s="1"/>
  <c r="Y17" i="3"/>
  <c r="AB16" i="3"/>
  <c r="Y16" i="3"/>
  <c r="AB15" i="3"/>
  <c r="Y15" i="3"/>
  <c r="AB14" i="3"/>
  <c r="Y14" i="3"/>
  <c r="S39" i="3"/>
  <c r="S30" i="3"/>
  <c r="S93" i="3"/>
  <c r="U93" i="3"/>
  <c r="V93" i="3" s="1"/>
  <c r="U92" i="3"/>
  <c r="V92" i="3" s="1"/>
  <c r="S92" i="3"/>
  <c r="U91" i="3"/>
  <c r="V91" i="3" s="1"/>
  <c r="S91" i="3"/>
  <c r="U87" i="3"/>
  <c r="V87" i="3" s="1"/>
  <c r="S87" i="3"/>
  <c r="U86" i="3"/>
  <c r="V86" i="3" s="1"/>
  <c r="S86" i="3"/>
  <c r="U82" i="3"/>
  <c r="V82" i="3" s="1"/>
  <c r="S82" i="3"/>
  <c r="U81" i="3"/>
  <c r="V81" i="3" s="1"/>
  <c r="S81" i="3"/>
  <c r="U77" i="3"/>
  <c r="V77" i="3" s="1"/>
  <c r="S77" i="3"/>
  <c r="U76" i="3"/>
  <c r="V76" i="3" s="1"/>
  <c r="S76" i="3"/>
  <c r="U75" i="3"/>
  <c r="V75" i="3" s="1"/>
  <c r="S75" i="3"/>
  <c r="U74" i="3"/>
  <c r="V74" i="3" s="1"/>
  <c r="S74" i="3"/>
  <c r="V70" i="3"/>
  <c r="R70" i="3"/>
  <c r="S70" i="3" s="1"/>
  <c r="U69" i="3"/>
  <c r="S69" i="3"/>
  <c r="V68" i="3"/>
  <c r="S68" i="3"/>
  <c r="V67" i="3"/>
  <c r="U66" i="3"/>
  <c r="V66" i="3" s="1"/>
  <c r="S66" i="3"/>
  <c r="U65" i="3"/>
  <c r="V65" i="3" s="1"/>
  <c r="S65" i="3"/>
  <c r="U64" i="3"/>
  <c r="V64" i="3" s="1"/>
  <c r="S64" i="3"/>
  <c r="S63" i="3"/>
  <c r="U62" i="3"/>
  <c r="V62" i="3" s="1"/>
  <c r="S62" i="3"/>
  <c r="V58" i="3"/>
  <c r="R58" i="3"/>
  <c r="S58" i="3" s="1"/>
  <c r="V57" i="3"/>
  <c r="R57" i="3"/>
  <c r="S57" i="3" s="1"/>
  <c r="V56" i="3"/>
  <c r="S56" i="3"/>
  <c r="V55" i="3"/>
  <c r="S55" i="3"/>
  <c r="V51" i="3"/>
  <c r="R51" i="3"/>
  <c r="S51" i="3" s="1"/>
  <c r="V50" i="3"/>
  <c r="S50" i="3"/>
  <c r="S49" i="3"/>
  <c r="V48" i="3"/>
  <c r="S48" i="3"/>
  <c r="V47" i="3"/>
  <c r="Q47" i="3"/>
  <c r="S47" i="3" s="1"/>
  <c r="V46" i="3"/>
  <c r="S46" i="3"/>
  <c r="V45" i="3"/>
  <c r="R45" i="3"/>
  <c r="U44" i="3"/>
  <c r="V44" i="3" s="1"/>
  <c r="R44" i="3"/>
  <c r="U43" i="3"/>
  <c r="V43" i="3" s="1"/>
  <c r="R43" i="3"/>
  <c r="U42" i="3"/>
  <c r="V42" i="3" s="1"/>
  <c r="R42" i="3"/>
  <c r="U41" i="3"/>
  <c r="V41" i="3" s="1"/>
  <c r="R41" i="3"/>
  <c r="U40" i="3"/>
  <c r="V40" i="3" s="1"/>
  <c r="S40" i="3"/>
  <c r="U39" i="3"/>
  <c r="V39" i="3" s="1"/>
  <c r="U38" i="3"/>
  <c r="V38" i="3" s="1"/>
  <c r="S38" i="3"/>
  <c r="U37" i="3"/>
  <c r="V37" i="3" s="1"/>
  <c r="S37" i="3"/>
  <c r="V33" i="3"/>
  <c r="S33" i="3"/>
  <c r="V32" i="3"/>
  <c r="S32" i="3"/>
  <c r="V31" i="3"/>
  <c r="S31" i="3"/>
  <c r="U30" i="3"/>
  <c r="V30" i="3" s="1"/>
  <c r="U29" i="3"/>
  <c r="V29" i="3" s="1"/>
  <c r="S29" i="3"/>
  <c r="U28" i="3"/>
  <c r="V28" i="3" s="1"/>
  <c r="S28" i="3"/>
  <c r="U24" i="3"/>
  <c r="V24" i="3" s="1"/>
  <c r="S24" i="3"/>
  <c r="U23" i="3"/>
  <c r="V23" i="3" s="1"/>
  <c r="S23" i="3"/>
  <c r="U22" i="3"/>
  <c r="V22" i="3" s="1"/>
  <c r="S22" i="3"/>
  <c r="U21" i="3"/>
  <c r="V21" i="3" s="1"/>
  <c r="S21" i="3"/>
  <c r="U17" i="3"/>
  <c r="V17" i="3" s="1"/>
  <c r="S17" i="3"/>
  <c r="V16" i="3"/>
  <c r="S16" i="3"/>
  <c r="V15" i="3"/>
  <c r="S15" i="3"/>
  <c r="V14" i="3"/>
  <c r="S14" i="3"/>
  <c r="M74" i="3"/>
  <c r="P33" i="3"/>
  <c r="M33" i="3"/>
  <c r="O93" i="3"/>
  <c r="P93" i="3" s="1"/>
  <c r="L93" i="3"/>
  <c r="M93" i="3" s="1"/>
  <c r="O92" i="3"/>
  <c r="P92" i="3" s="1"/>
  <c r="M92" i="3"/>
  <c r="O91" i="3"/>
  <c r="P91" i="3" s="1"/>
  <c r="M91" i="3"/>
  <c r="O87" i="3"/>
  <c r="P87" i="3" s="1"/>
  <c r="M87" i="3"/>
  <c r="O86" i="3"/>
  <c r="P86" i="3" s="1"/>
  <c r="M86" i="3"/>
  <c r="O82" i="3"/>
  <c r="P82" i="3" s="1"/>
  <c r="M82" i="3"/>
  <c r="O81" i="3"/>
  <c r="P81" i="3" s="1"/>
  <c r="M81" i="3"/>
  <c r="O77" i="3"/>
  <c r="P77" i="3" s="1"/>
  <c r="M77" i="3"/>
  <c r="O76" i="3"/>
  <c r="P76" i="3" s="1"/>
  <c r="M76" i="3"/>
  <c r="O75" i="3"/>
  <c r="P75" i="3" s="1"/>
  <c r="M75" i="3"/>
  <c r="O74" i="3"/>
  <c r="P74" i="3" s="1"/>
  <c r="P70" i="3"/>
  <c r="L70" i="3"/>
  <c r="M70" i="3" s="1"/>
  <c r="O69" i="3"/>
  <c r="M69" i="3"/>
  <c r="P68" i="3"/>
  <c r="M68" i="3"/>
  <c r="P67" i="3"/>
  <c r="L67" i="3"/>
  <c r="O66" i="3"/>
  <c r="P66" i="3" s="1"/>
  <c r="M66" i="3"/>
  <c r="O65" i="3"/>
  <c r="P65" i="3" s="1"/>
  <c r="M65" i="3"/>
  <c r="O64" i="3"/>
  <c r="P64" i="3" s="1"/>
  <c r="M64" i="3"/>
  <c r="M63" i="3"/>
  <c r="O62" i="3"/>
  <c r="P62" i="3" s="1"/>
  <c r="M62" i="3"/>
  <c r="P58" i="3"/>
  <c r="L58" i="3"/>
  <c r="M58" i="3" s="1"/>
  <c r="P57" i="3"/>
  <c r="L57" i="3"/>
  <c r="M57" i="3" s="1"/>
  <c r="P56" i="3"/>
  <c r="M56" i="3"/>
  <c r="P55" i="3"/>
  <c r="M55" i="3"/>
  <c r="P51" i="3"/>
  <c r="L51" i="3"/>
  <c r="M51" i="3" s="1"/>
  <c r="P50" i="3"/>
  <c r="M50" i="3"/>
  <c r="O49" i="3"/>
  <c r="M49" i="3"/>
  <c r="P48" i="3"/>
  <c r="M48" i="3"/>
  <c r="P47" i="3"/>
  <c r="K47" i="3"/>
  <c r="M47" i="3" s="1"/>
  <c r="P46" i="3"/>
  <c r="M46" i="3"/>
  <c r="P45" i="3"/>
  <c r="L45" i="3"/>
  <c r="O44" i="3"/>
  <c r="P44" i="3" s="1"/>
  <c r="L44" i="3"/>
  <c r="O43" i="3"/>
  <c r="P43" i="3" s="1"/>
  <c r="L43" i="3"/>
  <c r="O42" i="3"/>
  <c r="P42" i="3" s="1"/>
  <c r="L42" i="3"/>
  <c r="O41" i="3"/>
  <c r="P41" i="3" s="1"/>
  <c r="L41" i="3"/>
  <c r="O40" i="3"/>
  <c r="P40" i="3" s="1"/>
  <c r="M40" i="3"/>
  <c r="O39" i="3"/>
  <c r="P39" i="3" s="1"/>
  <c r="M39" i="3"/>
  <c r="O38" i="3"/>
  <c r="P38" i="3" s="1"/>
  <c r="M38" i="3"/>
  <c r="O37" i="3"/>
  <c r="P37" i="3" s="1"/>
  <c r="M37" i="3"/>
  <c r="P32" i="3"/>
  <c r="M32" i="3"/>
  <c r="P31" i="3"/>
  <c r="M31" i="3"/>
  <c r="O30" i="3"/>
  <c r="P30" i="3" s="1"/>
  <c r="O29" i="3"/>
  <c r="P29" i="3" s="1"/>
  <c r="M29" i="3"/>
  <c r="O28" i="3"/>
  <c r="P28" i="3" s="1"/>
  <c r="M28" i="3"/>
  <c r="O24" i="3"/>
  <c r="P24" i="3" s="1"/>
  <c r="M24" i="3"/>
  <c r="O23" i="3"/>
  <c r="P23" i="3" s="1"/>
  <c r="M23" i="3"/>
  <c r="O22" i="3"/>
  <c r="P22" i="3" s="1"/>
  <c r="M22" i="3"/>
  <c r="O21" i="3"/>
  <c r="P21" i="3" s="1"/>
  <c r="M21" i="3"/>
  <c r="O17" i="3"/>
  <c r="P17" i="3" s="1"/>
  <c r="M17" i="3"/>
  <c r="P16" i="3"/>
  <c r="M16" i="3"/>
  <c r="P15" i="3"/>
  <c r="M15" i="3"/>
  <c r="P14" i="3"/>
  <c r="P18" i="3" s="1"/>
  <c r="M14" i="3"/>
  <c r="M18" i="3" l="1"/>
  <c r="P34" i="3"/>
  <c r="AH18" i="3"/>
  <c r="AE25" i="3"/>
  <c r="AE88" i="3"/>
  <c r="AE83" i="3"/>
  <c r="AE78" i="3"/>
  <c r="AH71" i="3"/>
  <c r="AE71" i="3"/>
  <c r="AH59" i="3"/>
  <c r="AH52" i="3"/>
  <c r="AE59" i="3"/>
  <c r="AE52" i="3"/>
  <c r="AH34" i="3"/>
  <c r="AE34" i="3"/>
  <c r="AE18" i="3"/>
  <c r="M34" i="3"/>
  <c r="Y88" i="3"/>
  <c r="P52" i="3"/>
  <c r="AB52" i="3"/>
  <c r="AB71" i="3"/>
  <c r="M25" i="3"/>
  <c r="M94" i="3"/>
  <c r="M59" i="3"/>
  <c r="M83" i="3"/>
  <c r="Y59" i="3"/>
  <c r="P71" i="3"/>
  <c r="P59" i="3"/>
  <c r="M71" i="3"/>
  <c r="M78" i="3"/>
  <c r="Y94" i="3"/>
  <c r="Y83" i="3"/>
  <c r="Y78" i="3"/>
  <c r="Y71" i="3"/>
  <c r="AB59" i="3"/>
  <c r="AB34" i="3"/>
  <c r="Y34" i="3"/>
  <c r="Y25" i="3"/>
  <c r="AB18" i="3"/>
  <c r="Y18" i="3"/>
  <c r="Y52" i="3"/>
  <c r="S88" i="3"/>
  <c r="S83" i="3"/>
  <c r="V52" i="3"/>
  <c r="V34" i="3"/>
  <c r="S18" i="3"/>
  <c r="S94" i="3"/>
  <c r="S78" i="3"/>
  <c r="V71" i="3"/>
  <c r="S71" i="3"/>
  <c r="V59" i="3"/>
  <c r="S59" i="3"/>
  <c r="S34" i="3"/>
  <c r="S25" i="3"/>
  <c r="V18" i="3"/>
  <c r="S52" i="3"/>
  <c r="M88" i="3"/>
  <c r="M52" i="3"/>
  <c r="G92" i="3"/>
  <c r="G91" i="3"/>
  <c r="G87" i="3"/>
  <c r="G86" i="3"/>
  <c r="G82" i="3"/>
  <c r="G81" i="3"/>
  <c r="G75" i="3"/>
  <c r="G76" i="3"/>
  <c r="G77" i="3"/>
  <c r="G74" i="3"/>
  <c r="J68" i="3"/>
  <c r="J70" i="3"/>
  <c r="J67" i="3"/>
  <c r="G63" i="3"/>
  <c r="G64" i="3"/>
  <c r="G65" i="3"/>
  <c r="G66" i="3"/>
  <c r="G68" i="3"/>
  <c r="G69" i="3"/>
  <c r="G62" i="3"/>
  <c r="J58" i="3"/>
  <c r="J56" i="3"/>
  <c r="J57" i="3"/>
  <c r="J55" i="3"/>
  <c r="G56" i="3"/>
  <c r="G55" i="3"/>
  <c r="G59" i="3" s="1"/>
  <c r="J46" i="3"/>
  <c r="J47" i="3"/>
  <c r="J48" i="3"/>
  <c r="J50" i="3"/>
  <c r="J51" i="3"/>
  <c r="J45" i="3"/>
  <c r="G38" i="3"/>
  <c r="G39" i="3"/>
  <c r="G40" i="3"/>
  <c r="G46" i="3"/>
  <c r="G48" i="3"/>
  <c r="G49" i="3"/>
  <c r="G50" i="3"/>
  <c r="G37" i="3"/>
  <c r="J32" i="3"/>
  <c r="J31" i="3"/>
  <c r="J34" i="3" s="1"/>
  <c r="G29" i="3"/>
  <c r="G31" i="3"/>
  <c r="G32" i="3"/>
  <c r="G28" i="3"/>
  <c r="J15" i="3"/>
  <c r="J14" i="3"/>
  <c r="G22" i="3"/>
  <c r="G23" i="3"/>
  <c r="G24" i="3"/>
  <c r="G21" i="3"/>
  <c r="G15" i="3"/>
  <c r="G16" i="3"/>
  <c r="G17" i="3"/>
  <c r="G14" i="3"/>
  <c r="G34" i="3" l="1"/>
  <c r="G78" i="3"/>
  <c r="J71" i="3"/>
  <c r="G83" i="3"/>
  <c r="G18" i="3"/>
  <c r="G25" i="3"/>
  <c r="J18" i="3"/>
  <c r="J52" i="3"/>
  <c r="J59" i="3"/>
  <c r="G88" i="3"/>
  <c r="F57" i="3"/>
  <c r="G57" i="3" s="1"/>
  <c r="F67" i="3" l="1"/>
  <c r="F70" i="3"/>
  <c r="G70" i="3" s="1"/>
  <c r="G71" i="3" s="1"/>
  <c r="I92" i="3" l="1"/>
  <c r="J92" i="3" s="1"/>
  <c r="I93" i="3"/>
  <c r="J93" i="3" s="1"/>
  <c r="I91" i="3"/>
  <c r="J91" i="3" s="1"/>
  <c r="F93" i="3"/>
  <c r="G93" i="3" s="1"/>
  <c r="G94" i="3" s="1"/>
  <c r="I87" i="3"/>
  <c r="J87" i="3" s="1"/>
  <c r="I86" i="3"/>
  <c r="J86" i="3" s="1"/>
  <c r="I82" i="3"/>
  <c r="J82" i="3" s="1"/>
  <c r="I81" i="3"/>
  <c r="J81" i="3" s="1"/>
  <c r="I75" i="3"/>
  <c r="J75" i="3" s="1"/>
  <c r="I76" i="3"/>
  <c r="J76" i="3" s="1"/>
  <c r="I77" i="3"/>
  <c r="J77" i="3" s="1"/>
  <c r="I74" i="3"/>
  <c r="J74" i="3" s="1"/>
  <c r="I64" i="3"/>
  <c r="J64" i="3" s="1"/>
  <c r="I65" i="3"/>
  <c r="J65" i="3" s="1"/>
  <c r="I66" i="3"/>
  <c r="J66" i="3" s="1"/>
  <c r="I69" i="3"/>
  <c r="I62" i="3"/>
  <c r="J62" i="3" s="1"/>
  <c r="F58" i="3"/>
  <c r="G58" i="3" s="1"/>
  <c r="I38" i="3"/>
  <c r="J38" i="3" s="1"/>
  <c r="I39" i="3"/>
  <c r="J39" i="3" s="1"/>
  <c r="I40" i="3"/>
  <c r="J40" i="3" s="1"/>
  <c r="I41" i="3"/>
  <c r="J41" i="3" s="1"/>
  <c r="I42" i="3"/>
  <c r="J42" i="3" s="1"/>
  <c r="I43" i="3"/>
  <c r="J43" i="3" s="1"/>
  <c r="I44" i="3"/>
  <c r="J44" i="3" s="1"/>
  <c r="I49" i="3"/>
  <c r="I37" i="3"/>
  <c r="J37" i="3" s="1"/>
  <c r="F41" i="3"/>
  <c r="F42" i="3"/>
  <c r="F43" i="3"/>
  <c r="F44" i="3"/>
  <c r="F45" i="3"/>
  <c r="F51" i="3"/>
  <c r="G51" i="3" s="1"/>
  <c r="I29" i="3"/>
  <c r="J29" i="3" s="1"/>
  <c r="I30" i="3"/>
  <c r="J30" i="3" s="1"/>
  <c r="J33" i="3"/>
  <c r="I28" i="3"/>
  <c r="J28" i="3" s="1"/>
  <c r="G33" i="3"/>
  <c r="I22" i="3"/>
  <c r="J22" i="3" s="1"/>
  <c r="I23" i="3"/>
  <c r="J23" i="3" s="1"/>
  <c r="I24" i="3"/>
  <c r="J24" i="3" s="1"/>
  <c r="I21" i="3"/>
  <c r="J21" i="3" s="1"/>
  <c r="J16" i="3"/>
  <c r="I17" i="3"/>
  <c r="J17" i="3" s="1"/>
  <c r="E47" i="3" l="1"/>
  <c r="G47" i="3" s="1"/>
  <c r="G52" i="3" s="1"/>
</calcChain>
</file>

<file path=xl/sharedStrings.xml><?xml version="1.0" encoding="utf-8"?>
<sst xmlns="http://schemas.openxmlformats.org/spreadsheetml/2006/main" count="327" uniqueCount="150">
  <si>
    <t>N° DES</t>
  </si>
  <si>
    <t>DESIGNATION DES TRAVAUX</t>
  </si>
  <si>
    <t>U.</t>
  </si>
  <si>
    <t>PRIX</t>
  </si>
  <si>
    <t>Dégrilleur automatique</t>
  </si>
  <si>
    <t>F</t>
  </si>
  <si>
    <t>Plaques béton pour dissipation du jet</t>
  </si>
  <si>
    <t>Complexe étanche (géotextile + géomembrane)</t>
  </si>
  <si>
    <t>Couche de drainage 20/40</t>
  </si>
  <si>
    <t>Couche de transition 6/16</t>
  </si>
  <si>
    <t>Couche filtrante 2/6</t>
  </si>
  <si>
    <t>Aménagement / VRD</t>
  </si>
  <si>
    <t>Autosurveillance</t>
  </si>
  <si>
    <t>Divers et essais</t>
  </si>
  <si>
    <t>Dispositif de vidange des rampes aériennes</t>
  </si>
  <si>
    <t>Couche filtrante sable</t>
  </si>
  <si>
    <t>Etudes - Plans d'exécution</t>
  </si>
  <si>
    <t>Installation / repli de chantier</t>
  </si>
  <si>
    <t>Réseau eau potable / bouches d'arrosage</t>
  </si>
  <si>
    <t>Mise en route, essais, réglages</t>
  </si>
  <si>
    <t>1.</t>
  </si>
  <si>
    <t>TRAVAUX PREPARATOIRES</t>
  </si>
  <si>
    <t>1.1</t>
  </si>
  <si>
    <t>1.2</t>
  </si>
  <si>
    <t>1.3</t>
  </si>
  <si>
    <t>1.4</t>
  </si>
  <si>
    <t>Nettoyage, élagage, défrichage, débroussaillage, dessouchage et préparation du site</t>
  </si>
  <si>
    <t>2.</t>
  </si>
  <si>
    <t>PRETRAITEMENTS</t>
  </si>
  <si>
    <t>3.</t>
  </si>
  <si>
    <t>2.1</t>
  </si>
  <si>
    <t>2.2</t>
  </si>
  <si>
    <t>ALIMENTATION DES FILTRES</t>
  </si>
  <si>
    <t>3.1</t>
  </si>
  <si>
    <t>3.2</t>
  </si>
  <si>
    <t>3.3</t>
  </si>
  <si>
    <t>3.4</t>
  </si>
  <si>
    <t>4.</t>
  </si>
  <si>
    <t>4.1</t>
  </si>
  <si>
    <t>5.</t>
  </si>
  <si>
    <t>FILTRES PLANTES DE ROSEAUX</t>
  </si>
  <si>
    <t>4.2</t>
  </si>
  <si>
    <t>4.3</t>
  </si>
  <si>
    <t>4.4</t>
  </si>
  <si>
    <t>4.5</t>
  </si>
  <si>
    <t>4.6</t>
  </si>
  <si>
    <t>4.7</t>
  </si>
  <si>
    <t>4.8</t>
  </si>
  <si>
    <t>4.9</t>
  </si>
  <si>
    <t>4.11</t>
  </si>
  <si>
    <t>4.10</t>
  </si>
  <si>
    <t>5.1</t>
  </si>
  <si>
    <t>5.2</t>
  </si>
  <si>
    <t>5.3</t>
  </si>
  <si>
    <t>Escaliers d'accès aux ouvrages</t>
  </si>
  <si>
    <t>5.4</t>
  </si>
  <si>
    <t>6.</t>
  </si>
  <si>
    <t>6.1</t>
  </si>
  <si>
    <t>6.2</t>
  </si>
  <si>
    <t>6.3</t>
  </si>
  <si>
    <t>6.4</t>
  </si>
  <si>
    <t>6.5</t>
  </si>
  <si>
    <t>6.6</t>
  </si>
  <si>
    <t>6.7</t>
  </si>
  <si>
    <t>6.8</t>
  </si>
  <si>
    <t>7.</t>
  </si>
  <si>
    <t>7.1</t>
  </si>
  <si>
    <t>7.2</t>
  </si>
  <si>
    <t>8.</t>
  </si>
  <si>
    <t>8.1</t>
  </si>
  <si>
    <t>8.2</t>
  </si>
  <si>
    <t>9.</t>
  </si>
  <si>
    <t>Dessableur</t>
  </si>
  <si>
    <t>Réseau drainage</t>
  </si>
  <si>
    <t>10.</t>
  </si>
  <si>
    <t>6.9</t>
  </si>
  <si>
    <t>Engazonnement</t>
  </si>
  <si>
    <t>Fourniture et plantation de roseaux</t>
  </si>
  <si>
    <t>Complément topographique, mission géotechnique de suivi d'exécution (G3), récolement des réseaux existants (y compris sondages le cas échéant), contrôle de réception des fonds de purge (essais de plaque ou au pénétromètre)</t>
  </si>
  <si>
    <t>Terrassement des filtres en déblai / remblai, y compris évacuation des matériaux excédentaires ou non réutilisables, purge/substitution, apport de matériaux sains et insensibles à l'eau selon les prescriptions de l'étude géotechnique</t>
  </si>
  <si>
    <t>2.3</t>
  </si>
  <si>
    <t>2.4</t>
  </si>
  <si>
    <t>Déversoir d'orage en tête</t>
  </si>
  <si>
    <t>Canalisation de by-pass général PVC DN 200 compris regards</t>
  </si>
  <si>
    <t>Vannage automatique de sélection des filtres + regard - 1er étage</t>
  </si>
  <si>
    <t>Vannage automatique de sélection des filtres + regard - 2nd étage</t>
  </si>
  <si>
    <t>Restauration local d'exploitation</t>
  </si>
  <si>
    <t>Curage du fossé (milieu récepteur) et reprise de la buse DN800</t>
  </si>
  <si>
    <t>Comptage entrée (débitmètre électromagnétique)</t>
  </si>
  <si>
    <t>Comptage sortie (canal venturi)</t>
  </si>
  <si>
    <t>7.3</t>
  </si>
  <si>
    <t>7.4</t>
  </si>
  <si>
    <t>Sonde de niveau type radar et seuil calibré (estimation débits DO en tête)</t>
  </si>
  <si>
    <t>Sonde de niveau type radar et seuil calibré (estimation débits by-passés)</t>
  </si>
  <si>
    <t>Dossier de récolement, notice d'exploitation, formation du personnel</t>
  </si>
  <si>
    <t>Fossés et tranchées drainantes de collecte des eaux pluviales (y c raccord)</t>
  </si>
  <si>
    <t xml:space="preserve">Electricité </t>
  </si>
  <si>
    <t>9.1</t>
  </si>
  <si>
    <t>Réseaux internes électriques</t>
  </si>
  <si>
    <t>9.2</t>
  </si>
  <si>
    <t>Armoires électriques et de commande sur massif béton</t>
  </si>
  <si>
    <t>Télegestion/automatisme</t>
  </si>
  <si>
    <t>10.1</t>
  </si>
  <si>
    <t>10.2</t>
  </si>
  <si>
    <t>Poste local de télégestion et paramétrage</t>
  </si>
  <si>
    <t>Rapatriement des informations à la supervision</t>
  </si>
  <si>
    <t>10.3</t>
  </si>
  <si>
    <t>Réseaux internes télécom le cas échéant</t>
  </si>
  <si>
    <t>Extension 1190 EH</t>
  </si>
  <si>
    <t>Réhabilitation 450 EH</t>
  </si>
  <si>
    <t>QTE</t>
  </si>
  <si>
    <t>SOUS TOTAL CHAPITRE 1 TRAVAUX PREPARATOIRES :</t>
  </si>
  <si>
    <t>SOUS TOTAL CHAPITRE 2 PRETRAITEMENTS :</t>
  </si>
  <si>
    <t>SOUS TOTAL CHAPITRE 3 ALIMENTATION DES FILTRES :</t>
  </si>
  <si>
    <t>SOUS TOTAL CHAPITRE 4 FILTRES PLANTES DE ROSEAUX :</t>
  </si>
  <si>
    <t>SOUS TOTAL CHAPITRE 5 LIAISONS HYDRAULIQUES :</t>
  </si>
  <si>
    <t>SOUS TOTAL CHAPITRE 6 AMENAGEMENT/VRD :</t>
  </si>
  <si>
    <t>SOUS TOTAL CHAPITRE 7 AUTOSURVEILLANCE :</t>
  </si>
  <si>
    <t>SOUS TOTAL CHAPITRE 8 DIVERS ET ESSAIS :</t>
  </si>
  <si>
    <t>SOUS TOTAL CHAPITRE 9 ELECTRICITE :</t>
  </si>
  <si>
    <t>SOUS TOTAL CHAPITRE 10 TELEGESTION/AUTOMATISME :</t>
  </si>
  <si>
    <t>Poste de refoulement 1 er étage y compris canalisation de trop-plein</t>
  </si>
  <si>
    <t>3.6</t>
  </si>
  <si>
    <t>Matériaux de garnissage des filtres</t>
  </si>
  <si>
    <t>Réhabilitation des cloisons extérieures, dépose, reprises d'étanchéité</t>
  </si>
  <si>
    <t>Canalisation de rejet compris clapet de nez et enrochement du fossé</t>
  </si>
  <si>
    <t>MONTANT</t>
  </si>
  <si>
    <t xml:space="preserve"> € HT</t>
  </si>
  <si>
    <t>Poste de refoulement 2ème étage y compris canalisation de trop-plein</t>
  </si>
  <si>
    <t>Ouvrage de bâché 1er étage, le cas échéant</t>
  </si>
  <si>
    <t>Raccordements sur les drains de collecte existants</t>
  </si>
  <si>
    <t>Rampes percées aériennes polypropylène - 2nd étage</t>
  </si>
  <si>
    <t>Rampes aériennes en H polypropylène avec pieds de rampes en INOX - 1er étage</t>
  </si>
  <si>
    <t>Dépose et évacuation des ouvrages existants (postes de relèvement, chambres à vannes, canalisations, etc.)</t>
  </si>
  <si>
    <t>Terrassements, remblais, apport Grave non traitée 0/80 et 0/31,5 - chemin d'accès et zone de circulation largeur mini 4 m autour des ouvrages</t>
  </si>
  <si>
    <t>Mise en herbe des talus et des espaces non aménagés, bâche tissée plantées pour stabilisation des talus plus abruptes.</t>
  </si>
  <si>
    <t>Pose d'une clôture autour de la station en grillage simple torsion plastifié vert, 2 m de hauteur selon prescriptions du CCTP, dépose d'une partie de la cloture existante, raccordement sur la cloture existante</t>
  </si>
  <si>
    <t>Enlèvement des mauvaises herbes et curage des boues en surface des massifs existants/évacuation</t>
  </si>
  <si>
    <t>3.7</t>
  </si>
  <si>
    <t>Canalisations PVC gravitaires SN8, compris pièces spéciales (coudes, tés, cônes,etc.)</t>
  </si>
  <si>
    <t>Canalisations PVC pression PN10 compris pièces spéciales (coudes, tés, cônes,etc.)</t>
  </si>
  <si>
    <t>LIAISONS HYDRAULIQUES ENTERREES</t>
  </si>
  <si>
    <t>PRIX FORFAITAIRE</t>
  </si>
  <si>
    <t>lit bactérien</t>
  </si>
  <si>
    <t>réseau de recirculation en tête de filière</t>
  </si>
  <si>
    <t>maximum</t>
  </si>
  <si>
    <t>1190 EH</t>
  </si>
  <si>
    <t xml:space="preserve">minimum </t>
  </si>
  <si>
    <t xml:space="preserve">moyenne </t>
  </si>
  <si>
    <t>450EH</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</si>
</sst>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4" formatCode="_-* #,##0.00\ &quot;€&quot;_-;\-* #,##0.00\ &quot;€&quot;_-;_-* &quot;-&quot;??\ &quot;€&quot;_-;_-@_-"/>
  </numFmts>
  <fonts count="10" x14ac:knownFonts="1">
    <font>
      <sz val="11"/>
      <color theme="1"/>
      <name val="Calibri"/>
      <family val="2"/>
      <scheme val="minor"/>
    </font>
    <font>
      <sz val="11"/>
      <color theme="1"/>
      <name val="Calibri"/>
      <family val="2"/>
      <scheme val="minor"/>
    </font>
    <font>
      <sz val="10"/>
      <name val="Arial"/>
      <family val="2"/>
    </font>
    <font>
      <b/>
      <sz val="10"/>
      <color indexed="24"/>
      <name val="Times New Roman"/>
      <family val="1"/>
    </font>
    <font>
      <sz val="10"/>
      <name val="Segoe UI"/>
      <family val="2"/>
    </font>
    <font>
      <sz val="10"/>
      <color rgb="FFFF0000"/>
      <name val="Segoe UI"/>
      <family val="2"/>
    </font>
    <font>
      <b/>
      <sz val="10"/>
      <name val="Segoe UI"/>
      <family val="2"/>
    </font>
    <font>
      <b/>
      <sz val="10"/>
      <color rgb="FF92D050"/>
      <name val="Segoe UI"/>
      <family val="2"/>
    </font>
    <font>
      <b/>
      <sz val="10"/>
      <color rgb="FFFF0000"/>
      <name val="Segoe UI"/>
      <family val="2"/>
    </font>
    <font>
      <b/>
      <sz val="12"/>
      <name val="Segoe UI"/>
      <family val="2"/>
    </font>
  </fonts>
  <fills count="7">
    <fill>
      <patternFill patternType="none"/>
    </fill>
    <fill>
      <patternFill patternType="gray125"/>
    </fill>
    <fill>
      <patternFill patternType="solid">
        <fgColor theme="0" tint="-4.9989318521683403E-2"/>
        <bgColor indexed="64"/>
      </patternFill>
    </fill>
    <fill>
      <patternFill patternType="solid">
        <fgColor theme="9" tint="0.79998168889431442"/>
        <bgColor indexed="64"/>
      </patternFill>
    </fill>
    <fill>
      <patternFill patternType="solid">
        <fgColor theme="0"/>
        <bgColor indexed="64"/>
      </patternFill>
    </fill>
    <fill>
      <patternFill patternType="solid">
        <fgColor theme="0" tint="-0.249977111117893"/>
        <bgColor indexed="64"/>
      </patternFill>
    </fill>
    <fill>
      <patternFill patternType="solid">
        <fgColor rgb="FFFFFF00"/>
        <bgColor indexed="64"/>
      </patternFill>
    </fill>
  </fills>
  <borders count="34">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4">
    <xf numFmtId="0" fontId="0" fillId="0" borderId="0"/>
    <xf numFmtId="0" fontId="2" fillId="0" borderId="0"/>
    <xf numFmtId="44" fontId="1" fillId="0" borderId="0" applyFont="0" applyFill="0" applyBorder="0" applyAlignment="0" applyProtection="0"/>
    <xf numFmtId="0" fontId="3" fillId="0" borderId="0"/>
  </cellStyleXfs>
  <cellXfs count="197">
    <xf numFmtId="0" fontId="0" fillId="0" borderId="0" xfId="0"/>
    <xf numFmtId="0" fontId="4" fillId="0" borderId="0" xfId="1" applyFont="1"/>
    <xf numFmtId="0" fontId="4" fillId="0" borderId="0" xfId="1" applyFont="1" applyFill="1" applyBorder="1" applyAlignment="1">
      <alignment vertical="center"/>
    </xf>
    <xf numFmtId="0" fontId="4" fillId="0" borderId="0" xfId="1" applyFont="1" applyFill="1"/>
    <xf numFmtId="0" fontId="4" fillId="0" borderId="0" xfId="1" applyFont="1" applyFill="1" applyAlignment="1">
      <alignment vertical="center"/>
    </xf>
    <xf numFmtId="0" fontId="6" fillId="0" borderId="1" xfId="1" applyFont="1" applyFill="1" applyBorder="1" applyAlignment="1">
      <alignment horizontal="left" vertical="top" wrapText="1"/>
    </xf>
    <xf numFmtId="3" fontId="6" fillId="0" borderId="1" xfId="1" applyNumberFormat="1" applyFont="1" applyFill="1" applyBorder="1" applyAlignment="1">
      <alignment horizontal="center" vertical="center"/>
    </xf>
    <xf numFmtId="0" fontId="6" fillId="0" borderId="4" xfId="1" applyFont="1" applyFill="1" applyBorder="1" applyAlignment="1">
      <alignment horizontal="left" vertical="top"/>
    </xf>
    <xf numFmtId="3" fontId="6" fillId="0" borderId="4" xfId="1" applyNumberFormat="1" applyFont="1" applyFill="1" applyBorder="1" applyAlignment="1">
      <alignment horizontal="center" vertical="center"/>
    </xf>
    <xf numFmtId="0" fontId="4" fillId="0" borderId="0" xfId="1" applyFont="1" applyFill="1" applyAlignment="1">
      <alignment horizontal="center" vertical="center"/>
    </xf>
    <xf numFmtId="0" fontId="4" fillId="0" borderId="0" xfId="1" applyFont="1" applyAlignment="1">
      <alignment horizontal="left" vertical="top"/>
    </xf>
    <xf numFmtId="0" fontId="4" fillId="0" borderId="0" xfId="1" applyFont="1" applyAlignment="1">
      <alignment horizontal="left"/>
    </xf>
    <xf numFmtId="0" fontId="4" fillId="0" borderId="7" xfId="1" applyFont="1" applyFill="1" applyBorder="1" applyAlignment="1">
      <alignment horizontal="center" vertical="center"/>
    </xf>
    <xf numFmtId="0" fontId="4" fillId="0" borderId="7" xfId="1" applyFont="1" applyFill="1" applyBorder="1" applyAlignment="1">
      <alignment horizontal="left" vertical="center"/>
    </xf>
    <xf numFmtId="0" fontId="4" fillId="0" borderId="7" xfId="1" applyFont="1" applyFill="1" applyBorder="1" applyAlignment="1">
      <alignment horizontal="left" vertical="center" wrapText="1"/>
    </xf>
    <xf numFmtId="0" fontId="4" fillId="0" borderId="8" xfId="1" applyFont="1" applyFill="1" applyBorder="1" applyAlignment="1">
      <alignment horizontal="center" vertical="center"/>
    </xf>
    <xf numFmtId="0" fontId="4" fillId="2" borderId="7" xfId="1" applyFont="1" applyFill="1" applyBorder="1" applyAlignment="1">
      <alignment horizontal="left" vertical="center"/>
    </xf>
    <xf numFmtId="0" fontId="4" fillId="2" borderId="7" xfId="1" applyFont="1" applyFill="1" applyBorder="1" applyAlignment="1">
      <alignment horizontal="left" vertical="center" wrapText="1"/>
    </xf>
    <xf numFmtId="0" fontId="4" fillId="2" borderId="7" xfId="1" applyFont="1" applyFill="1" applyBorder="1" applyAlignment="1">
      <alignment horizontal="center" vertical="center"/>
    </xf>
    <xf numFmtId="0" fontId="4" fillId="2" borderId="8" xfId="1" applyFont="1" applyFill="1" applyBorder="1" applyAlignment="1">
      <alignment horizontal="center" vertical="center"/>
    </xf>
    <xf numFmtId="0" fontId="4" fillId="2" borderId="0" xfId="1" applyFont="1" applyFill="1" applyAlignment="1">
      <alignment horizontal="center" vertical="center"/>
    </xf>
    <xf numFmtId="0" fontId="6" fillId="0" borderId="7" xfId="1" applyFont="1" applyFill="1" applyBorder="1" applyAlignment="1">
      <alignment horizontal="left" vertical="center"/>
    </xf>
    <xf numFmtId="0" fontId="6" fillId="0" borderId="0" xfId="1" applyFont="1" applyFill="1" applyAlignment="1">
      <alignment horizontal="center" vertical="center"/>
    </xf>
    <xf numFmtId="0" fontId="6" fillId="0" borderId="8" xfId="1" applyFont="1" applyFill="1" applyBorder="1" applyAlignment="1">
      <alignment horizontal="center" vertical="center"/>
    </xf>
    <xf numFmtId="0" fontId="6" fillId="2" borderId="8" xfId="1" applyFont="1" applyFill="1" applyBorder="1" applyAlignment="1">
      <alignment horizontal="center" vertical="center"/>
    </xf>
    <xf numFmtId="44" fontId="6" fillId="0" borderId="8" xfId="2" applyFont="1" applyFill="1" applyBorder="1" applyAlignment="1">
      <alignment vertical="center"/>
    </xf>
    <xf numFmtId="1" fontId="4" fillId="2" borderId="8" xfId="1" applyNumberFormat="1" applyFont="1" applyFill="1" applyBorder="1" applyAlignment="1">
      <alignment horizontal="center" vertical="center"/>
    </xf>
    <xf numFmtId="0" fontId="4" fillId="2" borderId="0" xfId="1" applyFont="1" applyFill="1" applyAlignment="1">
      <alignment vertical="center"/>
    </xf>
    <xf numFmtId="44" fontId="6" fillId="0" borderId="7" xfId="1" applyNumberFormat="1" applyFont="1" applyFill="1" applyBorder="1" applyAlignment="1">
      <alignment horizontal="center" vertical="center"/>
    </xf>
    <xf numFmtId="0" fontId="6" fillId="0" borderId="1" xfId="1" applyFont="1" applyFill="1" applyBorder="1" applyAlignment="1">
      <alignment horizontal="left" vertical="center"/>
    </xf>
    <xf numFmtId="0" fontId="4" fillId="0" borderId="1" xfId="1" applyFont="1" applyFill="1" applyBorder="1" applyAlignment="1">
      <alignment horizontal="center" vertical="center"/>
    </xf>
    <xf numFmtId="0" fontId="4" fillId="0" borderId="2" xfId="1" applyFont="1" applyFill="1" applyBorder="1" applyAlignment="1">
      <alignment horizontal="center" vertical="center"/>
    </xf>
    <xf numFmtId="0" fontId="4" fillId="0" borderId="4" xfId="1" applyFont="1" applyFill="1" applyBorder="1" applyAlignment="1">
      <alignment horizontal="left" vertical="center"/>
    </xf>
    <xf numFmtId="0" fontId="4" fillId="0" borderId="4" xfId="1" applyFont="1" applyFill="1" applyBorder="1" applyAlignment="1">
      <alignment horizontal="center" vertical="center"/>
    </xf>
    <xf numFmtId="0" fontId="4" fillId="0" borderId="5" xfId="1" applyFont="1" applyFill="1" applyBorder="1" applyAlignment="1">
      <alignment horizontal="center" vertical="center"/>
    </xf>
    <xf numFmtId="0" fontId="6" fillId="0" borderId="7" xfId="1" applyFont="1" applyFill="1" applyBorder="1" applyAlignment="1">
      <alignment horizontal="center" vertical="center"/>
    </xf>
    <xf numFmtId="44" fontId="6" fillId="0" borderId="7" xfId="2" applyFont="1" applyFill="1" applyBorder="1" applyAlignment="1">
      <alignment horizontal="center" vertical="center"/>
    </xf>
    <xf numFmtId="0" fontId="4" fillId="4" borderId="7" xfId="1" applyFont="1" applyFill="1" applyBorder="1" applyAlignment="1">
      <alignment horizontal="left" vertical="center"/>
    </xf>
    <xf numFmtId="0" fontId="4" fillId="4" borderId="8" xfId="1" applyFont="1" applyFill="1" applyBorder="1" applyAlignment="1">
      <alignment horizontal="center" vertical="center"/>
    </xf>
    <xf numFmtId="0" fontId="4" fillId="4" borderId="0" xfId="1" applyFont="1" applyFill="1" applyAlignment="1">
      <alignment horizontal="center" vertical="center"/>
    </xf>
    <xf numFmtId="0" fontId="4" fillId="0" borderId="0" xfId="1" applyFont="1" applyAlignment="1">
      <alignment vertical="center"/>
    </xf>
    <xf numFmtId="0" fontId="4" fillId="4" borderId="13" xfId="0" applyFont="1" applyFill="1" applyBorder="1" applyAlignment="1">
      <alignment horizontal="center" vertical="center"/>
    </xf>
    <xf numFmtId="0" fontId="4" fillId="4" borderId="0" xfId="0" applyFont="1" applyFill="1" applyBorder="1" applyAlignment="1">
      <alignment horizontal="center" vertical="center"/>
    </xf>
    <xf numFmtId="0" fontId="4" fillId="4" borderId="0" xfId="1" applyFont="1" applyFill="1" applyBorder="1"/>
    <xf numFmtId="0" fontId="6" fillId="4" borderId="8" xfId="3" applyNumberFormat="1" applyFont="1" applyFill="1" applyBorder="1" applyAlignment="1">
      <alignment horizontal="left" vertical="center" wrapText="1"/>
    </xf>
    <xf numFmtId="0" fontId="7" fillId="4" borderId="0" xfId="0" applyFont="1" applyFill="1" applyBorder="1" applyAlignment="1">
      <alignment horizontal="left" vertical="center"/>
    </xf>
    <xf numFmtId="0" fontId="4" fillId="4" borderId="8" xfId="1" applyFont="1" applyFill="1" applyBorder="1"/>
    <xf numFmtId="0" fontId="6" fillId="4" borderId="8" xfId="0" applyFont="1" applyFill="1" applyBorder="1" applyAlignment="1">
      <alignment vertical="center"/>
    </xf>
    <xf numFmtId="0" fontId="6" fillId="4" borderId="0" xfId="0" applyFont="1" applyFill="1" applyBorder="1" applyAlignment="1">
      <alignment horizontal="center" vertical="center"/>
    </xf>
    <xf numFmtId="0" fontId="4" fillId="4" borderId="8" xfId="1" applyFont="1" applyFill="1" applyBorder="1" applyAlignment="1"/>
    <xf numFmtId="0" fontId="4" fillId="4" borderId="5" xfId="1" applyFont="1" applyFill="1" applyBorder="1" applyAlignment="1">
      <alignment horizontal="left" vertical="top"/>
    </xf>
    <xf numFmtId="0" fontId="4" fillId="4" borderId="14" xfId="1" applyFont="1" applyFill="1" applyBorder="1"/>
    <xf numFmtId="0" fontId="4" fillId="4" borderId="14" xfId="1" applyFont="1" applyFill="1" applyBorder="1" applyAlignment="1">
      <alignment vertical="center"/>
    </xf>
    <xf numFmtId="44" fontId="6" fillId="0" borderId="1" xfId="2" applyFont="1" applyFill="1" applyBorder="1" applyAlignment="1">
      <alignment horizontal="center" vertical="center"/>
    </xf>
    <xf numFmtId="44" fontId="6" fillId="2" borderId="7" xfId="2" applyFont="1" applyFill="1" applyBorder="1" applyAlignment="1">
      <alignment horizontal="center" vertical="center"/>
    </xf>
    <xf numFmtId="44" fontId="6" fillId="0" borderId="0" xfId="2" applyFont="1" applyFill="1" applyBorder="1" applyAlignment="1">
      <alignment horizontal="center" vertical="center"/>
    </xf>
    <xf numFmtId="3" fontId="6" fillId="4" borderId="0" xfId="1" applyNumberFormat="1" applyFont="1" applyFill="1" applyBorder="1" applyAlignment="1">
      <alignment horizontal="center"/>
    </xf>
    <xf numFmtId="0" fontId="8" fillId="4" borderId="0" xfId="1" applyFont="1" applyFill="1" applyBorder="1" applyAlignment="1">
      <alignment horizontal="center"/>
    </xf>
    <xf numFmtId="3" fontId="6" fillId="4" borderId="14" xfId="1" applyNumberFormat="1" applyFont="1" applyFill="1" applyBorder="1" applyAlignment="1">
      <alignment horizontal="center"/>
    </xf>
    <xf numFmtId="44" fontId="6" fillId="4" borderId="7" xfId="2" applyFont="1" applyFill="1" applyBorder="1" applyAlignment="1">
      <alignment horizontal="center" vertical="center"/>
    </xf>
    <xf numFmtId="44" fontId="6" fillId="2" borderId="4" xfId="2" applyFont="1" applyFill="1" applyBorder="1" applyAlignment="1">
      <alignment horizontal="center" vertical="center"/>
    </xf>
    <xf numFmtId="44" fontId="6" fillId="3" borderId="15" xfId="2" applyFont="1" applyFill="1" applyBorder="1" applyAlignment="1">
      <alignment horizontal="center" vertical="center"/>
    </xf>
    <xf numFmtId="44" fontId="6" fillId="0" borderId="3" xfId="2" applyFont="1" applyFill="1" applyBorder="1" applyAlignment="1">
      <alignment horizontal="center" vertical="center"/>
    </xf>
    <xf numFmtId="44" fontId="6" fillId="0" borderId="9" xfId="2" applyFont="1" applyFill="1" applyBorder="1" applyAlignment="1">
      <alignment horizontal="center" vertical="center"/>
    </xf>
    <xf numFmtId="44" fontId="6" fillId="2" borderId="9" xfId="2" applyFont="1" applyFill="1" applyBorder="1" applyAlignment="1">
      <alignment horizontal="center" vertical="center"/>
    </xf>
    <xf numFmtId="44" fontId="6" fillId="0" borderId="6" xfId="2" applyFont="1" applyFill="1" applyBorder="1" applyAlignment="1">
      <alignment horizontal="center" vertical="center"/>
    </xf>
    <xf numFmtId="44" fontId="6" fillId="0" borderId="4" xfId="2" applyFont="1" applyFill="1" applyBorder="1" applyAlignment="1">
      <alignment horizontal="center" vertical="center"/>
    </xf>
    <xf numFmtId="0" fontId="4" fillId="0" borderId="0" xfId="1" applyFont="1" applyFill="1" applyAlignment="1">
      <alignment horizontal="center" vertical="center" wrapText="1"/>
    </xf>
    <xf numFmtId="0" fontId="4" fillId="2" borderId="8" xfId="1" applyFont="1" applyFill="1" applyBorder="1" applyAlignment="1">
      <alignment horizontal="center" vertical="center" wrapText="1"/>
    </xf>
    <xf numFmtId="44" fontId="6" fillId="2" borderId="7" xfId="2" applyFont="1" applyFill="1" applyBorder="1" applyAlignment="1">
      <alignment horizontal="center" vertical="center" wrapText="1"/>
    </xf>
    <xf numFmtId="0" fontId="4" fillId="0" borderId="8" xfId="1" applyFont="1" applyFill="1" applyBorder="1" applyAlignment="1">
      <alignment horizontal="center" vertical="center" wrapText="1"/>
    </xf>
    <xf numFmtId="44" fontId="6" fillId="0" borderId="7" xfId="2" applyFont="1" applyFill="1" applyBorder="1" applyAlignment="1">
      <alignment horizontal="center" vertical="center" wrapText="1"/>
    </xf>
    <xf numFmtId="0" fontId="4" fillId="2" borderId="0" xfId="1" applyFont="1" applyFill="1" applyAlignment="1">
      <alignment horizontal="center" vertical="center" wrapText="1"/>
    </xf>
    <xf numFmtId="0" fontId="4" fillId="0" borderId="0" xfId="1" applyFont="1" applyFill="1" applyAlignment="1">
      <alignment vertical="center" wrapText="1"/>
    </xf>
    <xf numFmtId="0" fontId="4" fillId="4" borderId="0" xfId="1" applyFont="1" applyFill="1" applyAlignment="1">
      <alignment vertical="center" wrapText="1"/>
    </xf>
    <xf numFmtId="0" fontId="4" fillId="4" borderId="7" xfId="1" applyFont="1" applyFill="1" applyBorder="1" applyAlignment="1">
      <alignment horizontal="left" vertical="center" wrapText="1"/>
    </xf>
    <xf numFmtId="0" fontId="4" fillId="4" borderId="8" xfId="1" applyFont="1" applyFill="1" applyBorder="1" applyAlignment="1">
      <alignment horizontal="center" vertical="center" wrapText="1"/>
    </xf>
    <xf numFmtId="44" fontId="6" fillId="4" borderId="7" xfId="2" applyFont="1" applyFill="1" applyBorder="1" applyAlignment="1">
      <alignment horizontal="center" vertical="center" wrapText="1"/>
    </xf>
    <xf numFmtId="0" fontId="4" fillId="2" borderId="0" xfId="1" applyFont="1" applyFill="1" applyAlignment="1">
      <alignment vertical="center" wrapText="1"/>
    </xf>
    <xf numFmtId="3" fontId="6" fillId="0" borderId="3" xfId="1" applyNumberFormat="1" applyFont="1" applyFill="1" applyBorder="1" applyAlignment="1">
      <alignment horizontal="center" vertical="center"/>
    </xf>
    <xf numFmtId="3" fontId="6" fillId="0" borderId="6" xfId="1" applyNumberFormat="1" applyFont="1" applyFill="1" applyBorder="1" applyAlignment="1">
      <alignment horizontal="center" vertical="center"/>
    </xf>
    <xf numFmtId="3" fontId="6" fillId="0" borderId="3" xfId="1" applyNumberFormat="1" applyFont="1" applyFill="1" applyBorder="1" applyAlignment="1">
      <alignment horizontal="center" vertical="center"/>
    </xf>
    <xf numFmtId="0" fontId="4" fillId="4" borderId="16" xfId="1" applyFont="1" applyFill="1" applyBorder="1"/>
    <xf numFmtId="3" fontId="6" fillId="4" borderId="17" xfId="1" applyNumberFormat="1" applyFont="1" applyFill="1" applyBorder="1" applyAlignment="1">
      <alignment horizontal="center"/>
    </xf>
    <xf numFmtId="0" fontId="4" fillId="4" borderId="17" xfId="1" applyFont="1" applyFill="1" applyBorder="1"/>
    <xf numFmtId="3" fontId="6" fillId="4" borderId="18" xfId="1" applyNumberFormat="1" applyFont="1" applyFill="1" applyBorder="1" applyAlignment="1">
      <alignment horizontal="center"/>
    </xf>
    <xf numFmtId="0" fontId="4" fillId="4" borderId="19" xfId="1" applyFont="1" applyFill="1" applyBorder="1"/>
    <xf numFmtId="3" fontId="6" fillId="4" borderId="20" xfId="1" applyNumberFormat="1" applyFont="1" applyFill="1" applyBorder="1" applyAlignment="1">
      <alignment horizontal="center"/>
    </xf>
    <xf numFmtId="0" fontId="5" fillId="4" borderId="19" xfId="1" applyFont="1" applyFill="1" applyBorder="1" applyAlignment="1"/>
    <xf numFmtId="0" fontId="8" fillId="4" borderId="20" xfId="1" applyFont="1" applyFill="1" applyBorder="1" applyAlignment="1">
      <alignment horizontal="center"/>
    </xf>
    <xf numFmtId="0" fontId="4" fillId="4" borderId="21" xfId="1" applyFont="1" applyFill="1" applyBorder="1"/>
    <xf numFmtId="3" fontId="6" fillId="4" borderId="22" xfId="1" applyNumberFormat="1" applyFont="1" applyFill="1" applyBorder="1" applyAlignment="1">
      <alignment horizontal="center"/>
    </xf>
    <xf numFmtId="3" fontId="6" fillId="0" borderId="24" xfId="1" applyNumberFormat="1" applyFont="1" applyFill="1" applyBorder="1" applyAlignment="1">
      <alignment horizontal="center" vertical="center"/>
    </xf>
    <xf numFmtId="3" fontId="6" fillId="0" borderId="22" xfId="1" applyNumberFormat="1" applyFont="1" applyFill="1" applyBorder="1" applyAlignment="1">
      <alignment horizontal="center" vertical="center"/>
    </xf>
    <xf numFmtId="0" fontId="4" fillId="0" borderId="19" xfId="1" applyFont="1" applyFill="1" applyBorder="1" applyAlignment="1">
      <alignment horizontal="center" vertical="center"/>
    </xf>
    <xf numFmtId="44" fontId="6" fillId="0" borderId="25" xfId="2" applyFont="1" applyFill="1" applyBorder="1" applyAlignment="1">
      <alignment horizontal="center" vertical="center"/>
    </xf>
    <xf numFmtId="0" fontId="4" fillId="2" borderId="19" xfId="1" applyFont="1" applyFill="1" applyBorder="1" applyAlignment="1">
      <alignment horizontal="center" vertical="center"/>
    </xf>
    <xf numFmtId="44" fontId="6" fillId="2" borderId="26" xfId="2" applyFont="1" applyFill="1" applyBorder="1" applyAlignment="1">
      <alignment horizontal="center" vertical="center"/>
    </xf>
    <xf numFmtId="44" fontId="6" fillId="0" borderId="26" xfId="2" applyFont="1" applyFill="1" applyBorder="1" applyAlignment="1">
      <alignment horizontal="center" vertical="center"/>
    </xf>
    <xf numFmtId="44" fontId="6" fillId="3" borderId="27" xfId="2" applyFont="1" applyFill="1" applyBorder="1" applyAlignment="1">
      <alignment horizontal="center" vertical="center"/>
    </xf>
    <xf numFmtId="0" fontId="4" fillId="0" borderId="23" xfId="1" applyFont="1" applyFill="1" applyBorder="1" applyAlignment="1">
      <alignment horizontal="center" vertical="center"/>
    </xf>
    <xf numFmtId="44" fontId="6" fillId="0" borderId="24" xfId="2" applyFont="1" applyFill="1" applyBorder="1" applyAlignment="1">
      <alignment horizontal="center" vertical="center"/>
    </xf>
    <xf numFmtId="44" fontId="6" fillId="0" borderId="20" xfId="2" applyFont="1" applyFill="1" applyBorder="1" applyAlignment="1">
      <alignment horizontal="center" vertical="center"/>
    </xf>
    <xf numFmtId="44" fontId="6" fillId="2" borderId="20" xfId="2" applyFont="1" applyFill="1" applyBorder="1" applyAlignment="1">
      <alignment horizontal="center" vertical="center"/>
    </xf>
    <xf numFmtId="0" fontId="4" fillId="0" borderId="21" xfId="1" applyFont="1" applyFill="1" applyBorder="1" applyAlignment="1">
      <alignment horizontal="center" vertical="center"/>
    </xf>
    <xf numFmtId="44" fontId="6" fillId="0" borderId="22" xfId="2" applyFont="1" applyFill="1" applyBorder="1" applyAlignment="1">
      <alignment horizontal="center" vertical="center"/>
    </xf>
    <xf numFmtId="0" fontId="6" fillId="0" borderId="19" xfId="1" applyFont="1" applyFill="1" applyBorder="1" applyAlignment="1">
      <alignment horizontal="center" vertical="center"/>
    </xf>
    <xf numFmtId="44" fontId="6" fillId="0" borderId="28" xfId="2" applyFont="1" applyFill="1" applyBorder="1" applyAlignment="1">
      <alignment horizontal="center" vertical="center"/>
    </xf>
    <xf numFmtId="44" fontId="6" fillId="0" borderId="26" xfId="1" applyNumberFormat="1" applyFont="1" applyFill="1" applyBorder="1" applyAlignment="1">
      <alignment horizontal="center" vertical="center"/>
    </xf>
    <xf numFmtId="1" fontId="4" fillId="2" borderId="19" xfId="1" applyNumberFormat="1" applyFont="1" applyFill="1" applyBorder="1" applyAlignment="1">
      <alignment horizontal="center" vertical="center"/>
    </xf>
    <xf numFmtId="0" fontId="4" fillId="4" borderId="19" xfId="1" applyFont="1" applyFill="1" applyBorder="1" applyAlignment="1">
      <alignment horizontal="center" vertical="center"/>
    </xf>
    <xf numFmtId="44" fontId="6" fillId="4" borderId="26" xfId="2" applyFont="1" applyFill="1" applyBorder="1" applyAlignment="1">
      <alignment horizontal="center" vertical="center"/>
    </xf>
    <xf numFmtId="0" fontId="4" fillId="2" borderId="19" xfId="1" applyFont="1" applyFill="1" applyBorder="1" applyAlignment="1">
      <alignment horizontal="center" vertical="center" wrapText="1"/>
    </xf>
    <xf numFmtId="44" fontId="6" fillId="2" borderId="26" xfId="2" applyFont="1" applyFill="1" applyBorder="1" applyAlignment="1">
      <alignment horizontal="center" vertical="center" wrapText="1"/>
    </xf>
    <xf numFmtId="0" fontId="4" fillId="0" borderId="19" xfId="1" applyFont="1" applyFill="1" applyBorder="1" applyAlignment="1">
      <alignment horizontal="center" vertical="center" wrapText="1"/>
    </xf>
    <xf numFmtId="44" fontId="6" fillId="0" borderId="26" xfId="2" applyFont="1" applyFill="1" applyBorder="1" applyAlignment="1">
      <alignment horizontal="center" vertical="center" wrapText="1"/>
    </xf>
    <xf numFmtId="0" fontId="4" fillId="4" borderId="19" xfId="1" applyFont="1" applyFill="1" applyBorder="1" applyAlignment="1">
      <alignment horizontal="center" vertical="center" wrapText="1"/>
    </xf>
    <xf numFmtId="44" fontId="6" fillId="2" borderId="28" xfId="2" applyFont="1" applyFill="1" applyBorder="1" applyAlignment="1">
      <alignment horizontal="center" vertical="center"/>
    </xf>
    <xf numFmtId="0" fontId="4" fillId="0" borderId="19" xfId="1" applyFont="1" applyBorder="1"/>
    <xf numFmtId="3" fontId="6" fillId="0" borderId="0" xfId="1" applyNumberFormat="1" applyFont="1" applyFill="1" applyBorder="1" applyAlignment="1">
      <alignment horizontal="center"/>
    </xf>
    <xf numFmtId="0" fontId="4" fillId="0" borderId="0" xfId="1" applyFont="1" applyBorder="1"/>
    <xf numFmtId="3" fontId="6" fillId="0" borderId="20" xfId="1" applyNumberFormat="1" applyFont="1" applyFill="1" applyBorder="1" applyAlignment="1">
      <alignment horizontal="center"/>
    </xf>
    <xf numFmtId="0" fontId="4" fillId="3" borderId="19" xfId="1" applyFont="1" applyFill="1" applyBorder="1" applyAlignment="1">
      <alignment horizontal="center" vertical="center"/>
    </xf>
    <xf numFmtId="0" fontId="4" fillId="3" borderId="0" xfId="1" applyFont="1" applyFill="1" applyBorder="1" applyAlignment="1">
      <alignment horizontal="center" vertical="center"/>
    </xf>
    <xf numFmtId="0" fontId="6" fillId="3" borderId="19" xfId="1" applyFont="1" applyFill="1" applyBorder="1" applyAlignment="1">
      <alignment horizontal="center" vertical="center"/>
    </xf>
    <xf numFmtId="0" fontId="6" fillId="3" borderId="0" xfId="1" applyFont="1" applyFill="1" applyBorder="1" applyAlignment="1">
      <alignment horizontal="center" vertical="center"/>
    </xf>
    <xf numFmtId="0" fontId="4" fillId="3" borderId="19" xfId="1" applyFont="1" applyFill="1" applyBorder="1" applyAlignment="1">
      <alignment horizontal="right" vertical="center"/>
    </xf>
    <xf numFmtId="0" fontId="4" fillId="3" borderId="19" xfId="1" applyFont="1" applyFill="1" applyBorder="1" applyAlignment="1">
      <alignment vertical="center"/>
    </xf>
    <xf numFmtId="0" fontId="4" fillId="3" borderId="0" xfId="1" applyFont="1" applyFill="1" applyBorder="1" applyAlignment="1">
      <alignment vertical="center"/>
    </xf>
    <xf numFmtId="44" fontId="4" fillId="3" borderId="0" xfId="1" applyNumberFormat="1" applyFont="1" applyFill="1" applyBorder="1" applyAlignment="1">
      <alignment vertical="center"/>
    </xf>
    <xf numFmtId="44" fontId="6" fillId="6" borderId="7" xfId="2" applyFont="1" applyFill="1" applyBorder="1" applyAlignment="1">
      <alignment horizontal="center" vertical="center"/>
    </xf>
    <xf numFmtId="44" fontId="6" fillId="6" borderId="4" xfId="2" applyFont="1" applyFill="1" applyBorder="1" applyAlignment="1">
      <alignment horizontal="center" vertical="center"/>
    </xf>
    <xf numFmtId="44" fontId="6" fillId="6" borderId="3" xfId="2" applyFont="1" applyFill="1" applyBorder="1" applyAlignment="1">
      <alignment horizontal="center" vertical="center"/>
    </xf>
    <xf numFmtId="44" fontId="6" fillId="6" borderId="7" xfId="2" applyFont="1" applyFill="1" applyBorder="1" applyAlignment="1">
      <alignment horizontal="center" vertical="center" wrapText="1"/>
    </xf>
    <xf numFmtId="44" fontId="6" fillId="6" borderId="26" xfId="2" applyFont="1" applyFill="1" applyBorder="1" applyAlignment="1">
      <alignment horizontal="center" vertical="center" wrapText="1"/>
    </xf>
    <xf numFmtId="0" fontId="4" fillId="0" borderId="16" xfId="1" applyFont="1" applyBorder="1"/>
    <xf numFmtId="0" fontId="4" fillId="0" borderId="17" xfId="1" applyFont="1" applyBorder="1"/>
    <xf numFmtId="0" fontId="4" fillId="0" borderId="18" xfId="1" applyFont="1" applyBorder="1"/>
    <xf numFmtId="0" fontId="4" fillId="0" borderId="20" xfId="1" applyFont="1" applyBorder="1"/>
    <xf numFmtId="0" fontId="4" fillId="0" borderId="19" xfId="1" applyFont="1" applyFill="1" applyBorder="1" applyAlignment="1">
      <alignment vertical="center"/>
    </xf>
    <xf numFmtId="0" fontId="4" fillId="0" borderId="20" xfId="1" applyFont="1" applyFill="1" applyBorder="1" applyAlignment="1">
      <alignment vertical="center"/>
    </xf>
    <xf numFmtId="0" fontId="4" fillId="0" borderId="19" xfId="1" applyFont="1" applyFill="1" applyBorder="1"/>
    <xf numFmtId="0" fontId="4" fillId="0" borderId="0" xfId="1" applyFont="1" applyFill="1" applyBorder="1"/>
    <xf numFmtId="0" fontId="4" fillId="0" borderId="20" xfId="1" applyFont="1" applyFill="1" applyBorder="1"/>
    <xf numFmtId="0" fontId="4" fillId="0" borderId="0" xfId="1" applyFont="1" applyFill="1" applyBorder="1" applyAlignment="1">
      <alignment horizontal="center" vertical="center"/>
    </xf>
    <xf numFmtId="0" fontId="4" fillId="0" borderId="20" xfId="1" applyFont="1" applyFill="1" applyBorder="1" applyAlignment="1">
      <alignment horizontal="center" vertical="center"/>
    </xf>
    <xf numFmtId="44" fontId="4" fillId="0" borderId="19" xfId="1" applyNumberFormat="1" applyFont="1" applyFill="1" applyBorder="1" applyAlignment="1">
      <alignment horizontal="center" vertical="center"/>
    </xf>
    <xf numFmtId="44" fontId="4" fillId="0" borderId="0" xfId="1" applyNumberFormat="1" applyFont="1" applyFill="1" applyBorder="1" applyAlignment="1">
      <alignment horizontal="center" vertical="center"/>
    </xf>
    <xf numFmtId="44" fontId="4" fillId="0" borderId="20" xfId="1" applyNumberFormat="1" applyFont="1" applyFill="1" applyBorder="1" applyAlignment="1">
      <alignment horizontal="center" vertical="center"/>
    </xf>
    <xf numFmtId="0" fontId="4" fillId="0" borderId="0" xfId="1" applyFont="1" applyBorder="1" applyAlignment="1">
      <alignment vertical="center"/>
    </xf>
    <xf numFmtId="0" fontId="4" fillId="0" borderId="20" xfId="1" applyFont="1" applyBorder="1" applyAlignment="1">
      <alignment vertical="center"/>
    </xf>
    <xf numFmtId="0" fontId="4" fillId="0" borderId="31" xfId="1" applyFont="1" applyBorder="1"/>
    <xf numFmtId="0" fontId="4" fillId="0" borderId="32" xfId="1" applyFont="1" applyBorder="1"/>
    <xf numFmtId="0" fontId="4" fillId="0" borderId="33" xfId="1" applyFont="1" applyBorder="1"/>
    <xf numFmtId="0" fontId="4" fillId="0" borderId="16" xfId="1" applyFont="1" applyBorder="1" applyAlignment="1">
      <alignment horizontal="center"/>
    </xf>
    <xf numFmtId="0" fontId="4" fillId="0" borderId="17" xfId="1" applyFont="1" applyBorder="1" applyAlignment="1">
      <alignment horizontal="center"/>
    </xf>
    <xf numFmtId="0" fontId="4" fillId="0" borderId="18" xfId="1" applyFont="1" applyBorder="1" applyAlignment="1">
      <alignment horizontal="center"/>
    </xf>
    <xf numFmtId="0" fontId="4" fillId="3" borderId="10" xfId="1" applyFont="1" applyFill="1" applyBorder="1" applyAlignment="1">
      <alignment horizontal="center" vertical="center"/>
    </xf>
    <xf numFmtId="0" fontId="4" fillId="3" borderId="12" xfId="1" applyFont="1" applyFill="1" applyBorder="1" applyAlignment="1">
      <alignment horizontal="center" vertical="center"/>
    </xf>
    <xf numFmtId="44" fontId="6" fillId="0" borderId="29" xfId="2" applyFont="1" applyFill="1" applyBorder="1" applyAlignment="1">
      <alignment horizontal="center" vertical="center"/>
    </xf>
    <xf numFmtId="44" fontId="6" fillId="0" borderId="11" xfId="2" applyFont="1" applyFill="1" applyBorder="1" applyAlignment="1">
      <alignment horizontal="center" vertical="center"/>
    </xf>
    <xf numFmtId="44" fontId="6" fillId="0" borderId="12" xfId="2" applyFont="1" applyFill="1" applyBorder="1" applyAlignment="1">
      <alignment horizontal="center" vertical="center"/>
    </xf>
    <xf numFmtId="44" fontId="6" fillId="0" borderId="10" xfId="2" applyFont="1" applyFill="1" applyBorder="1" applyAlignment="1">
      <alignment horizontal="center" vertical="center"/>
    </xf>
    <xf numFmtId="44" fontId="6" fillId="0" borderId="30" xfId="2" applyFont="1" applyFill="1" applyBorder="1" applyAlignment="1">
      <alignment horizontal="center" vertical="center"/>
    </xf>
    <xf numFmtId="44" fontId="6" fillId="5" borderId="29" xfId="2" applyFont="1" applyFill="1" applyBorder="1" applyAlignment="1">
      <alignment vertical="center"/>
    </xf>
    <xf numFmtId="44" fontId="6" fillId="5" borderId="11" xfId="2" applyFont="1" applyFill="1" applyBorder="1" applyAlignment="1">
      <alignment vertical="center"/>
    </xf>
    <xf numFmtId="44" fontId="6" fillId="5" borderId="30" xfId="2" applyFont="1" applyFill="1" applyBorder="1" applyAlignment="1">
      <alignment vertical="center"/>
    </xf>
    <xf numFmtId="3" fontId="6" fillId="0" borderId="2" xfId="1" applyNumberFormat="1" applyFont="1" applyFill="1" applyBorder="1" applyAlignment="1">
      <alignment horizontal="center" vertical="center"/>
    </xf>
    <xf numFmtId="3" fontId="6" fillId="0" borderId="13" xfId="1" applyNumberFormat="1" applyFont="1" applyFill="1" applyBorder="1" applyAlignment="1">
      <alignment horizontal="center" vertical="center"/>
    </xf>
    <xf numFmtId="3" fontId="6" fillId="0" borderId="24" xfId="1" applyNumberFormat="1" applyFont="1" applyFill="1" applyBorder="1" applyAlignment="1">
      <alignment horizontal="center" vertical="center"/>
    </xf>
    <xf numFmtId="3" fontId="6" fillId="0" borderId="5" xfId="1" applyNumberFormat="1" applyFont="1" applyFill="1" applyBorder="1" applyAlignment="1">
      <alignment horizontal="center" vertical="center"/>
    </xf>
    <xf numFmtId="3" fontId="6" fillId="0" borderId="14" xfId="1" applyNumberFormat="1" applyFont="1" applyFill="1" applyBorder="1" applyAlignment="1">
      <alignment horizontal="center" vertical="center"/>
    </xf>
    <xf numFmtId="3" fontId="6" fillId="0" borderId="22" xfId="1" applyNumberFormat="1" applyFont="1" applyFill="1" applyBorder="1" applyAlignment="1">
      <alignment horizontal="center" vertical="center"/>
    </xf>
    <xf numFmtId="3" fontId="6" fillId="0" borderId="23" xfId="1" applyNumberFormat="1" applyFont="1" applyFill="1" applyBorder="1" applyAlignment="1">
      <alignment horizontal="center" vertical="center"/>
    </xf>
    <xf numFmtId="3" fontId="6" fillId="0" borderId="21" xfId="1" applyNumberFormat="1" applyFont="1" applyFill="1" applyBorder="1" applyAlignment="1">
      <alignment horizontal="center" vertical="center"/>
    </xf>
    <xf numFmtId="3" fontId="6" fillId="0" borderId="3" xfId="1" applyNumberFormat="1" applyFont="1" applyFill="1" applyBorder="1" applyAlignment="1">
      <alignment horizontal="center" vertical="center"/>
    </xf>
    <xf numFmtId="3" fontId="6" fillId="0" borderId="19" xfId="1" applyNumberFormat="1" applyFont="1" applyFill="1" applyBorder="1" applyAlignment="1">
      <alignment horizontal="center" vertical="center"/>
    </xf>
    <xf numFmtId="3" fontId="6" fillId="0" borderId="0" xfId="1" applyNumberFormat="1" applyFont="1" applyFill="1" applyBorder="1" applyAlignment="1">
      <alignment horizontal="center" vertical="center"/>
    </xf>
    <xf numFmtId="3" fontId="6" fillId="0" borderId="9" xfId="1" applyNumberFormat="1" applyFont="1" applyFill="1" applyBorder="1" applyAlignment="1">
      <alignment horizontal="center" vertical="center"/>
    </xf>
    <xf numFmtId="0" fontId="6" fillId="5" borderId="10" xfId="1" applyFont="1" applyFill="1" applyBorder="1" applyAlignment="1">
      <alignment horizontal="center" vertical="center"/>
    </xf>
    <xf numFmtId="0" fontId="6" fillId="5" borderId="11" xfId="1" applyFont="1" applyFill="1" applyBorder="1" applyAlignment="1">
      <alignment horizontal="center" vertical="center"/>
    </xf>
    <xf numFmtId="0" fontId="6" fillId="5" borderId="12" xfId="1" applyFont="1" applyFill="1" applyBorder="1" applyAlignment="1">
      <alignment horizontal="center" vertical="center"/>
    </xf>
    <xf numFmtId="0" fontId="6" fillId="3" borderId="10" xfId="1" applyFont="1" applyFill="1" applyBorder="1" applyAlignment="1">
      <alignment horizontal="right" vertical="center"/>
    </xf>
    <xf numFmtId="0" fontId="6" fillId="3" borderId="11" xfId="1" applyFont="1" applyFill="1" applyBorder="1" applyAlignment="1">
      <alignment horizontal="right" vertical="center"/>
    </xf>
    <xf numFmtId="0" fontId="6" fillId="3" borderId="12" xfId="1" applyFont="1" applyFill="1" applyBorder="1" applyAlignment="1">
      <alignment horizontal="right" vertical="center"/>
    </xf>
    <xf numFmtId="0" fontId="9" fillId="4" borderId="2" xfId="3" applyNumberFormat="1" applyFont="1" applyFill="1" applyBorder="1" applyAlignment="1">
      <alignment horizontal="left" vertical="center"/>
    </xf>
    <xf numFmtId="0" fontId="9" fillId="4" borderId="13" xfId="3" applyNumberFormat="1" applyFont="1" applyFill="1" applyBorder="1" applyAlignment="1">
      <alignment horizontal="left" vertical="center"/>
    </xf>
    <xf numFmtId="0" fontId="9" fillId="4" borderId="8" xfId="3" applyNumberFormat="1" applyFont="1" applyFill="1" applyBorder="1" applyAlignment="1">
      <alignment horizontal="left" vertical="center"/>
    </xf>
    <xf numFmtId="0" fontId="9" fillId="4" borderId="0" xfId="3" applyNumberFormat="1" applyFont="1" applyFill="1" applyBorder="1" applyAlignment="1">
      <alignment horizontal="left" vertical="center"/>
    </xf>
    <xf numFmtId="0" fontId="6" fillId="0" borderId="10" xfId="1" applyFont="1" applyFill="1" applyBorder="1" applyAlignment="1">
      <alignment horizontal="center" vertical="center"/>
    </xf>
    <xf numFmtId="0" fontId="6" fillId="0" borderId="11" xfId="1" applyFont="1" applyFill="1" applyBorder="1" applyAlignment="1">
      <alignment horizontal="center" vertical="center"/>
    </xf>
    <xf numFmtId="0" fontId="6" fillId="4" borderId="8" xfId="3" applyNumberFormat="1" applyFont="1" applyFill="1" applyBorder="1" applyAlignment="1">
      <alignment horizontal="left" vertical="center" wrapText="1"/>
    </xf>
    <xf numFmtId="0" fontId="6" fillId="4" borderId="0" xfId="3" applyNumberFormat="1" applyFont="1" applyFill="1" applyBorder="1" applyAlignment="1">
      <alignment horizontal="left" vertical="center" wrapText="1"/>
    </xf>
    <xf numFmtId="0" fontId="6" fillId="0" borderId="1" xfId="1" applyFont="1" applyFill="1" applyBorder="1" applyAlignment="1">
      <alignment horizontal="center" vertical="center"/>
    </xf>
    <xf numFmtId="0" fontId="6" fillId="0" borderId="4" xfId="1" applyFont="1" applyFill="1" applyBorder="1" applyAlignment="1">
      <alignment horizontal="center" vertical="center"/>
    </xf>
    <xf numFmtId="0" fontId="6" fillId="0" borderId="2" xfId="1" applyFont="1" applyFill="1" applyBorder="1" applyAlignment="1">
      <alignment horizontal="center" vertical="center"/>
    </xf>
    <xf numFmtId="0" fontId="6" fillId="0" borderId="5" xfId="1" applyFont="1" applyFill="1" applyBorder="1" applyAlignment="1">
      <alignment horizontal="center" vertical="center"/>
    </xf>
  </cellXfs>
  <cellStyles count="4">
    <cellStyle name="Monétaire 2" xfId="2"/>
    <cellStyle name="Normal" xfId="0" builtinId="0"/>
    <cellStyle name="Normal 2" xfId="1"/>
    <cellStyle name="Normal_Feuil1" xfId="3"/>
  </cellStyles>
  <dxfs count="3">
    <dxf>
      <fill>
        <patternFill>
          <bgColor rgb="FFFF0000"/>
        </patternFill>
      </fill>
    </dxf>
    <dxf>
      <fill>
        <patternFill>
          <bgColor rgb="FFFF0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59999389629810485"/>
    <pageSetUpPr fitToPage="1"/>
  </sheetPr>
  <dimension ref="A1:BX111"/>
  <sheetViews>
    <sheetView tabSelected="1" zoomScaleNormal="100" zoomScaleSheetLayoutView="70" workbookViewId="0">
      <pane xSplit="7" ySplit="17" topLeftCell="BS18" activePane="bottomRight" state="frozen"/>
      <selection pane="topRight" activeCell="H1" sqref="H1"/>
      <selection pane="bottomLeft" activeCell="A18" sqref="A18"/>
      <selection pane="bottomRight" activeCell="BS10" sqref="BS10"/>
    </sheetView>
  </sheetViews>
  <sheetFormatPr baseColWidth="10" defaultColWidth="11.42578125" defaultRowHeight="14.25" x14ac:dyDescent="0.25"/>
  <cols>
    <col min="1" max="1" width="2.7109375" style="1" customWidth="1"/>
    <col min="2" max="2" width="7.28515625" style="10" bestFit="1" customWidth="1"/>
    <col min="3" max="3" width="72.7109375" style="1" customWidth="1"/>
    <col min="4" max="4" width="3.5703125" style="1" customWidth="1"/>
    <col min="5" max="5" width="6" style="118" customWidth="1"/>
    <col min="6" max="7" width="19.5703125" style="119" customWidth="1"/>
    <col min="8" max="8" width="5" style="120" customWidth="1"/>
    <col min="9" max="9" width="19.5703125" style="119" customWidth="1"/>
    <col min="10" max="10" width="19.5703125" style="121" customWidth="1"/>
    <col min="11" max="11" width="6" style="118" customWidth="1"/>
    <col min="12" max="13" width="19.5703125" style="119" customWidth="1"/>
    <col min="14" max="14" width="5" style="120" customWidth="1"/>
    <col min="15" max="15" width="19.5703125" style="119" customWidth="1"/>
    <col min="16" max="16" width="19.5703125" style="121" customWidth="1"/>
    <col min="17" max="17" width="6" style="118" customWidth="1"/>
    <col min="18" max="19" width="19.5703125" style="119" customWidth="1"/>
    <col min="20" max="20" width="5" style="120" customWidth="1"/>
    <col min="21" max="21" width="19.5703125" style="119" customWidth="1"/>
    <col min="22" max="22" width="19.5703125" style="121" customWidth="1"/>
    <col min="23" max="23" width="6" style="118" customWidth="1"/>
    <col min="24" max="25" width="19.5703125" style="119" customWidth="1"/>
    <col min="26" max="26" width="5" style="120" customWidth="1"/>
    <col min="27" max="27" width="19.5703125" style="119" customWidth="1"/>
    <col min="28" max="28" width="19.5703125" style="121" customWidth="1"/>
    <col min="29" max="29" width="6" style="118" customWidth="1"/>
    <col min="30" max="31" width="19.5703125" style="119" customWidth="1"/>
    <col min="32" max="32" width="5" style="120" customWidth="1"/>
    <col min="33" max="33" width="19.5703125" style="119" customWidth="1"/>
    <col min="34" max="34" width="19.5703125" style="121" customWidth="1"/>
    <col min="35" max="35" width="6" style="118" customWidth="1"/>
    <col min="36" max="37" width="19.5703125" style="119" customWidth="1"/>
    <col min="38" max="38" width="5" style="120" customWidth="1"/>
    <col min="39" max="39" width="19.5703125" style="119" customWidth="1"/>
    <col min="40" max="40" width="19.5703125" style="121" customWidth="1"/>
    <col min="41" max="41" width="6" style="118" customWidth="1"/>
    <col min="42" max="43" width="19.5703125" style="119" customWidth="1"/>
    <col min="44" max="44" width="5" style="120" customWidth="1"/>
    <col min="45" max="45" width="19.5703125" style="119" customWidth="1"/>
    <col min="46" max="46" width="19.5703125" style="121" customWidth="1"/>
    <col min="47" max="47" width="6" style="118" customWidth="1"/>
    <col min="48" max="49" width="19.5703125" style="119" customWidth="1"/>
    <col min="50" max="50" width="5" style="120" customWidth="1"/>
    <col min="51" max="51" width="19.5703125" style="119" customWidth="1"/>
    <col min="52" max="52" width="19.5703125" style="121" customWidth="1"/>
    <col min="53" max="53" width="6" style="118" customWidth="1"/>
    <col min="54" max="55" width="19.5703125" style="119" customWidth="1"/>
    <col min="56" max="56" width="5" style="120" customWidth="1"/>
    <col min="57" max="57" width="19.5703125" style="119" customWidth="1"/>
    <col min="58" max="58" width="19.5703125" style="121" customWidth="1"/>
    <col min="59" max="59" width="6" style="118" customWidth="1"/>
    <col min="60" max="61" width="19.5703125" style="119" customWidth="1"/>
    <col min="62" max="62" width="5" style="120" customWidth="1"/>
    <col min="63" max="63" width="19.5703125" style="119" customWidth="1"/>
    <col min="64" max="64" width="19.5703125" style="121" customWidth="1"/>
    <col min="65" max="65" width="6" style="118" customWidth="1"/>
    <col min="66" max="67" width="19.5703125" style="119" customWidth="1"/>
    <col min="68" max="68" width="5" style="120" customWidth="1"/>
    <col min="69" max="69" width="19.5703125" style="119" customWidth="1"/>
    <col min="70" max="70" width="19.5703125" style="121" customWidth="1"/>
    <col min="71" max="71" width="13" style="118" bestFit="1" customWidth="1"/>
    <col min="72" max="72" width="12" style="120" bestFit="1" customWidth="1"/>
    <col min="73" max="73" width="13" style="138" bestFit="1" customWidth="1"/>
    <col min="74" max="74" width="12" style="118" bestFit="1" customWidth="1"/>
    <col min="75" max="75" width="12" style="120" bestFit="1" customWidth="1"/>
    <col min="76" max="76" width="12" style="138" bestFit="1" customWidth="1"/>
    <col min="77" max="16384" width="11.42578125" style="1"/>
  </cols>
  <sheetData>
    <row r="1" spans="1:76" ht="15" customHeight="1" x14ac:dyDescent="0.25">
      <c r="B1" s="185"/>
      <c r="C1" s="186"/>
      <c r="D1" s="41"/>
      <c r="E1" s="82"/>
      <c r="F1" s="83"/>
      <c r="G1" s="83"/>
      <c r="H1" s="84"/>
      <c r="I1" s="83"/>
      <c r="J1" s="85"/>
      <c r="K1" s="82"/>
      <c r="L1" s="83"/>
      <c r="M1" s="83"/>
      <c r="N1" s="84"/>
      <c r="O1" s="83"/>
      <c r="P1" s="85"/>
      <c r="Q1" s="82"/>
      <c r="R1" s="83"/>
      <c r="S1" s="83"/>
      <c r="T1" s="84"/>
      <c r="U1" s="83"/>
      <c r="V1" s="85"/>
      <c r="W1" s="82"/>
      <c r="X1" s="83"/>
      <c r="Y1" s="83"/>
      <c r="Z1" s="84"/>
      <c r="AA1" s="83"/>
      <c r="AB1" s="85"/>
      <c r="AC1" s="82"/>
      <c r="AD1" s="83"/>
      <c r="AE1" s="83"/>
      <c r="AF1" s="84"/>
      <c r="AG1" s="83"/>
      <c r="AH1" s="85"/>
      <c r="AI1" s="82"/>
      <c r="AJ1" s="83"/>
      <c r="AK1" s="83"/>
      <c r="AL1" s="84"/>
      <c r="AM1" s="83"/>
      <c r="AN1" s="85"/>
      <c r="AO1" s="82"/>
      <c r="AP1" s="83"/>
      <c r="AQ1" s="83"/>
      <c r="AR1" s="84"/>
      <c r="AS1" s="83"/>
      <c r="AT1" s="85"/>
      <c r="AU1" s="82"/>
      <c r="AV1" s="83"/>
      <c r="AW1" s="83"/>
      <c r="AX1" s="84"/>
      <c r="AY1" s="83"/>
      <c r="AZ1" s="85"/>
      <c r="BA1" s="82"/>
      <c r="BB1" s="83"/>
      <c r="BC1" s="83"/>
      <c r="BD1" s="84"/>
      <c r="BE1" s="83"/>
      <c r="BF1" s="85"/>
      <c r="BG1" s="82"/>
      <c r="BH1" s="83"/>
      <c r="BI1" s="83"/>
      <c r="BJ1" s="84"/>
      <c r="BK1" s="83"/>
      <c r="BL1" s="85"/>
      <c r="BM1" s="82"/>
      <c r="BN1" s="83"/>
      <c r="BO1" s="83"/>
      <c r="BP1" s="84"/>
      <c r="BQ1" s="83"/>
      <c r="BR1" s="85"/>
      <c r="BS1" s="135"/>
      <c r="BT1" s="136"/>
      <c r="BU1" s="137"/>
      <c r="BV1" s="135"/>
      <c r="BW1" s="136"/>
      <c r="BX1" s="137"/>
    </row>
    <row r="2" spans="1:76" ht="15" customHeight="1" x14ac:dyDescent="0.25">
      <c r="B2" s="187"/>
      <c r="C2" s="188"/>
      <c r="D2" s="42"/>
      <c r="E2" s="86"/>
      <c r="F2" s="56"/>
      <c r="G2" s="56"/>
      <c r="H2" s="43"/>
      <c r="I2" s="56"/>
      <c r="J2" s="87"/>
      <c r="K2" s="86"/>
      <c r="L2" s="56"/>
      <c r="M2" s="56"/>
      <c r="N2" s="43"/>
      <c r="O2" s="56"/>
      <c r="P2" s="87"/>
      <c r="Q2" s="86"/>
      <c r="R2" s="56"/>
      <c r="S2" s="56"/>
      <c r="T2" s="43"/>
      <c r="U2" s="56"/>
      <c r="V2" s="87"/>
      <c r="W2" s="86"/>
      <c r="X2" s="56"/>
      <c r="Y2" s="56"/>
      <c r="Z2" s="43"/>
      <c r="AA2" s="56"/>
      <c r="AB2" s="87"/>
      <c r="AC2" s="86"/>
      <c r="AD2" s="56"/>
      <c r="AE2" s="56"/>
      <c r="AF2" s="43"/>
      <c r="AG2" s="56"/>
      <c r="AH2" s="87"/>
      <c r="AI2" s="86"/>
      <c r="AJ2" s="56"/>
      <c r="AK2" s="56"/>
      <c r="AL2" s="43"/>
      <c r="AM2" s="56"/>
      <c r="AN2" s="87"/>
      <c r="AO2" s="86"/>
      <c r="AP2" s="56"/>
      <c r="AQ2" s="56"/>
      <c r="AR2" s="43"/>
      <c r="AS2" s="56"/>
      <c r="AT2" s="87"/>
      <c r="AU2" s="86"/>
      <c r="AV2" s="56"/>
      <c r="AW2" s="56"/>
      <c r="AX2" s="43"/>
      <c r="AY2" s="56"/>
      <c r="AZ2" s="87"/>
      <c r="BA2" s="86"/>
      <c r="BB2" s="56"/>
      <c r="BC2" s="56"/>
      <c r="BD2" s="43"/>
      <c r="BE2" s="56"/>
      <c r="BF2" s="87"/>
      <c r="BG2" s="86"/>
      <c r="BH2" s="56"/>
      <c r="BI2" s="56"/>
      <c r="BJ2" s="43"/>
      <c r="BK2" s="56"/>
      <c r="BL2" s="87"/>
      <c r="BM2" s="86"/>
      <c r="BN2" s="56"/>
      <c r="BO2" s="56"/>
      <c r="BP2" s="43"/>
      <c r="BQ2" s="56"/>
      <c r="BR2" s="87"/>
    </row>
    <row r="3" spans="1:76" ht="5.25" customHeight="1" x14ac:dyDescent="0.25">
      <c r="B3" s="44"/>
      <c r="C3" s="45"/>
      <c r="D3" s="42"/>
      <c r="E3" s="86"/>
      <c r="F3" s="56"/>
      <c r="G3" s="56"/>
      <c r="H3" s="43"/>
      <c r="I3" s="56"/>
      <c r="J3" s="87"/>
      <c r="K3" s="86"/>
      <c r="L3" s="56"/>
      <c r="M3" s="56"/>
      <c r="N3" s="43"/>
      <c r="O3" s="56"/>
      <c r="P3" s="87"/>
      <c r="Q3" s="86"/>
      <c r="R3" s="56"/>
      <c r="S3" s="56"/>
      <c r="T3" s="43"/>
      <c r="U3" s="56"/>
      <c r="V3" s="87"/>
      <c r="W3" s="86"/>
      <c r="X3" s="56"/>
      <c r="Y3" s="56"/>
      <c r="Z3" s="43"/>
      <c r="AA3" s="56"/>
      <c r="AB3" s="87"/>
      <c r="AC3" s="86"/>
      <c r="AD3" s="56"/>
      <c r="AE3" s="56"/>
      <c r="AF3" s="43"/>
      <c r="AG3" s="56"/>
      <c r="AH3" s="87"/>
      <c r="AI3" s="86"/>
      <c r="AJ3" s="56"/>
      <c r="AK3" s="56"/>
      <c r="AL3" s="43"/>
      <c r="AM3" s="56"/>
      <c r="AN3" s="87"/>
      <c r="AO3" s="86"/>
      <c r="AP3" s="56"/>
      <c r="AQ3" s="56"/>
      <c r="AR3" s="43"/>
      <c r="AS3" s="56"/>
      <c r="AT3" s="87"/>
      <c r="AU3" s="86"/>
      <c r="AV3" s="56"/>
      <c r="AW3" s="56"/>
      <c r="AX3" s="43"/>
      <c r="AY3" s="56"/>
      <c r="AZ3" s="87"/>
      <c r="BA3" s="86"/>
      <c r="BB3" s="56"/>
      <c r="BC3" s="56"/>
      <c r="BD3" s="43"/>
      <c r="BE3" s="56"/>
      <c r="BF3" s="87"/>
      <c r="BG3" s="86"/>
      <c r="BH3" s="56"/>
      <c r="BI3" s="56"/>
      <c r="BJ3" s="43"/>
      <c r="BK3" s="56"/>
      <c r="BL3" s="87"/>
      <c r="BM3" s="86"/>
      <c r="BN3" s="56"/>
      <c r="BO3" s="56"/>
      <c r="BP3" s="43"/>
      <c r="BQ3" s="56"/>
      <c r="BR3" s="87"/>
    </row>
    <row r="4" spans="1:76" ht="5.25" customHeight="1" x14ac:dyDescent="0.25">
      <c r="B4" s="46"/>
      <c r="C4" s="43"/>
      <c r="D4" s="43"/>
      <c r="E4" s="86"/>
      <c r="F4" s="56"/>
      <c r="G4" s="56"/>
      <c r="H4" s="43"/>
      <c r="I4" s="56"/>
      <c r="J4" s="87"/>
      <c r="K4" s="86"/>
      <c r="L4" s="56"/>
      <c r="M4" s="56"/>
      <c r="N4" s="43"/>
      <c r="O4" s="56"/>
      <c r="P4" s="87"/>
      <c r="Q4" s="86"/>
      <c r="R4" s="56"/>
      <c r="S4" s="56"/>
      <c r="T4" s="43"/>
      <c r="U4" s="56"/>
      <c r="V4" s="87"/>
      <c r="W4" s="86"/>
      <c r="X4" s="56"/>
      <c r="Y4" s="56"/>
      <c r="Z4" s="43"/>
      <c r="AA4" s="56"/>
      <c r="AB4" s="87"/>
      <c r="AC4" s="86"/>
      <c r="AD4" s="56"/>
      <c r="AE4" s="56"/>
      <c r="AF4" s="43"/>
      <c r="AG4" s="56"/>
      <c r="AH4" s="87"/>
      <c r="AI4" s="86"/>
      <c r="AJ4" s="56"/>
      <c r="AK4" s="56"/>
      <c r="AL4" s="43"/>
      <c r="AM4" s="56"/>
      <c r="AN4" s="87"/>
      <c r="AO4" s="86"/>
      <c r="AP4" s="56"/>
      <c r="AQ4" s="56"/>
      <c r="AR4" s="43"/>
      <c r="AS4" s="56"/>
      <c r="AT4" s="87"/>
      <c r="AU4" s="86"/>
      <c r="AV4" s="56"/>
      <c r="AW4" s="56"/>
      <c r="AX4" s="43"/>
      <c r="AY4" s="56"/>
      <c r="AZ4" s="87"/>
      <c r="BA4" s="86"/>
      <c r="BB4" s="56"/>
      <c r="BC4" s="56"/>
      <c r="BD4" s="43"/>
      <c r="BE4" s="56"/>
      <c r="BF4" s="87"/>
      <c r="BG4" s="86"/>
      <c r="BH4" s="56"/>
      <c r="BI4" s="56"/>
      <c r="BJ4" s="43"/>
      <c r="BK4" s="56"/>
      <c r="BL4" s="87"/>
      <c r="BM4" s="86"/>
      <c r="BN4" s="56"/>
      <c r="BO4" s="56"/>
      <c r="BP4" s="43"/>
      <c r="BQ4" s="56"/>
      <c r="BR4" s="87"/>
    </row>
    <row r="5" spans="1:76" ht="15" thickBot="1" x14ac:dyDescent="0.3">
      <c r="B5" s="191"/>
      <c r="C5" s="192"/>
      <c r="D5" s="192"/>
      <c r="E5" s="86"/>
      <c r="F5" s="56"/>
      <c r="G5" s="56"/>
      <c r="H5" s="43"/>
      <c r="I5" s="56"/>
      <c r="J5" s="87"/>
      <c r="K5" s="86"/>
      <c r="L5" s="56"/>
      <c r="M5" s="56"/>
      <c r="N5" s="43"/>
      <c r="O5" s="56"/>
      <c r="P5" s="87"/>
      <c r="Q5" s="86"/>
      <c r="R5" s="56"/>
      <c r="S5" s="56"/>
      <c r="T5" s="43"/>
      <c r="U5" s="56"/>
      <c r="V5" s="87"/>
      <c r="W5" s="86"/>
      <c r="X5" s="56"/>
      <c r="Y5" s="56"/>
      <c r="Z5" s="43"/>
      <c r="AA5" s="56"/>
      <c r="AB5" s="87"/>
      <c r="AC5" s="86"/>
      <c r="AD5" s="56"/>
      <c r="AE5" s="56"/>
      <c r="AF5" s="43"/>
      <c r="AG5" s="56"/>
      <c r="AH5" s="87"/>
      <c r="AI5" s="86"/>
      <c r="AJ5" s="56"/>
      <c r="AK5" s="56"/>
      <c r="AL5" s="43"/>
      <c r="AM5" s="56"/>
      <c r="AN5" s="87"/>
      <c r="AO5" s="86"/>
      <c r="AP5" s="56"/>
      <c r="AQ5" s="56"/>
      <c r="AR5" s="43"/>
      <c r="AS5" s="56"/>
      <c r="AT5" s="87"/>
      <c r="AU5" s="86"/>
      <c r="AV5" s="56"/>
      <c r="AW5" s="56"/>
      <c r="AX5" s="43"/>
      <c r="AY5" s="56"/>
      <c r="AZ5" s="87"/>
      <c r="BA5" s="86"/>
      <c r="BB5" s="56"/>
      <c r="BC5" s="56"/>
      <c r="BD5" s="43"/>
      <c r="BE5" s="56"/>
      <c r="BF5" s="87"/>
      <c r="BG5" s="86"/>
      <c r="BH5" s="56"/>
      <c r="BI5" s="56"/>
      <c r="BJ5" s="43"/>
      <c r="BK5" s="56"/>
      <c r="BL5" s="87"/>
      <c r="BM5" s="86"/>
      <c r="BN5" s="56"/>
      <c r="BO5" s="56"/>
      <c r="BP5" s="43"/>
      <c r="BQ5" s="56"/>
      <c r="BR5" s="87"/>
    </row>
    <row r="6" spans="1:76" x14ac:dyDescent="0.25">
      <c r="B6" s="47"/>
      <c r="C6" s="43"/>
      <c r="D6" s="48"/>
      <c r="E6" s="86"/>
      <c r="F6" s="56"/>
      <c r="G6" s="56"/>
      <c r="H6" s="43"/>
      <c r="I6" s="56"/>
      <c r="J6" s="87"/>
      <c r="K6" s="86"/>
      <c r="L6" s="56"/>
      <c r="M6" s="56"/>
      <c r="N6" s="43"/>
      <c r="O6" s="56"/>
      <c r="P6" s="87"/>
      <c r="Q6" s="86"/>
      <c r="R6" s="56"/>
      <c r="S6" s="56"/>
      <c r="T6" s="43"/>
      <c r="U6" s="56"/>
      <c r="V6" s="87"/>
      <c r="W6" s="86"/>
      <c r="X6" s="56"/>
      <c r="Y6" s="56"/>
      <c r="Z6" s="43"/>
      <c r="AA6" s="56"/>
      <c r="AB6" s="87"/>
      <c r="AC6" s="86"/>
      <c r="AD6" s="56"/>
      <c r="AE6" s="56"/>
      <c r="AF6" s="43"/>
      <c r="AG6" s="56"/>
      <c r="AH6" s="87"/>
      <c r="AI6" s="86"/>
      <c r="AJ6" s="56"/>
      <c r="AK6" s="56"/>
      <c r="AL6" s="43"/>
      <c r="AM6" s="56"/>
      <c r="AN6" s="87"/>
      <c r="AO6" s="86"/>
      <c r="AP6" s="56"/>
      <c r="AQ6" s="56"/>
      <c r="AR6" s="43"/>
      <c r="AS6" s="56"/>
      <c r="AT6" s="87"/>
      <c r="AU6" s="86"/>
      <c r="AV6" s="56"/>
      <c r="AW6" s="56"/>
      <c r="AX6" s="43"/>
      <c r="AY6" s="56"/>
      <c r="AZ6" s="87"/>
      <c r="BA6" s="86"/>
      <c r="BB6" s="56"/>
      <c r="BC6" s="56"/>
      <c r="BD6" s="43"/>
      <c r="BE6" s="56"/>
      <c r="BF6" s="87"/>
      <c r="BG6" s="86"/>
      <c r="BH6" s="56"/>
      <c r="BI6" s="56"/>
      <c r="BJ6" s="43"/>
      <c r="BK6" s="56"/>
      <c r="BL6" s="87"/>
      <c r="BM6" s="86"/>
      <c r="BN6" s="56"/>
      <c r="BO6" s="56"/>
      <c r="BP6" s="43"/>
      <c r="BQ6" s="56"/>
      <c r="BR6" s="87"/>
      <c r="BS6" s="154" t="s">
        <v>146</v>
      </c>
      <c r="BT6" s="155"/>
      <c r="BU6" s="156"/>
      <c r="BV6" s="154" t="s">
        <v>149</v>
      </c>
      <c r="BW6" s="155"/>
      <c r="BX6" s="156"/>
    </row>
    <row r="7" spans="1:76" ht="15" thickBot="1" x14ac:dyDescent="0.3">
      <c r="B7" s="49"/>
      <c r="C7" s="43"/>
      <c r="D7" s="43"/>
      <c r="E7" s="88"/>
      <c r="F7" s="57"/>
      <c r="G7" s="57"/>
      <c r="H7" s="43"/>
      <c r="I7" s="57"/>
      <c r="J7" s="89"/>
      <c r="K7" s="88"/>
      <c r="L7" s="57"/>
      <c r="M7" s="57"/>
      <c r="N7" s="43"/>
      <c r="O7" s="57"/>
      <c r="P7" s="89"/>
      <c r="Q7" s="88"/>
      <c r="R7" s="57"/>
      <c r="S7" s="57"/>
      <c r="T7" s="43"/>
      <c r="U7" s="57"/>
      <c r="V7" s="89"/>
      <c r="W7" s="88"/>
      <c r="X7" s="57"/>
      <c r="Y7" s="57"/>
      <c r="Z7" s="43"/>
      <c r="AA7" s="57"/>
      <c r="AB7" s="89"/>
      <c r="AC7" s="88"/>
      <c r="AD7" s="57"/>
      <c r="AE7" s="57"/>
      <c r="AF7" s="43"/>
      <c r="AG7" s="57"/>
      <c r="AH7" s="89"/>
      <c r="AI7" s="88"/>
      <c r="AJ7" s="57"/>
      <c r="AK7" s="57"/>
      <c r="AL7" s="43"/>
      <c r="AM7" s="57"/>
      <c r="AN7" s="89"/>
      <c r="AO7" s="88"/>
      <c r="AP7" s="57"/>
      <c r="AQ7" s="57"/>
      <c r="AR7" s="43"/>
      <c r="AS7" s="57"/>
      <c r="AT7" s="89"/>
      <c r="AU7" s="88"/>
      <c r="AV7" s="57"/>
      <c r="AW7" s="57"/>
      <c r="AX7" s="43"/>
      <c r="AY7" s="57"/>
      <c r="AZ7" s="89"/>
      <c r="BA7" s="88"/>
      <c r="BB7" s="57"/>
      <c r="BC7" s="57"/>
      <c r="BD7" s="43"/>
      <c r="BE7" s="57"/>
      <c r="BF7" s="89"/>
      <c r="BG7" s="88"/>
      <c r="BH7" s="57"/>
      <c r="BI7" s="57"/>
      <c r="BJ7" s="43"/>
      <c r="BK7" s="57"/>
      <c r="BL7" s="89"/>
      <c r="BM7" s="88"/>
      <c r="BN7" s="57"/>
      <c r="BO7" s="57"/>
      <c r="BP7" s="43"/>
      <c r="BQ7" s="57"/>
      <c r="BR7" s="89"/>
      <c r="BS7" s="151" t="s">
        <v>148</v>
      </c>
      <c r="BT7" s="152" t="s">
        <v>147</v>
      </c>
      <c r="BU7" s="153" t="s">
        <v>145</v>
      </c>
      <c r="BV7" s="151" t="s">
        <v>148</v>
      </c>
      <c r="BW7" s="152" t="s">
        <v>147</v>
      </c>
      <c r="BX7" s="153" t="s">
        <v>145</v>
      </c>
    </row>
    <row r="8" spans="1:76" s="4" customFormat="1" ht="13.5" customHeight="1" x14ac:dyDescent="0.25">
      <c r="A8" s="2"/>
      <c r="B8" s="50"/>
      <c r="C8" s="51"/>
      <c r="D8" s="51"/>
      <c r="E8" s="90"/>
      <c r="F8" s="58"/>
      <c r="G8" s="58"/>
      <c r="H8" s="52"/>
      <c r="I8" s="58"/>
      <c r="J8" s="91"/>
      <c r="K8" s="90"/>
      <c r="L8" s="58"/>
      <c r="M8" s="58"/>
      <c r="N8" s="52"/>
      <c r="O8" s="58"/>
      <c r="P8" s="91"/>
      <c r="Q8" s="90"/>
      <c r="R8" s="58"/>
      <c r="S8" s="58"/>
      <c r="T8" s="52"/>
      <c r="U8" s="58"/>
      <c r="V8" s="91"/>
      <c r="W8" s="90"/>
      <c r="X8" s="58"/>
      <c r="Y8" s="58"/>
      <c r="Z8" s="52"/>
      <c r="AA8" s="58"/>
      <c r="AB8" s="91"/>
      <c r="AC8" s="90"/>
      <c r="AD8" s="58"/>
      <c r="AE8" s="58"/>
      <c r="AF8" s="52"/>
      <c r="AG8" s="58"/>
      <c r="AH8" s="91"/>
      <c r="AI8" s="90"/>
      <c r="AJ8" s="58"/>
      <c r="AK8" s="58"/>
      <c r="AL8" s="52"/>
      <c r="AM8" s="58"/>
      <c r="AN8" s="91"/>
      <c r="AO8" s="90"/>
      <c r="AP8" s="58"/>
      <c r="AQ8" s="58"/>
      <c r="AR8" s="52"/>
      <c r="AS8" s="58"/>
      <c r="AT8" s="91"/>
      <c r="AU8" s="90"/>
      <c r="AV8" s="58"/>
      <c r="AW8" s="58"/>
      <c r="AX8" s="52"/>
      <c r="AY8" s="58"/>
      <c r="AZ8" s="91"/>
      <c r="BA8" s="90"/>
      <c r="BB8" s="58"/>
      <c r="BC8" s="58"/>
      <c r="BD8" s="52"/>
      <c r="BE8" s="58"/>
      <c r="BF8" s="91"/>
      <c r="BG8" s="90"/>
      <c r="BH8" s="58"/>
      <c r="BI8" s="58"/>
      <c r="BJ8" s="52"/>
      <c r="BK8" s="58"/>
      <c r="BL8" s="91"/>
      <c r="BM8" s="90"/>
      <c r="BN8" s="58"/>
      <c r="BO8" s="58"/>
      <c r="BP8" s="52"/>
      <c r="BQ8" s="58"/>
      <c r="BR8" s="91"/>
      <c r="BS8" s="139"/>
      <c r="BT8" s="2"/>
      <c r="BU8" s="140"/>
      <c r="BV8" s="139"/>
      <c r="BW8" s="2"/>
      <c r="BX8" s="140"/>
    </row>
    <row r="9" spans="1:76" s="3" customFormat="1" ht="12.75" customHeight="1" x14ac:dyDescent="0.25">
      <c r="B9" s="5" t="s">
        <v>0</v>
      </c>
      <c r="C9" s="193" t="s">
        <v>1</v>
      </c>
      <c r="D9" s="195" t="s">
        <v>2</v>
      </c>
      <c r="E9" s="173" t="s">
        <v>108</v>
      </c>
      <c r="F9" s="168"/>
      <c r="G9" s="175"/>
      <c r="H9" s="167" t="s">
        <v>109</v>
      </c>
      <c r="I9" s="168"/>
      <c r="J9" s="169"/>
      <c r="K9" s="173" t="s">
        <v>108</v>
      </c>
      <c r="L9" s="168"/>
      <c r="M9" s="175"/>
      <c r="N9" s="167" t="s">
        <v>109</v>
      </c>
      <c r="O9" s="168"/>
      <c r="P9" s="169"/>
      <c r="Q9" s="173" t="s">
        <v>108</v>
      </c>
      <c r="R9" s="168"/>
      <c r="S9" s="175"/>
      <c r="T9" s="167" t="s">
        <v>109</v>
      </c>
      <c r="U9" s="168"/>
      <c r="V9" s="169"/>
      <c r="W9" s="173" t="s">
        <v>108</v>
      </c>
      <c r="X9" s="168"/>
      <c r="Y9" s="175"/>
      <c r="Z9" s="167" t="s">
        <v>109</v>
      </c>
      <c r="AA9" s="168"/>
      <c r="AB9" s="169"/>
      <c r="AC9" s="173" t="s">
        <v>108</v>
      </c>
      <c r="AD9" s="168"/>
      <c r="AE9" s="175"/>
      <c r="AF9" s="167" t="s">
        <v>109</v>
      </c>
      <c r="AG9" s="168"/>
      <c r="AH9" s="169"/>
      <c r="AI9" s="173" t="s">
        <v>108</v>
      </c>
      <c r="AJ9" s="168"/>
      <c r="AK9" s="175"/>
      <c r="AL9" s="167" t="s">
        <v>109</v>
      </c>
      <c r="AM9" s="168"/>
      <c r="AN9" s="169"/>
      <c r="AO9" s="173" t="s">
        <v>108</v>
      </c>
      <c r="AP9" s="168"/>
      <c r="AQ9" s="175"/>
      <c r="AR9" s="167" t="s">
        <v>109</v>
      </c>
      <c r="AS9" s="168"/>
      <c r="AT9" s="169"/>
      <c r="AU9" s="173" t="s">
        <v>108</v>
      </c>
      <c r="AV9" s="168"/>
      <c r="AW9" s="175"/>
      <c r="AX9" s="167" t="s">
        <v>109</v>
      </c>
      <c r="AY9" s="168"/>
      <c r="AZ9" s="169"/>
      <c r="BA9" s="173" t="s">
        <v>108</v>
      </c>
      <c r="BB9" s="168"/>
      <c r="BC9" s="175"/>
      <c r="BD9" s="167" t="s">
        <v>109</v>
      </c>
      <c r="BE9" s="168"/>
      <c r="BF9" s="169"/>
      <c r="BG9" s="173" t="s">
        <v>108</v>
      </c>
      <c r="BH9" s="168"/>
      <c r="BI9" s="175"/>
      <c r="BJ9" s="167" t="s">
        <v>109</v>
      </c>
      <c r="BK9" s="168"/>
      <c r="BL9" s="169"/>
      <c r="BM9" s="173" t="s">
        <v>108</v>
      </c>
      <c r="BN9" s="168"/>
      <c r="BO9" s="175"/>
      <c r="BP9" s="167" t="s">
        <v>109</v>
      </c>
      <c r="BQ9" s="168"/>
      <c r="BR9" s="169"/>
      <c r="BS9" s="141"/>
      <c r="BT9" s="142"/>
      <c r="BU9" s="143"/>
      <c r="BV9" s="141"/>
      <c r="BW9" s="142"/>
      <c r="BX9" s="143"/>
    </row>
    <row r="10" spans="1:76" s="3" customFormat="1" x14ac:dyDescent="0.25">
      <c r="B10" s="7" t="s">
        <v>3</v>
      </c>
      <c r="C10" s="194"/>
      <c r="D10" s="196"/>
      <c r="E10" s="176"/>
      <c r="F10" s="177"/>
      <c r="G10" s="178"/>
      <c r="H10" s="170"/>
      <c r="I10" s="171"/>
      <c r="J10" s="172"/>
      <c r="K10" s="176"/>
      <c r="L10" s="177"/>
      <c r="M10" s="178"/>
      <c r="N10" s="170"/>
      <c r="O10" s="171"/>
      <c r="P10" s="172"/>
      <c r="Q10" s="176"/>
      <c r="R10" s="177"/>
      <c r="S10" s="178"/>
      <c r="T10" s="170"/>
      <c r="U10" s="171"/>
      <c r="V10" s="172"/>
      <c r="W10" s="176"/>
      <c r="X10" s="177"/>
      <c r="Y10" s="178"/>
      <c r="Z10" s="170"/>
      <c r="AA10" s="171"/>
      <c r="AB10" s="172"/>
      <c r="AC10" s="176"/>
      <c r="AD10" s="177"/>
      <c r="AE10" s="178"/>
      <c r="AF10" s="170"/>
      <c r="AG10" s="171"/>
      <c r="AH10" s="172"/>
      <c r="AI10" s="176"/>
      <c r="AJ10" s="177"/>
      <c r="AK10" s="178"/>
      <c r="AL10" s="170"/>
      <c r="AM10" s="171"/>
      <c r="AN10" s="172"/>
      <c r="AO10" s="176"/>
      <c r="AP10" s="177"/>
      <c r="AQ10" s="178"/>
      <c r="AR10" s="170"/>
      <c r="AS10" s="171"/>
      <c r="AT10" s="172"/>
      <c r="AU10" s="176"/>
      <c r="AV10" s="177"/>
      <c r="AW10" s="178"/>
      <c r="AX10" s="170"/>
      <c r="AY10" s="171"/>
      <c r="AZ10" s="172"/>
      <c r="BA10" s="176"/>
      <c r="BB10" s="177"/>
      <c r="BC10" s="178"/>
      <c r="BD10" s="170"/>
      <c r="BE10" s="171"/>
      <c r="BF10" s="172"/>
      <c r="BG10" s="176"/>
      <c r="BH10" s="177"/>
      <c r="BI10" s="178"/>
      <c r="BJ10" s="170"/>
      <c r="BK10" s="171"/>
      <c r="BL10" s="172"/>
      <c r="BM10" s="176"/>
      <c r="BN10" s="177"/>
      <c r="BO10" s="178"/>
      <c r="BP10" s="170"/>
      <c r="BQ10" s="171"/>
      <c r="BR10" s="172"/>
      <c r="BS10" s="141"/>
      <c r="BT10" s="142"/>
      <c r="BU10" s="143"/>
      <c r="BV10" s="141"/>
      <c r="BW10" s="142"/>
      <c r="BX10" s="143"/>
    </row>
    <row r="11" spans="1:76" s="4" customFormat="1" x14ac:dyDescent="0.25">
      <c r="B11" s="21"/>
      <c r="C11" s="35"/>
      <c r="D11" s="23"/>
      <c r="E11" s="173" t="s">
        <v>110</v>
      </c>
      <c r="F11" s="6" t="s">
        <v>142</v>
      </c>
      <c r="G11" s="79" t="s">
        <v>126</v>
      </c>
      <c r="H11" s="167" t="s">
        <v>110</v>
      </c>
      <c r="I11" s="6" t="s">
        <v>142</v>
      </c>
      <c r="J11" s="92" t="s">
        <v>126</v>
      </c>
      <c r="K11" s="173" t="s">
        <v>110</v>
      </c>
      <c r="L11" s="6" t="s">
        <v>142</v>
      </c>
      <c r="M11" s="79" t="s">
        <v>126</v>
      </c>
      <c r="N11" s="167" t="s">
        <v>110</v>
      </c>
      <c r="O11" s="6" t="s">
        <v>142</v>
      </c>
      <c r="P11" s="92" t="s">
        <v>126</v>
      </c>
      <c r="Q11" s="173" t="s">
        <v>110</v>
      </c>
      <c r="R11" s="6" t="s">
        <v>142</v>
      </c>
      <c r="S11" s="79" t="s">
        <v>126</v>
      </c>
      <c r="T11" s="167" t="s">
        <v>110</v>
      </c>
      <c r="U11" s="6" t="s">
        <v>142</v>
      </c>
      <c r="V11" s="92" t="s">
        <v>126</v>
      </c>
      <c r="W11" s="173" t="s">
        <v>110</v>
      </c>
      <c r="X11" s="6" t="s">
        <v>142</v>
      </c>
      <c r="Y11" s="79" t="s">
        <v>126</v>
      </c>
      <c r="Z11" s="167" t="s">
        <v>110</v>
      </c>
      <c r="AA11" s="6" t="s">
        <v>142</v>
      </c>
      <c r="AB11" s="92" t="s">
        <v>126</v>
      </c>
      <c r="AC11" s="173" t="s">
        <v>110</v>
      </c>
      <c r="AD11" s="6" t="s">
        <v>142</v>
      </c>
      <c r="AE11" s="79" t="s">
        <v>126</v>
      </c>
      <c r="AF11" s="167" t="s">
        <v>110</v>
      </c>
      <c r="AG11" s="6" t="s">
        <v>142</v>
      </c>
      <c r="AH11" s="92" t="s">
        <v>126</v>
      </c>
      <c r="AI11" s="173" t="s">
        <v>110</v>
      </c>
      <c r="AJ11" s="6" t="s">
        <v>142</v>
      </c>
      <c r="AK11" s="79" t="s">
        <v>126</v>
      </c>
      <c r="AL11" s="167" t="s">
        <v>110</v>
      </c>
      <c r="AM11" s="6" t="s">
        <v>142</v>
      </c>
      <c r="AN11" s="92" t="s">
        <v>126</v>
      </c>
      <c r="AO11" s="173" t="s">
        <v>110</v>
      </c>
      <c r="AP11" s="6" t="s">
        <v>142</v>
      </c>
      <c r="AQ11" s="81" t="s">
        <v>126</v>
      </c>
      <c r="AR11" s="167" t="s">
        <v>110</v>
      </c>
      <c r="AS11" s="6" t="s">
        <v>142</v>
      </c>
      <c r="AT11" s="92" t="s">
        <v>126</v>
      </c>
      <c r="AU11" s="173" t="s">
        <v>110</v>
      </c>
      <c r="AV11" s="6" t="s">
        <v>142</v>
      </c>
      <c r="AW11" s="81" t="s">
        <v>126</v>
      </c>
      <c r="AX11" s="167" t="s">
        <v>110</v>
      </c>
      <c r="AY11" s="6" t="s">
        <v>142</v>
      </c>
      <c r="AZ11" s="92" t="s">
        <v>126</v>
      </c>
      <c r="BA11" s="173" t="s">
        <v>110</v>
      </c>
      <c r="BB11" s="6" t="s">
        <v>142</v>
      </c>
      <c r="BC11" s="81" t="s">
        <v>126</v>
      </c>
      <c r="BD11" s="167" t="s">
        <v>110</v>
      </c>
      <c r="BE11" s="6" t="s">
        <v>142</v>
      </c>
      <c r="BF11" s="92" t="s">
        <v>126</v>
      </c>
      <c r="BG11" s="173" t="s">
        <v>110</v>
      </c>
      <c r="BH11" s="6" t="s">
        <v>142</v>
      </c>
      <c r="BI11" s="81" t="s">
        <v>126</v>
      </c>
      <c r="BJ11" s="167" t="s">
        <v>110</v>
      </c>
      <c r="BK11" s="6" t="s">
        <v>142</v>
      </c>
      <c r="BL11" s="92" t="s">
        <v>126</v>
      </c>
      <c r="BM11" s="173" t="s">
        <v>110</v>
      </c>
      <c r="BN11" s="6" t="s">
        <v>142</v>
      </c>
      <c r="BO11" s="81" t="s">
        <v>126</v>
      </c>
      <c r="BP11" s="167" t="s">
        <v>110</v>
      </c>
      <c r="BQ11" s="6" t="s">
        <v>142</v>
      </c>
      <c r="BR11" s="92" t="s">
        <v>126</v>
      </c>
      <c r="BS11" s="139"/>
      <c r="BT11" s="2"/>
      <c r="BU11" s="140"/>
      <c r="BV11" s="139"/>
      <c r="BW11" s="2"/>
      <c r="BX11" s="140"/>
    </row>
    <row r="12" spans="1:76" s="4" customFormat="1" x14ac:dyDescent="0.25">
      <c r="B12" s="21"/>
      <c r="C12" s="35"/>
      <c r="D12" s="23"/>
      <c r="E12" s="174"/>
      <c r="F12" s="8" t="s">
        <v>127</v>
      </c>
      <c r="G12" s="80" t="s">
        <v>127</v>
      </c>
      <c r="H12" s="170"/>
      <c r="I12" s="8" t="s">
        <v>127</v>
      </c>
      <c r="J12" s="93" t="s">
        <v>127</v>
      </c>
      <c r="K12" s="174"/>
      <c r="L12" s="8" t="s">
        <v>127</v>
      </c>
      <c r="M12" s="80" t="s">
        <v>127</v>
      </c>
      <c r="N12" s="170"/>
      <c r="O12" s="8" t="s">
        <v>127</v>
      </c>
      <c r="P12" s="93" t="s">
        <v>127</v>
      </c>
      <c r="Q12" s="174"/>
      <c r="R12" s="8" t="s">
        <v>127</v>
      </c>
      <c r="S12" s="80" t="s">
        <v>127</v>
      </c>
      <c r="T12" s="170"/>
      <c r="U12" s="8" t="s">
        <v>127</v>
      </c>
      <c r="V12" s="93" t="s">
        <v>127</v>
      </c>
      <c r="W12" s="174"/>
      <c r="X12" s="8" t="s">
        <v>127</v>
      </c>
      <c r="Y12" s="80" t="s">
        <v>127</v>
      </c>
      <c r="Z12" s="170"/>
      <c r="AA12" s="8" t="s">
        <v>127</v>
      </c>
      <c r="AB12" s="93" t="s">
        <v>127</v>
      </c>
      <c r="AC12" s="174"/>
      <c r="AD12" s="8" t="s">
        <v>127</v>
      </c>
      <c r="AE12" s="80" t="s">
        <v>127</v>
      </c>
      <c r="AF12" s="170"/>
      <c r="AG12" s="8" t="s">
        <v>127</v>
      </c>
      <c r="AH12" s="93" t="s">
        <v>127</v>
      </c>
      <c r="AI12" s="174"/>
      <c r="AJ12" s="8" t="s">
        <v>127</v>
      </c>
      <c r="AK12" s="80" t="s">
        <v>127</v>
      </c>
      <c r="AL12" s="170"/>
      <c r="AM12" s="8" t="s">
        <v>127</v>
      </c>
      <c r="AN12" s="93" t="s">
        <v>127</v>
      </c>
      <c r="AO12" s="174"/>
      <c r="AP12" s="8" t="s">
        <v>127</v>
      </c>
      <c r="AQ12" s="80" t="s">
        <v>127</v>
      </c>
      <c r="AR12" s="170"/>
      <c r="AS12" s="8" t="s">
        <v>127</v>
      </c>
      <c r="AT12" s="93" t="s">
        <v>127</v>
      </c>
      <c r="AU12" s="174"/>
      <c r="AV12" s="8" t="s">
        <v>127</v>
      </c>
      <c r="AW12" s="80" t="s">
        <v>127</v>
      </c>
      <c r="AX12" s="170"/>
      <c r="AY12" s="8" t="s">
        <v>127</v>
      </c>
      <c r="AZ12" s="93" t="s">
        <v>127</v>
      </c>
      <c r="BA12" s="174"/>
      <c r="BB12" s="8" t="s">
        <v>127</v>
      </c>
      <c r="BC12" s="80" t="s">
        <v>127</v>
      </c>
      <c r="BD12" s="170"/>
      <c r="BE12" s="8" t="s">
        <v>127</v>
      </c>
      <c r="BF12" s="93" t="s">
        <v>127</v>
      </c>
      <c r="BG12" s="174"/>
      <c r="BH12" s="8" t="s">
        <v>127</v>
      </c>
      <c r="BI12" s="80" t="s">
        <v>127</v>
      </c>
      <c r="BJ12" s="170"/>
      <c r="BK12" s="8" t="s">
        <v>127</v>
      </c>
      <c r="BL12" s="93" t="s">
        <v>127</v>
      </c>
      <c r="BM12" s="174"/>
      <c r="BN12" s="8" t="s">
        <v>127</v>
      </c>
      <c r="BO12" s="80" t="s">
        <v>127</v>
      </c>
      <c r="BP12" s="170"/>
      <c r="BQ12" s="8" t="s">
        <v>127</v>
      </c>
      <c r="BR12" s="93" t="s">
        <v>127</v>
      </c>
      <c r="BS12" s="139"/>
      <c r="BT12" s="2"/>
      <c r="BU12" s="140"/>
      <c r="BV12" s="139"/>
      <c r="BW12" s="2"/>
      <c r="BX12" s="140"/>
    </row>
    <row r="13" spans="1:76" s="9" customFormat="1" x14ac:dyDescent="0.25">
      <c r="B13" s="29" t="s">
        <v>20</v>
      </c>
      <c r="C13" s="29" t="s">
        <v>21</v>
      </c>
      <c r="D13" s="31"/>
      <c r="E13" s="94"/>
      <c r="F13" s="53"/>
      <c r="G13" s="55"/>
      <c r="H13" s="31"/>
      <c r="I13" s="53"/>
      <c r="J13" s="95"/>
      <c r="K13" s="94"/>
      <c r="L13" s="53"/>
      <c r="M13" s="55"/>
      <c r="N13" s="31"/>
      <c r="O13" s="53"/>
      <c r="P13" s="95"/>
      <c r="Q13" s="94"/>
      <c r="R13" s="53"/>
      <c r="S13" s="55"/>
      <c r="T13" s="31"/>
      <c r="U13" s="53"/>
      <c r="V13" s="95"/>
      <c r="W13" s="94"/>
      <c r="X13" s="53"/>
      <c r="Y13" s="55"/>
      <c r="Z13" s="31"/>
      <c r="AA13" s="53"/>
      <c r="AB13" s="95"/>
      <c r="AC13" s="94"/>
      <c r="AD13" s="53"/>
      <c r="AE13" s="55"/>
      <c r="AF13" s="31"/>
      <c r="AG13" s="53"/>
      <c r="AH13" s="95"/>
      <c r="AI13" s="94"/>
      <c r="AJ13" s="53"/>
      <c r="AK13" s="55"/>
      <c r="AL13" s="31"/>
      <c r="AM13" s="53"/>
      <c r="AN13" s="95"/>
      <c r="AO13" s="94"/>
      <c r="AP13" s="53"/>
      <c r="AQ13" s="55"/>
      <c r="AR13" s="31"/>
      <c r="AS13" s="53"/>
      <c r="AT13" s="95"/>
      <c r="AU13" s="94"/>
      <c r="AV13" s="53"/>
      <c r="AW13" s="55"/>
      <c r="AX13" s="31"/>
      <c r="AY13" s="53"/>
      <c r="AZ13" s="95"/>
      <c r="BA13" s="94"/>
      <c r="BB13" s="53"/>
      <c r="BC13" s="55"/>
      <c r="BD13" s="31"/>
      <c r="BE13" s="53"/>
      <c r="BF13" s="95"/>
      <c r="BG13" s="94"/>
      <c r="BH13" s="53"/>
      <c r="BI13" s="55"/>
      <c r="BJ13" s="31"/>
      <c r="BK13" s="53"/>
      <c r="BL13" s="95"/>
      <c r="BM13" s="94"/>
      <c r="BN13" s="53"/>
      <c r="BO13" s="55"/>
      <c r="BP13" s="31"/>
      <c r="BQ13" s="53"/>
      <c r="BR13" s="95"/>
      <c r="BS13" s="94"/>
      <c r="BT13" s="144"/>
      <c r="BU13" s="145"/>
      <c r="BV13" s="94"/>
      <c r="BW13" s="144"/>
      <c r="BX13" s="145"/>
    </row>
    <row r="14" spans="1:76" s="9" customFormat="1" x14ac:dyDescent="0.25">
      <c r="B14" s="16" t="s">
        <v>22</v>
      </c>
      <c r="C14" s="16" t="s">
        <v>16</v>
      </c>
      <c r="D14" s="19" t="s">
        <v>5</v>
      </c>
      <c r="E14" s="96">
        <v>1</v>
      </c>
      <c r="F14" s="54">
        <v>3700</v>
      </c>
      <c r="G14" s="54">
        <f>F14*E14</f>
        <v>3700</v>
      </c>
      <c r="H14" s="19">
        <v>1</v>
      </c>
      <c r="I14" s="54">
        <v>1400</v>
      </c>
      <c r="J14" s="97">
        <f>I14*H14</f>
        <v>1400</v>
      </c>
      <c r="K14" s="96">
        <v>1</v>
      </c>
      <c r="L14" s="54">
        <v>3700</v>
      </c>
      <c r="M14" s="54">
        <f>L14*K14</f>
        <v>3700</v>
      </c>
      <c r="N14" s="19">
        <v>1</v>
      </c>
      <c r="O14" s="54">
        <v>1400</v>
      </c>
      <c r="P14" s="97">
        <f>O14*N14</f>
        <v>1400</v>
      </c>
      <c r="Q14" s="96">
        <v>1</v>
      </c>
      <c r="R14" s="54">
        <v>8500</v>
      </c>
      <c r="S14" s="54">
        <f>R14*Q14</f>
        <v>8500</v>
      </c>
      <c r="T14" s="19">
        <v>1</v>
      </c>
      <c r="U14" s="54">
        <v>1500</v>
      </c>
      <c r="V14" s="97">
        <f>U14*T14</f>
        <v>1500</v>
      </c>
      <c r="W14" s="96">
        <v>1</v>
      </c>
      <c r="X14" s="54">
        <v>8500</v>
      </c>
      <c r="Y14" s="54">
        <f>X14*W14</f>
        <v>8500</v>
      </c>
      <c r="Z14" s="19">
        <v>1</v>
      </c>
      <c r="AA14" s="54">
        <v>1500</v>
      </c>
      <c r="AB14" s="97">
        <f>AA14*Z14</f>
        <v>1500</v>
      </c>
      <c r="AC14" s="96">
        <v>1</v>
      </c>
      <c r="AD14" s="54">
        <v>3000</v>
      </c>
      <c r="AE14" s="54">
        <f>AD14*AC14</f>
        <v>3000</v>
      </c>
      <c r="AF14" s="19">
        <v>1</v>
      </c>
      <c r="AG14" s="54">
        <v>2000</v>
      </c>
      <c r="AH14" s="97">
        <f>AG14*AF14</f>
        <v>2000</v>
      </c>
      <c r="AI14" s="96">
        <v>1</v>
      </c>
      <c r="AJ14" s="54">
        <v>2500</v>
      </c>
      <c r="AK14" s="54">
        <f>AJ14*AI14</f>
        <v>2500</v>
      </c>
      <c r="AL14" s="19">
        <v>1</v>
      </c>
      <c r="AM14" s="54">
        <v>2500</v>
      </c>
      <c r="AN14" s="97">
        <f>AM14*AL14</f>
        <v>2500</v>
      </c>
      <c r="AO14" s="96">
        <v>1</v>
      </c>
      <c r="AP14" s="54">
        <v>9778.7000000000007</v>
      </c>
      <c r="AQ14" s="54">
        <f>AP14*AO14</f>
        <v>9778.7000000000007</v>
      </c>
      <c r="AR14" s="19">
        <v>1</v>
      </c>
      <c r="AS14" s="54">
        <v>1866.7</v>
      </c>
      <c r="AT14" s="97">
        <f>AS14*AR14</f>
        <v>1866.7</v>
      </c>
      <c r="AU14" s="96">
        <v>1</v>
      </c>
      <c r="AV14" s="54">
        <v>14167.7</v>
      </c>
      <c r="AW14" s="54">
        <f>AV14*AU14</f>
        <v>14167.7</v>
      </c>
      <c r="AX14" s="19">
        <v>1</v>
      </c>
      <c r="AY14" s="54">
        <v>1866.7</v>
      </c>
      <c r="AZ14" s="97">
        <f>AY14*AX14</f>
        <v>1866.7</v>
      </c>
      <c r="BA14" s="96">
        <v>1</v>
      </c>
      <c r="BB14" s="54">
        <v>12096</v>
      </c>
      <c r="BC14" s="54">
        <f>BB14*BA14</f>
        <v>12096</v>
      </c>
      <c r="BD14" s="19">
        <v>1</v>
      </c>
      <c r="BE14" s="54">
        <v>1344</v>
      </c>
      <c r="BF14" s="97">
        <f>BE14*BD14</f>
        <v>1344</v>
      </c>
      <c r="BG14" s="96">
        <v>1</v>
      </c>
      <c r="BH14" s="54">
        <v>12096</v>
      </c>
      <c r="BI14" s="54">
        <f>BH14*BG14</f>
        <v>12096</v>
      </c>
      <c r="BJ14" s="19">
        <v>1</v>
      </c>
      <c r="BK14" s="54">
        <v>1344</v>
      </c>
      <c r="BL14" s="97">
        <f>BK14*BJ14</f>
        <v>1344</v>
      </c>
      <c r="BM14" s="96">
        <v>1</v>
      </c>
      <c r="BN14" s="54">
        <v>5132.1000000000004</v>
      </c>
      <c r="BO14" s="54">
        <f>BN14*BM14</f>
        <v>5132.1000000000004</v>
      </c>
      <c r="BP14" s="19">
        <v>1</v>
      </c>
      <c r="BQ14" s="54"/>
      <c r="BR14" s="97">
        <f>BQ14*BP14</f>
        <v>0</v>
      </c>
      <c r="BS14" s="146">
        <f>AVERAGE(F14,L14,R14,X14,AD14,AJ14,AP14,AV14,BB14,BH14,BN14)</f>
        <v>7560.954545454545</v>
      </c>
      <c r="BT14" s="147">
        <f>MIN(F14,L14,R14,X14,AD14,AJ14,AP14,AV14,BB14,BH14,BN14)</f>
        <v>2500</v>
      </c>
      <c r="BU14" s="148">
        <f>MAX(F14,L14,R14,X14,AD14,AJ14,AP14,AV14,BB14,BH14,BN14)</f>
        <v>14167.7</v>
      </c>
      <c r="BV14" s="146">
        <f>AVERAGE(I14,U14,AA14,AG14,AM14,AS14,BE14,BK14,BQ14,AY14,O14)</f>
        <v>1672.14</v>
      </c>
      <c r="BW14" s="147">
        <f>MIN(I14,U14,AA14,AG14,AM14,AS14,BE14,BK14,BQ14,AY14,O14)</f>
        <v>1344</v>
      </c>
      <c r="BX14" s="148">
        <f>MAX(I14,U14,AA14,AG14,AM14,AS14,BE14,BK14,BQ14,AY14,O14)</f>
        <v>2500</v>
      </c>
    </row>
    <row r="15" spans="1:76" s="9" customFormat="1" x14ac:dyDescent="0.25">
      <c r="B15" s="13" t="s">
        <v>23</v>
      </c>
      <c r="C15" s="13" t="s">
        <v>17</v>
      </c>
      <c r="D15" s="15" t="s">
        <v>5</v>
      </c>
      <c r="E15" s="94">
        <v>1</v>
      </c>
      <c r="F15" s="36">
        <v>4300</v>
      </c>
      <c r="G15" s="54">
        <f t="shared" ref="G15:G17" si="0">F15*E15</f>
        <v>4300</v>
      </c>
      <c r="H15" s="15">
        <v>1</v>
      </c>
      <c r="I15" s="36">
        <v>2750</v>
      </c>
      <c r="J15" s="97">
        <f>I15*H15</f>
        <v>2750</v>
      </c>
      <c r="K15" s="94">
        <v>1</v>
      </c>
      <c r="L15" s="36">
        <v>4300</v>
      </c>
      <c r="M15" s="54">
        <f t="shared" ref="M15:M17" si="1">L15*K15</f>
        <v>4300</v>
      </c>
      <c r="N15" s="15">
        <v>1</v>
      </c>
      <c r="O15" s="36">
        <v>2750</v>
      </c>
      <c r="P15" s="97">
        <f>O15*N15</f>
        <v>2750</v>
      </c>
      <c r="Q15" s="94">
        <v>1</v>
      </c>
      <c r="R15" s="36">
        <v>5500</v>
      </c>
      <c r="S15" s="54">
        <f t="shared" ref="S15:S17" si="2">R15*Q15</f>
        <v>5500</v>
      </c>
      <c r="T15" s="15">
        <v>1</v>
      </c>
      <c r="U15" s="36">
        <v>1000</v>
      </c>
      <c r="V15" s="97">
        <f>U15*T15</f>
        <v>1000</v>
      </c>
      <c r="W15" s="94">
        <v>1</v>
      </c>
      <c r="X15" s="36">
        <v>5500</v>
      </c>
      <c r="Y15" s="54">
        <f t="shared" ref="Y15:Y17" si="3">X15*W15</f>
        <v>5500</v>
      </c>
      <c r="Z15" s="15">
        <v>1</v>
      </c>
      <c r="AA15" s="36">
        <v>1000</v>
      </c>
      <c r="AB15" s="97">
        <f>AA15*Z15</f>
        <v>1000</v>
      </c>
      <c r="AC15" s="94">
        <v>1</v>
      </c>
      <c r="AD15" s="36">
        <v>3500</v>
      </c>
      <c r="AE15" s="54">
        <f t="shared" ref="AE15:AE17" si="4">AD15*AC15</f>
        <v>3500</v>
      </c>
      <c r="AF15" s="15">
        <v>1</v>
      </c>
      <c r="AG15" s="36">
        <v>3500</v>
      </c>
      <c r="AH15" s="97">
        <f>AG15*AF15</f>
        <v>3500</v>
      </c>
      <c r="AI15" s="94">
        <v>1</v>
      </c>
      <c r="AJ15" s="36">
        <v>1000</v>
      </c>
      <c r="AK15" s="54">
        <f t="shared" ref="AK15:AK17" si="5">AJ15*AI15</f>
        <v>1000</v>
      </c>
      <c r="AL15" s="15">
        <v>1</v>
      </c>
      <c r="AM15" s="36">
        <v>1000</v>
      </c>
      <c r="AN15" s="97">
        <f>AM15*AL15</f>
        <v>1000</v>
      </c>
      <c r="AO15" s="94">
        <v>1</v>
      </c>
      <c r="AP15" s="36">
        <v>3900</v>
      </c>
      <c r="AQ15" s="54">
        <f t="shared" ref="AQ15:AQ17" si="6">AP15*AO15</f>
        <v>3900</v>
      </c>
      <c r="AR15" s="15">
        <v>1</v>
      </c>
      <c r="AS15" s="36"/>
      <c r="AT15" s="97">
        <f>AS15*AR15</f>
        <v>0</v>
      </c>
      <c r="AU15" s="94">
        <v>1</v>
      </c>
      <c r="AV15" s="36">
        <v>3900</v>
      </c>
      <c r="AW15" s="54">
        <f t="shared" ref="AW15:AW17" si="7">AV15*AU15</f>
        <v>3900</v>
      </c>
      <c r="AX15" s="15">
        <v>1</v>
      </c>
      <c r="AY15" s="36"/>
      <c r="AZ15" s="97">
        <f>AY15*AX15</f>
        <v>0</v>
      </c>
      <c r="BA15" s="94">
        <v>1</v>
      </c>
      <c r="BB15" s="36">
        <v>3741</v>
      </c>
      <c r="BC15" s="54">
        <f t="shared" ref="BC15:BC17" si="8">BB15*BA15</f>
        <v>3741</v>
      </c>
      <c r="BD15" s="15">
        <v>1</v>
      </c>
      <c r="BE15" s="36">
        <v>800</v>
      </c>
      <c r="BF15" s="97">
        <f>BE15*BD15</f>
        <v>800</v>
      </c>
      <c r="BG15" s="94">
        <v>1</v>
      </c>
      <c r="BH15" s="36">
        <v>4171</v>
      </c>
      <c r="BI15" s="54">
        <f t="shared" ref="BI15:BI17" si="9">BH15*BG15</f>
        <v>4171</v>
      </c>
      <c r="BJ15" s="15">
        <v>1</v>
      </c>
      <c r="BK15" s="36">
        <v>800</v>
      </c>
      <c r="BL15" s="97">
        <f>BK15*BJ15</f>
        <v>800</v>
      </c>
      <c r="BM15" s="94">
        <v>1</v>
      </c>
      <c r="BN15" s="36">
        <v>6290</v>
      </c>
      <c r="BO15" s="54">
        <f t="shared" ref="BO15:BO17" si="10">BN15*BM15</f>
        <v>6290</v>
      </c>
      <c r="BP15" s="15">
        <v>1</v>
      </c>
      <c r="BQ15" s="36"/>
      <c r="BR15" s="97">
        <f>BQ15*BP15</f>
        <v>0</v>
      </c>
      <c r="BS15" s="146">
        <f>AVERAGE(F15,L15,R15,X15,AD15,AJ15,AP15,AV15,BB15,BH15,BN15)</f>
        <v>4191.090909090909</v>
      </c>
      <c r="BT15" s="147">
        <f>MIN(F15,L15,R15,X15,AD15,AJ15,AP15,AV15,BB15,BH15,BN15)</f>
        <v>1000</v>
      </c>
      <c r="BU15" s="148">
        <f>MAX(F15,L15,R15,X15,AD15,AJ15,AP15,AV15,BB15,BH15,BN15)</f>
        <v>6290</v>
      </c>
      <c r="BV15" s="146">
        <f t="shared" ref="BV15:BV70" si="11">AVERAGE(I15,U15,AA15,AG15,AM15,AS15,BE15,BK15,BQ15,AY15,O15)</f>
        <v>1700</v>
      </c>
      <c r="BW15" s="147">
        <f t="shared" ref="BW15:BW70" si="12">MIN(I15,U15,AA15,AG15,AM15,AS15,BE15,BK15,BQ15,AY15,O15)</f>
        <v>800</v>
      </c>
      <c r="BX15" s="148">
        <f t="shared" ref="BX15:BX70" si="13">MAX(I15,U15,AA15,AG15,AM15,AS15,BE15,BK15,BQ15,AY15,O15)</f>
        <v>3500</v>
      </c>
    </row>
    <row r="16" spans="1:76" s="9" customFormat="1" ht="28.5" x14ac:dyDescent="0.25">
      <c r="B16" s="16" t="s">
        <v>24</v>
      </c>
      <c r="C16" s="17" t="s">
        <v>26</v>
      </c>
      <c r="D16" s="19" t="s">
        <v>5</v>
      </c>
      <c r="E16" s="96">
        <v>1</v>
      </c>
      <c r="F16" s="54">
        <v>1500</v>
      </c>
      <c r="G16" s="54">
        <f t="shared" si="0"/>
        <v>1500</v>
      </c>
      <c r="H16" s="19"/>
      <c r="I16" s="54"/>
      <c r="J16" s="97" t="str">
        <f t="shared" ref="I16:J17" si="14">IF(I16="","","-")</f>
        <v/>
      </c>
      <c r="K16" s="96">
        <v>1</v>
      </c>
      <c r="L16" s="54">
        <v>1500</v>
      </c>
      <c r="M16" s="54">
        <f t="shared" si="1"/>
        <v>1500</v>
      </c>
      <c r="N16" s="19"/>
      <c r="O16" s="54"/>
      <c r="P16" s="97" t="str">
        <f t="shared" ref="P16:P17" si="15">IF(O16="","","-")</f>
        <v/>
      </c>
      <c r="Q16" s="96">
        <v>1</v>
      </c>
      <c r="R16" s="54">
        <v>1150</v>
      </c>
      <c r="S16" s="54">
        <f t="shared" si="2"/>
        <v>1150</v>
      </c>
      <c r="T16" s="19"/>
      <c r="U16" s="54"/>
      <c r="V16" s="97" t="str">
        <f t="shared" ref="V16:V17" si="16">IF(U16="","","-")</f>
        <v/>
      </c>
      <c r="W16" s="96">
        <v>1</v>
      </c>
      <c r="X16" s="54">
        <v>1150</v>
      </c>
      <c r="Y16" s="54">
        <f t="shared" si="3"/>
        <v>1150</v>
      </c>
      <c r="Z16" s="19"/>
      <c r="AA16" s="54"/>
      <c r="AB16" s="97" t="str">
        <f t="shared" ref="AB16:AB17" si="17">IF(AA16="","","-")</f>
        <v/>
      </c>
      <c r="AC16" s="96">
        <v>1</v>
      </c>
      <c r="AD16" s="54">
        <v>1000</v>
      </c>
      <c r="AE16" s="54">
        <f t="shared" si="4"/>
        <v>1000</v>
      </c>
      <c r="AF16" s="19"/>
      <c r="AG16" s="54"/>
      <c r="AH16" s="97" t="str">
        <f t="shared" ref="AH16:AH17" si="18">IF(AG16="","","-")</f>
        <v/>
      </c>
      <c r="AI16" s="96">
        <v>1</v>
      </c>
      <c r="AJ16" s="54">
        <v>500</v>
      </c>
      <c r="AK16" s="54">
        <f t="shared" si="5"/>
        <v>500</v>
      </c>
      <c r="AL16" s="19"/>
      <c r="AM16" s="54"/>
      <c r="AN16" s="97" t="str">
        <f t="shared" ref="AN16:AN17" si="19">IF(AM16="","","-")</f>
        <v/>
      </c>
      <c r="AO16" s="96">
        <v>1</v>
      </c>
      <c r="AP16" s="54">
        <v>8300</v>
      </c>
      <c r="AQ16" s="54">
        <f t="shared" si="6"/>
        <v>8300</v>
      </c>
      <c r="AR16" s="19"/>
      <c r="AS16" s="54"/>
      <c r="AT16" s="97" t="str">
        <f t="shared" ref="AT16:AT17" si="20">IF(AS16="","","-")</f>
        <v/>
      </c>
      <c r="AU16" s="96">
        <v>1</v>
      </c>
      <c r="AV16" s="54">
        <v>8300</v>
      </c>
      <c r="AW16" s="54">
        <f t="shared" si="7"/>
        <v>8300</v>
      </c>
      <c r="AX16" s="19"/>
      <c r="AY16" s="54"/>
      <c r="AZ16" s="97" t="str">
        <f t="shared" ref="AZ16:AZ17" si="21">IF(AY16="","","-")</f>
        <v/>
      </c>
      <c r="BA16" s="96">
        <v>1</v>
      </c>
      <c r="BB16" s="54">
        <v>800</v>
      </c>
      <c r="BC16" s="54">
        <f t="shared" si="8"/>
        <v>800</v>
      </c>
      <c r="BD16" s="19"/>
      <c r="BE16" s="54"/>
      <c r="BF16" s="97" t="str">
        <f t="shared" ref="BF16:BF17" si="22">IF(BE16="","","-")</f>
        <v/>
      </c>
      <c r="BG16" s="96">
        <v>1</v>
      </c>
      <c r="BH16" s="54">
        <v>800</v>
      </c>
      <c r="BI16" s="54">
        <f t="shared" si="9"/>
        <v>800</v>
      </c>
      <c r="BJ16" s="19"/>
      <c r="BK16" s="54"/>
      <c r="BL16" s="97" t="str">
        <f t="shared" ref="BL16:BL17" si="23">IF(BK16="","","-")</f>
        <v/>
      </c>
      <c r="BM16" s="96">
        <v>1</v>
      </c>
      <c r="BN16" s="54">
        <v>400</v>
      </c>
      <c r="BO16" s="54">
        <f t="shared" si="10"/>
        <v>400</v>
      </c>
      <c r="BP16" s="19"/>
      <c r="BQ16" s="54"/>
      <c r="BR16" s="97" t="str">
        <f t="shared" ref="BR16:BR17" si="24">IF(BQ16="","","-")</f>
        <v/>
      </c>
      <c r="BS16" s="146">
        <f>AVERAGE(F16,L16,R16,X16,AD16,AJ16,AP16,AV16,BB16,BH16,BN16)</f>
        <v>2309.090909090909</v>
      </c>
      <c r="BT16" s="147">
        <f>MIN(F16,L16,R16,X16,AD16,AJ16,AP16,AV16,BB16,BH16,BN16)</f>
        <v>400</v>
      </c>
      <c r="BU16" s="148">
        <f>MAX(F16,L16,R16,X16,AD16,AJ16,AP16,AV16,BB16,BH16,BN16)</f>
        <v>8300</v>
      </c>
      <c r="BV16" s="146"/>
      <c r="BW16" s="147"/>
      <c r="BX16" s="148"/>
    </row>
    <row r="17" spans="2:76" s="9" customFormat="1" ht="42.75" x14ac:dyDescent="0.25">
      <c r="B17" s="13" t="s">
        <v>25</v>
      </c>
      <c r="C17" s="14" t="s">
        <v>78</v>
      </c>
      <c r="D17" s="15" t="s">
        <v>5</v>
      </c>
      <c r="E17" s="94">
        <v>1</v>
      </c>
      <c r="F17" s="36">
        <v>5000</v>
      </c>
      <c r="G17" s="54">
        <f t="shared" si="0"/>
        <v>5000</v>
      </c>
      <c r="H17" s="15"/>
      <c r="I17" s="36" t="str">
        <f t="shared" si="14"/>
        <v/>
      </c>
      <c r="J17" s="98" t="str">
        <f t="shared" si="14"/>
        <v/>
      </c>
      <c r="K17" s="94">
        <v>1</v>
      </c>
      <c r="L17" s="36">
        <v>5000</v>
      </c>
      <c r="M17" s="54">
        <f t="shared" si="1"/>
        <v>5000</v>
      </c>
      <c r="N17" s="15"/>
      <c r="O17" s="36" t="str">
        <f t="shared" ref="O17" si="25">IF(N17="","","-")</f>
        <v/>
      </c>
      <c r="P17" s="98" t="str">
        <f t="shared" si="15"/>
        <v/>
      </c>
      <c r="Q17" s="94">
        <v>1</v>
      </c>
      <c r="R17" s="36">
        <v>3850</v>
      </c>
      <c r="S17" s="54">
        <f t="shared" si="2"/>
        <v>3850</v>
      </c>
      <c r="T17" s="15"/>
      <c r="U17" s="36" t="str">
        <f t="shared" ref="U17" si="26">IF(T17="","","-")</f>
        <v/>
      </c>
      <c r="V17" s="98" t="str">
        <f t="shared" si="16"/>
        <v/>
      </c>
      <c r="W17" s="94">
        <v>1</v>
      </c>
      <c r="X17" s="36">
        <v>3850</v>
      </c>
      <c r="Y17" s="54">
        <f t="shared" si="3"/>
        <v>3850</v>
      </c>
      <c r="Z17" s="15"/>
      <c r="AA17" s="36" t="str">
        <f t="shared" ref="AA17" si="27">IF(Z17="","","-")</f>
        <v/>
      </c>
      <c r="AB17" s="98" t="str">
        <f t="shared" si="17"/>
        <v/>
      </c>
      <c r="AC17" s="94">
        <v>1</v>
      </c>
      <c r="AD17" s="36">
        <v>2500</v>
      </c>
      <c r="AE17" s="54">
        <f t="shared" si="4"/>
        <v>2500</v>
      </c>
      <c r="AF17" s="15"/>
      <c r="AG17" s="36" t="str">
        <f t="shared" ref="AG17" si="28">IF(AF17="","","-")</f>
        <v/>
      </c>
      <c r="AH17" s="98" t="str">
        <f t="shared" si="18"/>
        <v/>
      </c>
      <c r="AI17" s="94">
        <v>1</v>
      </c>
      <c r="AJ17" s="36">
        <v>3500</v>
      </c>
      <c r="AK17" s="54">
        <f t="shared" si="5"/>
        <v>3500</v>
      </c>
      <c r="AL17" s="15"/>
      <c r="AM17" s="36" t="str">
        <f t="shared" ref="AM17" si="29">IF(AL17="","","-")</f>
        <v/>
      </c>
      <c r="AN17" s="98" t="str">
        <f t="shared" si="19"/>
        <v/>
      </c>
      <c r="AO17" s="94">
        <v>1</v>
      </c>
      <c r="AP17" s="36">
        <v>6300</v>
      </c>
      <c r="AQ17" s="54">
        <f t="shared" si="6"/>
        <v>6300</v>
      </c>
      <c r="AR17" s="15"/>
      <c r="AS17" s="36" t="str">
        <f t="shared" ref="AS17" si="30">IF(AR17="","","-")</f>
        <v/>
      </c>
      <c r="AT17" s="98" t="str">
        <f t="shared" si="20"/>
        <v/>
      </c>
      <c r="AU17" s="94">
        <v>1</v>
      </c>
      <c r="AV17" s="36">
        <v>6300</v>
      </c>
      <c r="AW17" s="54">
        <f t="shared" si="7"/>
        <v>6300</v>
      </c>
      <c r="AX17" s="15"/>
      <c r="AY17" s="36" t="str">
        <f t="shared" ref="AY17" si="31">IF(AX17="","","-")</f>
        <v/>
      </c>
      <c r="AZ17" s="98" t="str">
        <f t="shared" si="21"/>
        <v/>
      </c>
      <c r="BA17" s="94">
        <v>1</v>
      </c>
      <c r="BB17" s="36">
        <v>3732</v>
      </c>
      <c r="BC17" s="54">
        <f t="shared" si="8"/>
        <v>3732</v>
      </c>
      <c r="BD17" s="15"/>
      <c r="BE17" s="36" t="str">
        <f t="shared" ref="BE17" si="32">IF(BD17="","","-")</f>
        <v/>
      </c>
      <c r="BF17" s="98" t="str">
        <f t="shared" si="22"/>
        <v/>
      </c>
      <c r="BG17" s="94">
        <v>1</v>
      </c>
      <c r="BH17" s="36">
        <v>3192</v>
      </c>
      <c r="BI17" s="54">
        <f t="shared" si="9"/>
        <v>3192</v>
      </c>
      <c r="BJ17" s="15"/>
      <c r="BK17" s="36" t="str">
        <f t="shared" ref="BK17" si="33">IF(BJ17="","","-")</f>
        <v/>
      </c>
      <c r="BL17" s="98" t="str">
        <f t="shared" si="23"/>
        <v/>
      </c>
      <c r="BM17" s="94">
        <v>1</v>
      </c>
      <c r="BN17" s="36"/>
      <c r="BO17" s="54">
        <f t="shared" si="10"/>
        <v>0</v>
      </c>
      <c r="BP17" s="15"/>
      <c r="BQ17" s="36" t="str">
        <f t="shared" ref="BQ17" si="34">IF(BP17="","","-")</f>
        <v/>
      </c>
      <c r="BR17" s="98" t="str">
        <f t="shared" si="24"/>
        <v/>
      </c>
      <c r="BS17" s="146">
        <f>AVERAGE(F17,L17,R17,X17,AD17,AJ17,AP17,AV17,BB17,BH17,BN17)</f>
        <v>4322.3999999999996</v>
      </c>
      <c r="BT17" s="147">
        <f>MIN(F17,L17,R17,X17,AD17,AJ17,AP17,AV17,BB17,BH17,BN17)</f>
        <v>2500</v>
      </c>
      <c r="BU17" s="148">
        <f>MAX(F17,L17,R17,X17,AD17,AJ17,AP17,AV17,BB17,BH17,BN17)</f>
        <v>6300</v>
      </c>
      <c r="BV17" s="146"/>
      <c r="BW17" s="147"/>
      <c r="BX17" s="148"/>
    </row>
    <row r="18" spans="2:76" s="9" customFormat="1" ht="24.75" customHeight="1" x14ac:dyDescent="0.25">
      <c r="B18" s="182" t="s">
        <v>111</v>
      </c>
      <c r="C18" s="183"/>
      <c r="D18" s="183"/>
      <c r="E18" s="183"/>
      <c r="F18" s="184"/>
      <c r="G18" s="61">
        <f>SUM(G14:G17)</f>
        <v>14500</v>
      </c>
      <c r="H18" s="157"/>
      <c r="I18" s="158"/>
      <c r="J18" s="99">
        <f>SUM(J14:J15)</f>
        <v>4150</v>
      </c>
      <c r="K18" s="122"/>
      <c r="L18" s="123"/>
      <c r="M18" s="61">
        <f>SUM(M14:M17)</f>
        <v>14500</v>
      </c>
      <c r="N18" s="157"/>
      <c r="O18" s="158"/>
      <c r="P18" s="99">
        <f>SUM(P14:P15)</f>
        <v>4150</v>
      </c>
      <c r="Q18" s="122"/>
      <c r="R18" s="123"/>
      <c r="S18" s="61">
        <f>SUM(S14:S17)</f>
        <v>19000</v>
      </c>
      <c r="T18" s="157"/>
      <c r="U18" s="158"/>
      <c r="V18" s="99">
        <f>SUM(V14:V15)</f>
        <v>2500</v>
      </c>
      <c r="W18" s="122"/>
      <c r="X18" s="123"/>
      <c r="Y18" s="61">
        <f>SUM(Y14:Y17)</f>
        <v>19000</v>
      </c>
      <c r="Z18" s="157"/>
      <c r="AA18" s="158"/>
      <c r="AB18" s="99">
        <f>SUM(AB14:AB15)</f>
        <v>2500</v>
      </c>
      <c r="AC18" s="122"/>
      <c r="AD18" s="123"/>
      <c r="AE18" s="61">
        <f>SUM(AE14:AE17)</f>
        <v>10000</v>
      </c>
      <c r="AF18" s="157"/>
      <c r="AG18" s="158"/>
      <c r="AH18" s="99">
        <f>SUM(AH14:AH15)</f>
        <v>5500</v>
      </c>
      <c r="AI18" s="122"/>
      <c r="AJ18" s="123"/>
      <c r="AK18" s="61">
        <f>SUM(AK14:AK17)</f>
        <v>7500</v>
      </c>
      <c r="AL18" s="157"/>
      <c r="AM18" s="158"/>
      <c r="AN18" s="99">
        <f>SUM(AN14:AN15)</f>
        <v>3500</v>
      </c>
      <c r="AO18" s="122"/>
      <c r="AP18" s="123"/>
      <c r="AQ18" s="61">
        <f>SUM(AQ14:AQ17)</f>
        <v>28278.7</v>
      </c>
      <c r="AR18" s="157"/>
      <c r="AS18" s="158"/>
      <c r="AT18" s="99">
        <f>SUM(AT14:AT15)</f>
        <v>1866.7</v>
      </c>
      <c r="AU18" s="122"/>
      <c r="AV18" s="123"/>
      <c r="AW18" s="61">
        <f>SUM(AW14:AW17)</f>
        <v>32667.7</v>
      </c>
      <c r="AX18" s="157"/>
      <c r="AY18" s="158"/>
      <c r="AZ18" s="99">
        <f>SUM(AZ14:AZ15)</f>
        <v>1866.7</v>
      </c>
      <c r="BA18" s="122"/>
      <c r="BB18" s="123"/>
      <c r="BC18" s="61">
        <f>SUM(BC14:BC17)</f>
        <v>20369</v>
      </c>
      <c r="BD18" s="157"/>
      <c r="BE18" s="158"/>
      <c r="BF18" s="99">
        <f>SUM(BF14:BF15)</f>
        <v>2144</v>
      </c>
      <c r="BG18" s="122"/>
      <c r="BH18" s="123"/>
      <c r="BI18" s="61">
        <f>SUM(BI14:BI17)</f>
        <v>20259</v>
      </c>
      <c r="BJ18" s="157"/>
      <c r="BK18" s="158"/>
      <c r="BL18" s="99">
        <f>SUM(BL14:BL15)</f>
        <v>2144</v>
      </c>
      <c r="BM18" s="122"/>
      <c r="BN18" s="123"/>
      <c r="BO18" s="61">
        <f>SUM(BO14:BO17)</f>
        <v>11822.1</v>
      </c>
      <c r="BP18" s="157"/>
      <c r="BQ18" s="158"/>
      <c r="BR18" s="99">
        <f>SUM(BR14:BR15)</f>
        <v>0</v>
      </c>
      <c r="BS18" s="146"/>
      <c r="BT18" s="147"/>
      <c r="BU18" s="148"/>
      <c r="BV18" s="146"/>
      <c r="BW18" s="147"/>
      <c r="BX18" s="148"/>
    </row>
    <row r="19" spans="2:76" s="9" customFormat="1" x14ac:dyDescent="0.25">
      <c r="B19" s="13"/>
      <c r="C19" s="13"/>
      <c r="D19" s="15"/>
      <c r="E19" s="100"/>
      <c r="F19" s="62"/>
      <c r="G19" s="55"/>
      <c r="H19" s="30"/>
      <c r="I19" s="53"/>
      <c r="J19" s="101"/>
      <c r="K19" s="100"/>
      <c r="L19" s="62"/>
      <c r="M19" s="55"/>
      <c r="N19" s="30"/>
      <c r="O19" s="53"/>
      <c r="P19" s="101"/>
      <c r="Q19" s="100"/>
      <c r="R19" s="62"/>
      <c r="S19" s="55"/>
      <c r="T19" s="30"/>
      <c r="U19" s="53"/>
      <c r="V19" s="101"/>
      <c r="W19" s="100"/>
      <c r="X19" s="62"/>
      <c r="Y19" s="55"/>
      <c r="Z19" s="30"/>
      <c r="AA19" s="53"/>
      <c r="AB19" s="101"/>
      <c r="AC19" s="100"/>
      <c r="AD19" s="62"/>
      <c r="AE19" s="55"/>
      <c r="AF19" s="30"/>
      <c r="AG19" s="53"/>
      <c r="AH19" s="101"/>
      <c r="AI19" s="100"/>
      <c r="AJ19" s="62"/>
      <c r="AK19" s="55"/>
      <c r="AL19" s="30"/>
      <c r="AM19" s="53"/>
      <c r="AN19" s="101"/>
      <c r="AO19" s="100"/>
      <c r="AP19" s="62"/>
      <c r="AQ19" s="55"/>
      <c r="AR19" s="30"/>
      <c r="AS19" s="53"/>
      <c r="AT19" s="101"/>
      <c r="AU19" s="100"/>
      <c r="AV19" s="62"/>
      <c r="AW19" s="55"/>
      <c r="AX19" s="30"/>
      <c r="AY19" s="53"/>
      <c r="AZ19" s="101"/>
      <c r="BA19" s="100"/>
      <c r="BB19" s="62"/>
      <c r="BC19" s="55"/>
      <c r="BD19" s="30"/>
      <c r="BE19" s="53"/>
      <c r="BF19" s="101"/>
      <c r="BG19" s="100"/>
      <c r="BH19" s="132" t="s">
        <v>143</v>
      </c>
      <c r="BI19" s="55">
        <v>110385</v>
      </c>
      <c r="BJ19" s="30"/>
      <c r="BK19" s="53"/>
      <c r="BL19" s="101"/>
      <c r="BM19" s="100"/>
      <c r="BN19" s="62"/>
      <c r="BO19" s="55"/>
      <c r="BP19" s="30"/>
      <c r="BQ19" s="53"/>
      <c r="BR19" s="101"/>
      <c r="BS19" s="146"/>
      <c r="BT19" s="147"/>
      <c r="BU19" s="148"/>
      <c r="BV19" s="146"/>
      <c r="BW19" s="147"/>
      <c r="BX19" s="148"/>
    </row>
    <row r="20" spans="2:76" s="9" customFormat="1" x14ac:dyDescent="0.25">
      <c r="B20" s="21" t="s">
        <v>27</v>
      </c>
      <c r="C20" s="21" t="s">
        <v>28</v>
      </c>
      <c r="D20" s="15"/>
      <c r="E20" s="94"/>
      <c r="F20" s="63"/>
      <c r="G20" s="55"/>
      <c r="H20" s="12"/>
      <c r="I20" s="36"/>
      <c r="J20" s="102"/>
      <c r="K20" s="94"/>
      <c r="L20" s="63"/>
      <c r="M20" s="55"/>
      <c r="N20" s="12"/>
      <c r="O20" s="36"/>
      <c r="P20" s="102"/>
      <c r="Q20" s="94"/>
      <c r="R20" s="63"/>
      <c r="S20" s="55"/>
      <c r="T20" s="12"/>
      <c r="U20" s="36"/>
      <c r="V20" s="102"/>
      <c r="W20" s="94"/>
      <c r="X20" s="63"/>
      <c r="Y20" s="55"/>
      <c r="Z20" s="12"/>
      <c r="AA20" s="36"/>
      <c r="AB20" s="102"/>
      <c r="AC20" s="94"/>
      <c r="AD20" s="63"/>
      <c r="AE20" s="55"/>
      <c r="AF20" s="12"/>
      <c r="AG20" s="36"/>
      <c r="AH20" s="102"/>
      <c r="AI20" s="94"/>
      <c r="AJ20" s="63"/>
      <c r="AK20" s="55"/>
      <c r="AL20" s="12"/>
      <c r="AM20" s="36"/>
      <c r="AN20" s="102"/>
      <c r="AO20" s="94"/>
      <c r="AP20" s="63"/>
      <c r="AQ20" s="55"/>
      <c r="AR20" s="12"/>
      <c r="AS20" s="36"/>
      <c r="AT20" s="102"/>
      <c r="AU20" s="94"/>
      <c r="AV20" s="63"/>
      <c r="AW20" s="55"/>
      <c r="AX20" s="12"/>
      <c r="AY20" s="36"/>
      <c r="AZ20" s="102"/>
      <c r="BA20" s="94"/>
      <c r="BB20" s="63"/>
      <c r="BC20" s="55"/>
      <c r="BD20" s="12"/>
      <c r="BE20" s="36"/>
      <c r="BF20" s="102"/>
      <c r="BG20" s="94"/>
      <c r="BH20" s="63"/>
      <c r="BI20" s="55"/>
      <c r="BJ20" s="12"/>
      <c r="BK20" s="36"/>
      <c r="BL20" s="102"/>
      <c r="BM20" s="94"/>
      <c r="BN20" s="63"/>
      <c r="BO20" s="55"/>
      <c r="BP20" s="12"/>
      <c r="BQ20" s="36"/>
      <c r="BR20" s="102"/>
      <c r="BS20" s="146"/>
      <c r="BT20" s="147"/>
      <c r="BU20" s="148"/>
      <c r="BV20" s="146"/>
      <c r="BW20" s="147"/>
      <c r="BX20" s="148"/>
    </row>
    <row r="21" spans="2:76" s="20" customFormat="1" x14ac:dyDescent="0.25">
      <c r="B21" s="16" t="s">
        <v>30</v>
      </c>
      <c r="C21" s="16" t="s">
        <v>82</v>
      </c>
      <c r="D21" s="19" t="s">
        <v>5</v>
      </c>
      <c r="E21" s="96">
        <v>1</v>
      </c>
      <c r="F21" s="64">
        <v>4200</v>
      </c>
      <c r="G21" s="64">
        <f>F21*E21</f>
        <v>4200</v>
      </c>
      <c r="H21" s="18"/>
      <c r="I21" s="54" t="str">
        <f t="shared" ref="I21:J24" si="35">IF(H21="","","-")</f>
        <v/>
      </c>
      <c r="J21" s="103" t="str">
        <f t="shared" si="35"/>
        <v/>
      </c>
      <c r="K21" s="96">
        <v>1</v>
      </c>
      <c r="L21" s="64">
        <v>4200</v>
      </c>
      <c r="M21" s="64">
        <f>L21*K21</f>
        <v>4200</v>
      </c>
      <c r="N21" s="18"/>
      <c r="O21" s="54" t="str">
        <f t="shared" ref="O21:O24" si="36">IF(N21="","","-")</f>
        <v/>
      </c>
      <c r="P21" s="103" t="str">
        <f t="shared" ref="P21:P24" si="37">IF(O21="","","-")</f>
        <v/>
      </c>
      <c r="Q21" s="96">
        <v>1</v>
      </c>
      <c r="R21" s="64">
        <v>4850</v>
      </c>
      <c r="S21" s="64">
        <f>R21*Q21</f>
        <v>4850</v>
      </c>
      <c r="T21" s="18"/>
      <c r="U21" s="54" t="str">
        <f t="shared" ref="U21:U24" si="38">IF(T21="","","-")</f>
        <v/>
      </c>
      <c r="V21" s="103" t="str">
        <f t="shared" ref="V21:V24" si="39">IF(U21="","","-")</f>
        <v/>
      </c>
      <c r="W21" s="96">
        <v>1</v>
      </c>
      <c r="X21" s="64">
        <v>4850</v>
      </c>
      <c r="Y21" s="64">
        <f>X21*W21</f>
        <v>4850</v>
      </c>
      <c r="Z21" s="18"/>
      <c r="AA21" s="54" t="str">
        <f t="shared" ref="AA21:AA24" si="40">IF(Z21="","","-")</f>
        <v/>
      </c>
      <c r="AB21" s="103" t="str">
        <f t="shared" ref="AB21:AB24" si="41">IF(AA21="","","-")</f>
        <v/>
      </c>
      <c r="AC21" s="96">
        <v>1</v>
      </c>
      <c r="AD21" s="64">
        <v>4300</v>
      </c>
      <c r="AE21" s="64">
        <f>AD21*AC21</f>
        <v>4300</v>
      </c>
      <c r="AF21" s="18"/>
      <c r="AG21" s="54" t="str">
        <f t="shared" ref="AG21:AG24" si="42">IF(AF21="","","-")</f>
        <v/>
      </c>
      <c r="AH21" s="103" t="str">
        <f t="shared" ref="AH21:AH24" si="43">IF(AG21="","","-")</f>
        <v/>
      </c>
      <c r="AI21" s="96">
        <v>1</v>
      </c>
      <c r="AJ21" s="64">
        <v>1500</v>
      </c>
      <c r="AK21" s="64">
        <f>AJ21*AI21</f>
        <v>1500</v>
      </c>
      <c r="AL21" s="18"/>
      <c r="AM21" s="54" t="str">
        <f t="shared" ref="AM21:AM24" si="44">IF(AL21="","","-")</f>
        <v/>
      </c>
      <c r="AN21" s="103" t="str">
        <f t="shared" ref="AN21:AN24" si="45">IF(AM21="","","-")</f>
        <v/>
      </c>
      <c r="AO21" s="96">
        <v>1</v>
      </c>
      <c r="AP21" s="64"/>
      <c r="AQ21" s="64">
        <f>AP21*AO21</f>
        <v>0</v>
      </c>
      <c r="AR21" s="18"/>
      <c r="AS21" s="54" t="str">
        <f t="shared" ref="AS21:AS24" si="46">IF(AR21="","","-")</f>
        <v/>
      </c>
      <c r="AT21" s="103" t="str">
        <f t="shared" ref="AT21:AT24" si="47">IF(AS21="","","-")</f>
        <v/>
      </c>
      <c r="AU21" s="96">
        <v>1</v>
      </c>
      <c r="AV21" s="64"/>
      <c r="AW21" s="64">
        <f>AV21*AU21</f>
        <v>0</v>
      </c>
      <c r="AX21" s="18"/>
      <c r="AY21" s="54" t="str">
        <f t="shared" ref="AY21:AY24" si="48">IF(AX21="","","-")</f>
        <v/>
      </c>
      <c r="AZ21" s="103" t="str">
        <f t="shared" ref="AZ21:AZ24" si="49">IF(AY21="","","-")</f>
        <v/>
      </c>
      <c r="BA21" s="96">
        <v>1</v>
      </c>
      <c r="BB21" s="64">
        <v>6135</v>
      </c>
      <c r="BC21" s="64">
        <f>BB21*BA21</f>
        <v>6135</v>
      </c>
      <c r="BD21" s="18"/>
      <c r="BE21" s="54" t="str">
        <f t="shared" ref="BE21:BE24" si="50">IF(BD21="","","-")</f>
        <v/>
      </c>
      <c r="BF21" s="103" t="str">
        <f t="shared" ref="BF21:BF24" si="51">IF(BE21="","","-")</f>
        <v/>
      </c>
      <c r="BG21" s="96">
        <v>1</v>
      </c>
      <c r="BH21" s="64"/>
      <c r="BI21" s="64">
        <f>BH21*BG21</f>
        <v>0</v>
      </c>
      <c r="BJ21" s="18"/>
      <c r="BK21" s="54" t="str">
        <f t="shared" ref="BK21:BK24" si="52">IF(BJ21="","","-")</f>
        <v/>
      </c>
      <c r="BL21" s="103" t="str">
        <f t="shared" ref="BL21:BL24" si="53">IF(BK21="","","-")</f>
        <v/>
      </c>
      <c r="BM21" s="96">
        <v>1</v>
      </c>
      <c r="BN21" s="64"/>
      <c r="BO21" s="64">
        <f>BN21*BM21</f>
        <v>0</v>
      </c>
      <c r="BP21" s="18"/>
      <c r="BQ21" s="54" t="str">
        <f t="shared" ref="BQ21:BQ24" si="54">IF(BP21="","","-")</f>
        <v/>
      </c>
      <c r="BR21" s="103" t="str">
        <f t="shared" ref="BR21:BR24" si="55">IF(BQ21="","","-")</f>
        <v/>
      </c>
      <c r="BS21" s="146">
        <f>AVERAGE(F21,L21,R21,X21,AD21,AJ21,AP21,AV21,BB21,BH21,BN21)</f>
        <v>4290.7142857142853</v>
      </c>
      <c r="BT21" s="147">
        <f>MIN(F21,L21,R21,X21,AD21,AJ21,AP21,AV21,BB21,BH21,BN21)</f>
        <v>1500</v>
      </c>
      <c r="BU21" s="148">
        <f>MAX(F21,L21,R21,X21,AD21,AJ21,AP21,AV21,BB21,BH21,BN21)</f>
        <v>6135</v>
      </c>
      <c r="BV21" s="146"/>
      <c r="BW21" s="147"/>
      <c r="BX21" s="148"/>
    </row>
    <row r="22" spans="2:76" s="9" customFormat="1" x14ac:dyDescent="0.25">
      <c r="B22" s="13" t="s">
        <v>31</v>
      </c>
      <c r="C22" s="13" t="s">
        <v>72</v>
      </c>
      <c r="D22" s="15" t="s">
        <v>5</v>
      </c>
      <c r="E22" s="94">
        <v>1</v>
      </c>
      <c r="F22" s="63">
        <v>5000</v>
      </c>
      <c r="G22" s="64">
        <f t="shared" ref="G22:G24" si="56">F22*E22</f>
        <v>5000</v>
      </c>
      <c r="H22" s="12"/>
      <c r="I22" s="36" t="str">
        <f t="shared" si="35"/>
        <v/>
      </c>
      <c r="J22" s="102" t="str">
        <f t="shared" si="35"/>
        <v/>
      </c>
      <c r="K22" s="94">
        <v>1</v>
      </c>
      <c r="L22" s="63">
        <v>5000</v>
      </c>
      <c r="M22" s="64">
        <f t="shared" ref="M22:M24" si="57">L22*K22</f>
        <v>5000</v>
      </c>
      <c r="N22" s="12"/>
      <c r="O22" s="36" t="str">
        <f t="shared" si="36"/>
        <v/>
      </c>
      <c r="P22" s="102" t="str">
        <f t="shared" si="37"/>
        <v/>
      </c>
      <c r="Q22" s="94">
        <v>1</v>
      </c>
      <c r="R22" s="63">
        <v>5500</v>
      </c>
      <c r="S22" s="64">
        <f t="shared" ref="S22:S24" si="58">R22*Q22</f>
        <v>5500</v>
      </c>
      <c r="T22" s="12"/>
      <c r="U22" s="36" t="str">
        <f t="shared" si="38"/>
        <v/>
      </c>
      <c r="V22" s="102" t="str">
        <f t="shared" si="39"/>
        <v/>
      </c>
      <c r="W22" s="94">
        <v>1</v>
      </c>
      <c r="X22" s="63">
        <v>5500</v>
      </c>
      <c r="Y22" s="64">
        <f t="shared" ref="Y22:Y24" si="59">X22*W22</f>
        <v>5500</v>
      </c>
      <c r="Z22" s="12"/>
      <c r="AA22" s="36" t="str">
        <f t="shared" si="40"/>
        <v/>
      </c>
      <c r="AB22" s="102" t="str">
        <f t="shared" si="41"/>
        <v/>
      </c>
      <c r="AC22" s="94">
        <v>1</v>
      </c>
      <c r="AD22" s="63">
        <v>5500</v>
      </c>
      <c r="AE22" s="64">
        <f t="shared" ref="AE22:AE24" si="60">AD22*AC22</f>
        <v>5500</v>
      </c>
      <c r="AF22" s="12"/>
      <c r="AG22" s="36" t="str">
        <f t="shared" si="42"/>
        <v/>
      </c>
      <c r="AH22" s="102" t="str">
        <f t="shared" si="43"/>
        <v/>
      </c>
      <c r="AI22" s="94">
        <v>1</v>
      </c>
      <c r="AJ22" s="63">
        <v>3500</v>
      </c>
      <c r="AK22" s="64">
        <f t="shared" ref="AK22:AK24" si="61">AJ22*AI22</f>
        <v>3500</v>
      </c>
      <c r="AL22" s="12"/>
      <c r="AM22" s="36" t="str">
        <f t="shared" si="44"/>
        <v/>
      </c>
      <c r="AN22" s="102" t="str">
        <f t="shared" si="45"/>
        <v/>
      </c>
      <c r="AO22" s="94">
        <v>1</v>
      </c>
      <c r="AP22" s="63">
        <v>5836.9</v>
      </c>
      <c r="AQ22" s="64">
        <f t="shared" ref="AQ22:AQ24" si="62">AP22*AO22</f>
        <v>5836.9</v>
      </c>
      <c r="AR22" s="12"/>
      <c r="AS22" s="36" t="str">
        <f t="shared" si="46"/>
        <v/>
      </c>
      <c r="AT22" s="102" t="str">
        <f t="shared" si="47"/>
        <v/>
      </c>
      <c r="AU22" s="94">
        <v>1</v>
      </c>
      <c r="AV22" s="63">
        <v>6272.4</v>
      </c>
      <c r="AW22" s="64">
        <f t="shared" ref="AW22:AW24" si="63">AV22*AU22</f>
        <v>6272.4</v>
      </c>
      <c r="AX22" s="12"/>
      <c r="AY22" s="36" t="str">
        <f t="shared" si="48"/>
        <v/>
      </c>
      <c r="AZ22" s="102" t="str">
        <f t="shared" si="49"/>
        <v/>
      </c>
      <c r="BA22" s="94">
        <v>1</v>
      </c>
      <c r="BB22" s="63">
        <v>3408</v>
      </c>
      <c r="BC22" s="64">
        <f t="shared" ref="BC22:BC24" si="64">BB22*BA22</f>
        <v>3408</v>
      </c>
      <c r="BD22" s="12"/>
      <c r="BE22" s="36" t="str">
        <f t="shared" si="50"/>
        <v/>
      </c>
      <c r="BF22" s="102" t="str">
        <f t="shared" si="51"/>
        <v/>
      </c>
      <c r="BG22" s="94">
        <v>1</v>
      </c>
      <c r="BH22" s="63">
        <v>2933</v>
      </c>
      <c r="BI22" s="64">
        <f t="shared" ref="BI22:BI24" si="65">BH22*BG22</f>
        <v>2933</v>
      </c>
      <c r="BJ22" s="12"/>
      <c r="BK22" s="36" t="str">
        <f t="shared" si="52"/>
        <v/>
      </c>
      <c r="BL22" s="102" t="str">
        <f t="shared" si="53"/>
        <v/>
      </c>
      <c r="BM22" s="94">
        <v>1</v>
      </c>
      <c r="BN22" s="63">
        <v>1226</v>
      </c>
      <c r="BO22" s="64">
        <f t="shared" ref="BO22:BO24" si="66">BN22*BM22</f>
        <v>1226</v>
      </c>
      <c r="BP22" s="12"/>
      <c r="BQ22" s="36" t="str">
        <f t="shared" si="54"/>
        <v/>
      </c>
      <c r="BR22" s="102" t="str">
        <f t="shared" si="55"/>
        <v/>
      </c>
      <c r="BS22" s="146">
        <f>AVERAGE(F22,L22,R22,X22,AD22,AJ22,AP22,AV22,BB22,BH22,BN22)</f>
        <v>4516.0272727272732</v>
      </c>
      <c r="BT22" s="147">
        <f>MIN(F22,L22,R22,X22,AD22,AJ22,AP22,AV22,BB22,BH22,BN22)</f>
        <v>1226</v>
      </c>
      <c r="BU22" s="148">
        <f>MAX(F22,L22,R22,X22,AD22,AJ22,AP22,AV22,BB22,BH22,BN22)</f>
        <v>6272.4</v>
      </c>
      <c r="BV22" s="146"/>
      <c r="BW22" s="147"/>
      <c r="BX22" s="148"/>
    </row>
    <row r="23" spans="2:76" s="22" customFormat="1" x14ac:dyDescent="0.25">
      <c r="B23" s="16" t="s">
        <v>80</v>
      </c>
      <c r="C23" s="16" t="s">
        <v>4</v>
      </c>
      <c r="D23" s="19" t="s">
        <v>5</v>
      </c>
      <c r="E23" s="96">
        <v>1</v>
      </c>
      <c r="F23" s="64">
        <v>16000</v>
      </c>
      <c r="G23" s="64">
        <f t="shared" si="56"/>
        <v>16000</v>
      </c>
      <c r="H23" s="18"/>
      <c r="I23" s="54" t="str">
        <f t="shared" si="35"/>
        <v/>
      </c>
      <c r="J23" s="103" t="str">
        <f t="shared" si="35"/>
        <v/>
      </c>
      <c r="K23" s="96">
        <v>1</v>
      </c>
      <c r="L23" s="64">
        <v>16000</v>
      </c>
      <c r="M23" s="64">
        <f t="shared" si="57"/>
        <v>16000</v>
      </c>
      <c r="N23" s="18"/>
      <c r="O23" s="54" t="str">
        <f t="shared" si="36"/>
        <v/>
      </c>
      <c r="P23" s="103" t="str">
        <f t="shared" si="37"/>
        <v/>
      </c>
      <c r="Q23" s="96">
        <v>1</v>
      </c>
      <c r="R23" s="64">
        <v>25500</v>
      </c>
      <c r="S23" s="64">
        <f t="shared" si="58"/>
        <v>25500</v>
      </c>
      <c r="T23" s="18"/>
      <c r="U23" s="54" t="str">
        <f t="shared" si="38"/>
        <v/>
      </c>
      <c r="V23" s="103" t="str">
        <f t="shared" si="39"/>
        <v/>
      </c>
      <c r="W23" s="96">
        <v>1</v>
      </c>
      <c r="X23" s="64">
        <v>25500</v>
      </c>
      <c r="Y23" s="64">
        <f t="shared" si="59"/>
        <v>25500</v>
      </c>
      <c r="Z23" s="18"/>
      <c r="AA23" s="54" t="str">
        <f t="shared" si="40"/>
        <v/>
      </c>
      <c r="AB23" s="103" t="str">
        <f t="shared" si="41"/>
        <v/>
      </c>
      <c r="AC23" s="96">
        <v>1</v>
      </c>
      <c r="AD23" s="64">
        <v>20500</v>
      </c>
      <c r="AE23" s="64">
        <f t="shared" si="60"/>
        <v>20500</v>
      </c>
      <c r="AF23" s="18"/>
      <c r="AG23" s="54" t="str">
        <f t="shared" si="42"/>
        <v/>
      </c>
      <c r="AH23" s="103" t="str">
        <f t="shared" si="43"/>
        <v/>
      </c>
      <c r="AI23" s="96">
        <v>1</v>
      </c>
      <c r="AJ23" s="64">
        <v>11000</v>
      </c>
      <c r="AK23" s="64">
        <f t="shared" si="61"/>
        <v>11000</v>
      </c>
      <c r="AL23" s="18"/>
      <c r="AM23" s="54" t="str">
        <f t="shared" si="44"/>
        <v/>
      </c>
      <c r="AN23" s="103" t="str">
        <f t="shared" si="45"/>
        <v/>
      </c>
      <c r="AO23" s="96">
        <v>1</v>
      </c>
      <c r="AP23" s="64">
        <v>25258.9</v>
      </c>
      <c r="AQ23" s="64">
        <f t="shared" si="62"/>
        <v>25258.9</v>
      </c>
      <c r="AR23" s="18"/>
      <c r="AS23" s="54" t="str">
        <f t="shared" si="46"/>
        <v/>
      </c>
      <c r="AT23" s="103" t="str">
        <f t="shared" si="47"/>
        <v/>
      </c>
      <c r="AU23" s="96">
        <v>1</v>
      </c>
      <c r="AV23" s="64">
        <v>25694.5</v>
      </c>
      <c r="AW23" s="64">
        <f t="shared" si="63"/>
        <v>25694.5</v>
      </c>
      <c r="AX23" s="18"/>
      <c r="AY23" s="54" t="str">
        <f t="shared" si="48"/>
        <v/>
      </c>
      <c r="AZ23" s="103" t="str">
        <f t="shared" si="49"/>
        <v/>
      </c>
      <c r="BA23" s="96">
        <v>1</v>
      </c>
      <c r="BB23" s="64">
        <v>13914</v>
      </c>
      <c r="BC23" s="64">
        <f t="shared" si="64"/>
        <v>13914</v>
      </c>
      <c r="BD23" s="18"/>
      <c r="BE23" s="54" t="str">
        <f t="shared" si="50"/>
        <v/>
      </c>
      <c r="BF23" s="103" t="str">
        <f t="shared" si="51"/>
        <v/>
      </c>
      <c r="BG23" s="96">
        <v>1</v>
      </c>
      <c r="BH23" s="64">
        <v>18997</v>
      </c>
      <c r="BI23" s="64">
        <f t="shared" si="65"/>
        <v>18997</v>
      </c>
      <c r="BJ23" s="18"/>
      <c r="BK23" s="54" t="str">
        <f t="shared" si="52"/>
        <v/>
      </c>
      <c r="BL23" s="103" t="str">
        <f t="shared" si="53"/>
        <v/>
      </c>
      <c r="BM23" s="96">
        <v>1</v>
      </c>
      <c r="BN23" s="64">
        <v>15025.55</v>
      </c>
      <c r="BO23" s="64">
        <f t="shared" si="66"/>
        <v>15025.55</v>
      </c>
      <c r="BP23" s="18"/>
      <c r="BQ23" s="54" t="str">
        <f t="shared" si="54"/>
        <v/>
      </c>
      <c r="BR23" s="103" t="str">
        <f t="shared" si="55"/>
        <v/>
      </c>
      <c r="BS23" s="146">
        <f>AVERAGE(F23,L23,R23,X23,AD23,AJ23,AP23,AV23,BB23,BH23,BN23)</f>
        <v>19399.086363636361</v>
      </c>
      <c r="BT23" s="147">
        <f>MIN(F23,L23,R23,X23,AD23,AJ23,AP23,AV23,BB23,BH23,BN23)</f>
        <v>11000</v>
      </c>
      <c r="BU23" s="148">
        <f>MAX(F23,L23,R23,X23,AD23,AJ23,AP23,AV23,BB23,BH23,BN23)</f>
        <v>25694.5</v>
      </c>
      <c r="BV23" s="146"/>
      <c r="BW23" s="147"/>
      <c r="BX23" s="148"/>
    </row>
    <row r="24" spans="2:76" s="9" customFormat="1" x14ac:dyDescent="0.25">
      <c r="B24" s="13" t="s">
        <v>81</v>
      </c>
      <c r="C24" s="13" t="s">
        <v>83</v>
      </c>
      <c r="D24" s="15" t="s">
        <v>5</v>
      </c>
      <c r="E24" s="104">
        <v>1</v>
      </c>
      <c r="F24" s="65">
        <v>5600</v>
      </c>
      <c r="G24" s="64">
        <f t="shared" si="56"/>
        <v>5600</v>
      </c>
      <c r="H24" s="33"/>
      <c r="I24" s="66" t="str">
        <f t="shared" si="35"/>
        <v/>
      </c>
      <c r="J24" s="105" t="str">
        <f t="shared" si="35"/>
        <v/>
      </c>
      <c r="K24" s="104">
        <v>1</v>
      </c>
      <c r="L24" s="65">
        <v>5600</v>
      </c>
      <c r="M24" s="64">
        <f t="shared" si="57"/>
        <v>5600</v>
      </c>
      <c r="N24" s="33"/>
      <c r="O24" s="66" t="str">
        <f t="shared" si="36"/>
        <v/>
      </c>
      <c r="P24" s="105" t="str">
        <f t="shared" si="37"/>
        <v/>
      </c>
      <c r="Q24" s="104">
        <v>1</v>
      </c>
      <c r="R24" s="65">
        <v>4550</v>
      </c>
      <c r="S24" s="64">
        <f t="shared" si="58"/>
        <v>4550</v>
      </c>
      <c r="T24" s="33"/>
      <c r="U24" s="66" t="str">
        <f t="shared" si="38"/>
        <v/>
      </c>
      <c r="V24" s="105" t="str">
        <f t="shared" si="39"/>
        <v/>
      </c>
      <c r="W24" s="104">
        <v>1</v>
      </c>
      <c r="X24" s="65">
        <v>4550</v>
      </c>
      <c r="Y24" s="64">
        <f t="shared" si="59"/>
        <v>4550</v>
      </c>
      <c r="Z24" s="33"/>
      <c r="AA24" s="66" t="str">
        <f t="shared" si="40"/>
        <v/>
      </c>
      <c r="AB24" s="105" t="str">
        <f t="shared" si="41"/>
        <v/>
      </c>
      <c r="AC24" s="104">
        <v>1</v>
      </c>
      <c r="AD24" s="65">
        <v>8500</v>
      </c>
      <c r="AE24" s="64">
        <f t="shared" si="60"/>
        <v>8500</v>
      </c>
      <c r="AF24" s="33"/>
      <c r="AG24" s="66" t="str">
        <f t="shared" si="42"/>
        <v/>
      </c>
      <c r="AH24" s="105" t="str">
        <f t="shared" si="43"/>
        <v/>
      </c>
      <c r="AI24" s="104">
        <v>1</v>
      </c>
      <c r="AJ24" s="65">
        <v>3000</v>
      </c>
      <c r="AK24" s="64">
        <f t="shared" si="61"/>
        <v>3000</v>
      </c>
      <c r="AL24" s="33"/>
      <c r="AM24" s="66" t="str">
        <f t="shared" si="44"/>
        <v/>
      </c>
      <c r="AN24" s="105" t="str">
        <f t="shared" si="45"/>
        <v/>
      </c>
      <c r="AO24" s="104">
        <v>1</v>
      </c>
      <c r="AP24" s="65"/>
      <c r="AQ24" s="64">
        <f t="shared" si="62"/>
        <v>0</v>
      </c>
      <c r="AR24" s="33"/>
      <c r="AS24" s="66" t="str">
        <f t="shared" si="46"/>
        <v/>
      </c>
      <c r="AT24" s="105" t="str">
        <f t="shared" si="47"/>
        <v/>
      </c>
      <c r="AU24" s="104">
        <v>1</v>
      </c>
      <c r="AV24" s="65"/>
      <c r="AW24" s="64">
        <f t="shared" si="63"/>
        <v>0</v>
      </c>
      <c r="AX24" s="33"/>
      <c r="AY24" s="66" t="str">
        <f t="shared" si="48"/>
        <v/>
      </c>
      <c r="AZ24" s="105" t="str">
        <f t="shared" si="49"/>
        <v/>
      </c>
      <c r="BA24" s="104">
        <v>1</v>
      </c>
      <c r="BB24" s="65">
        <v>5348</v>
      </c>
      <c r="BC24" s="64">
        <f t="shared" si="64"/>
        <v>5348</v>
      </c>
      <c r="BD24" s="33"/>
      <c r="BE24" s="66" t="str">
        <f t="shared" si="50"/>
        <v/>
      </c>
      <c r="BF24" s="105" t="str">
        <f t="shared" si="51"/>
        <v/>
      </c>
      <c r="BG24" s="104">
        <v>1</v>
      </c>
      <c r="BH24" s="65">
        <v>4200</v>
      </c>
      <c r="BI24" s="64">
        <f t="shared" si="65"/>
        <v>4200</v>
      </c>
      <c r="BJ24" s="33"/>
      <c r="BK24" s="66" t="str">
        <f t="shared" si="52"/>
        <v/>
      </c>
      <c r="BL24" s="105" t="str">
        <f t="shared" si="53"/>
        <v/>
      </c>
      <c r="BM24" s="104">
        <v>1</v>
      </c>
      <c r="BN24" s="65">
        <v>9509.5</v>
      </c>
      <c r="BO24" s="64">
        <f t="shared" si="66"/>
        <v>9509.5</v>
      </c>
      <c r="BP24" s="33"/>
      <c r="BQ24" s="66" t="str">
        <f t="shared" si="54"/>
        <v/>
      </c>
      <c r="BR24" s="105" t="str">
        <f t="shared" si="55"/>
        <v/>
      </c>
      <c r="BS24" s="146">
        <f>AVERAGE(F24,L24,R24,X24,AD24,AJ24,AP24,AV24,BB24,BH24,BN24)</f>
        <v>5650.833333333333</v>
      </c>
      <c r="BT24" s="147">
        <f>MIN(F24,L24,R24,X24,AD24,AJ24,AP24,AV24,BB24,BH24,BN24)</f>
        <v>3000</v>
      </c>
      <c r="BU24" s="148">
        <f>MAX(F24,L24,R24,X24,AD24,AJ24,AP24,AV24,BB24,BH24,BN24)</f>
        <v>9509.5</v>
      </c>
      <c r="BV24" s="146"/>
      <c r="BW24" s="147"/>
      <c r="BX24" s="148"/>
    </row>
    <row r="25" spans="2:76" s="22" customFormat="1" ht="24.75" customHeight="1" x14ac:dyDescent="0.25">
      <c r="B25" s="182" t="s">
        <v>112</v>
      </c>
      <c r="C25" s="183"/>
      <c r="D25" s="183"/>
      <c r="E25" s="183"/>
      <c r="F25" s="184"/>
      <c r="G25" s="61">
        <f>SUM(G21:G24)</f>
        <v>30800</v>
      </c>
      <c r="H25" s="157"/>
      <c r="I25" s="158"/>
      <c r="J25" s="99">
        <v>0</v>
      </c>
      <c r="K25" s="124"/>
      <c r="L25" s="125"/>
      <c r="M25" s="61">
        <f>SUM(M21:M24)</f>
        <v>30800</v>
      </c>
      <c r="N25" s="157"/>
      <c r="O25" s="158"/>
      <c r="P25" s="99">
        <v>0</v>
      </c>
      <c r="Q25" s="124"/>
      <c r="R25" s="125"/>
      <c r="S25" s="61">
        <f>SUM(S21:S24)</f>
        <v>40400</v>
      </c>
      <c r="T25" s="157"/>
      <c r="U25" s="158"/>
      <c r="V25" s="99">
        <v>0</v>
      </c>
      <c r="W25" s="124"/>
      <c r="X25" s="125"/>
      <c r="Y25" s="61">
        <f>SUM(Y21:Y24)</f>
        <v>40400</v>
      </c>
      <c r="Z25" s="157"/>
      <c r="AA25" s="158"/>
      <c r="AB25" s="99">
        <v>0</v>
      </c>
      <c r="AC25" s="124"/>
      <c r="AD25" s="125"/>
      <c r="AE25" s="61">
        <f>SUM(AE21:AE24)</f>
        <v>38800</v>
      </c>
      <c r="AF25" s="157"/>
      <c r="AG25" s="158"/>
      <c r="AH25" s="99">
        <v>0</v>
      </c>
      <c r="AI25" s="124"/>
      <c r="AJ25" s="125"/>
      <c r="AK25" s="61">
        <f>SUM(AK21:AK24)</f>
        <v>19000</v>
      </c>
      <c r="AL25" s="157"/>
      <c r="AM25" s="158"/>
      <c r="AN25" s="99">
        <v>0</v>
      </c>
      <c r="AO25" s="124"/>
      <c r="AP25" s="125"/>
      <c r="AQ25" s="61">
        <f>SUM(AQ21:AQ24)</f>
        <v>31095.800000000003</v>
      </c>
      <c r="AR25" s="157"/>
      <c r="AS25" s="158"/>
      <c r="AT25" s="99">
        <v>0</v>
      </c>
      <c r="AU25" s="124"/>
      <c r="AV25" s="125"/>
      <c r="AW25" s="61">
        <f>SUM(AW21:AW24)</f>
        <v>31966.9</v>
      </c>
      <c r="AX25" s="157"/>
      <c r="AY25" s="158"/>
      <c r="AZ25" s="99">
        <v>0</v>
      </c>
      <c r="BA25" s="124"/>
      <c r="BB25" s="125"/>
      <c r="BC25" s="61">
        <f>SUM(BC21:BC24)</f>
        <v>28805</v>
      </c>
      <c r="BD25" s="157"/>
      <c r="BE25" s="158"/>
      <c r="BF25" s="99">
        <v>0</v>
      </c>
      <c r="BG25" s="124"/>
      <c r="BH25" s="125"/>
      <c r="BI25" s="61">
        <f>SUM(BI19:BI24)</f>
        <v>136515</v>
      </c>
      <c r="BJ25" s="157"/>
      <c r="BK25" s="158"/>
      <c r="BL25" s="99">
        <v>0</v>
      </c>
      <c r="BM25" s="124"/>
      <c r="BN25" s="125"/>
      <c r="BO25" s="61">
        <f>SUM(BO19:BO24)</f>
        <v>25761.05</v>
      </c>
      <c r="BP25" s="157"/>
      <c r="BQ25" s="158"/>
      <c r="BR25" s="99">
        <v>0</v>
      </c>
      <c r="BS25" s="146"/>
      <c r="BT25" s="147"/>
      <c r="BU25" s="148"/>
      <c r="BV25" s="146"/>
      <c r="BW25" s="147"/>
      <c r="BX25" s="148"/>
    </row>
    <row r="26" spans="2:76" s="22" customFormat="1" x14ac:dyDescent="0.25">
      <c r="B26" s="21"/>
      <c r="C26" s="21"/>
      <c r="D26" s="23"/>
      <c r="E26" s="106"/>
      <c r="F26" s="53"/>
      <c r="G26" s="55"/>
      <c r="H26" s="23"/>
      <c r="I26" s="53"/>
      <c r="J26" s="98"/>
      <c r="K26" s="106"/>
      <c r="L26" s="53"/>
      <c r="M26" s="55"/>
      <c r="N26" s="23"/>
      <c r="O26" s="53"/>
      <c r="P26" s="98"/>
      <c r="Q26" s="106"/>
      <c r="R26" s="53"/>
      <c r="S26" s="55"/>
      <c r="T26" s="23"/>
      <c r="U26" s="53"/>
      <c r="V26" s="98"/>
      <c r="W26" s="106"/>
      <c r="X26" s="53"/>
      <c r="Y26" s="55"/>
      <c r="Z26" s="23"/>
      <c r="AA26" s="53"/>
      <c r="AB26" s="98"/>
      <c r="AC26" s="106"/>
      <c r="AD26" s="53"/>
      <c r="AE26" s="55"/>
      <c r="AF26" s="23"/>
      <c r="AG26" s="53"/>
      <c r="AH26" s="98"/>
      <c r="AI26" s="106"/>
      <c r="AJ26" s="53"/>
      <c r="AK26" s="55"/>
      <c r="AL26" s="23"/>
      <c r="AM26" s="53"/>
      <c r="AN26" s="98"/>
      <c r="AO26" s="106"/>
      <c r="AP26" s="53"/>
      <c r="AQ26" s="55"/>
      <c r="AR26" s="23"/>
      <c r="AS26" s="53"/>
      <c r="AT26" s="98"/>
      <c r="AU26" s="106"/>
      <c r="AV26" s="53"/>
      <c r="AW26" s="55"/>
      <c r="AX26" s="23"/>
      <c r="AY26" s="53"/>
      <c r="AZ26" s="98"/>
      <c r="BA26" s="106"/>
      <c r="BB26" s="53"/>
      <c r="BC26" s="55"/>
      <c r="BD26" s="23"/>
      <c r="BE26" s="53"/>
      <c r="BF26" s="98"/>
      <c r="BG26" s="106"/>
      <c r="BH26" s="53"/>
      <c r="BI26" s="55"/>
      <c r="BJ26" s="23"/>
      <c r="BK26" s="53"/>
      <c r="BL26" s="98"/>
      <c r="BM26" s="106"/>
      <c r="BN26" s="53"/>
      <c r="BO26" s="55"/>
      <c r="BP26" s="23"/>
      <c r="BQ26" s="53"/>
      <c r="BR26" s="98"/>
      <c r="BS26" s="146"/>
      <c r="BT26" s="147"/>
      <c r="BU26" s="148"/>
      <c r="BV26" s="146"/>
      <c r="BW26" s="147"/>
      <c r="BX26" s="148"/>
    </row>
    <row r="27" spans="2:76" s="22" customFormat="1" x14ac:dyDescent="0.25">
      <c r="B27" s="21" t="s">
        <v>29</v>
      </c>
      <c r="C27" s="21" t="s">
        <v>32</v>
      </c>
      <c r="D27" s="23"/>
      <c r="E27" s="106"/>
      <c r="F27" s="36"/>
      <c r="G27" s="55"/>
      <c r="H27" s="23"/>
      <c r="I27" s="36"/>
      <c r="J27" s="98"/>
      <c r="K27" s="106"/>
      <c r="L27" s="36"/>
      <c r="M27" s="55"/>
      <c r="N27" s="23"/>
      <c r="O27" s="36"/>
      <c r="P27" s="98"/>
      <c r="Q27" s="106"/>
      <c r="R27" s="36"/>
      <c r="S27" s="55"/>
      <c r="T27" s="23"/>
      <c r="U27" s="36"/>
      <c r="V27" s="98"/>
      <c r="W27" s="106"/>
      <c r="X27" s="36"/>
      <c r="Y27" s="55"/>
      <c r="Z27" s="23"/>
      <c r="AA27" s="36"/>
      <c r="AB27" s="98"/>
      <c r="AC27" s="106"/>
      <c r="AD27" s="36"/>
      <c r="AE27" s="55"/>
      <c r="AF27" s="23"/>
      <c r="AG27" s="36"/>
      <c r="AH27" s="98"/>
      <c r="AI27" s="106"/>
      <c r="AJ27" s="36"/>
      <c r="AK27" s="55"/>
      <c r="AL27" s="23"/>
      <c r="AM27" s="36"/>
      <c r="AN27" s="98"/>
      <c r="AO27" s="106"/>
      <c r="AP27" s="36"/>
      <c r="AQ27" s="55"/>
      <c r="AR27" s="23"/>
      <c r="AS27" s="36"/>
      <c r="AT27" s="98"/>
      <c r="AU27" s="106"/>
      <c r="AV27" s="36"/>
      <c r="AW27" s="55"/>
      <c r="AX27" s="23"/>
      <c r="AY27" s="36"/>
      <c r="AZ27" s="98"/>
      <c r="BA27" s="106"/>
      <c r="BB27" s="36"/>
      <c r="BC27" s="55"/>
      <c r="BD27" s="23"/>
      <c r="BE27" s="36"/>
      <c r="BF27" s="98"/>
      <c r="BG27" s="106"/>
      <c r="BH27" s="36"/>
      <c r="BI27" s="55"/>
      <c r="BJ27" s="23"/>
      <c r="BK27" s="36"/>
      <c r="BL27" s="98"/>
      <c r="BM27" s="106"/>
      <c r="BN27" s="36"/>
      <c r="BO27" s="55"/>
      <c r="BP27" s="23"/>
      <c r="BQ27" s="36"/>
      <c r="BR27" s="98"/>
      <c r="BS27" s="146"/>
      <c r="BT27" s="147"/>
      <c r="BU27" s="148"/>
      <c r="BV27" s="146"/>
      <c r="BW27" s="147"/>
      <c r="BX27" s="148"/>
    </row>
    <row r="28" spans="2:76" s="22" customFormat="1" x14ac:dyDescent="0.25">
      <c r="B28" s="16" t="s">
        <v>33</v>
      </c>
      <c r="C28" s="16" t="s">
        <v>121</v>
      </c>
      <c r="D28" s="19" t="s">
        <v>5</v>
      </c>
      <c r="E28" s="96">
        <v>1</v>
      </c>
      <c r="F28" s="54">
        <v>31500</v>
      </c>
      <c r="G28" s="54">
        <f>F28*E28</f>
        <v>31500</v>
      </c>
      <c r="H28" s="24"/>
      <c r="I28" s="54" t="str">
        <f t="shared" ref="I28:J33" si="67">IF(H28="","","-")</f>
        <v/>
      </c>
      <c r="J28" s="97" t="str">
        <f t="shared" si="67"/>
        <v/>
      </c>
      <c r="K28" s="96">
        <v>1</v>
      </c>
      <c r="L28" s="54">
        <v>27850</v>
      </c>
      <c r="M28" s="54">
        <f>L28*K28</f>
        <v>27850</v>
      </c>
      <c r="N28" s="24"/>
      <c r="O28" s="54" t="str">
        <f t="shared" ref="O28:O30" si="68">IF(N28="","","-")</f>
        <v/>
      </c>
      <c r="P28" s="97" t="str">
        <f t="shared" ref="P28:P30" si="69">IF(O28="","","-")</f>
        <v/>
      </c>
      <c r="Q28" s="96">
        <v>1</v>
      </c>
      <c r="R28" s="54">
        <v>32500</v>
      </c>
      <c r="S28" s="54">
        <f>R28*Q28</f>
        <v>32500</v>
      </c>
      <c r="T28" s="24"/>
      <c r="U28" s="54" t="str">
        <f t="shared" ref="U28:U30" si="70">IF(T28="","","-")</f>
        <v/>
      </c>
      <c r="V28" s="97" t="str">
        <f t="shared" ref="V28:V30" si="71">IF(U28="","","-")</f>
        <v/>
      </c>
      <c r="W28" s="96">
        <v>1</v>
      </c>
      <c r="X28" s="54">
        <v>72500</v>
      </c>
      <c r="Y28" s="54">
        <f>X28*W28</f>
        <v>72500</v>
      </c>
      <c r="Z28" s="24"/>
      <c r="AA28" s="54" t="str">
        <f t="shared" ref="AA28:AA30" si="72">IF(Z28="","","-")</f>
        <v/>
      </c>
      <c r="AB28" s="97" t="str">
        <f t="shared" ref="AB28:AB30" si="73">IF(AA28="","","-")</f>
        <v/>
      </c>
      <c r="AC28" s="96">
        <v>1</v>
      </c>
      <c r="AD28" s="54">
        <v>18000</v>
      </c>
      <c r="AE28" s="54">
        <f>AD28*AC28</f>
        <v>18000</v>
      </c>
      <c r="AF28" s="24"/>
      <c r="AG28" s="54" t="str">
        <f t="shared" ref="AG28:AG30" si="74">IF(AF28="","","-")</f>
        <v/>
      </c>
      <c r="AH28" s="97" t="str">
        <f t="shared" ref="AH28:AH30" si="75">IF(AG28="","","-")</f>
        <v/>
      </c>
      <c r="AI28" s="96">
        <v>1</v>
      </c>
      <c r="AJ28" s="54">
        <v>36000</v>
      </c>
      <c r="AK28" s="54">
        <f>AJ28*AI28</f>
        <v>36000</v>
      </c>
      <c r="AL28" s="24"/>
      <c r="AM28" s="54" t="str">
        <f t="shared" ref="AM28:AM30" si="76">IF(AL28="","","-")</f>
        <v/>
      </c>
      <c r="AN28" s="97" t="str">
        <f t="shared" ref="AN28:AN30" si="77">IF(AM28="","","-")</f>
        <v/>
      </c>
      <c r="AO28" s="96">
        <v>1</v>
      </c>
      <c r="AP28" s="54">
        <v>92851</v>
      </c>
      <c r="AQ28" s="54">
        <f>AP28*AO28</f>
        <v>92851</v>
      </c>
      <c r="AR28" s="24"/>
      <c r="AS28" s="54" t="str">
        <f t="shared" ref="AS28:AS30" si="78">IF(AR28="","","-")</f>
        <v/>
      </c>
      <c r="AT28" s="97" t="str">
        <f t="shared" ref="AT28:AT30" si="79">IF(AS28="","","-")</f>
        <v/>
      </c>
      <c r="AU28" s="96">
        <v>1</v>
      </c>
      <c r="AV28" s="54">
        <v>59074.5</v>
      </c>
      <c r="AW28" s="54">
        <f>AV28*AU28</f>
        <v>59074.5</v>
      </c>
      <c r="AX28" s="24"/>
      <c r="AY28" s="54" t="str">
        <f t="shared" ref="AY28:AY30" si="80">IF(AX28="","","-")</f>
        <v/>
      </c>
      <c r="AZ28" s="97" t="str">
        <f t="shared" ref="AZ28:AZ30" si="81">IF(AY28="","","-")</f>
        <v/>
      </c>
      <c r="BA28" s="96">
        <v>1</v>
      </c>
      <c r="BB28" s="54">
        <v>35339</v>
      </c>
      <c r="BC28" s="54">
        <f>BB28*BA28</f>
        <v>35339</v>
      </c>
      <c r="BD28" s="24"/>
      <c r="BE28" s="54" t="str">
        <f t="shared" ref="BE28:BE30" si="82">IF(BD28="","","-")</f>
        <v/>
      </c>
      <c r="BF28" s="97" t="str">
        <f t="shared" ref="BF28:BF30" si="83">IF(BE28="","","-")</f>
        <v/>
      </c>
      <c r="BG28" s="96">
        <v>1</v>
      </c>
      <c r="BH28" s="54">
        <v>46929</v>
      </c>
      <c r="BI28" s="54">
        <f>BH28*BG28</f>
        <v>46929</v>
      </c>
      <c r="BJ28" s="24"/>
      <c r="BK28" s="54" t="str">
        <f t="shared" ref="BK28:BK29" si="84">IF(BJ28="","","-")</f>
        <v/>
      </c>
      <c r="BL28" s="97" t="str">
        <f t="shared" ref="BL28:BL29" si="85">IF(BK28="","","-")</f>
        <v/>
      </c>
      <c r="BM28" s="96">
        <v>1</v>
      </c>
      <c r="BN28" s="54">
        <f>32468.15+6347</f>
        <v>38815.15</v>
      </c>
      <c r="BO28" s="54">
        <f>BN28*BM28</f>
        <v>38815.15</v>
      </c>
      <c r="BP28" s="24"/>
      <c r="BQ28" s="54" t="str">
        <f t="shared" ref="BQ28:BQ29" si="86">IF(BP28="","","-")</f>
        <v/>
      </c>
      <c r="BR28" s="97" t="str">
        <f t="shared" ref="BR28:BR29" si="87">IF(BQ28="","","-")</f>
        <v/>
      </c>
      <c r="BS28" s="146">
        <f t="shared" ref="BS28:BS33" si="88">AVERAGE(F28,L28,R28,X28,AD28,AJ28,AP28,AV28,BB28,BH28,BN28)</f>
        <v>44668.968181818185</v>
      </c>
      <c r="BT28" s="147">
        <f t="shared" ref="BT28:BT33" si="89">MIN(F28,L28,R28,X28,AD28,AJ28,AP28,AV28,BB28,BH28,BN28)</f>
        <v>18000</v>
      </c>
      <c r="BU28" s="148">
        <f t="shared" ref="BU28:BU33" si="90">MAX(F28,L28,R28,X28,AD28,AJ28,AP28,AV28,BB28,BH28,BN28)</f>
        <v>92851</v>
      </c>
      <c r="BV28" s="146"/>
      <c r="BW28" s="147"/>
      <c r="BX28" s="148"/>
    </row>
    <row r="29" spans="2:76" s="9" customFormat="1" x14ac:dyDescent="0.25">
      <c r="B29" s="13" t="s">
        <v>34</v>
      </c>
      <c r="C29" s="13" t="s">
        <v>128</v>
      </c>
      <c r="D29" s="15" t="s">
        <v>5</v>
      </c>
      <c r="E29" s="94">
        <v>1</v>
      </c>
      <c r="F29" s="36">
        <v>32000</v>
      </c>
      <c r="G29" s="54">
        <f t="shared" ref="G29:G32" si="91">F29*E29</f>
        <v>32000</v>
      </c>
      <c r="H29" s="15"/>
      <c r="I29" s="36" t="str">
        <f t="shared" si="67"/>
        <v/>
      </c>
      <c r="J29" s="98" t="str">
        <f t="shared" si="67"/>
        <v/>
      </c>
      <c r="K29" s="94">
        <v>1</v>
      </c>
      <c r="L29" s="36">
        <v>20600</v>
      </c>
      <c r="M29" s="54">
        <f t="shared" ref="M29" si="92">L29*K29</f>
        <v>20600</v>
      </c>
      <c r="N29" s="15"/>
      <c r="O29" s="36" t="str">
        <f t="shared" si="68"/>
        <v/>
      </c>
      <c r="P29" s="98" t="str">
        <f t="shared" si="69"/>
        <v/>
      </c>
      <c r="Q29" s="94">
        <v>1</v>
      </c>
      <c r="R29" s="36">
        <v>38500</v>
      </c>
      <c r="S29" s="54">
        <f t="shared" ref="S29:S30" si="93">R29*Q29</f>
        <v>38500</v>
      </c>
      <c r="T29" s="15"/>
      <c r="U29" s="36" t="str">
        <f t="shared" si="70"/>
        <v/>
      </c>
      <c r="V29" s="98" t="str">
        <f t="shared" si="71"/>
        <v/>
      </c>
      <c r="W29" s="94">
        <v>1</v>
      </c>
      <c r="X29" s="36">
        <v>52500</v>
      </c>
      <c r="Y29" s="54">
        <f t="shared" ref="Y29" si="94">X29*W29</f>
        <v>52500</v>
      </c>
      <c r="Z29" s="15"/>
      <c r="AA29" s="36" t="str">
        <f t="shared" si="72"/>
        <v/>
      </c>
      <c r="AB29" s="98" t="str">
        <f t="shared" si="73"/>
        <v/>
      </c>
      <c r="AC29" s="94">
        <v>1</v>
      </c>
      <c r="AD29" s="36">
        <v>16000</v>
      </c>
      <c r="AE29" s="54">
        <f t="shared" ref="AE29" si="95">AD29*AC29</f>
        <v>16000</v>
      </c>
      <c r="AF29" s="15"/>
      <c r="AG29" s="36" t="str">
        <f t="shared" si="74"/>
        <v/>
      </c>
      <c r="AH29" s="98" t="str">
        <f t="shared" si="75"/>
        <v/>
      </c>
      <c r="AI29" s="94">
        <v>1</v>
      </c>
      <c r="AJ29" s="36">
        <v>45000</v>
      </c>
      <c r="AK29" s="54">
        <f t="shared" ref="AK29:AK30" si="96">AJ29*AI29</f>
        <v>45000</v>
      </c>
      <c r="AL29" s="15"/>
      <c r="AM29" s="36" t="str">
        <f t="shared" si="76"/>
        <v/>
      </c>
      <c r="AN29" s="98" t="str">
        <f t="shared" si="77"/>
        <v/>
      </c>
      <c r="AO29" s="94">
        <v>1</v>
      </c>
      <c r="AP29" s="36">
        <v>63792.2</v>
      </c>
      <c r="AQ29" s="54">
        <f t="shared" ref="AQ29:AQ33" si="97">AP29*AO29</f>
        <v>63792.2</v>
      </c>
      <c r="AR29" s="15"/>
      <c r="AS29" s="36" t="str">
        <f t="shared" si="78"/>
        <v/>
      </c>
      <c r="AT29" s="98" t="str">
        <f t="shared" si="79"/>
        <v/>
      </c>
      <c r="AU29" s="94">
        <v>1</v>
      </c>
      <c r="AV29" s="36">
        <v>46609.8</v>
      </c>
      <c r="AW29" s="54">
        <f t="shared" ref="AW29:AW33" si="98">AV29*AU29</f>
        <v>46609.8</v>
      </c>
      <c r="AX29" s="15"/>
      <c r="AY29" s="36" t="str">
        <f t="shared" si="80"/>
        <v/>
      </c>
      <c r="AZ29" s="98" t="str">
        <f t="shared" si="81"/>
        <v/>
      </c>
      <c r="BA29" s="94">
        <v>1</v>
      </c>
      <c r="BB29" s="36">
        <v>32596</v>
      </c>
      <c r="BC29" s="54">
        <f t="shared" ref="BC29:BC33" si="99">BB29*BA29</f>
        <v>32596</v>
      </c>
      <c r="BD29" s="15"/>
      <c r="BE29" s="36" t="str">
        <f t="shared" si="82"/>
        <v/>
      </c>
      <c r="BF29" s="98" t="str">
        <f t="shared" si="83"/>
        <v/>
      </c>
      <c r="BG29" s="94">
        <v>1</v>
      </c>
      <c r="BH29" s="36">
        <v>22739</v>
      </c>
      <c r="BI29" s="54">
        <f t="shared" ref="BI29:BI33" si="100">BH29*BG29</f>
        <v>22739</v>
      </c>
      <c r="BJ29" s="15"/>
      <c r="BK29" s="36" t="str">
        <f t="shared" si="84"/>
        <v/>
      </c>
      <c r="BL29" s="98" t="str">
        <f t="shared" si="85"/>
        <v/>
      </c>
      <c r="BM29" s="94">
        <v>1</v>
      </c>
      <c r="BN29" s="36">
        <f>35256.2+6753</f>
        <v>42009.2</v>
      </c>
      <c r="BO29" s="54">
        <f t="shared" ref="BO29:BO33" si="101">BN29*BM29</f>
        <v>42009.2</v>
      </c>
      <c r="BP29" s="15"/>
      <c r="BQ29" s="36" t="str">
        <f t="shared" si="86"/>
        <v/>
      </c>
      <c r="BR29" s="98" t="str">
        <f t="shared" si="87"/>
        <v/>
      </c>
      <c r="BS29" s="146">
        <f t="shared" si="88"/>
        <v>37486.018181818181</v>
      </c>
      <c r="BT29" s="147">
        <f t="shared" si="89"/>
        <v>16000</v>
      </c>
      <c r="BU29" s="148">
        <f t="shared" si="90"/>
        <v>63792.2</v>
      </c>
      <c r="BV29" s="146"/>
      <c r="BW29" s="147"/>
      <c r="BX29" s="148"/>
    </row>
    <row r="30" spans="2:76" s="22" customFormat="1" x14ac:dyDescent="0.25">
      <c r="B30" s="16" t="s">
        <v>35</v>
      </c>
      <c r="C30" s="16" t="s">
        <v>129</v>
      </c>
      <c r="D30" s="19" t="s">
        <v>5</v>
      </c>
      <c r="E30" s="96">
        <v>1</v>
      </c>
      <c r="F30" s="54"/>
      <c r="G30" s="54"/>
      <c r="H30" s="19"/>
      <c r="I30" s="54" t="str">
        <f t="shared" si="67"/>
        <v/>
      </c>
      <c r="J30" s="97" t="str">
        <f t="shared" si="67"/>
        <v/>
      </c>
      <c r="K30" s="96">
        <v>1</v>
      </c>
      <c r="L30" s="54"/>
      <c r="M30" s="54"/>
      <c r="N30" s="19"/>
      <c r="O30" s="54" t="str">
        <f t="shared" si="68"/>
        <v/>
      </c>
      <c r="P30" s="97" t="str">
        <f t="shared" si="69"/>
        <v/>
      </c>
      <c r="Q30" s="96">
        <v>1</v>
      </c>
      <c r="R30" s="54">
        <v>28500</v>
      </c>
      <c r="S30" s="54">
        <f t="shared" si="93"/>
        <v>28500</v>
      </c>
      <c r="T30" s="19"/>
      <c r="U30" s="54" t="str">
        <f t="shared" si="70"/>
        <v/>
      </c>
      <c r="V30" s="97" t="str">
        <f t="shared" si="71"/>
        <v/>
      </c>
      <c r="W30" s="96">
        <v>1</v>
      </c>
      <c r="X30" s="54"/>
      <c r="Y30" s="54"/>
      <c r="Z30" s="19"/>
      <c r="AA30" s="54" t="str">
        <f t="shared" si="72"/>
        <v/>
      </c>
      <c r="AB30" s="97" t="str">
        <f t="shared" si="73"/>
        <v/>
      </c>
      <c r="AC30" s="96">
        <v>1</v>
      </c>
      <c r="AD30" s="54"/>
      <c r="AE30" s="54"/>
      <c r="AF30" s="19"/>
      <c r="AG30" s="54" t="str">
        <f t="shared" si="74"/>
        <v/>
      </c>
      <c r="AH30" s="97" t="str">
        <f t="shared" si="75"/>
        <v/>
      </c>
      <c r="AI30" s="96">
        <v>1</v>
      </c>
      <c r="AJ30" s="54">
        <v>39000</v>
      </c>
      <c r="AK30" s="54">
        <f t="shared" si="96"/>
        <v>39000</v>
      </c>
      <c r="AL30" s="19"/>
      <c r="AM30" s="54" t="str">
        <f t="shared" si="76"/>
        <v/>
      </c>
      <c r="AN30" s="97" t="str">
        <f t="shared" si="77"/>
        <v/>
      </c>
      <c r="AO30" s="96">
        <v>1</v>
      </c>
      <c r="AP30" s="54"/>
      <c r="AQ30" s="54">
        <f t="shared" si="97"/>
        <v>0</v>
      </c>
      <c r="AR30" s="19"/>
      <c r="AS30" s="54" t="str">
        <f t="shared" si="78"/>
        <v/>
      </c>
      <c r="AT30" s="97" t="str">
        <f t="shared" si="79"/>
        <v/>
      </c>
      <c r="AU30" s="96">
        <v>1</v>
      </c>
      <c r="AV30" s="54"/>
      <c r="AW30" s="54">
        <f t="shared" si="98"/>
        <v>0</v>
      </c>
      <c r="AX30" s="19"/>
      <c r="AY30" s="54" t="str">
        <f t="shared" si="80"/>
        <v/>
      </c>
      <c r="AZ30" s="97" t="str">
        <f t="shared" si="81"/>
        <v/>
      </c>
      <c r="BA30" s="96">
        <v>1</v>
      </c>
      <c r="BB30" s="54"/>
      <c r="BC30" s="54">
        <f t="shared" si="99"/>
        <v>0</v>
      </c>
      <c r="BD30" s="19"/>
      <c r="BE30" s="54" t="str">
        <f t="shared" si="82"/>
        <v/>
      </c>
      <c r="BF30" s="97" t="str">
        <f t="shared" si="83"/>
        <v/>
      </c>
      <c r="BG30" s="96">
        <v>1</v>
      </c>
      <c r="BH30" s="54"/>
      <c r="BI30" s="54">
        <f t="shared" si="100"/>
        <v>0</v>
      </c>
      <c r="BJ30" s="19"/>
      <c r="BK30" s="54">
        <v>10190</v>
      </c>
      <c r="BL30" s="97">
        <f>BK30*BJ31</f>
        <v>10190</v>
      </c>
      <c r="BM30" s="96">
        <v>1</v>
      </c>
      <c r="BN30" s="54">
        <f>8038.5+3284</f>
        <v>11322.5</v>
      </c>
      <c r="BO30" s="54">
        <f t="shared" si="101"/>
        <v>11322.5</v>
      </c>
      <c r="BP30" s="19"/>
      <c r="BQ30" s="54"/>
      <c r="BR30" s="97">
        <f>BQ30*BP31</f>
        <v>0</v>
      </c>
      <c r="BS30" s="146">
        <f t="shared" si="88"/>
        <v>26274.166666666668</v>
      </c>
      <c r="BT30" s="147">
        <f t="shared" si="89"/>
        <v>11322.5</v>
      </c>
      <c r="BU30" s="148">
        <f t="shared" si="90"/>
        <v>39000</v>
      </c>
      <c r="BV30" s="146">
        <f t="shared" si="11"/>
        <v>10190</v>
      </c>
      <c r="BW30" s="147">
        <f t="shared" si="12"/>
        <v>10190</v>
      </c>
      <c r="BX30" s="148">
        <f t="shared" si="13"/>
        <v>10190</v>
      </c>
    </row>
    <row r="31" spans="2:76" s="9" customFormat="1" x14ac:dyDescent="0.25">
      <c r="B31" s="13" t="s">
        <v>36</v>
      </c>
      <c r="C31" s="13" t="s">
        <v>14</v>
      </c>
      <c r="D31" s="15" t="s">
        <v>5</v>
      </c>
      <c r="E31" s="94">
        <v>1</v>
      </c>
      <c r="F31" s="36">
        <v>1000</v>
      </c>
      <c r="G31" s="54">
        <f t="shared" si="91"/>
        <v>1000</v>
      </c>
      <c r="H31" s="15">
        <v>1</v>
      </c>
      <c r="I31" s="36">
        <v>500</v>
      </c>
      <c r="J31" s="98">
        <f>I31*H31</f>
        <v>500</v>
      </c>
      <c r="K31" s="94">
        <v>1</v>
      </c>
      <c r="L31" s="36">
        <v>1000</v>
      </c>
      <c r="M31" s="54">
        <f t="shared" ref="M31:M33" si="102">L31*K31</f>
        <v>1000</v>
      </c>
      <c r="N31" s="15">
        <v>1</v>
      </c>
      <c r="O31" s="36">
        <v>500</v>
      </c>
      <c r="P31" s="98">
        <f>O31*N31</f>
        <v>500</v>
      </c>
      <c r="Q31" s="94">
        <v>1</v>
      </c>
      <c r="R31" s="36">
        <v>50</v>
      </c>
      <c r="S31" s="54">
        <f t="shared" ref="S31:S33" si="103">R31*Q31</f>
        <v>50</v>
      </c>
      <c r="T31" s="15">
        <v>1</v>
      </c>
      <c r="U31" s="36">
        <v>50</v>
      </c>
      <c r="V31" s="98">
        <f>U31*T31</f>
        <v>50</v>
      </c>
      <c r="W31" s="94">
        <v>1</v>
      </c>
      <c r="X31" s="36">
        <v>50</v>
      </c>
      <c r="Y31" s="54">
        <f t="shared" ref="Y31:Y33" si="104">X31*W31</f>
        <v>50</v>
      </c>
      <c r="Z31" s="15">
        <v>1</v>
      </c>
      <c r="AA31" s="36">
        <v>50</v>
      </c>
      <c r="AB31" s="98">
        <f>AA31*Z31</f>
        <v>50</v>
      </c>
      <c r="AC31" s="94">
        <v>1</v>
      </c>
      <c r="AD31" s="36">
        <v>3500</v>
      </c>
      <c r="AE31" s="54">
        <f t="shared" ref="AE31:AE33" si="105">AD31*AC31</f>
        <v>3500</v>
      </c>
      <c r="AF31" s="15">
        <v>1</v>
      </c>
      <c r="AG31" s="36">
        <v>2500</v>
      </c>
      <c r="AH31" s="98">
        <f>AG31*AF31</f>
        <v>2500</v>
      </c>
      <c r="AI31" s="94">
        <v>1</v>
      </c>
      <c r="AJ31" s="36">
        <v>350</v>
      </c>
      <c r="AK31" s="54">
        <f t="shared" ref="AK31:AK33" si="106">AJ31*AI31</f>
        <v>350</v>
      </c>
      <c r="AL31" s="15">
        <v>1</v>
      </c>
      <c r="AM31" s="36">
        <v>350</v>
      </c>
      <c r="AN31" s="98">
        <f>AM31*AL31</f>
        <v>350</v>
      </c>
      <c r="AO31" s="94">
        <v>1</v>
      </c>
      <c r="AP31" s="36"/>
      <c r="AQ31" s="54">
        <f t="shared" si="97"/>
        <v>0</v>
      </c>
      <c r="AR31" s="15">
        <v>1</v>
      </c>
      <c r="AS31" s="36"/>
      <c r="AT31" s="98">
        <f>AS31*AR31</f>
        <v>0</v>
      </c>
      <c r="AU31" s="94">
        <v>1</v>
      </c>
      <c r="AV31" s="36"/>
      <c r="AW31" s="54">
        <f t="shared" si="98"/>
        <v>0</v>
      </c>
      <c r="AX31" s="15">
        <v>1</v>
      </c>
      <c r="AY31" s="36"/>
      <c r="AZ31" s="98">
        <f>AY31*AX31</f>
        <v>0</v>
      </c>
      <c r="BA31" s="94">
        <v>1</v>
      </c>
      <c r="BB31" s="36">
        <v>1220</v>
      </c>
      <c r="BC31" s="54">
        <f t="shared" si="99"/>
        <v>1220</v>
      </c>
      <c r="BD31" s="15">
        <v>1</v>
      </c>
      <c r="BE31" s="36"/>
      <c r="BF31" s="98">
        <v>610</v>
      </c>
      <c r="BG31" s="94">
        <v>1</v>
      </c>
      <c r="BH31" s="36">
        <v>600.66999999999996</v>
      </c>
      <c r="BI31" s="54">
        <f t="shared" si="100"/>
        <v>600.66999999999996</v>
      </c>
      <c r="BJ31" s="15">
        <v>1</v>
      </c>
      <c r="BK31" s="36">
        <v>300.33</v>
      </c>
      <c r="BL31" s="97">
        <f t="shared" ref="BL31:BL32" si="107">BK31*BJ32</f>
        <v>300.33</v>
      </c>
      <c r="BM31" s="94">
        <v>1</v>
      </c>
      <c r="BN31" s="36"/>
      <c r="BO31" s="54">
        <f t="shared" si="101"/>
        <v>0</v>
      </c>
      <c r="BP31" s="15">
        <v>1</v>
      </c>
      <c r="BQ31" s="36"/>
      <c r="BR31" s="97">
        <f t="shared" ref="BR31:BR32" si="108">BQ31*BP32</f>
        <v>0</v>
      </c>
      <c r="BS31" s="146">
        <f t="shared" si="88"/>
        <v>971.33375000000001</v>
      </c>
      <c r="BT31" s="147">
        <f t="shared" si="89"/>
        <v>50</v>
      </c>
      <c r="BU31" s="148">
        <f t="shared" si="90"/>
        <v>3500</v>
      </c>
      <c r="BV31" s="146">
        <f t="shared" si="11"/>
        <v>607.18999999999994</v>
      </c>
      <c r="BW31" s="147">
        <f t="shared" si="12"/>
        <v>50</v>
      </c>
      <c r="BX31" s="148">
        <f t="shared" si="13"/>
        <v>2500</v>
      </c>
    </row>
    <row r="32" spans="2:76" s="22" customFormat="1" x14ac:dyDescent="0.25">
      <c r="B32" s="13" t="s">
        <v>122</v>
      </c>
      <c r="C32" s="16" t="s">
        <v>84</v>
      </c>
      <c r="D32" s="19" t="s">
        <v>5</v>
      </c>
      <c r="E32" s="96">
        <v>1</v>
      </c>
      <c r="F32" s="54">
        <v>18000</v>
      </c>
      <c r="G32" s="54">
        <f t="shared" si="91"/>
        <v>18000</v>
      </c>
      <c r="H32" s="19">
        <v>1</v>
      </c>
      <c r="I32" s="54">
        <v>6500</v>
      </c>
      <c r="J32" s="98">
        <f>I32*H32</f>
        <v>6500</v>
      </c>
      <c r="K32" s="96">
        <v>1</v>
      </c>
      <c r="L32" s="54">
        <v>15160</v>
      </c>
      <c r="M32" s="54">
        <f t="shared" si="102"/>
        <v>15160</v>
      </c>
      <c r="N32" s="19">
        <v>1</v>
      </c>
      <c r="O32" s="54">
        <v>5700</v>
      </c>
      <c r="P32" s="98">
        <f>O32*N32</f>
        <v>5700</v>
      </c>
      <c r="Q32" s="96">
        <v>1</v>
      </c>
      <c r="R32" s="54">
        <v>19500</v>
      </c>
      <c r="S32" s="54">
        <f t="shared" si="103"/>
        <v>19500</v>
      </c>
      <c r="T32" s="19">
        <v>1</v>
      </c>
      <c r="U32" s="54">
        <v>6300</v>
      </c>
      <c r="V32" s="98">
        <f>U32*T32</f>
        <v>6300</v>
      </c>
      <c r="W32" s="96">
        <v>1</v>
      </c>
      <c r="X32" s="54"/>
      <c r="Y32" s="54">
        <f t="shared" si="104"/>
        <v>0</v>
      </c>
      <c r="Z32" s="19">
        <v>1</v>
      </c>
      <c r="AA32" s="54"/>
      <c r="AB32" s="98">
        <f>AA32*Z32</f>
        <v>0</v>
      </c>
      <c r="AC32" s="96">
        <v>1</v>
      </c>
      <c r="AD32" s="54">
        <v>12000</v>
      </c>
      <c r="AE32" s="54">
        <f t="shared" si="105"/>
        <v>12000</v>
      </c>
      <c r="AF32" s="19">
        <v>1</v>
      </c>
      <c r="AG32" s="54">
        <v>6000</v>
      </c>
      <c r="AH32" s="98">
        <f>AG32*AF32</f>
        <v>6000</v>
      </c>
      <c r="AI32" s="96">
        <v>1</v>
      </c>
      <c r="AJ32" s="54">
        <v>7000</v>
      </c>
      <c r="AK32" s="54">
        <f t="shared" si="106"/>
        <v>7000</v>
      </c>
      <c r="AL32" s="19">
        <v>1</v>
      </c>
      <c r="AM32" s="54">
        <v>3500</v>
      </c>
      <c r="AN32" s="98">
        <f>AM32*AL32</f>
        <v>3500</v>
      </c>
      <c r="AO32" s="96">
        <v>1</v>
      </c>
      <c r="AP32" s="54"/>
      <c r="AQ32" s="54">
        <f t="shared" si="97"/>
        <v>0</v>
      </c>
      <c r="AR32" s="19">
        <v>1</v>
      </c>
      <c r="AS32" s="54"/>
      <c r="AT32" s="98">
        <f>AS32*AR32</f>
        <v>0</v>
      </c>
      <c r="AU32" s="96">
        <v>1</v>
      </c>
      <c r="AV32" s="54">
        <v>43264.7</v>
      </c>
      <c r="AW32" s="54">
        <f t="shared" si="98"/>
        <v>43264.7</v>
      </c>
      <c r="AX32" s="19">
        <v>1</v>
      </c>
      <c r="AY32" s="54"/>
      <c r="AZ32" s="98">
        <f>AY32*AX32</f>
        <v>0</v>
      </c>
      <c r="BA32" s="96">
        <v>1</v>
      </c>
      <c r="BB32" s="54">
        <v>12041.33</v>
      </c>
      <c r="BC32" s="54">
        <f t="shared" si="99"/>
        <v>12041.33</v>
      </c>
      <c r="BD32" s="19">
        <v>1</v>
      </c>
      <c r="BE32" s="54"/>
      <c r="BF32" s="98">
        <v>6020.67</v>
      </c>
      <c r="BG32" s="96">
        <v>1</v>
      </c>
      <c r="BH32" s="54">
        <v>17815</v>
      </c>
      <c r="BI32" s="54">
        <f t="shared" si="100"/>
        <v>17815</v>
      </c>
      <c r="BJ32" s="19">
        <v>1</v>
      </c>
      <c r="BK32" s="54">
        <v>2969</v>
      </c>
      <c r="BL32" s="97">
        <f t="shared" si="107"/>
        <v>2969</v>
      </c>
      <c r="BM32" s="96">
        <v>1</v>
      </c>
      <c r="BN32" s="54">
        <v>7733.85</v>
      </c>
      <c r="BO32" s="54">
        <f t="shared" si="101"/>
        <v>7733.85</v>
      </c>
      <c r="BP32" s="19">
        <v>1</v>
      </c>
      <c r="BQ32" s="54"/>
      <c r="BR32" s="97">
        <f t="shared" si="108"/>
        <v>0</v>
      </c>
      <c r="BS32" s="146">
        <f t="shared" si="88"/>
        <v>16946.097777777777</v>
      </c>
      <c r="BT32" s="147">
        <f t="shared" si="89"/>
        <v>7000</v>
      </c>
      <c r="BU32" s="148">
        <f t="shared" si="90"/>
        <v>43264.7</v>
      </c>
      <c r="BV32" s="146">
        <f t="shared" si="11"/>
        <v>5161.5</v>
      </c>
      <c r="BW32" s="147">
        <f t="shared" si="12"/>
        <v>2969</v>
      </c>
      <c r="BX32" s="148">
        <f t="shared" si="13"/>
        <v>6500</v>
      </c>
    </row>
    <row r="33" spans="2:76" s="9" customFormat="1" x14ac:dyDescent="0.25">
      <c r="B33" s="16" t="s">
        <v>138</v>
      </c>
      <c r="C33" s="13" t="s">
        <v>85</v>
      </c>
      <c r="D33" s="15" t="s">
        <v>5</v>
      </c>
      <c r="E33" s="94">
        <v>1</v>
      </c>
      <c r="F33" s="66"/>
      <c r="G33" s="66" t="str">
        <f t="shared" ref="G33" si="109">IF(F33="","","-")</f>
        <v/>
      </c>
      <c r="H33" s="15">
        <v>1</v>
      </c>
      <c r="I33" s="66"/>
      <c r="J33" s="107" t="str">
        <f t="shared" si="67"/>
        <v/>
      </c>
      <c r="K33" s="94">
        <v>1</v>
      </c>
      <c r="L33" s="66">
        <v>15160</v>
      </c>
      <c r="M33" s="54">
        <f t="shared" si="102"/>
        <v>15160</v>
      </c>
      <c r="N33" s="15">
        <v>1</v>
      </c>
      <c r="O33" s="66">
        <v>5700</v>
      </c>
      <c r="P33" s="98">
        <f>O33*N33</f>
        <v>5700</v>
      </c>
      <c r="Q33" s="94">
        <v>1</v>
      </c>
      <c r="R33" s="66">
        <v>14500</v>
      </c>
      <c r="S33" s="54">
        <f t="shared" si="103"/>
        <v>14500</v>
      </c>
      <c r="T33" s="15">
        <v>1</v>
      </c>
      <c r="U33" s="66">
        <v>4800</v>
      </c>
      <c r="V33" s="98">
        <f>U33*T33</f>
        <v>4800</v>
      </c>
      <c r="W33" s="94">
        <v>1</v>
      </c>
      <c r="X33" s="66"/>
      <c r="Y33" s="54">
        <f t="shared" si="104"/>
        <v>0</v>
      </c>
      <c r="Z33" s="15">
        <v>1</v>
      </c>
      <c r="AA33" s="66"/>
      <c r="AB33" s="98">
        <f>AA33*Z33</f>
        <v>0</v>
      </c>
      <c r="AC33" s="94">
        <v>1</v>
      </c>
      <c r="AD33" s="66">
        <v>12000</v>
      </c>
      <c r="AE33" s="54">
        <f t="shared" si="105"/>
        <v>12000</v>
      </c>
      <c r="AF33" s="15">
        <v>1</v>
      </c>
      <c r="AG33" s="66">
        <v>6000</v>
      </c>
      <c r="AH33" s="98">
        <f>AG33*AF33</f>
        <v>6000</v>
      </c>
      <c r="AI33" s="94">
        <v>1</v>
      </c>
      <c r="AJ33" s="66">
        <v>9900</v>
      </c>
      <c r="AK33" s="54">
        <f t="shared" si="106"/>
        <v>9900</v>
      </c>
      <c r="AL33" s="15">
        <v>1</v>
      </c>
      <c r="AM33" s="66">
        <v>4950</v>
      </c>
      <c r="AN33" s="98">
        <f>AM33*AL33</f>
        <v>4950</v>
      </c>
      <c r="AO33" s="94">
        <v>1</v>
      </c>
      <c r="AP33" s="66"/>
      <c r="AQ33" s="54">
        <f t="shared" si="97"/>
        <v>0</v>
      </c>
      <c r="AR33" s="15">
        <v>1</v>
      </c>
      <c r="AS33" s="66"/>
      <c r="AT33" s="98">
        <f>AS33*AR33</f>
        <v>0</v>
      </c>
      <c r="AU33" s="94">
        <v>1</v>
      </c>
      <c r="AV33" s="66">
        <v>28676.5</v>
      </c>
      <c r="AW33" s="54">
        <f t="shared" si="98"/>
        <v>28676.5</v>
      </c>
      <c r="AX33" s="15">
        <v>1</v>
      </c>
      <c r="AY33" s="66"/>
      <c r="AZ33" s="98">
        <f>AY33*AX33</f>
        <v>0</v>
      </c>
      <c r="BA33" s="94">
        <v>1</v>
      </c>
      <c r="BB33" s="66">
        <v>6682</v>
      </c>
      <c r="BC33" s="54">
        <f t="shared" si="99"/>
        <v>6682</v>
      </c>
      <c r="BD33" s="15">
        <v>1</v>
      </c>
      <c r="BE33" s="66"/>
      <c r="BF33" s="98">
        <v>3341</v>
      </c>
      <c r="BG33" s="94">
        <v>1</v>
      </c>
      <c r="BH33" s="66"/>
      <c r="BI33" s="54">
        <f t="shared" si="100"/>
        <v>0</v>
      </c>
      <c r="BJ33" s="15">
        <v>1</v>
      </c>
      <c r="BK33" s="66"/>
      <c r="BL33" s="98"/>
      <c r="BM33" s="94">
        <v>1</v>
      </c>
      <c r="BN33" s="66"/>
      <c r="BO33" s="54">
        <f t="shared" si="101"/>
        <v>0</v>
      </c>
      <c r="BP33" s="15">
        <v>1</v>
      </c>
      <c r="BQ33" s="66"/>
      <c r="BR33" s="98"/>
      <c r="BS33" s="146">
        <f t="shared" si="88"/>
        <v>14486.416666666666</v>
      </c>
      <c r="BT33" s="147">
        <f t="shared" si="89"/>
        <v>6682</v>
      </c>
      <c r="BU33" s="148">
        <f t="shared" si="90"/>
        <v>28676.5</v>
      </c>
      <c r="BV33" s="146">
        <f t="shared" si="11"/>
        <v>5362.5</v>
      </c>
      <c r="BW33" s="147">
        <f t="shared" si="12"/>
        <v>4800</v>
      </c>
      <c r="BX33" s="148">
        <f t="shared" si="13"/>
        <v>6000</v>
      </c>
    </row>
    <row r="34" spans="2:76" s="22" customFormat="1" ht="24.75" customHeight="1" x14ac:dyDescent="0.25">
      <c r="B34" s="182" t="s">
        <v>113</v>
      </c>
      <c r="C34" s="183"/>
      <c r="D34" s="183"/>
      <c r="E34" s="183"/>
      <c r="F34" s="184"/>
      <c r="G34" s="61">
        <f>SUM(G28:G32)</f>
        <v>82500</v>
      </c>
      <c r="H34" s="157"/>
      <c r="I34" s="158"/>
      <c r="J34" s="99">
        <f>SUM(J31:J32)</f>
        <v>7000</v>
      </c>
      <c r="K34" s="124"/>
      <c r="L34" s="125"/>
      <c r="M34" s="61">
        <f>SUM(M28:M33)</f>
        <v>79770</v>
      </c>
      <c r="N34" s="157"/>
      <c r="O34" s="158"/>
      <c r="P34" s="99">
        <f>SUM(P31:P33)</f>
        <v>11900</v>
      </c>
      <c r="Q34" s="124"/>
      <c r="R34" s="125"/>
      <c r="S34" s="61">
        <f>SUM(S28:S33)</f>
        <v>133550</v>
      </c>
      <c r="T34" s="157"/>
      <c r="U34" s="158"/>
      <c r="V34" s="99">
        <f>SUM(V31:V33)</f>
        <v>11150</v>
      </c>
      <c r="W34" s="124"/>
      <c r="X34" s="125"/>
      <c r="Y34" s="61">
        <f>SUM(Y28:Y33)</f>
        <v>125050</v>
      </c>
      <c r="Z34" s="157"/>
      <c r="AA34" s="158"/>
      <c r="AB34" s="99">
        <f>SUM(AB31:AB33)</f>
        <v>50</v>
      </c>
      <c r="AC34" s="124"/>
      <c r="AD34" s="125"/>
      <c r="AE34" s="61">
        <f>SUM(AE28:AE33)</f>
        <v>61500</v>
      </c>
      <c r="AF34" s="157"/>
      <c r="AG34" s="158"/>
      <c r="AH34" s="99">
        <f>SUM(AH31:AH33)</f>
        <v>14500</v>
      </c>
      <c r="AI34" s="124"/>
      <c r="AJ34" s="125"/>
      <c r="AK34" s="61">
        <f>SUM(AK28:AK33)</f>
        <v>137250</v>
      </c>
      <c r="AL34" s="157"/>
      <c r="AM34" s="158"/>
      <c r="AN34" s="99">
        <f>SUM(AN31:AN33)</f>
        <v>8800</v>
      </c>
      <c r="AO34" s="124"/>
      <c r="AP34" s="125"/>
      <c r="AQ34" s="61">
        <f>SUM(AQ28:AQ33)</f>
        <v>156643.20000000001</v>
      </c>
      <c r="AR34" s="157"/>
      <c r="AS34" s="158"/>
      <c r="AT34" s="99">
        <f>SUM(AT31:AT33)</f>
        <v>0</v>
      </c>
      <c r="AU34" s="124"/>
      <c r="AV34" s="125"/>
      <c r="AW34" s="61">
        <f>SUM(AW28:AW33)</f>
        <v>177625.5</v>
      </c>
      <c r="AX34" s="157"/>
      <c r="AY34" s="158"/>
      <c r="AZ34" s="99">
        <f>SUM(AZ31:AZ33)</f>
        <v>0</v>
      </c>
      <c r="BA34" s="124"/>
      <c r="BB34" s="125"/>
      <c r="BC34" s="61">
        <f>SUM(BC28:BC33)</f>
        <v>87878.33</v>
      </c>
      <c r="BD34" s="157"/>
      <c r="BE34" s="158"/>
      <c r="BF34" s="99">
        <f>SUM(BF31:BF33)</f>
        <v>9971.67</v>
      </c>
      <c r="BG34" s="124"/>
      <c r="BH34" s="125"/>
      <c r="BI34" s="61">
        <f>SUM(BI28:BI33)</f>
        <v>88083.67</v>
      </c>
      <c r="BJ34" s="157"/>
      <c r="BK34" s="158"/>
      <c r="BL34" s="99">
        <f>SUM(BL30:BL33)</f>
        <v>13459.33</v>
      </c>
      <c r="BM34" s="124"/>
      <c r="BN34" s="125"/>
      <c r="BO34" s="61">
        <f>SUM(BO28:BO33)</f>
        <v>99880.700000000012</v>
      </c>
      <c r="BP34" s="157"/>
      <c r="BQ34" s="158"/>
      <c r="BR34" s="99">
        <f>SUM(BR30:BR33)</f>
        <v>0</v>
      </c>
      <c r="BS34" s="146"/>
      <c r="BT34" s="147"/>
      <c r="BU34" s="148"/>
      <c r="BV34" s="146"/>
      <c r="BW34" s="147"/>
      <c r="BX34" s="148"/>
    </row>
    <row r="35" spans="2:76" s="9" customFormat="1" x14ac:dyDescent="0.25">
      <c r="B35" s="21"/>
      <c r="C35" s="21"/>
      <c r="D35" s="15"/>
      <c r="E35" s="94"/>
      <c r="F35" s="53"/>
      <c r="G35" s="53"/>
      <c r="H35" s="15"/>
      <c r="I35" s="36"/>
      <c r="J35" s="98"/>
      <c r="K35" s="94"/>
      <c r="L35" s="53"/>
      <c r="M35" s="53"/>
      <c r="N35" s="15"/>
      <c r="O35" s="36"/>
      <c r="P35" s="98"/>
      <c r="Q35" s="94"/>
      <c r="R35" s="53"/>
      <c r="S35" s="53"/>
      <c r="T35" s="15"/>
      <c r="U35" s="36"/>
      <c r="V35" s="98"/>
      <c r="W35" s="94"/>
      <c r="X35" s="53"/>
      <c r="Y35" s="53"/>
      <c r="Z35" s="15"/>
      <c r="AA35" s="36"/>
      <c r="AB35" s="98"/>
      <c r="AC35" s="94"/>
      <c r="AD35" s="53"/>
      <c r="AE35" s="53"/>
      <c r="AF35" s="15"/>
      <c r="AG35" s="36"/>
      <c r="AH35" s="98"/>
      <c r="AI35" s="94"/>
      <c r="AJ35" s="53"/>
      <c r="AK35" s="53"/>
      <c r="AL35" s="15"/>
      <c r="AM35" s="36"/>
      <c r="AN35" s="98"/>
      <c r="AO35" s="94"/>
      <c r="AP35" s="53"/>
      <c r="AQ35" s="53"/>
      <c r="AR35" s="15"/>
      <c r="AS35" s="36"/>
      <c r="AT35" s="98"/>
      <c r="AU35" s="94"/>
      <c r="AV35" s="53"/>
      <c r="AW35" s="53"/>
      <c r="AX35" s="15"/>
      <c r="AY35" s="36"/>
      <c r="AZ35" s="98"/>
      <c r="BA35" s="94"/>
      <c r="BB35" s="53"/>
      <c r="BC35" s="53"/>
      <c r="BD35" s="15"/>
      <c r="BE35" s="36"/>
      <c r="BF35" s="98"/>
      <c r="BG35" s="94"/>
      <c r="BH35" s="53"/>
      <c r="BI35" s="53"/>
      <c r="BJ35" s="15"/>
      <c r="BK35" s="36"/>
      <c r="BL35" s="98"/>
      <c r="BM35" s="94"/>
      <c r="BN35" s="53"/>
      <c r="BO35" s="53"/>
      <c r="BP35" s="15"/>
      <c r="BQ35" s="36"/>
      <c r="BR35" s="98"/>
      <c r="BS35" s="146"/>
      <c r="BT35" s="147"/>
      <c r="BU35" s="148"/>
      <c r="BV35" s="146"/>
      <c r="BW35" s="147"/>
      <c r="BX35" s="148"/>
    </row>
    <row r="36" spans="2:76" s="9" customFormat="1" x14ac:dyDescent="0.25">
      <c r="B36" s="21" t="s">
        <v>37</v>
      </c>
      <c r="C36" s="21" t="s">
        <v>40</v>
      </c>
      <c r="D36" s="23"/>
      <c r="E36" s="106"/>
      <c r="F36" s="28"/>
      <c r="G36" s="28"/>
      <c r="H36" s="25"/>
      <c r="I36" s="28"/>
      <c r="J36" s="108"/>
      <c r="K36" s="106"/>
      <c r="L36" s="28"/>
      <c r="M36" s="28"/>
      <c r="N36" s="25"/>
      <c r="O36" s="28"/>
      <c r="P36" s="108"/>
      <c r="Q36" s="106"/>
      <c r="R36" s="28"/>
      <c r="S36" s="28"/>
      <c r="T36" s="25"/>
      <c r="U36" s="28"/>
      <c r="V36" s="108"/>
      <c r="W36" s="106"/>
      <c r="X36" s="28"/>
      <c r="Y36" s="28"/>
      <c r="Z36" s="25"/>
      <c r="AA36" s="28"/>
      <c r="AB36" s="108"/>
      <c r="AC36" s="106"/>
      <c r="AD36" s="28"/>
      <c r="AE36" s="28"/>
      <c r="AF36" s="25"/>
      <c r="AG36" s="28"/>
      <c r="AH36" s="108"/>
      <c r="AI36" s="106"/>
      <c r="AJ36" s="28"/>
      <c r="AK36" s="28"/>
      <c r="AL36" s="25"/>
      <c r="AM36" s="28"/>
      <c r="AN36" s="108"/>
      <c r="AO36" s="106"/>
      <c r="AP36" s="28"/>
      <c r="AQ36" s="28"/>
      <c r="AR36" s="25"/>
      <c r="AS36" s="28"/>
      <c r="AT36" s="108"/>
      <c r="AU36" s="106"/>
      <c r="AV36" s="28"/>
      <c r="AW36" s="28"/>
      <c r="AX36" s="25"/>
      <c r="AY36" s="28"/>
      <c r="AZ36" s="108"/>
      <c r="BA36" s="106"/>
      <c r="BB36" s="28"/>
      <c r="BC36" s="28"/>
      <c r="BD36" s="25"/>
      <c r="BE36" s="28"/>
      <c r="BF36" s="108"/>
      <c r="BG36" s="106"/>
      <c r="BH36" s="28"/>
      <c r="BI36" s="28"/>
      <c r="BJ36" s="25"/>
      <c r="BK36" s="28"/>
      <c r="BL36" s="108"/>
      <c r="BM36" s="106"/>
      <c r="BN36" s="28"/>
      <c r="BO36" s="28"/>
      <c r="BP36" s="25"/>
      <c r="BQ36" s="28"/>
      <c r="BR36" s="108"/>
      <c r="BS36" s="146"/>
      <c r="BT36" s="147"/>
      <c r="BU36" s="148"/>
      <c r="BV36" s="146"/>
      <c r="BW36" s="147"/>
      <c r="BX36" s="148"/>
    </row>
    <row r="37" spans="2:76" s="9" customFormat="1" ht="42.75" x14ac:dyDescent="0.25">
      <c r="B37" s="16" t="s">
        <v>38</v>
      </c>
      <c r="C37" s="17" t="s">
        <v>79</v>
      </c>
      <c r="D37" s="19" t="s">
        <v>5</v>
      </c>
      <c r="E37" s="96">
        <v>1</v>
      </c>
      <c r="F37" s="54">
        <v>29500</v>
      </c>
      <c r="G37" s="54">
        <f>F37*E37</f>
        <v>29500</v>
      </c>
      <c r="H37" s="19"/>
      <c r="I37" s="54" t="str">
        <f t="shared" ref="I37:J49" si="110">IF(H37="","","-")</f>
        <v/>
      </c>
      <c r="J37" s="97" t="str">
        <f t="shared" si="110"/>
        <v/>
      </c>
      <c r="K37" s="96">
        <v>1</v>
      </c>
      <c r="L37" s="54">
        <v>29500</v>
      </c>
      <c r="M37" s="54">
        <f>L37*K37</f>
        <v>29500</v>
      </c>
      <c r="N37" s="19"/>
      <c r="O37" s="54" t="str">
        <f t="shared" ref="O37:O44" si="111">IF(N37="","","-")</f>
        <v/>
      </c>
      <c r="P37" s="97" t="str">
        <f t="shared" ref="P37:P44" si="112">IF(O37="","","-")</f>
        <v/>
      </c>
      <c r="Q37" s="96">
        <v>1</v>
      </c>
      <c r="R37" s="54">
        <v>82500</v>
      </c>
      <c r="S37" s="54">
        <f>R37*Q37</f>
        <v>82500</v>
      </c>
      <c r="T37" s="19"/>
      <c r="U37" s="54" t="str">
        <f t="shared" ref="U37:U44" si="113">IF(T37="","","-")</f>
        <v/>
      </c>
      <c r="V37" s="97" t="str">
        <f t="shared" ref="V37:V44" si="114">IF(U37="","","-")</f>
        <v/>
      </c>
      <c r="W37" s="96">
        <v>1</v>
      </c>
      <c r="X37" s="54">
        <v>82500</v>
      </c>
      <c r="Y37" s="54">
        <f>X37*W37</f>
        <v>82500</v>
      </c>
      <c r="Z37" s="19"/>
      <c r="AA37" s="54" t="str">
        <f t="shared" ref="AA37:AA44" si="115">IF(Z37="","","-")</f>
        <v/>
      </c>
      <c r="AB37" s="97" t="str">
        <f t="shared" ref="AB37:AB44" si="116">IF(AA37="","","-")</f>
        <v/>
      </c>
      <c r="AC37" s="96">
        <v>1</v>
      </c>
      <c r="AD37" s="54">
        <v>55000</v>
      </c>
      <c r="AE37" s="54">
        <f>AD37*AC37</f>
        <v>55000</v>
      </c>
      <c r="AF37" s="19"/>
      <c r="AG37" s="54" t="str">
        <f t="shared" ref="AG37:AG44" si="117">IF(AF37="","","-")</f>
        <v/>
      </c>
      <c r="AH37" s="97" t="str">
        <f t="shared" ref="AH37:AH44" si="118">IF(AG37="","","-")</f>
        <v/>
      </c>
      <c r="AI37" s="96">
        <v>1</v>
      </c>
      <c r="AJ37" s="54">
        <v>14000</v>
      </c>
      <c r="AK37" s="54">
        <f>AJ37*AI37</f>
        <v>14000</v>
      </c>
      <c r="AL37" s="19"/>
      <c r="AM37" s="54" t="str">
        <f t="shared" ref="AM37:AM44" si="119">IF(AL37="","","-")</f>
        <v/>
      </c>
      <c r="AN37" s="97" t="str">
        <f t="shared" ref="AN37:AN44" si="120">IF(AM37="","","-")</f>
        <v/>
      </c>
      <c r="AO37" s="96">
        <v>1</v>
      </c>
      <c r="AP37" s="54">
        <v>22400</v>
      </c>
      <c r="AQ37" s="54">
        <f>AP37*AO37</f>
        <v>22400</v>
      </c>
      <c r="AR37" s="19"/>
      <c r="AS37" s="54" t="str">
        <f t="shared" ref="AS37:AS44" si="121">IF(AR37="","","-")</f>
        <v/>
      </c>
      <c r="AT37" s="97" t="str">
        <f t="shared" ref="AT37:AT44" si="122">IF(AS37="","","-")</f>
        <v/>
      </c>
      <c r="AU37" s="96">
        <v>1</v>
      </c>
      <c r="AV37" s="54">
        <v>22400</v>
      </c>
      <c r="AW37" s="54">
        <f>AV37*AU37</f>
        <v>22400</v>
      </c>
      <c r="AX37" s="19"/>
      <c r="AY37" s="54" t="str">
        <f t="shared" ref="AY37:AY44" si="123">IF(AX37="","","-")</f>
        <v/>
      </c>
      <c r="AZ37" s="97" t="str">
        <f t="shared" ref="AZ37:AZ44" si="124">IF(AY37="","","-")</f>
        <v/>
      </c>
      <c r="BA37" s="96">
        <v>1</v>
      </c>
      <c r="BB37" s="54">
        <v>17872</v>
      </c>
      <c r="BC37" s="54">
        <f>BB37*BA37</f>
        <v>17872</v>
      </c>
      <c r="BD37" s="19"/>
      <c r="BE37" s="54" t="str">
        <f t="shared" ref="BE37:BE44" si="125">IF(BD37="","","-")</f>
        <v/>
      </c>
      <c r="BF37" s="97" t="str">
        <f t="shared" ref="BF37:BF44" si="126">IF(BE37="","","-")</f>
        <v/>
      </c>
      <c r="BG37" s="96">
        <v>1</v>
      </c>
      <c r="BH37" s="54">
        <v>16000</v>
      </c>
      <c r="BI37" s="54">
        <f>BH37*BG37</f>
        <v>16000</v>
      </c>
      <c r="BJ37" s="19"/>
      <c r="BK37" s="54" t="str">
        <f t="shared" ref="BK37:BK39" si="127">IF(BJ37="","","-")</f>
        <v/>
      </c>
      <c r="BL37" s="97" t="str">
        <f t="shared" ref="BL37:BL39" si="128">IF(BK37="","","-")</f>
        <v/>
      </c>
      <c r="BM37" s="96">
        <v>1</v>
      </c>
      <c r="BN37" s="54">
        <v>51910.6</v>
      </c>
      <c r="BO37" s="54">
        <f>BN37*BM37</f>
        <v>51910.6</v>
      </c>
      <c r="BP37" s="19"/>
      <c r="BQ37" s="54" t="str">
        <f t="shared" ref="BQ37:BQ39" si="129">IF(BP37="","","-")</f>
        <v/>
      </c>
      <c r="BR37" s="97" t="str">
        <f t="shared" ref="BR37:BR39" si="130">IF(BQ37="","","-")</f>
        <v/>
      </c>
      <c r="BS37" s="146">
        <f>AVERAGE(F37,L37,R37,X37,AD37,AJ37,AP37,AV37,BB37,BH37,BN37)</f>
        <v>38507.509090909087</v>
      </c>
      <c r="BT37" s="147">
        <f>MIN(F37,L37,R37,X37,AD37,AJ37,AP37,AV37,BB37,BH37,BN37)</f>
        <v>14000</v>
      </c>
      <c r="BU37" s="148">
        <f>MAX(F37,L37,R37,X37,AD37,AJ37,AP37,AV37,BB37,BH37,BN37)</f>
        <v>82500</v>
      </c>
      <c r="BV37" s="146"/>
      <c r="BW37" s="147"/>
      <c r="BX37" s="148"/>
    </row>
    <row r="38" spans="2:76" s="9" customFormat="1" x14ac:dyDescent="0.25">
      <c r="B38" s="13" t="s">
        <v>41</v>
      </c>
      <c r="C38" s="13" t="s">
        <v>7</v>
      </c>
      <c r="D38" s="15" t="s">
        <v>5</v>
      </c>
      <c r="E38" s="94">
        <v>1</v>
      </c>
      <c r="F38" s="36">
        <v>29300</v>
      </c>
      <c r="G38" s="54">
        <f t="shared" ref="G38:G50" si="131">F38*E38</f>
        <v>29300</v>
      </c>
      <c r="H38" s="15"/>
      <c r="I38" s="36" t="str">
        <f t="shared" si="110"/>
        <v/>
      </c>
      <c r="J38" s="98" t="str">
        <f t="shared" si="110"/>
        <v/>
      </c>
      <c r="K38" s="94">
        <v>1</v>
      </c>
      <c r="L38" s="36">
        <v>29300</v>
      </c>
      <c r="M38" s="54">
        <f t="shared" ref="M38:M40" si="132">L38*K38</f>
        <v>29300</v>
      </c>
      <c r="N38" s="15"/>
      <c r="O38" s="36" t="str">
        <f t="shared" si="111"/>
        <v/>
      </c>
      <c r="P38" s="98" t="str">
        <f t="shared" si="112"/>
        <v/>
      </c>
      <c r="Q38" s="94">
        <v>1</v>
      </c>
      <c r="R38" s="36">
        <v>38500</v>
      </c>
      <c r="S38" s="54">
        <f t="shared" ref="S38:S40" si="133">R38*Q38</f>
        <v>38500</v>
      </c>
      <c r="T38" s="15"/>
      <c r="U38" s="36" t="str">
        <f t="shared" si="113"/>
        <v/>
      </c>
      <c r="V38" s="98" t="str">
        <f t="shared" si="114"/>
        <v/>
      </c>
      <c r="W38" s="94">
        <v>1</v>
      </c>
      <c r="X38" s="36">
        <v>38500</v>
      </c>
      <c r="Y38" s="54">
        <f t="shared" ref="Y38:Y40" si="134">X38*W38</f>
        <v>38500</v>
      </c>
      <c r="Z38" s="15"/>
      <c r="AA38" s="36" t="str">
        <f t="shared" si="115"/>
        <v/>
      </c>
      <c r="AB38" s="98" t="str">
        <f t="shared" si="116"/>
        <v/>
      </c>
      <c r="AC38" s="94">
        <v>1</v>
      </c>
      <c r="AD38" s="36">
        <v>28500</v>
      </c>
      <c r="AE38" s="54">
        <f t="shared" ref="AE38:AE40" si="135">AD38*AC38</f>
        <v>28500</v>
      </c>
      <c r="AF38" s="15"/>
      <c r="AG38" s="36" t="str">
        <f t="shared" si="117"/>
        <v/>
      </c>
      <c r="AH38" s="98" t="str">
        <f t="shared" si="118"/>
        <v/>
      </c>
      <c r="AI38" s="94">
        <v>1</v>
      </c>
      <c r="AJ38" s="36">
        <v>25000</v>
      </c>
      <c r="AK38" s="54">
        <f t="shared" ref="AK38:AK40" si="136">AJ38*AI38</f>
        <v>25000</v>
      </c>
      <c r="AL38" s="15"/>
      <c r="AM38" s="36" t="str">
        <f t="shared" si="119"/>
        <v/>
      </c>
      <c r="AN38" s="98" t="str">
        <f t="shared" si="120"/>
        <v/>
      </c>
      <c r="AO38" s="94">
        <v>1</v>
      </c>
      <c r="AP38" s="36">
        <v>37060</v>
      </c>
      <c r="AQ38" s="54">
        <f t="shared" ref="AQ38:AQ40" si="137">AP38*AO38</f>
        <v>37060</v>
      </c>
      <c r="AR38" s="15"/>
      <c r="AS38" s="36" t="str">
        <f t="shared" si="121"/>
        <v/>
      </c>
      <c r="AT38" s="98" t="str">
        <f t="shared" si="122"/>
        <v/>
      </c>
      <c r="AU38" s="94">
        <v>1</v>
      </c>
      <c r="AV38" s="36">
        <v>37060</v>
      </c>
      <c r="AW38" s="54">
        <f t="shared" ref="AW38:AW40" si="138">AV38*AU38</f>
        <v>37060</v>
      </c>
      <c r="AX38" s="15"/>
      <c r="AY38" s="36" t="str">
        <f t="shared" si="123"/>
        <v/>
      </c>
      <c r="AZ38" s="98" t="str">
        <f t="shared" si="124"/>
        <v/>
      </c>
      <c r="BA38" s="94">
        <v>1</v>
      </c>
      <c r="BB38" s="36">
        <v>34961</v>
      </c>
      <c r="BC38" s="54">
        <f t="shared" ref="BC38:BC40" si="139">BB38*BA38</f>
        <v>34961</v>
      </c>
      <c r="BD38" s="15"/>
      <c r="BE38" s="36" t="str">
        <f t="shared" si="125"/>
        <v/>
      </c>
      <c r="BF38" s="98" t="str">
        <f t="shared" si="126"/>
        <v/>
      </c>
      <c r="BG38" s="94">
        <v>1</v>
      </c>
      <c r="BH38" s="36">
        <v>24853</v>
      </c>
      <c r="BI38" s="54">
        <f t="shared" ref="BI38:BI40" si="140">BH38*BG38</f>
        <v>24853</v>
      </c>
      <c r="BJ38" s="15"/>
      <c r="BK38" s="36" t="str">
        <f t="shared" si="127"/>
        <v/>
      </c>
      <c r="BL38" s="98" t="str">
        <f t="shared" si="128"/>
        <v/>
      </c>
      <c r="BM38" s="94">
        <v>1</v>
      </c>
      <c r="BN38" s="36">
        <v>49985.599999999999</v>
      </c>
      <c r="BO38" s="54">
        <f t="shared" ref="BO38:BO40" si="141">BN38*BM38</f>
        <v>49985.599999999999</v>
      </c>
      <c r="BP38" s="15"/>
      <c r="BQ38" s="36" t="str">
        <f t="shared" si="129"/>
        <v/>
      </c>
      <c r="BR38" s="98" t="str">
        <f t="shared" si="130"/>
        <v/>
      </c>
      <c r="BS38" s="146">
        <f>AVERAGE(F38,L38,R38,X38,AD38,AJ38,AP38,AV38,BB38,BH38,BN38)</f>
        <v>33910.872727272726</v>
      </c>
      <c r="BT38" s="147">
        <f>MIN(F38,L38,R38,X38,AD38,AJ38,AP38,AV38,BB38,BH38,BN38)</f>
        <v>24853</v>
      </c>
      <c r="BU38" s="148">
        <f>MAX(F38,L38,R38,X38,AD38,AJ38,AP38,AV38,BB38,BH38,BN38)</f>
        <v>49985.599999999999</v>
      </c>
      <c r="BV38" s="146"/>
      <c r="BW38" s="147"/>
      <c r="BX38" s="148"/>
    </row>
    <row r="39" spans="2:76" s="9" customFormat="1" x14ac:dyDescent="0.25">
      <c r="B39" s="16" t="s">
        <v>42</v>
      </c>
      <c r="C39" s="16" t="s">
        <v>73</v>
      </c>
      <c r="D39" s="19" t="s">
        <v>5</v>
      </c>
      <c r="E39" s="109">
        <v>1</v>
      </c>
      <c r="F39" s="54">
        <v>17600</v>
      </c>
      <c r="G39" s="54">
        <f t="shared" si="131"/>
        <v>17600</v>
      </c>
      <c r="H39" s="26"/>
      <c r="I39" s="54" t="str">
        <f t="shared" si="110"/>
        <v/>
      </c>
      <c r="J39" s="97" t="str">
        <f t="shared" si="110"/>
        <v/>
      </c>
      <c r="K39" s="109">
        <v>1</v>
      </c>
      <c r="L39" s="54">
        <v>17600</v>
      </c>
      <c r="M39" s="54">
        <f t="shared" si="132"/>
        <v>17600</v>
      </c>
      <c r="N39" s="26"/>
      <c r="O39" s="54" t="str">
        <f t="shared" si="111"/>
        <v/>
      </c>
      <c r="P39" s="97" t="str">
        <f t="shared" si="112"/>
        <v/>
      </c>
      <c r="Q39" s="109">
        <v>1</v>
      </c>
      <c r="R39" s="54">
        <v>32000</v>
      </c>
      <c r="S39" s="54">
        <f t="shared" si="133"/>
        <v>32000</v>
      </c>
      <c r="T39" s="26"/>
      <c r="U39" s="54" t="str">
        <f t="shared" si="113"/>
        <v/>
      </c>
      <c r="V39" s="97" t="str">
        <f t="shared" si="114"/>
        <v/>
      </c>
      <c r="W39" s="109">
        <v>1</v>
      </c>
      <c r="X39" s="54">
        <v>32000</v>
      </c>
      <c r="Y39" s="54">
        <f t="shared" si="134"/>
        <v>32000</v>
      </c>
      <c r="Z39" s="26"/>
      <c r="AA39" s="54" t="str">
        <f t="shared" si="115"/>
        <v/>
      </c>
      <c r="AB39" s="97" t="str">
        <f t="shared" si="116"/>
        <v/>
      </c>
      <c r="AC39" s="109">
        <v>1</v>
      </c>
      <c r="AD39" s="54">
        <v>12000</v>
      </c>
      <c r="AE39" s="54">
        <f t="shared" si="135"/>
        <v>12000</v>
      </c>
      <c r="AF39" s="26"/>
      <c r="AG39" s="54" t="str">
        <f t="shared" si="117"/>
        <v/>
      </c>
      <c r="AH39" s="97" t="str">
        <f t="shared" si="118"/>
        <v/>
      </c>
      <c r="AI39" s="109">
        <v>1</v>
      </c>
      <c r="AJ39" s="54">
        <v>18500</v>
      </c>
      <c r="AK39" s="54">
        <f t="shared" si="136"/>
        <v>18500</v>
      </c>
      <c r="AL39" s="26"/>
      <c r="AM39" s="54" t="str">
        <f t="shared" si="119"/>
        <v/>
      </c>
      <c r="AN39" s="97" t="str">
        <f t="shared" si="120"/>
        <v/>
      </c>
      <c r="AO39" s="109">
        <v>1</v>
      </c>
      <c r="AP39" s="54">
        <v>28785.3</v>
      </c>
      <c r="AQ39" s="54">
        <f t="shared" si="137"/>
        <v>28785.3</v>
      </c>
      <c r="AR39" s="26"/>
      <c r="AS39" s="54" t="str">
        <f t="shared" si="121"/>
        <v/>
      </c>
      <c r="AT39" s="97" t="str">
        <f t="shared" si="122"/>
        <v/>
      </c>
      <c r="AU39" s="109">
        <v>1</v>
      </c>
      <c r="AV39" s="54">
        <v>25084</v>
      </c>
      <c r="AW39" s="54">
        <f t="shared" si="138"/>
        <v>25084</v>
      </c>
      <c r="AX39" s="26"/>
      <c r="AY39" s="54" t="str">
        <f t="shared" si="123"/>
        <v/>
      </c>
      <c r="AZ39" s="97" t="str">
        <f t="shared" si="124"/>
        <v/>
      </c>
      <c r="BA39" s="109">
        <v>1</v>
      </c>
      <c r="BB39" s="54">
        <v>6793</v>
      </c>
      <c r="BC39" s="54">
        <f t="shared" si="139"/>
        <v>6793</v>
      </c>
      <c r="BD39" s="26"/>
      <c r="BE39" s="54" t="str">
        <f t="shared" si="125"/>
        <v/>
      </c>
      <c r="BF39" s="97" t="str">
        <f t="shared" si="126"/>
        <v/>
      </c>
      <c r="BG39" s="109">
        <v>1</v>
      </c>
      <c r="BH39" s="54">
        <v>6138</v>
      </c>
      <c r="BI39" s="54">
        <f t="shared" si="140"/>
        <v>6138</v>
      </c>
      <c r="BJ39" s="26"/>
      <c r="BK39" s="54" t="str">
        <f t="shared" si="127"/>
        <v/>
      </c>
      <c r="BL39" s="97" t="str">
        <f t="shared" si="128"/>
        <v/>
      </c>
      <c r="BM39" s="109">
        <v>1</v>
      </c>
      <c r="BN39" s="54">
        <v>27615</v>
      </c>
      <c r="BO39" s="54">
        <f t="shared" si="141"/>
        <v>27615</v>
      </c>
      <c r="BP39" s="26"/>
      <c r="BQ39" s="54" t="str">
        <f t="shared" si="129"/>
        <v/>
      </c>
      <c r="BR39" s="97" t="str">
        <f t="shared" si="130"/>
        <v/>
      </c>
      <c r="BS39" s="146">
        <f>AVERAGE(F39,L39,R39,X39,AD39,AJ39,AP39,AV39,BB39,BH39,BN39)</f>
        <v>20374.118181818179</v>
      </c>
      <c r="BT39" s="147">
        <f>MIN(F39,L39,R39,X39,AD39,AJ39,AP39,AV39,BB39,BH39,BN39)</f>
        <v>6138</v>
      </c>
      <c r="BU39" s="148">
        <f>MAX(F39,L39,R39,X39,AD39,AJ39,AP39,AV39,BB39,BH39,BN39)</f>
        <v>32000</v>
      </c>
      <c r="BV39" s="146"/>
      <c r="BW39" s="147"/>
      <c r="BX39" s="148"/>
    </row>
    <row r="40" spans="2:76" s="9" customFormat="1" x14ac:dyDescent="0.25">
      <c r="B40" s="13" t="s">
        <v>43</v>
      </c>
      <c r="C40" s="13" t="s">
        <v>123</v>
      </c>
      <c r="D40" s="15" t="s">
        <v>5</v>
      </c>
      <c r="E40" s="94">
        <v>1</v>
      </c>
      <c r="F40" s="36">
        <v>122360</v>
      </c>
      <c r="G40" s="54">
        <f t="shared" si="131"/>
        <v>122360</v>
      </c>
      <c r="H40" s="15"/>
      <c r="I40" s="36" t="str">
        <f t="shared" si="110"/>
        <v/>
      </c>
      <c r="J40" s="98" t="str">
        <f t="shared" si="110"/>
        <v/>
      </c>
      <c r="K40" s="94">
        <v>1</v>
      </c>
      <c r="L40" s="36">
        <v>122360</v>
      </c>
      <c r="M40" s="54">
        <f t="shared" si="132"/>
        <v>122360</v>
      </c>
      <c r="N40" s="15"/>
      <c r="O40" s="36" t="str">
        <f t="shared" si="111"/>
        <v/>
      </c>
      <c r="P40" s="98" t="str">
        <f t="shared" si="112"/>
        <v/>
      </c>
      <c r="Q40" s="94">
        <v>1</v>
      </c>
      <c r="R40" s="130">
        <v>104500</v>
      </c>
      <c r="S40" s="130">
        <f t="shared" si="133"/>
        <v>104500</v>
      </c>
      <c r="T40" s="15"/>
      <c r="U40" s="36" t="str">
        <f t="shared" si="113"/>
        <v/>
      </c>
      <c r="V40" s="98" t="str">
        <f t="shared" si="114"/>
        <v/>
      </c>
      <c r="W40" s="94">
        <v>1</v>
      </c>
      <c r="X40" s="130">
        <v>104500</v>
      </c>
      <c r="Y40" s="130">
        <f t="shared" si="134"/>
        <v>104500</v>
      </c>
      <c r="Z40" s="15"/>
      <c r="AA40" s="36" t="str">
        <f t="shared" si="115"/>
        <v/>
      </c>
      <c r="AB40" s="98" t="str">
        <f t="shared" si="116"/>
        <v/>
      </c>
      <c r="AC40" s="94">
        <v>1</v>
      </c>
      <c r="AD40" s="36">
        <v>90000</v>
      </c>
      <c r="AE40" s="36">
        <f t="shared" si="135"/>
        <v>90000</v>
      </c>
      <c r="AF40" s="15"/>
      <c r="AG40" s="36" t="str">
        <f t="shared" si="117"/>
        <v/>
      </c>
      <c r="AH40" s="98" t="str">
        <f t="shared" si="118"/>
        <v/>
      </c>
      <c r="AI40" s="94">
        <v>1</v>
      </c>
      <c r="AJ40" s="36">
        <v>75425</v>
      </c>
      <c r="AK40" s="36">
        <f t="shared" si="136"/>
        <v>75425</v>
      </c>
      <c r="AL40" s="15"/>
      <c r="AM40" s="36" t="str">
        <f t="shared" si="119"/>
        <v/>
      </c>
      <c r="AN40" s="98" t="str">
        <f t="shared" si="120"/>
        <v/>
      </c>
      <c r="AO40" s="94">
        <v>1</v>
      </c>
      <c r="AP40" s="36">
        <v>137601.29999999999</v>
      </c>
      <c r="AQ40" s="36">
        <f t="shared" si="137"/>
        <v>137601.29999999999</v>
      </c>
      <c r="AR40" s="15"/>
      <c r="AS40" s="36" t="str">
        <f t="shared" si="121"/>
        <v/>
      </c>
      <c r="AT40" s="98" t="str">
        <f t="shared" si="122"/>
        <v/>
      </c>
      <c r="AU40" s="94">
        <v>1</v>
      </c>
      <c r="AV40" s="36">
        <v>148781.29999999999</v>
      </c>
      <c r="AW40" s="36">
        <f t="shared" si="138"/>
        <v>148781.29999999999</v>
      </c>
      <c r="AX40" s="15"/>
      <c r="AY40" s="36" t="str">
        <f t="shared" si="123"/>
        <v/>
      </c>
      <c r="AZ40" s="98" t="str">
        <f t="shared" si="124"/>
        <v/>
      </c>
      <c r="BA40" s="94">
        <v>1</v>
      </c>
      <c r="BB40" s="36">
        <v>95816</v>
      </c>
      <c r="BC40" s="36">
        <f t="shared" si="139"/>
        <v>95816</v>
      </c>
      <c r="BD40" s="15"/>
      <c r="BE40" s="36">
        <v>2555</v>
      </c>
      <c r="BF40" s="98">
        <f>BE40*1</f>
        <v>2555</v>
      </c>
      <c r="BG40" s="94">
        <v>1</v>
      </c>
      <c r="BH40" s="36">
        <v>73502</v>
      </c>
      <c r="BI40" s="36">
        <f t="shared" si="140"/>
        <v>73502</v>
      </c>
      <c r="BJ40" s="15"/>
      <c r="BK40" s="36">
        <v>2526</v>
      </c>
      <c r="BL40" s="98">
        <f>BK40*1</f>
        <v>2526</v>
      </c>
      <c r="BM40" s="94">
        <v>1</v>
      </c>
      <c r="BN40" s="36">
        <v>106429.5</v>
      </c>
      <c r="BO40" s="36">
        <f t="shared" si="141"/>
        <v>106429.5</v>
      </c>
      <c r="BP40" s="15"/>
      <c r="BQ40" s="36"/>
      <c r="BR40" s="98">
        <f>BQ40*1</f>
        <v>0</v>
      </c>
      <c r="BS40" s="146">
        <f>AVERAGE(F40,L40,R40,X40,AD40,AJ40,AP40,AV40,BB40,BH40,BN40)</f>
        <v>107388.64545454546</v>
      </c>
      <c r="BT40" s="147">
        <f>MIN(F40,L40,R40,X40,AD40,AJ40,AP40,AV40,BB40,BH40,BN40)</f>
        <v>73502</v>
      </c>
      <c r="BU40" s="148">
        <f>MAX(F40,L40,R40,X40,AD40,AJ40,AP40,AV40,BB40,BH40,BN40)</f>
        <v>148781.29999999999</v>
      </c>
      <c r="BV40" s="146">
        <f t="shared" si="11"/>
        <v>2540.5</v>
      </c>
      <c r="BW40" s="147">
        <f t="shared" si="12"/>
        <v>2526</v>
      </c>
      <c r="BX40" s="148">
        <f t="shared" si="13"/>
        <v>2555</v>
      </c>
    </row>
    <row r="41" spans="2:76" s="39" customFormat="1" x14ac:dyDescent="0.25">
      <c r="B41" s="37"/>
      <c r="C41" s="37" t="s">
        <v>8</v>
      </c>
      <c r="D41" s="38"/>
      <c r="E41" s="110"/>
      <c r="F41" s="59" t="str">
        <f t="shared" ref="F41:G51" si="142">IF(E41="","","-")</f>
        <v/>
      </c>
      <c r="G41" s="54"/>
      <c r="H41" s="38"/>
      <c r="I41" s="59" t="str">
        <f t="shared" si="110"/>
        <v/>
      </c>
      <c r="J41" s="111" t="str">
        <f t="shared" si="110"/>
        <v/>
      </c>
      <c r="K41" s="110"/>
      <c r="L41" s="59" t="str">
        <f t="shared" ref="L41:L45" si="143">IF(K41="","","-")</f>
        <v/>
      </c>
      <c r="M41" s="54"/>
      <c r="N41" s="38"/>
      <c r="O41" s="59" t="str">
        <f t="shared" si="111"/>
        <v/>
      </c>
      <c r="P41" s="111" t="str">
        <f t="shared" si="112"/>
        <v/>
      </c>
      <c r="Q41" s="110"/>
      <c r="R41" s="59" t="str">
        <f t="shared" ref="R41:R45" si="144">IF(Q41="","","-")</f>
        <v/>
      </c>
      <c r="S41" s="54"/>
      <c r="T41" s="38"/>
      <c r="U41" s="59" t="str">
        <f t="shared" si="113"/>
        <v/>
      </c>
      <c r="V41" s="111" t="str">
        <f t="shared" si="114"/>
        <v/>
      </c>
      <c r="W41" s="110"/>
      <c r="X41" s="59" t="str">
        <f t="shared" ref="X41:X45" si="145">IF(W41="","","-")</f>
        <v/>
      </c>
      <c r="Y41" s="54"/>
      <c r="Z41" s="38"/>
      <c r="AA41" s="59" t="str">
        <f t="shared" si="115"/>
        <v/>
      </c>
      <c r="AB41" s="111" t="str">
        <f t="shared" si="116"/>
        <v/>
      </c>
      <c r="AC41" s="110"/>
      <c r="AD41" s="59" t="str">
        <f t="shared" ref="AD41:AD45" si="146">IF(AC41="","","-")</f>
        <v/>
      </c>
      <c r="AE41" s="54"/>
      <c r="AF41" s="38"/>
      <c r="AG41" s="59" t="str">
        <f t="shared" si="117"/>
        <v/>
      </c>
      <c r="AH41" s="111" t="str">
        <f t="shared" si="118"/>
        <v/>
      </c>
      <c r="AI41" s="110"/>
      <c r="AJ41" s="59" t="str">
        <f t="shared" ref="AJ41:AJ45" si="147">IF(AI41="","","-")</f>
        <v/>
      </c>
      <c r="AK41" s="54"/>
      <c r="AL41" s="38"/>
      <c r="AM41" s="59" t="str">
        <f t="shared" si="119"/>
        <v/>
      </c>
      <c r="AN41" s="111" t="str">
        <f t="shared" si="120"/>
        <v/>
      </c>
      <c r="AO41" s="110"/>
      <c r="AP41" s="59" t="str">
        <f t="shared" ref="AP41:AP45" si="148">IF(AO41="","","-")</f>
        <v/>
      </c>
      <c r="AQ41" s="54"/>
      <c r="AR41" s="38"/>
      <c r="AS41" s="59" t="str">
        <f t="shared" si="121"/>
        <v/>
      </c>
      <c r="AT41" s="111" t="str">
        <f t="shared" si="122"/>
        <v/>
      </c>
      <c r="AU41" s="110"/>
      <c r="AV41" s="59" t="str">
        <f t="shared" ref="AV41:AV45" si="149">IF(AU41="","","-")</f>
        <v/>
      </c>
      <c r="AW41" s="54"/>
      <c r="AX41" s="38"/>
      <c r="AY41" s="59" t="str">
        <f t="shared" si="123"/>
        <v/>
      </c>
      <c r="AZ41" s="111" t="str">
        <f t="shared" si="124"/>
        <v/>
      </c>
      <c r="BA41" s="110"/>
      <c r="BB41" s="59" t="str">
        <f t="shared" ref="BB41:BB45" si="150">IF(BA41="","","-")</f>
        <v/>
      </c>
      <c r="BC41" s="54"/>
      <c r="BD41" s="38"/>
      <c r="BE41" s="36" t="str">
        <f t="shared" si="125"/>
        <v/>
      </c>
      <c r="BF41" s="98" t="str">
        <f t="shared" si="126"/>
        <v/>
      </c>
      <c r="BG41" s="110"/>
      <c r="BH41" s="59" t="str">
        <f t="shared" ref="BH41:BH45" si="151">IF(BG41="","","-")</f>
        <v/>
      </c>
      <c r="BI41" s="54"/>
      <c r="BJ41" s="38"/>
      <c r="BK41" s="36" t="str">
        <f t="shared" ref="BK41:BK44" si="152">IF(BJ41="","","-")</f>
        <v/>
      </c>
      <c r="BL41" s="98" t="str">
        <f t="shared" ref="BL41:BL44" si="153">IF(BK41="","","-")</f>
        <v/>
      </c>
      <c r="BM41" s="110"/>
      <c r="BN41" s="59" t="str">
        <f t="shared" ref="BN41:BN45" si="154">IF(BM41="","","-")</f>
        <v/>
      </c>
      <c r="BO41" s="54"/>
      <c r="BP41" s="38"/>
      <c r="BQ41" s="36"/>
      <c r="BR41" s="98" t="str">
        <f t="shared" ref="BR41:BR44" si="155">IF(BQ41="","","-")</f>
        <v/>
      </c>
      <c r="BS41" s="146"/>
      <c r="BT41" s="147"/>
      <c r="BU41" s="148"/>
      <c r="BV41" s="146"/>
      <c r="BW41" s="147"/>
      <c r="BX41" s="148"/>
    </row>
    <row r="42" spans="2:76" s="39" customFormat="1" x14ac:dyDescent="0.25">
      <c r="B42" s="37"/>
      <c r="C42" s="37" t="s">
        <v>9</v>
      </c>
      <c r="D42" s="38"/>
      <c r="E42" s="110"/>
      <c r="F42" s="59" t="str">
        <f t="shared" si="142"/>
        <v/>
      </c>
      <c r="G42" s="54"/>
      <c r="H42" s="38"/>
      <c r="I42" s="59" t="str">
        <f t="shared" si="110"/>
        <v/>
      </c>
      <c r="J42" s="111" t="str">
        <f t="shared" si="110"/>
        <v/>
      </c>
      <c r="K42" s="110"/>
      <c r="L42" s="59" t="str">
        <f t="shared" si="143"/>
        <v/>
      </c>
      <c r="M42" s="54"/>
      <c r="N42" s="38"/>
      <c r="O42" s="59" t="str">
        <f t="shared" si="111"/>
        <v/>
      </c>
      <c r="P42" s="111" t="str">
        <f t="shared" si="112"/>
        <v/>
      </c>
      <c r="Q42" s="110"/>
      <c r="R42" s="59" t="str">
        <f t="shared" si="144"/>
        <v/>
      </c>
      <c r="S42" s="54"/>
      <c r="T42" s="38"/>
      <c r="U42" s="59" t="str">
        <f t="shared" si="113"/>
        <v/>
      </c>
      <c r="V42" s="111" t="str">
        <f t="shared" si="114"/>
        <v/>
      </c>
      <c r="W42" s="110"/>
      <c r="X42" s="59" t="str">
        <f t="shared" si="145"/>
        <v/>
      </c>
      <c r="Y42" s="54"/>
      <c r="Z42" s="38"/>
      <c r="AA42" s="59" t="str">
        <f t="shared" si="115"/>
        <v/>
      </c>
      <c r="AB42" s="111" t="str">
        <f t="shared" si="116"/>
        <v/>
      </c>
      <c r="AC42" s="110"/>
      <c r="AD42" s="59" t="str">
        <f t="shared" si="146"/>
        <v/>
      </c>
      <c r="AE42" s="54"/>
      <c r="AF42" s="38"/>
      <c r="AG42" s="59" t="str">
        <f t="shared" si="117"/>
        <v/>
      </c>
      <c r="AH42" s="111" t="str">
        <f t="shared" si="118"/>
        <v/>
      </c>
      <c r="AI42" s="110"/>
      <c r="AJ42" s="59" t="str">
        <f t="shared" si="147"/>
        <v/>
      </c>
      <c r="AK42" s="54"/>
      <c r="AL42" s="38"/>
      <c r="AM42" s="59" t="str">
        <f t="shared" si="119"/>
        <v/>
      </c>
      <c r="AN42" s="111" t="str">
        <f t="shared" si="120"/>
        <v/>
      </c>
      <c r="AO42" s="110"/>
      <c r="AP42" s="59" t="str">
        <f t="shared" si="148"/>
        <v/>
      </c>
      <c r="AQ42" s="54"/>
      <c r="AR42" s="38"/>
      <c r="AS42" s="59" t="str">
        <f t="shared" si="121"/>
        <v/>
      </c>
      <c r="AT42" s="111" t="str">
        <f t="shared" si="122"/>
        <v/>
      </c>
      <c r="AU42" s="110"/>
      <c r="AV42" s="59" t="str">
        <f t="shared" si="149"/>
        <v/>
      </c>
      <c r="AW42" s="54"/>
      <c r="AX42" s="38"/>
      <c r="AY42" s="59" t="str">
        <f t="shared" si="123"/>
        <v/>
      </c>
      <c r="AZ42" s="111" t="str">
        <f t="shared" si="124"/>
        <v/>
      </c>
      <c r="BA42" s="110"/>
      <c r="BB42" s="59" t="str">
        <f t="shared" si="150"/>
        <v/>
      </c>
      <c r="BC42" s="54"/>
      <c r="BD42" s="38"/>
      <c r="BE42" s="36" t="str">
        <f t="shared" si="125"/>
        <v/>
      </c>
      <c r="BF42" s="98" t="str">
        <f t="shared" si="126"/>
        <v/>
      </c>
      <c r="BG42" s="110"/>
      <c r="BH42" s="59" t="str">
        <f t="shared" si="151"/>
        <v/>
      </c>
      <c r="BI42" s="54"/>
      <c r="BJ42" s="38"/>
      <c r="BK42" s="36" t="str">
        <f t="shared" si="152"/>
        <v/>
      </c>
      <c r="BL42" s="98" t="str">
        <f t="shared" si="153"/>
        <v/>
      </c>
      <c r="BM42" s="110"/>
      <c r="BN42" s="59" t="str">
        <f t="shared" si="154"/>
        <v/>
      </c>
      <c r="BO42" s="54"/>
      <c r="BP42" s="38"/>
      <c r="BQ42" s="36"/>
      <c r="BR42" s="98" t="str">
        <f t="shared" si="155"/>
        <v/>
      </c>
      <c r="BS42" s="146"/>
      <c r="BT42" s="147"/>
      <c r="BU42" s="148"/>
      <c r="BV42" s="146"/>
      <c r="BW42" s="147"/>
      <c r="BX42" s="148"/>
    </row>
    <row r="43" spans="2:76" s="39" customFormat="1" x14ac:dyDescent="0.25">
      <c r="B43" s="37"/>
      <c r="C43" s="37" t="s">
        <v>10</v>
      </c>
      <c r="D43" s="38"/>
      <c r="E43" s="110"/>
      <c r="F43" s="59" t="str">
        <f t="shared" si="142"/>
        <v/>
      </c>
      <c r="G43" s="54"/>
      <c r="H43" s="38"/>
      <c r="I43" s="59" t="str">
        <f t="shared" si="110"/>
        <v/>
      </c>
      <c r="J43" s="111" t="str">
        <f t="shared" si="110"/>
        <v/>
      </c>
      <c r="K43" s="110"/>
      <c r="L43" s="59" t="str">
        <f t="shared" si="143"/>
        <v/>
      </c>
      <c r="M43" s="54"/>
      <c r="N43" s="38"/>
      <c r="O43" s="59" t="str">
        <f t="shared" si="111"/>
        <v/>
      </c>
      <c r="P43" s="111" t="str">
        <f t="shared" si="112"/>
        <v/>
      </c>
      <c r="Q43" s="110"/>
      <c r="R43" s="59" t="str">
        <f t="shared" si="144"/>
        <v/>
      </c>
      <c r="S43" s="54"/>
      <c r="T43" s="38"/>
      <c r="U43" s="59" t="str">
        <f t="shared" si="113"/>
        <v/>
      </c>
      <c r="V43" s="111" t="str">
        <f t="shared" si="114"/>
        <v/>
      </c>
      <c r="W43" s="110"/>
      <c r="X43" s="59" t="str">
        <f t="shared" si="145"/>
        <v/>
      </c>
      <c r="Y43" s="54"/>
      <c r="Z43" s="38"/>
      <c r="AA43" s="59" t="str">
        <f t="shared" si="115"/>
        <v/>
      </c>
      <c r="AB43" s="111" t="str">
        <f t="shared" si="116"/>
        <v/>
      </c>
      <c r="AC43" s="110"/>
      <c r="AD43" s="59" t="str">
        <f t="shared" si="146"/>
        <v/>
      </c>
      <c r="AE43" s="54"/>
      <c r="AF43" s="38"/>
      <c r="AG43" s="59" t="str">
        <f t="shared" si="117"/>
        <v/>
      </c>
      <c r="AH43" s="111" t="str">
        <f t="shared" si="118"/>
        <v/>
      </c>
      <c r="AI43" s="110"/>
      <c r="AJ43" s="59" t="str">
        <f t="shared" si="147"/>
        <v/>
      </c>
      <c r="AK43" s="54"/>
      <c r="AL43" s="38"/>
      <c r="AM43" s="59" t="str">
        <f t="shared" si="119"/>
        <v/>
      </c>
      <c r="AN43" s="111" t="str">
        <f t="shared" si="120"/>
        <v/>
      </c>
      <c r="AO43" s="110"/>
      <c r="AP43" s="59" t="str">
        <f t="shared" si="148"/>
        <v/>
      </c>
      <c r="AQ43" s="54"/>
      <c r="AR43" s="38"/>
      <c r="AS43" s="59" t="str">
        <f t="shared" si="121"/>
        <v/>
      </c>
      <c r="AT43" s="111" t="str">
        <f t="shared" si="122"/>
        <v/>
      </c>
      <c r="AU43" s="110"/>
      <c r="AV43" s="59" t="str">
        <f t="shared" si="149"/>
        <v/>
      </c>
      <c r="AW43" s="54"/>
      <c r="AX43" s="38"/>
      <c r="AY43" s="59" t="str">
        <f t="shared" si="123"/>
        <v/>
      </c>
      <c r="AZ43" s="111" t="str">
        <f t="shared" si="124"/>
        <v/>
      </c>
      <c r="BA43" s="110"/>
      <c r="BB43" s="59" t="str">
        <f t="shared" si="150"/>
        <v/>
      </c>
      <c r="BC43" s="54"/>
      <c r="BD43" s="38"/>
      <c r="BE43" s="36" t="str">
        <f t="shared" si="125"/>
        <v/>
      </c>
      <c r="BF43" s="98" t="str">
        <f t="shared" si="126"/>
        <v/>
      </c>
      <c r="BG43" s="110"/>
      <c r="BH43" s="59" t="str">
        <f t="shared" si="151"/>
        <v/>
      </c>
      <c r="BI43" s="54"/>
      <c r="BJ43" s="38"/>
      <c r="BK43" s="36" t="str">
        <f t="shared" si="152"/>
        <v/>
      </c>
      <c r="BL43" s="98" t="str">
        <f t="shared" si="153"/>
        <v/>
      </c>
      <c r="BM43" s="110"/>
      <c r="BN43" s="59" t="str">
        <f t="shared" si="154"/>
        <v/>
      </c>
      <c r="BO43" s="54"/>
      <c r="BP43" s="38"/>
      <c r="BQ43" s="36"/>
      <c r="BR43" s="98" t="str">
        <f t="shared" si="155"/>
        <v/>
      </c>
      <c r="BS43" s="146"/>
      <c r="BT43" s="147"/>
      <c r="BU43" s="148"/>
      <c r="BV43" s="146"/>
      <c r="BW43" s="147"/>
      <c r="BX43" s="148"/>
    </row>
    <row r="44" spans="2:76" s="39" customFormat="1" x14ac:dyDescent="0.25">
      <c r="B44" s="37"/>
      <c r="C44" s="37" t="s">
        <v>15</v>
      </c>
      <c r="D44" s="38"/>
      <c r="E44" s="110"/>
      <c r="F44" s="59" t="str">
        <f t="shared" si="142"/>
        <v/>
      </c>
      <c r="G44" s="54"/>
      <c r="H44" s="38"/>
      <c r="I44" s="59" t="str">
        <f t="shared" si="110"/>
        <v/>
      </c>
      <c r="J44" s="111" t="str">
        <f t="shared" si="110"/>
        <v/>
      </c>
      <c r="K44" s="110"/>
      <c r="L44" s="59" t="str">
        <f t="shared" si="143"/>
        <v/>
      </c>
      <c r="M44" s="54"/>
      <c r="N44" s="38"/>
      <c r="O44" s="59" t="str">
        <f t="shared" si="111"/>
        <v/>
      </c>
      <c r="P44" s="111" t="str">
        <f t="shared" si="112"/>
        <v/>
      </c>
      <c r="Q44" s="110"/>
      <c r="R44" s="59" t="str">
        <f t="shared" si="144"/>
        <v/>
      </c>
      <c r="S44" s="54"/>
      <c r="T44" s="38"/>
      <c r="U44" s="59" t="str">
        <f t="shared" si="113"/>
        <v/>
      </c>
      <c r="V44" s="111" t="str">
        <f t="shared" si="114"/>
        <v/>
      </c>
      <c r="W44" s="110"/>
      <c r="X44" s="59" t="str">
        <f t="shared" si="145"/>
        <v/>
      </c>
      <c r="Y44" s="54"/>
      <c r="Z44" s="38"/>
      <c r="AA44" s="59" t="str">
        <f t="shared" si="115"/>
        <v/>
      </c>
      <c r="AB44" s="111" t="str">
        <f t="shared" si="116"/>
        <v/>
      </c>
      <c r="AC44" s="110"/>
      <c r="AD44" s="59" t="str">
        <f t="shared" si="146"/>
        <v/>
      </c>
      <c r="AE44" s="54"/>
      <c r="AF44" s="38"/>
      <c r="AG44" s="59" t="str">
        <f t="shared" si="117"/>
        <v/>
      </c>
      <c r="AH44" s="111" t="str">
        <f t="shared" si="118"/>
        <v/>
      </c>
      <c r="AI44" s="110"/>
      <c r="AJ44" s="59" t="str">
        <f t="shared" si="147"/>
        <v/>
      </c>
      <c r="AK44" s="54"/>
      <c r="AL44" s="38"/>
      <c r="AM44" s="59" t="str">
        <f t="shared" si="119"/>
        <v/>
      </c>
      <c r="AN44" s="111" t="str">
        <f t="shared" si="120"/>
        <v/>
      </c>
      <c r="AO44" s="110"/>
      <c r="AP44" s="59" t="str">
        <f t="shared" si="148"/>
        <v/>
      </c>
      <c r="AQ44" s="54"/>
      <c r="AR44" s="38"/>
      <c r="AS44" s="59" t="str">
        <f t="shared" si="121"/>
        <v/>
      </c>
      <c r="AT44" s="111" t="str">
        <f t="shared" si="122"/>
        <v/>
      </c>
      <c r="AU44" s="110"/>
      <c r="AV44" s="59" t="str">
        <f t="shared" si="149"/>
        <v/>
      </c>
      <c r="AW44" s="54"/>
      <c r="AX44" s="38"/>
      <c r="AY44" s="59" t="str">
        <f t="shared" si="123"/>
        <v/>
      </c>
      <c r="AZ44" s="111" t="str">
        <f t="shared" si="124"/>
        <v/>
      </c>
      <c r="BA44" s="110"/>
      <c r="BB44" s="59" t="str">
        <f t="shared" si="150"/>
        <v/>
      </c>
      <c r="BC44" s="54"/>
      <c r="BD44" s="38"/>
      <c r="BE44" s="36" t="str">
        <f t="shared" si="125"/>
        <v/>
      </c>
      <c r="BF44" s="98" t="str">
        <f t="shared" si="126"/>
        <v/>
      </c>
      <c r="BG44" s="110"/>
      <c r="BH44" s="59" t="str">
        <f t="shared" si="151"/>
        <v/>
      </c>
      <c r="BI44" s="54"/>
      <c r="BJ44" s="38"/>
      <c r="BK44" s="36" t="str">
        <f t="shared" si="152"/>
        <v/>
      </c>
      <c r="BL44" s="98" t="str">
        <f t="shared" si="153"/>
        <v/>
      </c>
      <c r="BM44" s="110"/>
      <c r="BN44" s="59" t="str">
        <f t="shared" si="154"/>
        <v/>
      </c>
      <c r="BO44" s="54"/>
      <c r="BP44" s="38"/>
      <c r="BQ44" s="36"/>
      <c r="BR44" s="98" t="str">
        <f t="shared" si="155"/>
        <v/>
      </c>
      <c r="BS44" s="146"/>
      <c r="BT44" s="147"/>
      <c r="BU44" s="148"/>
      <c r="BV44" s="146"/>
      <c r="BW44" s="147"/>
      <c r="BX44" s="148"/>
    </row>
    <row r="45" spans="2:76" s="9" customFormat="1" x14ac:dyDescent="0.25">
      <c r="B45" s="16" t="s">
        <v>44</v>
      </c>
      <c r="C45" s="16" t="s">
        <v>124</v>
      </c>
      <c r="D45" s="19" t="s">
        <v>5</v>
      </c>
      <c r="E45" s="96"/>
      <c r="F45" s="54" t="str">
        <f t="shared" si="142"/>
        <v/>
      </c>
      <c r="G45" s="54"/>
      <c r="H45" s="19">
        <v>1</v>
      </c>
      <c r="I45" s="54">
        <v>19870</v>
      </c>
      <c r="J45" s="97">
        <f>H45*I45</f>
        <v>19870</v>
      </c>
      <c r="K45" s="96"/>
      <c r="L45" s="54" t="str">
        <f t="shared" si="143"/>
        <v/>
      </c>
      <c r="M45" s="54"/>
      <c r="N45" s="19">
        <v>1</v>
      </c>
      <c r="O45" s="54">
        <v>19870</v>
      </c>
      <c r="P45" s="97">
        <f>N45*O45</f>
        <v>19870</v>
      </c>
      <c r="Q45" s="96"/>
      <c r="R45" s="54" t="str">
        <f t="shared" si="144"/>
        <v/>
      </c>
      <c r="S45" s="54"/>
      <c r="T45" s="19">
        <v>1</v>
      </c>
      <c r="U45" s="54">
        <v>3500</v>
      </c>
      <c r="V45" s="97">
        <f>T45*U45</f>
        <v>3500</v>
      </c>
      <c r="W45" s="96"/>
      <c r="X45" s="54" t="str">
        <f t="shared" si="145"/>
        <v/>
      </c>
      <c r="Y45" s="54"/>
      <c r="Z45" s="19">
        <v>1</v>
      </c>
      <c r="AA45" s="54">
        <v>3500</v>
      </c>
      <c r="AB45" s="97">
        <f>Z45*AA45</f>
        <v>3500</v>
      </c>
      <c r="AC45" s="96"/>
      <c r="AD45" s="54" t="str">
        <f t="shared" si="146"/>
        <v/>
      </c>
      <c r="AE45" s="54"/>
      <c r="AF45" s="19">
        <v>1</v>
      </c>
      <c r="AG45" s="54">
        <v>2500</v>
      </c>
      <c r="AH45" s="97">
        <f>AF45*AG45</f>
        <v>2500</v>
      </c>
      <c r="AI45" s="96"/>
      <c r="AJ45" s="54" t="str">
        <f t="shared" si="147"/>
        <v/>
      </c>
      <c r="AK45" s="54"/>
      <c r="AL45" s="19">
        <v>1</v>
      </c>
      <c r="AM45" s="36">
        <v>9500</v>
      </c>
      <c r="AN45" s="97">
        <f>AM45*AL45</f>
        <v>9500</v>
      </c>
      <c r="AO45" s="96"/>
      <c r="AP45" s="54" t="str">
        <f t="shared" si="148"/>
        <v/>
      </c>
      <c r="AQ45" s="54"/>
      <c r="AR45" s="19">
        <v>1</v>
      </c>
      <c r="AS45" s="36">
        <v>3000</v>
      </c>
      <c r="AT45" s="97">
        <f>AS45*AR45</f>
        <v>3000</v>
      </c>
      <c r="AU45" s="96"/>
      <c r="AV45" s="54" t="str">
        <f t="shared" si="149"/>
        <v/>
      </c>
      <c r="AW45" s="54"/>
      <c r="AX45" s="19">
        <v>1</v>
      </c>
      <c r="AY45" s="36">
        <v>3000</v>
      </c>
      <c r="AZ45" s="97">
        <f>AY45*AX45</f>
        <v>3000</v>
      </c>
      <c r="BA45" s="96"/>
      <c r="BB45" s="54" t="str">
        <f t="shared" si="150"/>
        <v/>
      </c>
      <c r="BC45" s="54"/>
      <c r="BD45" s="19">
        <v>1</v>
      </c>
      <c r="BE45" s="36">
        <v>12021</v>
      </c>
      <c r="BF45" s="98">
        <f>BE45*BD45</f>
        <v>12021</v>
      </c>
      <c r="BG45" s="96"/>
      <c r="BH45" s="54" t="str">
        <f t="shared" si="151"/>
        <v/>
      </c>
      <c r="BI45" s="54"/>
      <c r="BJ45" s="19">
        <v>1</v>
      </c>
      <c r="BK45" s="36">
        <v>12880</v>
      </c>
      <c r="BL45" s="98">
        <f>BK45*BJ45</f>
        <v>12880</v>
      </c>
      <c r="BM45" s="96"/>
      <c r="BN45" s="54" t="str">
        <f t="shared" si="154"/>
        <v/>
      </c>
      <c r="BO45" s="54"/>
      <c r="BP45" s="19">
        <v>1</v>
      </c>
      <c r="BQ45" s="36">
        <v>15939.2</v>
      </c>
      <c r="BR45" s="98">
        <f>BQ45*BP45</f>
        <v>15939.2</v>
      </c>
      <c r="BS45" s="146"/>
      <c r="BT45" s="147"/>
      <c r="BU45" s="148"/>
      <c r="BV45" s="146">
        <f t="shared" si="11"/>
        <v>9598.1999999999989</v>
      </c>
      <c r="BW45" s="147">
        <f t="shared" si="12"/>
        <v>2500</v>
      </c>
      <c r="BX45" s="148">
        <f t="shared" si="13"/>
        <v>19870</v>
      </c>
    </row>
    <row r="46" spans="2:76" s="9" customFormat="1" x14ac:dyDescent="0.25">
      <c r="B46" s="13" t="s">
        <v>45</v>
      </c>
      <c r="C46" s="13" t="s">
        <v>132</v>
      </c>
      <c r="D46" s="15" t="s">
        <v>5</v>
      </c>
      <c r="E46" s="94">
        <v>1</v>
      </c>
      <c r="F46" s="36">
        <v>10100</v>
      </c>
      <c r="G46" s="54">
        <f t="shared" si="131"/>
        <v>10100</v>
      </c>
      <c r="H46" s="15">
        <v>1</v>
      </c>
      <c r="I46" s="36">
        <v>5050</v>
      </c>
      <c r="J46" s="97">
        <f t="shared" ref="J46:J51" si="156">H46*I46</f>
        <v>5050</v>
      </c>
      <c r="K46" s="94">
        <v>1</v>
      </c>
      <c r="L46" s="36">
        <v>10600</v>
      </c>
      <c r="M46" s="54">
        <f t="shared" ref="M46:M50" si="157">L46*K46</f>
        <v>10600</v>
      </c>
      <c r="N46" s="15">
        <v>1</v>
      </c>
      <c r="O46" s="36">
        <v>5300</v>
      </c>
      <c r="P46" s="97">
        <f t="shared" ref="P46:P48" si="158">N46*O46</f>
        <v>5300</v>
      </c>
      <c r="Q46" s="94">
        <v>1</v>
      </c>
      <c r="R46" s="36">
        <v>19200</v>
      </c>
      <c r="S46" s="54">
        <f t="shared" ref="S46:S50" si="159">R46*Q46</f>
        <v>19200</v>
      </c>
      <c r="T46" s="15">
        <v>1</v>
      </c>
      <c r="U46" s="36">
        <v>9500</v>
      </c>
      <c r="V46" s="97">
        <f t="shared" ref="V46:V48" si="160">T46*U46</f>
        <v>9500</v>
      </c>
      <c r="W46" s="94">
        <v>1</v>
      </c>
      <c r="X46" s="36">
        <v>19200</v>
      </c>
      <c r="Y46" s="54">
        <f t="shared" ref="Y46:Y50" si="161">X46*W46</f>
        <v>19200</v>
      </c>
      <c r="Z46" s="15">
        <v>1</v>
      </c>
      <c r="AA46" s="36">
        <v>9500</v>
      </c>
      <c r="AB46" s="97">
        <f t="shared" ref="AB46:AB48" si="162">Z46*AA46</f>
        <v>9500</v>
      </c>
      <c r="AC46" s="94">
        <v>1</v>
      </c>
      <c r="AD46" s="36">
        <v>22000</v>
      </c>
      <c r="AE46" s="54">
        <f t="shared" ref="AE46:AE50" si="163">AD46*AC46</f>
        <v>22000</v>
      </c>
      <c r="AF46" s="15">
        <v>1</v>
      </c>
      <c r="AG46" s="36">
        <v>11000</v>
      </c>
      <c r="AH46" s="97">
        <f t="shared" ref="AH46:AH48" si="164">AF46*AG46</f>
        <v>11000</v>
      </c>
      <c r="AI46" s="94">
        <v>1</v>
      </c>
      <c r="AJ46" s="36">
        <v>12900</v>
      </c>
      <c r="AK46" s="54">
        <f t="shared" ref="AK46:AK50" si="165">AJ46*AI46</f>
        <v>12900</v>
      </c>
      <c r="AL46" s="15">
        <v>1</v>
      </c>
      <c r="AM46" s="54">
        <v>6900</v>
      </c>
      <c r="AN46" s="97">
        <f t="shared" ref="AN46:AN51" si="166">AM46*AL46</f>
        <v>6900</v>
      </c>
      <c r="AO46" s="94">
        <v>1</v>
      </c>
      <c r="AP46" s="36">
        <v>5378.7</v>
      </c>
      <c r="AQ46" s="54">
        <f t="shared" ref="AQ46:AQ50" si="167">AP46*AO46</f>
        <v>5378.7</v>
      </c>
      <c r="AR46" s="15">
        <v>1</v>
      </c>
      <c r="AS46" s="54">
        <v>22711.9</v>
      </c>
      <c r="AT46" s="97">
        <f t="shared" ref="AT46:AT51" si="168">AS46*AR46</f>
        <v>22711.9</v>
      </c>
      <c r="AU46" s="94">
        <v>1</v>
      </c>
      <c r="AV46" s="36">
        <v>1493.3</v>
      </c>
      <c r="AW46" s="54">
        <f t="shared" ref="AW46:AW50" si="169">AV46*AU46</f>
        <v>1493.3</v>
      </c>
      <c r="AX46" s="15">
        <v>1</v>
      </c>
      <c r="AY46" s="54">
        <v>31466.7</v>
      </c>
      <c r="AZ46" s="97">
        <f t="shared" ref="AZ46:AZ51" si="170">AY46*AX46</f>
        <v>31466.7</v>
      </c>
      <c r="BA46" s="94">
        <v>1</v>
      </c>
      <c r="BB46" s="36">
        <v>7906</v>
      </c>
      <c r="BC46" s="54">
        <f t="shared" ref="BC46:BC50" si="171">BB46*BA46</f>
        <v>7906</v>
      </c>
      <c r="BD46" s="15">
        <v>1</v>
      </c>
      <c r="BE46" s="36">
        <v>8842</v>
      </c>
      <c r="BF46" s="98">
        <f t="shared" ref="BF46:BF51" si="172">BE46*BD46</f>
        <v>8842</v>
      </c>
      <c r="BG46" s="94">
        <v>1</v>
      </c>
      <c r="BH46" s="36">
        <v>17544</v>
      </c>
      <c r="BI46" s="54">
        <f t="shared" ref="BI46:BI50" si="173">BH46*BG46</f>
        <v>17544</v>
      </c>
      <c r="BJ46" s="15">
        <v>1</v>
      </c>
      <c r="BK46" s="36">
        <v>2529</v>
      </c>
      <c r="BL46" s="98">
        <f t="shared" ref="BL46:BL51" si="174">BK46*BJ46</f>
        <v>2529</v>
      </c>
      <c r="BM46" s="94">
        <v>1</v>
      </c>
      <c r="BN46" s="36">
        <f>46058.2+9274.8</f>
        <v>55333</v>
      </c>
      <c r="BO46" s="54">
        <f t="shared" ref="BO46:BO50" si="175">BN46*BM46</f>
        <v>55333</v>
      </c>
      <c r="BP46" s="15">
        <v>1</v>
      </c>
      <c r="BQ46" s="36"/>
      <c r="BR46" s="98">
        <f t="shared" ref="BR46:BR51" si="176">BQ46*BP46</f>
        <v>0</v>
      </c>
      <c r="BS46" s="146">
        <f>AVERAGE(F46,L46,R46,X46,AD46,AJ46,AP46,AV46,BB46,BH46,BN46)</f>
        <v>16514.090909090908</v>
      </c>
      <c r="BT46" s="147">
        <f>MIN(F46,L46,R46,X46,AD46,AJ46,AP46,AV46,BB46,BH46,BN46)</f>
        <v>1493.3</v>
      </c>
      <c r="BU46" s="148">
        <f>MAX(F46,L46,R46,X46,AD46,AJ46,AP46,AV46,BB46,BH46,BN46)</f>
        <v>55333</v>
      </c>
      <c r="BV46" s="146">
        <f t="shared" si="11"/>
        <v>11279.96</v>
      </c>
      <c r="BW46" s="147">
        <f t="shared" si="12"/>
        <v>2529</v>
      </c>
      <c r="BX46" s="148">
        <f t="shared" si="13"/>
        <v>31466.7</v>
      </c>
    </row>
    <row r="47" spans="2:76" s="9" customFormat="1" x14ac:dyDescent="0.25">
      <c r="B47" s="16" t="s">
        <v>46</v>
      </c>
      <c r="C47" s="16" t="s">
        <v>6</v>
      </c>
      <c r="D47" s="19" t="s">
        <v>5</v>
      </c>
      <c r="E47" s="96">
        <f>E46</f>
        <v>1</v>
      </c>
      <c r="F47" s="54">
        <v>2400</v>
      </c>
      <c r="G47" s="54">
        <f t="shared" si="131"/>
        <v>2400</v>
      </c>
      <c r="H47" s="19">
        <v>1</v>
      </c>
      <c r="I47" s="54">
        <v>800</v>
      </c>
      <c r="J47" s="97">
        <f t="shared" si="156"/>
        <v>800</v>
      </c>
      <c r="K47" s="96">
        <f>K46</f>
        <v>1</v>
      </c>
      <c r="L47" s="54">
        <v>2400</v>
      </c>
      <c r="M47" s="54">
        <f t="shared" si="157"/>
        <v>2400</v>
      </c>
      <c r="N47" s="19">
        <v>1</v>
      </c>
      <c r="O47" s="54">
        <v>800</v>
      </c>
      <c r="P47" s="97">
        <f t="shared" si="158"/>
        <v>800</v>
      </c>
      <c r="Q47" s="96">
        <f>Q46</f>
        <v>1</v>
      </c>
      <c r="R47" s="54">
        <v>2500</v>
      </c>
      <c r="S47" s="54">
        <f t="shared" si="159"/>
        <v>2500</v>
      </c>
      <c r="T47" s="19">
        <v>1</v>
      </c>
      <c r="U47" s="54">
        <v>1250</v>
      </c>
      <c r="V47" s="97">
        <f t="shared" si="160"/>
        <v>1250</v>
      </c>
      <c r="W47" s="96">
        <f>W46</f>
        <v>1</v>
      </c>
      <c r="X47" s="54">
        <v>2500</v>
      </c>
      <c r="Y47" s="54">
        <f t="shared" si="161"/>
        <v>2500</v>
      </c>
      <c r="Z47" s="19">
        <v>1</v>
      </c>
      <c r="AA47" s="54">
        <v>1250</v>
      </c>
      <c r="AB47" s="97">
        <f t="shared" si="162"/>
        <v>1250</v>
      </c>
      <c r="AC47" s="96">
        <f>AC46</f>
        <v>1</v>
      </c>
      <c r="AD47" s="54">
        <v>2500</v>
      </c>
      <c r="AE47" s="54">
        <f t="shared" si="163"/>
        <v>2500</v>
      </c>
      <c r="AF47" s="19">
        <v>1</v>
      </c>
      <c r="AG47" s="54">
        <v>2500</v>
      </c>
      <c r="AH47" s="97">
        <f t="shared" si="164"/>
        <v>2500</v>
      </c>
      <c r="AI47" s="96">
        <f>AI46</f>
        <v>1</v>
      </c>
      <c r="AJ47" s="54">
        <v>900</v>
      </c>
      <c r="AK47" s="54">
        <f t="shared" si="165"/>
        <v>900</v>
      </c>
      <c r="AL47" s="19">
        <v>1</v>
      </c>
      <c r="AM47" s="36">
        <v>450</v>
      </c>
      <c r="AN47" s="97">
        <f t="shared" si="166"/>
        <v>450</v>
      </c>
      <c r="AO47" s="96">
        <f>AO46</f>
        <v>1</v>
      </c>
      <c r="AP47" s="54">
        <v>1120</v>
      </c>
      <c r="AQ47" s="54">
        <f t="shared" si="167"/>
        <v>1120</v>
      </c>
      <c r="AR47" s="19">
        <v>1</v>
      </c>
      <c r="AS47" s="36">
        <v>400</v>
      </c>
      <c r="AT47" s="97">
        <f t="shared" si="168"/>
        <v>400</v>
      </c>
      <c r="AU47" s="96">
        <f>AU46</f>
        <v>1</v>
      </c>
      <c r="AV47" s="54">
        <v>1120</v>
      </c>
      <c r="AW47" s="54">
        <f t="shared" si="169"/>
        <v>1120</v>
      </c>
      <c r="AX47" s="19">
        <v>1</v>
      </c>
      <c r="AY47" s="36">
        <v>333.4</v>
      </c>
      <c r="AZ47" s="97">
        <f t="shared" si="170"/>
        <v>333.4</v>
      </c>
      <c r="BA47" s="96">
        <f>BA46</f>
        <v>1</v>
      </c>
      <c r="BB47" s="54">
        <v>3696</v>
      </c>
      <c r="BC47" s="54">
        <f t="shared" si="171"/>
        <v>3696</v>
      </c>
      <c r="BD47" s="19">
        <v>1</v>
      </c>
      <c r="BE47" s="36">
        <v>2265</v>
      </c>
      <c r="BF47" s="98">
        <f t="shared" si="172"/>
        <v>2265</v>
      </c>
      <c r="BG47" s="96">
        <f>BG46</f>
        <v>1</v>
      </c>
      <c r="BH47" s="54">
        <v>3564</v>
      </c>
      <c r="BI47" s="54">
        <f t="shared" si="173"/>
        <v>3564</v>
      </c>
      <c r="BJ47" s="19">
        <v>1</v>
      </c>
      <c r="BK47" s="36">
        <v>300</v>
      </c>
      <c r="BL47" s="98">
        <f t="shared" si="174"/>
        <v>300</v>
      </c>
      <c r="BM47" s="96">
        <f>BM46</f>
        <v>1</v>
      </c>
      <c r="BN47" s="54">
        <v>863.5</v>
      </c>
      <c r="BO47" s="54">
        <f t="shared" si="175"/>
        <v>863.5</v>
      </c>
      <c r="BP47" s="19">
        <v>1</v>
      </c>
      <c r="BQ47" s="36"/>
      <c r="BR47" s="98">
        <f t="shared" si="176"/>
        <v>0</v>
      </c>
      <c r="BS47" s="146">
        <f>AVERAGE(F47,L47,R47,X47,AD47,AJ47,AP47,AV47,BB47,BH47,BN47)</f>
        <v>2142.1363636363635</v>
      </c>
      <c r="BT47" s="147">
        <f>MIN(F47,L47,R47,X47,AD47,AJ47,AP47,AV47,BB47,BH47,BN47)</f>
        <v>863.5</v>
      </c>
      <c r="BU47" s="148">
        <f>MAX(F47,L47,R47,X47,AD47,AJ47,AP47,AV47,BB47,BH47,BN47)</f>
        <v>3696</v>
      </c>
      <c r="BV47" s="146">
        <f t="shared" si="11"/>
        <v>1034.8399999999999</v>
      </c>
      <c r="BW47" s="147">
        <f t="shared" si="12"/>
        <v>300</v>
      </c>
      <c r="BX47" s="148">
        <f t="shared" si="13"/>
        <v>2500</v>
      </c>
    </row>
    <row r="48" spans="2:76" s="9" customFormat="1" x14ac:dyDescent="0.25">
      <c r="B48" s="13" t="s">
        <v>47</v>
      </c>
      <c r="C48" s="13" t="s">
        <v>131</v>
      </c>
      <c r="D48" s="15" t="s">
        <v>5</v>
      </c>
      <c r="E48" s="94">
        <v>1</v>
      </c>
      <c r="F48" s="36">
        <v>16300</v>
      </c>
      <c r="G48" s="54">
        <f t="shared" si="131"/>
        <v>16300</v>
      </c>
      <c r="H48" s="15">
        <v>1</v>
      </c>
      <c r="I48" s="36">
        <v>6000</v>
      </c>
      <c r="J48" s="97">
        <f t="shared" si="156"/>
        <v>6000</v>
      </c>
      <c r="K48" s="94">
        <v>1</v>
      </c>
      <c r="L48" s="36">
        <v>16300</v>
      </c>
      <c r="M48" s="54">
        <f t="shared" si="157"/>
        <v>16300</v>
      </c>
      <c r="N48" s="15">
        <v>1</v>
      </c>
      <c r="O48" s="36">
        <v>6000</v>
      </c>
      <c r="P48" s="97">
        <f t="shared" si="158"/>
        <v>6000</v>
      </c>
      <c r="Q48" s="94">
        <v>1</v>
      </c>
      <c r="R48" s="36">
        <v>6250</v>
      </c>
      <c r="S48" s="54">
        <f t="shared" si="159"/>
        <v>6250</v>
      </c>
      <c r="T48" s="15">
        <v>1</v>
      </c>
      <c r="U48" s="36">
        <v>4300</v>
      </c>
      <c r="V48" s="97">
        <f t="shared" si="160"/>
        <v>4300</v>
      </c>
      <c r="W48" s="94">
        <v>1</v>
      </c>
      <c r="X48" s="36">
        <v>6250</v>
      </c>
      <c r="Y48" s="54">
        <f t="shared" si="161"/>
        <v>6250</v>
      </c>
      <c r="Z48" s="15">
        <v>1</v>
      </c>
      <c r="AA48" s="36">
        <v>4300</v>
      </c>
      <c r="AB48" s="97">
        <f t="shared" si="162"/>
        <v>4300</v>
      </c>
      <c r="AC48" s="94">
        <v>1</v>
      </c>
      <c r="AD48" s="36">
        <v>16000</v>
      </c>
      <c r="AE48" s="54">
        <f t="shared" si="163"/>
        <v>16000</v>
      </c>
      <c r="AF48" s="15">
        <v>1</v>
      </c>
      <c r="AG48" s="36">
        <v>8000</v>
      </c>
      <c r="AH48" s="97">
        <f t="shared" si="164"/>
        <v>8000</v>
      </c>
      <c r="AI48" s="94">
        <v>1</v>
      </c>
      <c r="AJ48" s="36">
        <v>6500</v>
      </c>
      <c r="AK48" s="54">
        <f t="shared" si="165"/>
        <v>6500</v>
      </c>
      <c r="AL48" s="15">
        <v>1</v>
      </c>
      <c r="AM48" s="54">
        <v>3500</v>
      </c>
      <c r="AN48" s="97">
        <f t="shared" si="166"/>
        <v>3500</v>
      </c>
      <c r="AO48" s="94">
        <v>1</v>
      </c>
      <c r="AP48" s="36">
        <v>23800</v>
      </c>
      <c r="AQ48" s="54">
        <f t="shared" si="167"/>
        <v>23800</v>
      </c>
      <c r="AR48" s="15">
        <v>1</v>
      </c>
      <c r="AS48" s="54">
        <v>11355.9</v>
      </c>
      <c r="AT48" s="97">
        <f t="shared" si="168"/>
        <v>11355.9</v>
      </c>
      <c r="AU48" s="94">
        <v>1</v>
      </c>
      <c r="AV48" s="36">
        <v>27800</v>
      </c>
      <c r="AW48" s="54">
        <f t="shared" si="169"/>
        <v>27800</v>
      </c>
      <c r="AX48" s="15">
        <v>1</v>
      </c>
      <c r="AY48" s="54">
        <v>15733.2</v>
      </c>
      <c r="AZ48" s="97">
        <f t="shared" si="170"/>
        <v>15733.2</v>
      </c>
      <c r="BA48" s="94">
        <v>1</v>
      </c>
      <c r="BB48" s="36">
        <v>7906</v>
      </c>
      <c r="BC48" s="54">
        <f t="shared" si="171"/>
        <v>7906</v>
      </c>
      <c r="BD48" s="15">
        <v>1</v>
      </c>
      <c r="BE48" s="36">
        <v>5196</v>
      </c>
      <c r="BF48" s="98">
        <f t="shared" si="172"/>
        <v>5196</v>
      </c>
      <c r="BG48" s="94">
        <v>1</v>
      </c>
      <c r="BH48" s="36"/>
      <c r="BI48" s="54">
        <f t="shared" si="173"/>
        <v>0</v>
      </c>
      <c r="BJ48" s="15">
        <v>1</v>
      </c>
      <c r="BK48" s="36">
        <v>1686</v>
      </c>
      <c r="BL48" s="98">
        <f t="shared" si="174"/>
        <v>1686</v>
      </c>
      <c r="BM48" s="94">
        <v>1</v>
      </c>
      <c r="BN48" s="36">
        <f>8424.94+6174.9</f>
        <v>14599.84</v>
      </c>
      <c r="BO48" s="54">
        <f t="shared" si="175"/>
        <v>14599.84</v>
      </c>
      <c r="BP48" s="15">
        <v>1</v>
      </c>
      <c r="BQ48" s="36"/>
      <c r="BR48" s="98">
        <f t="shared" si="176"/>
        <v>0</v>
      </c>
      <c r="BS48" s="146">
        <f>AVERAGE(F48,L48,R48,X48,AD48,AJ48,AP48,AV48,BB48,BH48,BN48)</f>
        <v>14170.583999999999</v>
      </c>
      <c r="BT48" s="147">
        <f>MIN(F48,L48,R48,X48,AD48,AJ48,AP48,AV48,BB48,BH48,BN48)</f>
        <v>6250</v>
      </c>
      <c r="BU48" s="148">
        <f>MAX(F48,L48,R48,X48,AD48,AJ48,AP48,AV48,BB48,BH48,BN48)</f>
        <v>27800</v>
      </c>
      <c r="BV48" s="146">
        <f t="shared" si="11"/>
        <v>6607.1100000000006</v>
      </c>
      <c r="BW48" s="147">
        <f t="shared" si="12"/>
        <v>1686</v>
      </c>
      <c r="BX48" s="148">
        <f t="shared" si="13"/>
        <v>15733.2</v>
      </c>
    </row>
    <row r="49" spans="2:76" s="9" customFormat="1" x14ac:dyDescent="0.25">
      <c r="B49" s="16" t="s">
        <v>48</v>
      </c>
      <c r="C49" s="16" t="s">
        <v>54</v>
      </c>
      <c r="D49" s="19" t="s">
        <v>5</v>
      </c>
      <c r="E49" s="96">
        <v>1</v>
      </c>
      <c r="F49" s="54">
        <v>500</v>
      </c>
      <c r="G49" s="54">
        <f t="shared" si="131"/>
        <v>500</v>
      </c>
      <c r="H49" s="19"/>
      <c r="I49" s="54" t="str">
        <f t="shared" si="110"/>
        <v/>
      </c>
      <c r="J49" s="97"/>
      <c r="K49" s="96">
        <v>1</v>
      </c>
      <c r="L49" s="54">
        <v>500</v>
      </c>
      <c r="M49" s="54">
        <f t="shared" si="157"/>
        <v>500</v>
      </c>
      <c r="N49" s="19"/>
      <c r="O49" s="54" t="str">
        <f t="shared" ref="O49" si="177">IF(N49="","","-")</f>
        <v/>
      </c>
      <c r="P49" s="97"/>
      <c r="Q49" s="96">
        <v>1</v>
      </c>
      <c r="R49" s="54">
        <v>1500</v>
      </c>
      <c r="S49" s="54">
        <f t="shared" si="159"/>
        <v>1500</v>
      </c>
      <c r="T49" s="19"/>
      <c r="U49" s="54"/>
      <c r="V49" s="97"/>
      <c r="W49" s="96">
        <v>1</v>
      </c>
      <c r="X49" s="54">
        <v>1500</v>
      </c>
      <c r="Y49" s="54">
        <f t="shared" si="161"/>
        <v>1500</v>
      </c>
      <c r="Z49" s="19"/>
      <c r="AA49" s="54" t="str">
        <f t="shared" ref="AA49" si="178">IF(Z49="","","-")</f>
        <v/>
      </c>
      <c r="AB49" s="97"/>
      <c r="AC49" s="96">
        <v>1</v>
      </c>
      <c r="AD49" s="54">
        <v>500</v>
      </c>
      <c r="AE49" s="54">
        <f t="shared" si="163"/>
        <v>500</v>
      </c>
      <c r="AF49" s="19"/>
      <c r="AG49" s="54" t="str">
        <f t="shared" ref="AG49" si="179">IF(AF49="","","-")</f>
        <v/>
      </c>
      <c r="AH49" s="97"/>
      <c r="AI49" s="96">
        <v>1</v>
      </c>
      <c r="AJ49" s="54">
        <v>750</v>
      </c>
      <c r="AK49" s="54">
        <f t="shared" si="165"/>
        <v>750</v>
      </c>
      <c r="AL49" s="19"/>
      <c r="AN49" s="97">
        <f t="shared" si="166"/>
        <v>0</v>
      </c>
      <c r="AO49" s="96">
        <v>1</v>
      </c>
      <c r="AP49" s="54">
        <v>4000</v>
      </c>
      <c r="AQ49" s="54">
        <f t="shared" si="167"/>
        <v>4000</v>
      </c>
      <c r="AR49" s="19"/>
      <c r="AT49" s="97">
        <f t="shared" si="168"/>
        <v>0</v>
      </c>
      <c r="AU49" s="96">
        <v>1</v>
      </c>
      <c r="AV49" s="54">
        <v>4000</v>
      </c>
      <c r="AW49" s="54">
        <f t="shared" si="169"/>
        <v>4000</v>
      </c>
      <c r="AX49" s="19"/>
      <c r="AZ49" s="97">
        <f t="shared" si="170"/>
        <v>0</v>
      </c>
      <c r="BA49" s="96">
        <v>1</v>
      </c>
      <c r="BB49" s="54"/>
      <c r="BC49" s="54">
        <f t="shared" si="171"/>
        <v>0</v>
      </c>
      <c r="BD49" s="19"/>
      <c r="BF49" s="98">
        <f t="shared" si="172"/>
        <v>0</v>
      </c>
      <c r="BG49" s="96">
        <v>1</v>
      </c>
      <c r="BH49" s="54"/>
      <c r="BI49" s="54">
        <f t="shared" si="173"/>
        <v>0</v>
      </c>
      <c r="BJ49" s="19"/>
      <c r="BL49" s="98">
        <f t="shared" si="174"/>
        <v>0</v>
      </c>
      <c r="BM49" s="96">
        <v>1</v>
      </c>
      <c r="BN49" s="54">
        <v>1575.45</v>
      </c>
      <c r="BO49" s="54">
        <f t="shared" si="175"/>
        <v>1575.45</v>
      </c>
      <c r="BP49" s="19"/>
      <c r="BR49" s="98">
        <f t="shared" si="176"/>
        <v>0</v>
      </c>
      <c r="BS49" s="146">
        <f>AVERAGE(F49,L49,R49,X49,AD49,AJ49,AP49,AV49,BB49,BH49,BN49)</f>
        <v>1647.2722222222224</v>
      </c>
      <c r="BT49" s="147">
        <f>MIN(F49,L49,R49,X49,AD49,AJ49,AP49,AV49,BB49,BH49,BN49)</f>
        <v>500</v>
      </c>
      <c r="BU49" s="148">
        <f>MAX(F49,L49,R49,X49,AD49,AJ49,AP49,AV49,BB49,BH49,BN49)</f>
        <v>4000</v>
      </c>
      <c r="BV49" s="146"/>
      <c r="BW49" s="147"/>
      <c r="BX49" s="148"/>
    </row>
    <row r="50" spans="2:76" s="9" customFormat="1" x14ac:dyDescent="0.25">
      <c r="B50" s="13" t="s">
        <v>50</v>
      </c>
      <c r="C50" s="14" t="s">
        <v>77</v>
      </c>
      <c r="D50" s="15" t="s">
        <v>5</v>
      </c>
      <c r="E50" s="94">
        <v>1</v>
      </c>
      <c r="F50" s="36">
        <v>13500</v>
      </c>
      <c r="G50" s="54">
        <f t="shared" si="131"/>
        <v>13500</v>
      </c>
      <c r="H50" s="15">
        <v>1</v>
      </c>
      <c r="I50" s="36">
        <v>6750</v>
      </c>
      <c r="J50" s="97">
        <f t="shared" si="156"/>
        <v>6750</v>
      </c>
      <c r="K50" s="94">
        <v>1</v>
      </c>
      <c r="L50" s="36">
        <v>13500</v>
      </c>
      <c r="M50" s="54">
        <f t="shared" si="157"/>
        <v>13500</v>
      </c>
      <c r="N50" s="15">
        <v>1</v>
      </c>
      <c r="O50" s="36">
        <v>6750</v>
      </c>
      <c r="P50" s="97">
        <f t="shared" ref="P50:P51" si="180">N50*O50</f>
        <v>6750</v>
      </c>
      <c r="Q50" s="94">
        <v>1</v>
      </c>
      <c r="R50" s="36">
        <v>11000</v>
      </c>
      <c r="S50" s="54">
        <f t="shared" si="159"/>
        <v>11000</v>
      </c>
      <c r="T50" s="15">
        <v>1</v>
      </c>
      <c r="U50" s="36">
        <v>5500</v>
      </c>
      <c r="V50" s="97">
        <f t="shared" ref="V50:V51" si="181">T50*U50</f>
        <v>5500</v>
      </c>
      <c r="W50" s="94">
        <v>1</v>
      </c>
      <c r="X50" s="36">
        <v>11000</v>
      </c>
      <c r="Y50" s="54">
        <f t="shared" si="161"/>
        <v>11000</v>
      </c>
      <c r="Z50" s="15">
        <v>1</v>
      </c>
      <c r="AA50" s="36">
        <v>5500</v>
      </c>
      <c r="AB50" s="97">
        <f t="shared" ref="AB50:AB51" si="182">Z50*AA50</f>
        <v>5500</v>
      </c>
      <c r="AC50" s="94">
        <v>1</v>
      </c>
      <c r="AD50" s="36">
        <v>12000</v>
      </c>
      <c r="AE50" s="54">
        <f t="shared" si="163"/>
        <v>12000</v>
      </c>
      <c r="AF50" s="15">
        <v>1</v>
      </c>
      <c r="AG50" s="36">
        <v>6000</v>
      </c>
      <c r="AH50" s="97">
        <f t="shared" ref="AH50:AH51" si="183">AF50*AG50</f>
        <v>6000</v>
      </c>
      <c r="AI50" s="94">
        <v>1</v>
      </c>
      <c r="AJ50" s="36">
        <v>10700</v>
      </c>
      <c r="AK50" s="54">
        <f t="shared" si="165"/>
        <v>10700</v>
      </c>
      <c r="AL50" s="15">
        <v>1</v>
      </c>
      <c r="AM50" s="36">
        <v>5350</v>
      </c>
      <c r="AN50" s="97">
        <f t="shared" si="166"/>
        <v>5350</v>
      </c>
      <c r="AO50" s="94">
        <v>1</v>
      </c>
      <c r="AP50" s="36">
        <v>16618.7</v>
      </c>
      <c r="AQ50" s="54">
        <f t="shared" si="167"/>
        <v>16618.7</v>
      </c>
      <c r="AR50" s="15">
        <v>1</v>
      </c>
      <c r="AS50" s="36">
        <v>5130</v>
      </c>
      <c r="AT50" s="97">
        <f t="shared" si="168"/>
        <v>5130</v>
      </c>
      <c r="AU50" s="94">
        <v>1</v>
      </c>
      <c r="AV50" s="36">
        <v>16618.7</v>
      </c>
      <c r="AW50" s="54">
        <f t="shared" si="169"/>
        <v>16618.7</v>
      </c>
      <c r="AX50" s="15">
        <v>1</v>
      </c>
      <c r="AY50" s="36">
        <v>5130</v>
      </c>
      <c r="AZ50" s="97">
        <f t="shared" si="170"/>
        <v>5130</v>
      </c>
      <c r="BA50" s="94">
        <v>1</v>
      </c>
      <c r="BB50" s="36">
        <v>15690</v>
      </c>
      <c r="BC50" s="54">
        <f t="shared" si="171"/>
        <v>15690</v>
      </c>
      <c r="BD50" s="15">
        <v>1</v>
      </c>
      <c r="BE50" s="36">
        <v>7844</v>
      </c>
      <c r="BF50" s="98">
        <f t="shared" si="172"/>
        <v>7844</v>
      </c>
      <c r="BG50" s="94">
        <v>1</v>
      </c>
      <c r="BH50" s="36">
        <v>12345</v>
      </c>
      <c r="BI50" s="54">
        <f t="shared" si="173"/>
        <v>12345</v>
      </c>
      <c r="BJ50" s="15">
        <v>1</v>
      </c>
      <c r="BK50" s="36">
        <v>7716</v>
      </c>
      <c r="BL50" s="98">
        <f t="shared" si="174"/>
        <v>7716</v>
      </c>
      <c r="BM50" s="94">
        <v>1</v>
      </c>
      <c r="BN50" s="36">
        <v>21600</v>
      </c>
      <c r="BO50" s="54">
        <f t="shared" si="175"/>
        <v>21600</v>
      </c>
      <c r="BP50" s="15">
        <v>1</v>
      </c>
      <c r="BQ50" s="36"/>
      <c r="BR50" s="98">
        <f t="shared" si="176"/>
        <v>0</v>
      </c>
      <c r="BS50" s="146">
        <f>AVERAGE(F50,L50,R50,X50,AD50,AJ50,AP50,AV50,BB50,BH50,BN50)</f>
        <v>14052.036363636364</v>
      </c>
      <c r="BT50" s="147">
        <f>MIN(F50,L50,R50,X50,AD50,AJ50,AP50,AV50,BB50,BH50,BN50)</f>
        <v>10700</v>
      </c>
      <c r="BU50" s="148">
        <f>MAX(F50,L50,R50,X50,AD50,AJ50,AP50,AV50,BB50,BH50,BN50)</f>
        <v>21600</v>
      </c>
      <c r="BV50" s="146">
        <f t="shared" si="11"/>
        <v>6167</v>
      </c>
      <c r="BW50" s="147">
        <f t="shared" si="12"/>
        <v>5130</v>
      </c>
      <c r="BX50" s="148">
        <f t="shared" si="13"/>
        <v>7844</v>
      </c>
    </row>
    <row r="51" spans="2:76" s="22" customFormat="1" ht="28.5" x14ac:dyDescent="0.25">
      <c r="B51" s="16" t="s">
        <v>49</v>
      </c>
      <c r="C51" s="17" t="s">
        <v>137</v>
      </c>
      <c r="D51" s="19" t="s">
        <v>5</v>
      </c>
      <c r="E51" s="96"/>
      <c r="F51" s="60" t="str">
        <f t="shared" si="142"/>
        <v/>
      </c>
      <c r="G51" s="60" t="str">
        <f t="shared" si="142"/>
        <v/>
      </c>
      <c r="H51" s="19">
        <v>1</v>
      </c>
      <c r="I51" s="54">
        <v>17800</v>
      </c>
      <c r="J51" s="97">
        <f t="shared" si="156"/>
        <v>17800</v>
      </c>
      <c r="K51" s="96"/>
      <c r="L51" s="60" t="str">
        <f t="shared" ref="L51" si="184">IF(K51="","","-")</f>
        <v/>
      </c>
      <c r="M51" s="60" t="str">
        <f t="shared" ref="M51" si="185">IF(L51="","","-")</f>
        <v/>
      </c>
      <c r="N51" s="19">
        <v>1</v>
      </c>
      <c r="O51" s="54">
        <v>17800</v>
      </c>
      <c r="P51" s="97">
        <f t="shared" si="180"/>
        <v>17800</v>
      </c>
      <c r="Q51" s="96"/>
      <c r="R51" s="60" t="str">
        <f t="shared" ref="R51" si="186">IF(Q51="","","-")</f>
        <v/>
      </c>
      <c r="S51" s="60" t="str">
        <f t="shared" ref="S51" si="187">IF(R51="","","-")</f>
        <v/>
      </c>
      <c r="T51" s="19">
        <v>1</v>
      </c>
      <c r="U51" s="54">
        <v>16800</v>
      </c>
      <c r="V51" s="97">
        <f t="shared" si="181"/>
        <v>16800</v>
      </c>
      <c r="W51" s="96"/>
      <c r="X51" s="60" t="str">
        <f t="shared" ref="X51" si="188">IF(W51="","","-")</f>
        <v/>
      </c>
      <c r="Y51" s="60" t="str">
        <f t="shared" ref="Y51" si="189">IF(X51="","","-")</f>
        <v/>
      </c>
      <c r="Z51" s="19">
        <v>1</v>
      </c>
      <c r="AA51" s="54">
        <v>16800</v>
      </c>
      <c r="AB51" s="97">
        <f t="shared" si="182"/>
        <v>16800</v>
      </c>
      <c r="AC51" s="96"/>
      <c r="AD51" s="60" t="str">
        <f t="shared" ref="AD51" si="190">IF(AC51="","","-")</f>
        <v/>
      </c>
      <c r="AE51" s="60" t="str">
        <f t="shared" ref="AE51" si="191">IF(AD51="","","-")</f>
        <v/>
      </c>
      <c r="AF51" s="19">
        <v>1</v>
      </c>
      <c r="AG51" s="54">
        <v>34000</v>
      </c>
      <c r="AH51" s="97">
        <f t="shared" si="183"/>
        <v>34000</v>
      </c>
      <c r="AI51" s="96"/>
      <c r="AJ51" s="60" t="str">
        <f t="shared" ref="AJ51" si="192">IF(AI51="","","-")</f>
        <v/>
      </c>
      <c r="AK51" s="60" t="str">
        <f t="shared" ref="AK51" si="193">IF(AJ51="","","-")</f>
        <v/>
      </c>
      <c r="AL51" s="19">
        <v>1</v>
      </c>
      <c r="AM51" s="54">
        <v>30000</v>
      </c>
      <c r="AN51" s="97">
        <f t="shared" si="166"/>
        <v>30000</v>
      </c>
      <c r="AO51" s="96"/>
      <c r="AP51" s="60" t="str">
        <f t="shared" ref="AP51" si="194">IF(AO51="","","-")</f>
        <v/>
      </c>
      <c r="AQ51" s="60" t="str">
        <f t="shared" ref="AQ51" si="195">IF(AP51="","","-")</f>
        <v/>
      </c>
      <c r="AR51" s="19">
        <v>1</v>
      </c>
      <c r="AS51" s="54">
        <v>18506.599999999999</v>
      </c>
      <c r="AT51" s="97">
        <f t="shared" si="168"/>
        <v>18506.599999999999</v>
      </c>
      <c r="AU51" s="96"/>
      <c r="AV51" s="60" t="str">
        <f t="shared" ref="AV51" si="196">IF(AU51="","","-")</f>
        <v/>
      </c>
      <c r="AW51" s="60" t="str">
        <f t="shared" ref="AW51" si="197">IF(AV51="","","-")</f>
        <v/>
      </c>
      <c r="AX51" s="19">
        <v>1</v>
      </c>
      <c r="AY51" s="54">
        <v>18506.599999999999</v>
      </c>
      <c r="AZ51" s="97">
        <f t="shared" si="170"/>
        <v>18506.599999999999</v>
      </c>
      <c r="BA51" s="96"/>
      <c r="BB51" s="60" t="str">
        <f t="shared" ref="BB51" si="198">IF(BA51="","","-")</f>
        <v/>
      </c>
      <c r="BC51" s="60" t="str">
        <f t="shared" ref="BC51" si="199">IF(BB51="","","-")</f>
        <v/>
      </c>
      <c r="BD51" s="19">
        <v>1</v>
      </c>
      <c r="BE51" s="36">
        <v>2400</v>
      </c>
      <c r="BF51" s="98">
        <f t="shared" si="172"/>
        <v>2400</v>
      </c>
      <c r="BG51" s="96"/>
      <c r="BH51" s="60" t="str">
        <f t="shared" ref="BH51" si="200">IF(BG51="","","-")</f>
        <v/>
      </c>
      <c r="BI51" s="60" t="str">
        <f t="shared" ref="BI51" si="201">IF(BH51="","","-")</f>
        <v/>
      </c>
      <c r="BJ51" s="19">
        <v>1</v>
      </c>
      <c r="BK51" s="36">
        <v>2400</v>
      </c>
      <c r="BL51" s="98">
        <f t="shared" si="174"/>
        <v>2400</v>
      </c>
      <c r="BM51" s="96"/>
      <c r="BN51" s="60" t="str">
        <f t="shared" ref="BN51" si="202">IF(BM51="","","-")</f>
        <v/>
      </c>
      <c r="BO51" s="60" t="str">
        <f t="shared" ref="BO51" si="203">IF(BN51="","","-")</f>
        <v/>
      </c>
      <c r="BP51" s="19">
        <v>1</v>
      </c>
      <c r="BQ51" s="36">
        <v>28236.5</v>
      </c>
      <c r="BR51" s="98">
        <f t="shared" si="176"/>
        <v>28236.5</v>
      </c>
      <c r="BS51" s="146"/>
      <c r="BT51" s="147"/>
      <c r="BU51" s="148"/>
      <c r="BV51" s="146">
        <f t="shared" si="11"/>
        <v>18477.245454545457</v>
      </c>
      <c r="BW51" s="147">
        <f t="shared" si="12"/>
        <v>2400</v>
      </c>
      <c r="BX51" s="148">
        <f t="shared" si="13"/>
        <v>34000</v>
      </c>
    </row>
    <row r="52" spans="2:76" s="9" customFormat="1" ht="24.75" customHeight="1" x14ac:dyDescent="0.25">
      <c r="B52" s="182" t="s">
        <v>114</v>
      </c>
      <c r="C52" s="183"/>
      <c r="D52" s="183"/>
      <c r="E52" s="183"/>
      <c r="F52" s="184"/>
      <c r="G52" s="61">
        <f>SUM(G37:G51)</f>
        <v>241560</v>
      </c>
      <c r="H52" s="157"/>
      <c r="I52" s="158"/>
      <c r="J52" s="99">
        <f>SUM(J45:J51)</f>
        <v>56270</v>
      </c>
      <c r="K52" s="126"/>
      <c r="L52" s="123"/>
      <c r="M52" s="61">
        <f>SUM(M37:M51)</f>
        <v>242060</v>
      </c>
      <c r="N52" s="157"/>
      <c r="O52" s="158"/>
      <c r="P52" s="99">
        <f>SUM(P45:P51)</f>
        <v>56520</v>
      </c>
      <c r="Q52" s="126"/>
      <c r="R52" s="123"/>
      <c r="S52" s="61">
        <f>SUM(S37:S51)</f>
        <v>297950</v>
      </c>
      <c r="T52" s="157"/>
      <c r="U52" s="158"/>
      <c r="V52" s="99">
        <f>SUM(V45:V51)</f>
        <v>40850</v>
      </c>
      <c r="W52" s="126"/>
      <c r="X52" s="123"/>
      <c r="Y52" s="61">
        <f>SUM(Y37:Y51)</f>
        <v>297950</v>
      </c>
      <c r="Z52" s="157"/>
      <c r="AA52" s="158"/>
      <c r="AB52" s="99">
        <f>SUM(AB45:AB51)</f>
        <v>40850</v>
      </c>
      <c r="AC52" s="126"/>
      <c r="AD52" s="123"/>
      <c r="AE52" s="61">
        <f>SUM(AE37:AE51)</f>
        <v>238500</v>
      </c>
      <c r="AF52" s="157"/>
      <c r="AG52" s="158"/>
      <c r="AH52" s="99">
        <f>SUM(AH45:AH51)</f>
        <v>64000</v>
      </c>
      <c r="AI52" s="126"/>
      <c r="AJ52" s="123"/>
      <c r="AK52" s="61">
        <f>SUM(AK37:AK51)</f>
        <v>164675</v>
      </c>
      <c r="AL52" s="157"/>
      <c r="AM52" s="158"/>
      <c r="AN52" s="99">
        <f>SUM(AN45:AN51)</f>
        <v>55700</v>
      </c>
      <c r="AO52" s="126"/>
      <c r="AP52" s="123"/>
      <c r="AQ52" s="61">
        <f>SUM(AQ37:AQ51)</f>
        <v>276764</v>
      </c>
      <c r="AR52" s="157"/>
      <c r="AS52" s="158"/>
      <c r="AT52" s="99">
        <f>SUM(AT45:AT51)</f>
        <v>61104.4</v>
      </c>
      <c r="AU52" s="126"/>
      <c r="AV52" s="123"/>
      <c r="AW52" s="61">
        <f>SUM(AW37:AW51)</f>
        <v>284357.3</v>
      </c>
      <c r="AX52" s="157"/>
      <c r="AY52" s="158"/>
      <c r="AZ52" s="99">
        <f>SUM(AZ45:AZ51)</f>
        <v>74169.899999999994</v>
      </c>
      <c r="BA52" s="126"/>
      <c r="BB52" s="123"/>
      <c r="BC52" s="61">
        <f>SUM(BC37:BC51)</f>
        <v>190640</v>
      </c>
      <c r="BD52" s="157"/>
      <c r="BE52" s="158"/>
      <c r="BF52" s="99">
        <f>SUM(BF40:BF51)</f>
        <v>41123</v>
      </c>
      <c r="BG52" s="126"/>
      <c r="BH52" s="123"/>
      <c r="BI52" s="61">
        <f>SUM(BI37:BI51)</f>
        <v>153946</v>
      </c>
      <c r="BJ52" s="157"/>
      <c r="BK52" s="158"/>
      <c r="BL52" s="99">
        <f>SUM(BL40:BL51)</f>
        <v>30037</v>
      </c>
      <c r="BM52" s="126"/>
      <c r="BN52" s="123"/>
      <c r="BO52" s="61">
        <f>SUM(BO37:BO51)</f>
        <v>329912.49000000005</v>
      </c>
      <c r="BP52" s="157"/>
      <c r="BQ52" s="158"/>
      <c r="BR52" s="99">
        <f>SUM(BR40:BR51)</f>
        <v>44175.7</v>
      </c>
      <c r="BS52" s="146"/>
      <c r="BT52" s="147"/>
      <c r="BU52" s="148"/>
      <c r="BV52" s="146"/>
      <c r="BW52" s="147"/>
      <c r="BX52" s="148"/>
    </row>
    <row r="53" spans="2:76" s="9" customFormat="1" x14ac:dyDescent="0.25">
      <c r="B53" s="13"/>
      <c r="C53" s="13"/>
      <c r="D53" s="15"/>
      <c r="E53" s="94"/>
      <c r="F53" s="53"/>
      <c r="G53" s="53"/>
      <c r="H53" s="15"/>
      <c r="I53" s="53"/>
      <c r="J53" s="95"/>
      <c r="K53" s="94"/>
      <c r="L53" s="53"/>
      <c r="M53" s="53"/>
      <c r="N53" s="15"/>
      <c r="O53" s="53"/>
      <c r="P53" s="95"/>
      <c r="Q53" s="94"/>
      <c r="R53" s="53"/>
      <c r="S53" s="53"/>
      <c r="T53" s="15"/>
      <c r="U53" s="53"/>
      <c r="V53" s="95"/>
      <c r="W53" s="94"/>
      <c r="X53" s="53"/>
      <c r="Y53" s="53"/>
      <c r="Z53" s="15"/>
      <c r="AA53" s="53"/>
      <c r="AB53" s="95"/>
      <c r="AC53" s="94"/>
      <c r="AD53" s="53"/>
      <c r="AE53" s="53"/>
      <c r="AF53" s="15"/>
      <c r="AG53" s="53"/>
      <c r="AH53" s="95"/>
      <c r="AI53" s="94"/>
      <c r="AJ53" s="53"/>
      <c r="AK53" s="53"/>
      <c r="AL53" s="15"/>
      <c r="AM53" s="53"/>
      <c r="AN53" s="95"/>
      <c r="AO53" s="94"/>
      <c r="AP53" s="53"/>
      <c r="AQ53" s="53"/>
      <c r="AR53" s="15"/>
      <c r="AS53" s="53"/>
      <c r="AT53" s="95"/>
      <c r="AU53" s="94"/>
      <c r="AV53" s="53"/>
      <c r="AW53" s="53"/>
      <c r="AX53" s="15"/>
      <c r="AY53" s="53"/>
      <c r="AZ53" s="95"/>
      <c r="BA53" s="94"/>
      <c r="BB53" s="53"/>
      <c r="BC53" s="53"/>
      <c r="BD53" s="15"/>
      <c r="BE53" s="53"/>
      <c r="BF53" s="95"/>
      <c r="BG53" s="94"/>
      <c r="BH53" s="53"/>
      <c r="BI53" s="53"/>
      <c r="BJ53" s="15"/>
      <c r="BK53" s="53"/>
      <c r="BL53" s="95"/>
      <c r="BM53" s="94"/>
      <c r="BN53" s="53"/>
      <c r="BO53" s="53"/>
      <c r="BP53" s="15"/>
      <c r="BQ53" s="53"/>
      <c r="BR53" s="95"/>
      <c r="BS53" s="146"/>
      <c r="BT53" s="147"/>
      <c r="BU53" s="148"/>
      <c r="BV53" s="146"/>
      <c r="BW53" s="147"/>
      <c r="BX53" s="148"/>
    </row>
    <row r="54" spans="2:76" s="9" customFormat="1" x14ac:dyDescent="0.25">
      <c r="B54" s="21" t="s">
        <v>39</v>
      </c>
      <c r="C54" s="21" t="s">
        <v>141</v>
      </c>
      <c r="D54" s="23"/>
      <c r="E54" s="106"/>
      <c r="F54" s="28"/>
      <c r="G54" s="28"/>
      <c r="H54" s="25"/>
      <c r="I54" s="28"/>
      <c r="J54" s="108"/>
      <c r="K54" s="106"/>
      <c r="L54" s="28"/>
      <c r="M54" s="28"/>
      <c r="N54" s="25"/>
      <c r="O54" s="28"/>
      <c r="P54" s="108"/>
      <c r="Q54" s="106"/>
      <c r="R54" s="28"/>
      <c r="S54" s="28"/>
      <c r="T54" s="25"/>
      <c r="U54" s="28"/>
      <c r="V54" s="108"/>
      <c r="W54" s="106"/>
      <c r="X54" s="28"/>
      <c r="Y54" s="28"/>
      <c r="Z54" s="25"/>
      <c r="AA54" s="28"/>
      <c r="AB54" s="108"/>
      <c r="AC54" s="106"/>
      <c r="AD54" s="28"/>
      <c r="AE54" s="28"/>
      <c r="AF54" s="25"/>
      <c r="AG54" s="28"/>
      <c r="AH54" s="108"/>
      <c r="AI54" s="106"/>
      <c r="AJ54" s="28"/>
      <c r="AK54" s="28"/>
      <c r="AL54" s="25"/>
      <c r="AM54" s="28"/>
      <c r="AN54" s="108"/>
      <c r="AO54" s="106"/>
      <c r="AP54" s="28"/>
      <c r="AQ54" s="28"/>
      <c r="AR54" s="25"/>
      <c r="AS54" s="28"/>
      <c r="AT54" s="108"/>
      <c r="AU54" s="106"/>
      <c r="AV54" s="28"/>
      <c r="AW54" s="28"/>
      <c r="AX54" s="25"/>
      <c r="AY54" s="28"/>
      <c r="AZ54" s="108"/>
      <c r="BA54" s="106"/>
      <c r="BB54" s="28"/>
      <c r="BC54" s="28"/>
      <c r="BD54" s="25"/>
      <c r="BE54" s="28"/>
      <c r="BF54" s="108"/>
      <c r="BG54" s="106"/>
      <c r="BH54" s="28"/>
      <c r="BI54" s="28"/>
      <c r="BJ54" s="25"/>
      <c r="BK54" s="28"/>
      <c r="BL54" s="108"/>
      <c r="BM54" s="106"/>
      <c r="BN54" s="28"/>
      <c r="BO54" s="28"/>
      <c r="BP54" s="25"/>
      <c r="BQ54" s="28"/>
      <c r="BR54" s="108"/>
      <c r="BS54" s="146"/>
      <c r="BT54" s="147"/>
      <c r="BU54" s="148"/>
      <c r="BV54" s="146"/>
      <c r="BW54" s="147"/>
      <c r="BX54" s="148"/>
    </row>
    <row r="55" spans="2:76" s="9" customFormat="1" x14ac:dyDescent="0.25">
      <c r="B55" s="16" t="s">
        <v>51</v>
      </c>
      <c r="C55" s="16" t="s">
        <v>139</v>
      </c>
      <c r="D55" s="19" t="s">
        <v>5</v>
      </c>
      <c r="E55" s="96">
        <v>1</v>
      </c>
      <c r="F55" s="54">
        <v>13000</v>
      </c>
      <c r="G55" s="54">
        <f>F55*E55</f>
        <v>13000</v>
      </c>
      <c r="H55" s="19">
        <v>1</v>
      </c>
      <c r="I55" s="54">
        <v>6500</v>
      </c>
      <c r="J55" s="97">
        <f>I55*H55</f>
        <v>6500</v>
      </c>
      <c r="K55" s="96">
        <v>1</v>
      </c>
      <c r="L55" s="54">
        <v>13000</v>
      </c>
      <c r="M55" s="54">
        <f>L55*K55</f>
        <v>13000</v>
      </c>
      <c r="N55" s="19">
        <v>1</v>
      </c>
      <c r="O55" s="54">
        <v>6500</v>
      </c>
      <c r="P55" s="97">
        <f>O55*N55</f>
        <v>6500</v>
      </c>
      <c r="Q55" s="96">
        <v>1</v>
      </c>
      <c r="R55" s="54">
        <v>20500</v>
      </c>
      <c r="S55" s="54">
        <f>R55*Q55</f>
        <v>20500</v>
      </c>
      <c r="T55" s="19">
        <v>1</v>
      </c>
      <c r="U55" s="54">
        <v>7500</v>
      </c>
      <c r="V55" s="97">
        <f>U55*T55</f>
        <v>7500</v>
      </c>
      <c r="W55" s="96">
        <v>1</v>
      </c>
      <c r="X55" s="54">
        <v>20500</v>
      </c>
      <c r="Y55" s="54">
        <f>X55*W55</f>
        <v>20500</v>
      </c>
      <c r="Z55" s="19">
        <v>1</v>
      </c>
      <c r="AA55" s="54">
        <v>7500</v>
      </c>
      <c r="AB55" s="97">
        <f>AA55*Z55</f>
        <v>7500</v>
      </c>
      <c r="AC55" s="96">
        <v>1</v>
      </c>
      <c r="AD55" s="54">
        <v>28000</v>
      </c>
      <c r="AE55" s="54">
        <f>AD55*AC55</f>
        <v>28000</v>
      </c>
      <c r="AF55" s="19">
        <v>1</v>
      </c>
      <c r="AG55" s="54">
        <v>8000</v>
      </c>
      <c r="AH55" s="97">
        <f>AG55*AF55</f>
        <v>8000</v>
      </c>
      <c r="AI55" s="96">
        <v>1</v>
      </c>
      <c r="AJ55" s="54">
        <v>9000</v>
      </c>
      <c r="AK55" s="54">
        <f>AJ55*AI55</f>
        <v>9000</v>
      </c>
      <c r="AL55" s="19">
        <v>1</v>
      </c>
      <c r="AM55" s="54">
        <v>9000</v>
      </c>
      <c r="AN55" s="97">
        <f>AM55*AL55</f>
        <v>9000</v>
      </c>
      <c r="AO55" s="96">
        <v>1</v>
      </c>
      <c r="AP55" s="54">
        <v>4525</v>
      </c>
      <c r="AQ55" s="54">
        <f>AP55*AO55</f>
        <v>4525</v>
      </c>
      <c r="AR55" s="19">
        <v>1</v>
      </c>
      <c r="AS55" s="54">
        <v>2250</v>
      </c>
      <c r="AT55" s="97">
        <f>AS55*AR55</f>
        <v>2250</v>
      </c>
      <c r="AU55" s="96">
        <v>1</v>
      </c>
      <c r="AV55" s="54">
        <v>5470</v>
      </c>
      <c r="AW55" s="54">
        <f>AV55*AU55</f>
        <v>5470</v>
      </c>
      <c r="AX55" s="19">
        <v>1</v>
      </c>
      <c r="AY55" s="54">
        <v>2809.5</v>
      </c>
      <c r="AZ55" s="97">
        <f>AY55*AX55</f>
        <v>2809.5</v>
      </c>
      <c r="BA55" s="96">
        <v>1</v>
      </c>
      <c r="BB55" s="54">
        <v>6283</v>
      </c>
      <c r="BC55" s="54">
        <f>BB55*BA55</f>
        <v>6283</v>
      </c>
      <c r="BD55" s="19">
        <v>1</v>
      </c>
      <c r="BE55" s="54">
        <v>3820</v>
      </c>
      <c r="BF55" s="97">
        <f>BE55*BD55</f>
        <v>3820</v>
      </c>
      <c r="BG55" s="96">
        <v>1</v>
      </c>
      <c r="BH55" s="54">
        <v>6878</v>
      </c>
      <c r="BI55" s="54">
        <f>BH55*BG55</f>
        <v>6878</v>
      </c>
      <c r="BJ55" s="19">
        <v>1</v>
      </c>
      <c r="BK55" s="54">
        <v>1575</v>
      </c>
      <c r="BL55" s="97">
        <f>BK55*BJ55</f>
        <v>1575</v>
      </c>
      <c r="BM55" s="96">
        <v>1</v>
      </c>
      <c r="BN55" s="54">
        <v>4994</v>
      </c>
      <c r="BO55" s="54">
        <f>BN55*BM55</f>
        <v>4994</v>
      </c>
      <c r="BP55" s="19">
        <v>1</v>
      </c>
      <c r="BQ55" s="54"/>
      <c r="BR55" s="97">
        <f>BQ55*BP55</f>
        <v>0</v>
      </c>
      <c r="BS55" s="146">
        <f>AVERAGE(F55,L55,R55,X55,AD55,AJ55,AP55,AV55,BB55,BH55,BN55)</f>
        <v>12013.636363636364</v>
      </c>
      <c r="BT55" s="147">
        <f>MIN(F55,L55,R55,X55,AD55,AJ55,AP55,AV55,BB55,BH55,BN55)</f>
        <v>4525</v>
      </c>
      <c r="BU55" s="148">
        <f>MAX(F55,L55,R55,X55,AD55,AJ55,AP55,AV55,BB55,BH55,BN55)</f>
        <v>28000</v>
      </c>
      <c r="BV55" s="146">
        <f t="shared" si="11"/>
        <v>5545.45</v>
      </c>
      <c r="BW55" s="147">
        <f t="shared" si="12"/>
        <v>1575</v>
      </c>
      <c r="BX55" s="148">
        <f t="shared" si="13"/>
        <v>9000</v>
      </c>
    </row>
    <row r="56" spans="2:76" s="9" customFormat="1" x14ac:dyDescent="0.25">
      <c r="B56" s="13" t="s">
        <v>52</v>
      </c>
      <c r="C56" s="13" t="s">
        <v>140</v>
      </c>
      <c r="D56" s="15" t="s">
        <v>5</v>
      </c>
      <c r="E56" s="94">
        <v>1</v>
      </c>
      <c r="F56" s="36">
        <v>15000</v>
      </c>
      <c r="G56" s="54">
        <f>F56*E56</f>
        <v>15000</v>
      </c>
      <c r="H56" s="15">
        <v>1</v>
      </c>
      <c r="I56" s="36">
        <v>7500</v>
      </c>
      <c r="J56" s="97">
        <f t="shared" ref="J56:J58" si="204">I56*H56</f>
        <v>7500</v>
      </c>
      <c r="K56" s="94">
        <v>1</v>
      </c>
      <c r="L56" s="36">
        <v>15000</v>
      </c>
      <c r="M56" s="54">
        <f>L56*K56</f>
        <v>15000</v>
      </c>
      <c r="N56" s="15">
        <v>1</v>
      </c>
      <c r="O56" s="36">
        <v>7500</v>
      </c>
      <c r="P56" s="97">
        <f t="shared" ref="P56:P58" si="205">O56*N56</f>
        <v>7500</v>
      </c>
      <c r="Q56" s="94">
        <v>1</v>
      </c>
      <c r="R56" s="36">
        <v>13500</v>
      </c>
      <c r="S56" s="54">
        <f>R56*Q56</f>
        <v>13500</v>
      </c>
      <c r="T56" s="15">
        <v>1</v>
      </c>
      <c r="U56" s="36">
        <v>6000</v>
      </c>
      <c r="V56" s="97">
        <f t="shared" ref="V56:V58" si="206">U56*T56</f>
        <v>6000</v>
      </c>
      <c r="W56" s="94">
        <v>1</v>
      </c>
      <c r="X56" s="36">
        <v>13500</v>
      </c>
      <c r="Y56" s="54">
        <f>X56*W56</f>
        <v>13500</v>
      </c>
      <c r="Z56" s="15">
        <v>1</v>
      </c>
      <c r="AA56" s="36">
        <v>6000</v>
      </c>
      <c r="AB56" s="97">
        <f t="shared" ref="AB56:AB58" si="207">AA56*Z56</f>
        <v>6000</v>
      </c>
      <c r="AC56" s="94">
        <v>1</v>
      </c>
      <c r="AD56" s="36">
        <v>8000</v>
      </c>
      <c r="AE56" s="54">
        <f>AD56*AC56</f>
        <v>8000</v>
      </c>
      <c r="AF56" s="15">
        <v>1</v>
      </c>
      <c r="AG56" s="36">
        <v>4000</v>
      </c>
      <c r="AH56" s="97">
        <f t="shared" ref="AH56:AH58" si="208">AG56*AF56</f>
        <v>4000</v>
      </c>
      <c r="AI56" s="94">
        <v>1</v>
      </c>
      <c r="AJ56" s="36">
        <v>4500</v>
      </c>
      <c r="AK56" s="54">
        <f>AJ56*AI56</f>
        <v>4500</v>
      </c>
      <c r="AL56" s="15">
        <v>1</v>
      </c>
      <c r="AM56" s="36">
        <v>4500</v>
      </c>
      <c r="AN56" s="97">
        <f t="shared" ref="AN56:AN58" si="209">AM56*AL56</f>
        <v>4500</v>
      </c>
      <c r="AO56" s="94">
        <v>1</v>
      </c>
      <c r="AP56" s="36">
        <v>14104</v>
      </c>
      <c r="AQ56" s="54">
        <f>AP56*AO56</f>
        <v>14104</v>
      </c>
      <c r="AR56" s="15">
        <v>1</v>
      </c>
      <c r="AS56" s="36">
        <v>6832</v>
      </c>
      <c r="AT56" s="97">
        <f t="shared" ref="AT56:AT58" si="210">AS56*AR56</f>
        <v>6832</v>
      </c>
      <c r="AU56" s="94">
        <v>1</v>
      </c>
      <c r="AV56" s="36">
        <v>17330.2</v>
      </c>
      <c r="AW56" s="54">
        <f>AV56*AU56</f>
        <v>17330.2</v>
      </c>
      <c r="AX56" s="15">
        <v>1</v>
      </c>
      <c r="AY56" s="36">
        <v>8354.2000000000007</v>
      </c>
      <c r="AZ56" s="97">
        <f t="shared" ref="AZ56:AZ58" si="211">AY56*AX56</f>
        <v>8354.2000000000007</v>
      </c>
      <c r="BA56" s="94">
        <v>1</v>
      </c>
      <c r="BB56" s="36">
        <v>24743</v>
      </c>
      <c r="BC56" s="54">
        <f>BB56*BA56</f>
        <v>24743</v>
      </c>
      <c r="BD56" s="15">
        <v>1</v>
      </c>
      <c r="BE56" s="36">
        <v>4494</v>
      </c>
      <c r="BF56" s="97">
        <f t="shared" ref="BF56:BF58" si="212">BE56*BD56</f>
        <v>4494</v>
      </c>
      <c r="BG56" s="94">
        <v>1</v>
      </c>
      <c r="BH56" s="36">
        <v>35323</v>
      </c>
      <c r="BI56" s="54">
        <f>BH56*BG56</f>
        <v>35323</v>
      </c>
      <c r="BJ56" s="15">
        <v>1</v>
      </c>
      <c r="BK56" s="36">
        <v>3212</v>
      </c>
      <c r="BL56" s="97">
        <f t="shared" ref="BL56:BL58" si="213">BK56*BJ56</f>
        <v>3212</v>
      </c>
      <c r="BM56" s="94">
        <v>1</v>
      </c>
      <c r="BN56" s="36">
        <v>2266</v>
      </c>
      <c r="BO56" s="54">
        <f>BN56*BM56</f>
        <v>2266</v>
      </c>
      <c r="BP56" s="15">
        <v>1</v>
      </c>
      <c r="BQ56" s="36"/>
      <c r="BR56" s="97">
        <f t="shared" ref="BR56:BR58" si="214">BQ56*BP56</f>
        <v>0</v>
      </c>
      <c r="BS56" s="146">
        <f>AVERAGE(F56,L56,R56,X56,AD56,AJ56,AP56,AV56,BB56,BH56,BN56)</f>
        <v>14842.381818181819</v>
      </c>
      <c r="BT56" s="147">
        <f>MIN(F56,L56,R56,X56,AD56,AJ56,AP56,AV56,BB56,BH56,BN56)</f>
        <v>2266</v>
      </c>
      <c r="BU56" s="148">
        <f>MAX(F56,L56,R56,X56,AD56,AJ56,AP56,AV56,BB56,BH56,BN56)</f>
        <v>35323</v>
      </c>
      <c r="BV56" s="146">
        <f t="shared" si="11"/>
        <v>5839.2199999999993</v>
      </c>
      <c r="BW56" s="147">
        <f t="shared" si="12"/>
        <v>3212</v>
      </c>
      <c r="BX56" s="148">
        <f t="shared" si="13"/>
        <v>8354.2000000000007</v>
      </c>
    </row>
    <row r="57" spans="2:76" s="20" customFormat="1" x14ac:dyDescent="0.25">
      <c r="B57" s="16" t="s">
        <v>53</v>
      </c>
      <c r="C57" s="16" t="s">
        <v>130</v>
      </c>
      <c r="D57" s="19" t="s">
        <v>5</v>
      </c>
      <c r="E57" s="96"/>
      <c r="F57" s="54" t="str">
        <f t="shared" ref="F57" si="215">IF(E57="","","-")</f>
        <v/>
      </c>
      <c r="G57" s="54" t="str">
        <f t="shared" ref="G57" si="216">IF(F57="","","-")</f>
        <v/>
      </c>
      <c r="H57" s="19">
        <v>1</v>
      </c>
      <c r="I57" s="54">
        <v>500</v>
      </c>
      <c r="J57" s="97">
        <f t="shared" si="204"/>
        <v>500</v>
      </c>
      <c r="K57" s="96"/>
      <c r="L57" s="54" t="str">
        <f t="shared" ref="L57:L58" si="217">IF(K57="","","-")</f>
        <v/>
      </c>
      <c r="M57" s="54" t="str">
        <f t="shared" ref="M57:M58" si="218">IF(L57="","","-")</f>
        <v/>
      </c>
      <c r="N57" s="19">
        <v>1</v>
      </c>
      <c r="O57" s="54">
        <v>500</v>
      </c>
      <c r="P57" s="97">
        <f t="shared" si="205"/>
        <v>500</v>
      </c>
      <c r="Q57" s="96"/>
      <c r="R57" s="54" t="str">
        <f t="shared" ref="R57:R58" si="219">IF(Q57="","","-")</f>
        <v/>
      </c>
      <c r="S57" s="54" t="str">
        <f t="shared" ref="S57:S58" si="220">IF(R57="","","-")</f>
        <v/>
      </c>
      <c r="T57" s="19">
        <v>1</v>
      </c>
      <c r="U57" s="54">
        <v>4500</v>
      </c>
      <c r="V57" s="97">
        <f t="shared" si="206"/>
        <v>4500</v>
      </c>
      <c r="W57" s="96"/>
      <c r="X57" s="54" t="str">
        <f t="shared" ref="X57:X58" si="221">IF(W57="","","-")</f>
        <v/>
      </c>
      <c r="Y57" s="54" t="str">
        <f t="shared" ref="Y57:Y58" si="222">IF(X57="","","-")</f>
        <v/>
      </c>
      <c r="Z57" s="19">
        <v>1</v>
      </c>
      <c r="AA57" s="54">
        <v>4500</v>
      </c>
      <c r="AB57" s="97">
        <f t="shared" si="207"/>
        <v>4500</v>
      </c>
      <c r="AC57" s="96"/>
      <c r="AD57" s="54" t="str">
        <f t="shared" ref="AD57:AD58" si="223">IF(AC57="","","-")</f>
        <v/>
      </c>
      <c r="AE57" s="54" t="str">
        <f t="shared" ref="AE57:AE58" si="224">IF(AD57="","","-")</f>
        <v/>
      </c>
      <c r="AF57" s="19">
        <v>1</v>
      </c>
      <c r="AG57" s="54">
        <v>1500</v>
      </c>
      <c r="AH57" s="97">
        <f t="shared" si="208"/>
        <v>1500</v>
      </c>
      <c r="AI57" s="96"/>
      <c r="AJ57" s="54" t="str">
        <f t="shared" ref="AJ57:AJ58" si="225">IF(AI57="","","-")</f>
        <v/>
      </c>
      <c r="AK57" s="54" t="str">
        <f t="shared" ref="AK57:AK58" si="226">IF(AJ57="","","-")</f>
        <v/>
      </c>
      <c r="AL57" s="19">
        <v>1</v>
      </c>
      <c r="AM57" s="54">
        <v>1500</v>
      </c>
      <c r="AN57" s="97">
        <f t="shared" si="209"/>
        <v>1500</v>
      </c>
      <c r="AO57" s="96"/>
      <c r="AP57" s="54" t="str">
        <f t="shared" ref="AP57:AP58" si="227">IF(AO57="","","-")</f>
        <v/>
      </c>
      <c r="AQ57" s="54" t="str">
        <f t="shared" ref="AQ57:AQ58" si="228">IF(AP57="","","-")</f>
        <v/>
      </c>
      <c r="AR57" s="19">
        <v>1</v>
      </c>
      <c r="AS57" s="54">
        <v>1400</v>
      </c>
      <c r="AT57" s="97">
        <f t="shared" si="210"/>
        <v>1400</v>
      </c>
      <c r="AU57" s="96"/>
      <c r="AV57" s="54" t="str">
        <f t="shared" ref="AV57:AV58" si="229">IF(AU57="","","-")</f>
        <v/>
      </c>
      <c r="AW57" s="54" t="str">
        <f t="shared" ref="AW57:AW58" si="230">IF(AV57="","","-")</f>
        <v/>
      </c>
      <c r="AX57" s="19">
        <v>1</v>
      </c>
      <c r="AY57" s="54">
        <v>1400</v>
      </c>
      <c r="AZ57" s="97">
        <f t="shared" si="211"/>
        <v>1400</v>
      </c>
      <c r="BA57" s="96"/>
      <c r="BB57" s="54" t="str">
        <f t="shared" ref="BB57:BB58" si="231">IF(BA57="","","-")</f>
        <v/>
      </c>
      <c r="BC57" s="54" t="str">
        <f t="shared" ref="BC57:BC58" si="232">IF(BB57="","","-")</f>
        <v/>
      </c>
      <c r="BD57" s="19">
        <v>1</v>
      </c>
      <c r="BE57" s="54">
        <v>200</v>
      </c>
      <c r="BF57" s="97">
        <f t="shared" si="212"/>
        <v>200</v>
      </c>
      <c r="BG57" s="96"/>
      <c r="BH57" s="54" t="str">
        <f t="shared" ref="BH57" si="233">IF(BG57="","","-")</f>
        <v/>
      </c>
      <c r="BI57" s="54" t="str">
        <f t="shared" ref="BI57" si="234">IF(BH57="","","-")</f>
        <v/>
      </c>
      <c r="BJ57" s="19">
        <v>1</v>
      </c>
      <c r="BK57" s="54">
        <v>100</v>
      </c>
      <c r="BL57" s="97">
        <f t="shared" si="213"/>
        <v>100</v>
      </c>
      <c r="BM57" s="96"/>
      <c r="BN57" s="54" t="str">
        <f t="shared" ref="BN57" si="235">IF(BM57="","","-")</f>
        <v/>
      </c>
      <c r="BO57" s="54" t="str">
        <f t="shared" ref="BO57" si="236">IF(BN57="","","-")</f>
        <v/>
      </c>
      <c r="BP57" s="19">
        <v>1</v>
      </c>
      <c r="BQ57" s="54">
        <v>1612</v>
      </c>
      <c r="BR57" s="97">
        <f t="shared" si="214"/>
        <v>1612</v>
      </c>
      <c r="BS57" s="146"/>
      <c r="BT57" s="147"/>
      <c r="BU57" s="148"/>
      <c r="BV57" s="146">
        <f t="shared" si="11"/>
        <v>1610.1818181818182</v>
      </c>
      <c r="BW57" s="147">
        <f t="shared" si="12"/>
        <v>100</v>
      </c>
      <c r="BX57" s="148">
        <f t="shared" si="13"/>
        <v>4500</v>
      </c>
    </row>
    <row r="58" spans="2:76" s="9" customFormat="1" x14ac:dyDescent="0.25">
      <c r="B58" s="13" t="s">
        <v>55</v>
      </c>
      <c r="C58" s="32" t="s">
        <v>125</v>
      </c>
      <c r="D58" s="34" t="s">
        <v>5</v>
      </c>
      <c r="E58" s="104"/>
      <c r="F58" s="66" t="str">
        <f t="shared" ref="F58:G58" si="237">IF(E58="","","-")</f>
        <v/>
      </c>
      <c r="G58" s="66" t="str">
        <f t="shared" si="237"/>
        <v/>
      </c>
      <c r="H58" s="34">
        <v>1</v>
      </c>
      <c r="I58" s="66">
        <v>12000</v>
      </c>
      <c r="J58" s="97">
        <f t="shared" si="204"/>
        <v>12000</v>
      </c>
      <c r="K58" s="104"/>
      <c r="L58" s="66" t="str">
        <f t="shared" si="217"/>
        <v/>
      </c>
      <c r="M58" s="66" t="str">
        <f t="shared" si="218"/>
        <v/>
      </c>
      <c r="N58" s="34">
        <v>1</v>
      </c>
      <c r="O58" s="66">
        <v>12000</v>
      </c>
      <c r="P58" s="97">
        <f t="shared" si="205"/>
        <v>12000</v>
      </c>
      <c r="Q58" s="104"/>
      <c r="R58" s="66" t="str">
        <f t="shared" si="219"/>
        <v/>
      </c>
      <c r="S58" s="66" t="str">
        <f t="shared" si="220"/>
        <v/>
      </c>
      <c r="T58" s="34">
        <v>1</v>
      </c>
      <c r="U58" s="66">
        <v>6250</v>
      </c>
      <c r="V58" s="97">
        <f t="shared" si="206"/>
        <v>6250</v>
      </c>
      <c r="W58" s="104"/>
      <c r="X58" s="66" t="str">
        <f t="shared" si="221"/>
        <v/>
      </c>
      <c r="Y58" s="66" t="str">
        <f t="shared" si="222"/>
        <v/>
      </c>
      <c r="Z58" s="34">
        <v>1</v>
      </c>
      <c r="AA58" s="66">
        <v>6250</v>
      </c>
      <c r="AB58" s="97">
        <f t="shared" si="207"/>
        <v>6250</v>
      </c>
      <c r="AC58" s="104"/>
      <c r="AD58" s="66" t="str">
        <f t="shared" si="223"/>
        <v/>
      </c>
      <c r="AE58" s="66" t="str">
        <f t="shared" si="224"/>
        <v/>
      </c>
      <c r="AF58" s="34">
        <v>1</v>
      </c>
      <c r="AG58" s="66">
        <v>2500</v>
      </c>
      <c r="AH58" s="97">
        <f t="shared" si="208"/>
        <v>2500</v>
      </c>
      <c r="AI58" s="104"/>
      <c r="AJ58" s="66" t="str">
        <f t="shared" si="225"/>
        <v/>
      </c>
      <c r="AK58" s="66" t="str">
        <f t="shared" si="226"/>
        <v/>
      </c>
      <c r="AL58" s="34">
        <v>1</v>
      </c>
      <c r="AM58" s="66">
        <v>4300</v>
      </c>
      <c r="AN58" s="97">
        <f t="shared" si="209"/>
        <v>4300</v>
      </c>
      <c r="AO58" s="104"/>
      <c r="AP58" s="66" t="str">
        <f t="shared" si="227"/>
        <v/>
      </c>
      <c r="AQ58" s="66" t="str">
        <f t="shared" si="228"/>
        <v/>
      </c>
      <c r="AR58" s="34">
        <v>1</v>
      </c>
      <c r="AS58" s="66">
        <v>4661.7</v>
      </c>
      <c r="AT58" s="97">
        <f t="shared" si="210"/>
        <v>4661.7</v>
      </c>
      <c r="AU58" s="104"/>
      <c r="AV58" s="66" t="str">
        <f t="shared" si="229"/>
        <v/>
      </c>
      <c r="AW58" s="66" t="str">
        <f t="shared" si="230"/>
        <v/>
      </c>
      <c r="AX58" s="34">
        <v>1</v>
      </c>
      <c r="AY58" s="66">
        <v>5591.7</v>
      </c>
      <c r="AZ58" s="97">
        <f t="shared" si="211"/>
        <v>5591.7</v>
      </c>
      <c r="BA58" s="104"/>
      <c r="BB58" s="66" t="str">
        <f t="shared" si="231"/>
        <v/>
      </c>
      <c r="BC58" s="66" t="str">
        <f t="shared" si="232"/>
        <v/>
      </c>
      <c r="BD58" s="34">
        <v>1</v>
      </c>
      <c r="BE58" s="66">
        <v>5140</v>
      </c>
      <c r="BF58" s="97">
        <f t="shared" si="212"/>
        <v>5140</v>
      </c>
      <c r="BG58" s="104"/>
      <c r="BH58" s="131" t="s">
        <v>144</v>
      </c>
      <c r="BI58" s="66">
        <v>3666</v>
      </c>
      <c r="BJ58" s="34">
        <v>1</v>
      </c>
      <c r="BK58" s="66">
        <v>7380</v>
      </c>
      <c r="BL58" s="97">
        <f t="shared" si="213"/>
        <v>7380</v>
      </c>
      <c r="BM58" s="104"/>
      <c r="BN58" s="66"/>
      <c r="BO58" s="66"/>
      <c r="BP58" s="34">
        <v>1</v>
      </c>
      <c r="BQ58" s="66">
        <v>220</v>
      </c>
      <c r="BR58" s="97">
        <f t="shared" si="214"/>
        <v>220</v>
      </c>
      <c r="BS58" s="146"/>
      <c r="BT58" s="147"/>
      <c r="BU58" s="148"/>
      <c r="BV58" s="146">
        <f t="shared" si="11"/>
        <v>6026.6727272727267</v>
      </c>
      <c r="BW58" s="147">
        <f t="shared" si="12"/>
        <v>220</v>
      </c>
      <c r="BX58" s="148">
        <f t="shared" si="13"/>
        <v>12000</v>
      </c>
    </row>
    <row r="59" spans="2:76" s="9" customFormat="1" ht="24.75" customHeight="1" x14ac:dyDescent="0.25">
      <c r="B59" s="182" t="s">
        <v>115</v>
      </c>
      <c r="C59" s="183"/>
      <c r="D59" s="183"/>
      <c r="E59" s="183"/>
      <c r="F59" s="184"/>
      <c r="G59" s="61">
        <f>SUM(G55:G56)</f>
        <v>28000</v>
      </c>
      <c r="H59" s="157"/>
      <c r="I59" s="158"/>
      <c r="J59" s="99">
        <f>SUM(J55:J58)</f>
        <v>26500</v>
      </c>
      <c r="K59" s="122"/>
      <c r="L59" s="123"/>
      <c r="M59" s="61">
        <f>SUM(M55:M56)</f>
        <v>28000</v>
      </c>
      <c r="N59" s="157"/>
      <c r="O59" s="158"/>
      <c r="P59" s="99">
        <f>SUM(P55:P58)</f>
        <v>26500</v>
      </c>
      <c r="Q59" s="122"/>
      <c r="R59" s="123"/>
      <c r="S59" s="61">
        <f>SUM(S55:S56)</f>
        <v>34000</v>
      </c>
      <c r="T59" s="157"/>
      <c r="U59" s="158"/>
      <c r="V59" s="99">
        <f>SUM(V55:V58)</f>
        <v>24250</v>
      </c>
      <c r="W59" s="122"/>
      <c r="X59" s="123"/>
      <c r="Y59" s="61">
        <f>SUM(Y55:Y56)</f>
        <v>34000</v>
      </c>
      <c r="Z59" s="157"/>
      <c r="AA59" s="158"/>
      <c r="AB59" s="99">
        <f>SUM(AB55:AB58)</f>
        <v>24250</v>
      </c>
      <c r="AC59" s="122"/>
      <c r="AD59" s="123"/>
      <c r="AE59" s="61">
        <f>SUM(AE55:AE56)</f>
        <v>36000</v>
      </c>
      <c r="AF59" s="157"/>
      <c r="AG59" s="158"/>
      <c r="AH59" s="99">
        <f>SUM(AH55:AH58)</f>
        <v>16000</v>
      </c>
      <c r="AI59" s="122"/>
      <c r="AJ59" s="123"/>
      <c r="AK59" s="61">
        <f>SUM(AK55:AK56)</f>
        <v>13500</v>
      </c>
      <c r="AL59" s="157"/>
      <c r="AM59" s="158"/>
      <c r="AN59" s="99">
        <f>SUM(AN55:AN58)</f>
        <v>19300</v>
      </c>
      <c r="AO59" s="122"/>
      <c r="AP59" s="123"/>
      <c r="AQ59" s="61">
        <f>SUM(AQ55:AQ56)</f>
        <v>18629</v>
      </c>
      <c r="AR59" s="157"/>
      <c r="AS59" s="158"/>
      <c r="AT59" s="99">
        <f>SUM(AT55:AT58)</f>
        <v>15143.7</v>
      </c>
      <c r="AU59" s="122"/>
      <c r="AV59" s="123"/>
      <c r="AW59" s="61">
        <f>SUM(AW55:AW56)</f>
        <v>22800.2</v>
      </c>
      <c r="AX59" s="157"/>
      <c r="AY59" s="158"/>
      <c r="AZ59" s="99">
        <f>SUM(AZ55:AZ58)</f>
        <v>18155.400000000001</v>
      </c>
      <c r="BA59" s="122"/>
      <c r="BB59" s="123"/>
      <c r="BC59" s="61">
        <f>SUM(BC55:BC56)</f>
        <v>31026</v>
      </c>
      <c r="BD59" s="157"/>
      <c r="BE59" s="158"/>
      <c r="BF59" s="99">
        <f>SUM(BF55:BF58)</f>
        <v>13654</v>
      </c>
      <c r="BG59" s="122"/>
      <c r="BH59" s="123"/>
      <c r="BI59" s="61">
        <f>SUM(BI55:BI58)</f>
        <v>45867</v>
      </c>
      <c r="BJ59" s="157"/>
      <c r="BK59" s="158"/>
      <c r="BL59" s="99">
        <f>SUM(BL55:BL58)</f>
        <v>12267</v>
      </c>
      <c r="BM59" s="122"/>
      <c r="BN59" s="123"/>
      <c r="BO59" s="61">
        <f>SUM(BO55:BO58)</f>
        <v>7260</v>
      </c>
      <c r="BP59" s="157"/>
      <c r="BQ59" s="158"/>
      <c r="BR59" s="99">
        <f>SUM(BR55:BR58)</f>
        <v>1832</v>
      </c>
      <c r="BS59" s="146"/>
      <c r="BT59" s="147"/>
      <c r="BU59" s="148"/>
      <c r="BV59" s="146"/>
      <c r="BW59" s="147"/>
      <c r="BX59" s="148"/>
    </row>
    <row r="60" spans="2:76" s="9" customFormat="1" x14ac:dyDescent="0.25">
      <c r="B60" s="13"/>
      <c r="C60" s="13"/>
      <c r="D60" s="15"/>
      <c r="E60" s="94"/>
      <c r="F60" s="36"/>
      <c r="G60" s="36"/>
      <c r="H60" s="15"/>
      <c r="I60" s="36"/>
      <c r="J60" s="98"/>
      <c r="K60" s="94"/>
      <c r="L60" s="36"/>
      <c r="M60" s="36"/>
      <c r="N60" s="15"/>
      <c r="O60" s="36"/>
      <c r="P60" s="98"/>
      <c r="Q60" s="94"/>
      <c r="R60" s="36"/>
      <c r="S60" s="36"/>
      <c r="T60" s="15"/>
      <c r="U60" s="36"/>
      <c r="V60" s="98"/>
      <c r="W60" s="94"/>
      <c r="X60" s="36"/>
      <c r="Y60" s="36"/>
      <c r="Z60" s="15"/>
      <c r="AA60" s="36"/>
      <c r="AB60" s="98"/>
      <c r="AC60" s="94"/>
      <c r="AD60" s="36"/>
      <c r="AE60" s="36"/>
      <c r="AF60" s="15"/>
      <c r="AG60" s="36"/>
      <c r="AH60" s="98"/>
      <c r="AI60" s="94"/>
      <c r="AJ60" s="36"/>
      <c r="AK60" s="36"/>
      <c r="AL60" s="15"/>
      <c r="AM60" s="36"/>
      <c r="AN60" s="98"/>
      <c r="AO60" s="94"/>
      <c r="AP60" s="36"/>
      <c r="AQ60" s="36"/>
      <c r="AR60" s="15"/>
      <c r="AS60" s="36"/>
      <c r="AT60" s="98"/>
      <c r="AU60" s="94"/>
      <c r="AV60" s="36"/>
      <c r="AW60" s="36"/>
      <c r="AX60" s="15"/>
      <c r="AY60" s="36"/>
      <c r="AZ60" s="98"/>
      <c r="BA60" s="94"/>
      <c r="BB60" s="36"/>
      <c r="BC60" s="36"/>
      <c r="BD60" s="15"/>
      <c r="BE60" s="36"/>
      <c r="BF60" s="98"/>
      <c r="BG60" s="94"/>
      <c r="BH60" s="36"/>
      <c r="BI60" s="36"/>
      <c r="BJ60" s="15"/>
      <c r="BK60" s="36"/>
      <c r="BL60" s="98"/>
      <c r="BM60" s="94"/>
      <c r="BN60" s="36"/>
      <c r="BO60" s="36"/>
      <c r="BP60" s="15"/>
      <c r="BQ60" s="36"/>
      <c r="BR60" s="98"/>
      <c r="BS60" s="146"/>
      <c r="BT60" s="147"/>
      <c r="BU60" s="148"/>
      <c r="BV60" s="146"/>
      <c r="BW60" s="147"/>
      <c r="BX60" s="148"/>
    </row>
    <row r="61" spans="2:76" s="9" customFormat="1" x14ac:dyDescent="0.25">
      <c r="B61" s="21" t="s">
        <v>56</v>
      </c>
      <c r="C61" s="21" t="s">
        <v>11</v>
      </c>
      <c r="D61" s="15"/>
      <c r="E61" s="94"/>
      <c r="F61" s="36"/>
      <c r="G61" s="36"/>
      <c r="H61" s="25"/>
      <c r="I61" s="36"/>
      <c r="J61" s="98"/>
      <c r="K61" s="94"/>
      <c r="L61" s="36"/>
      <c r="M61" s="36"/>
      <c r="N61" s="25"/>
      <c r="O61" s="36"/>
      <c r="P61" s="98"/>
      <c r="Q61" s="94"/>
      <c r="R61" s="36"/>
      <c r="S61" s="36"/>
      <c r="T61" s="25"/>
      <c r="U61" s="36"/>
      <c r="V61" s="98"/>
      <c r="W61" s="94"/>
      <c r="X61" s="36"/>
      <c r="Y61" s="36"/>
      <c r="Z61" s="25"/>
      <c r="AA61" s="36"/>
      <c r="AB61" s="98"/>
      <c r="AC61" s="94"/>
      <c r="AD61" s="36"/>
      <c r="AE61" s="36"/>
      <c r="AF61" s="25"/>
      <c r="AG61" s="36"/>
      <c r="AH61" s="98"/>
      <c r="AI61" s="94"/>
      <c r="AJ61" s="36"/>
      <c r="AK61" s="36"/>
      <c r="AL61" s="25"/>
      <c r="AM61" s="36"/>
      <c r="AN61" s="98"/>
      <c r="AO61" s="94"/>
      <c r="AP61" s="36"/>
      <c r="AQ61" s="36"/>
      <c r="AR61" s="25"/>
      <c r="AS61" s="36"/>
      <c r="AT61" s="98"/>
      <c r="AU61" s="94"/>
      <c r="AV61" s="36"/>
      <c r="AW61" s="36"/>
      <c r="AX61" s="25"/>
      <c r="AY61" s="36"/>
      <c r="AZ61" s="98"/>
      <c r="BA61" s="94"/>
      <c r="BB61" s="36"/>
      <c r="BC61" s="36"/>
      <c r="BD61" s="25"/>
      <c r="BE61" s="36"/>
      <c r="BF61" s="98"/>
      <c r="BG61" s="94"/>
      <c r="BH61" s="36"/>
      <c r="BI61" s="36"/>
      <c r="BJ61" s="25"/>
      <c r="BK61" s="36"/>
      <c r="BL61" s="98"/>
      <c r="BM61" s="94"/>
      <c r="BN61" s="36"/>
      <c r="BO61" s="36"/>
      <c r="BP61" s="25"/>
      <c r="BQ61" s="36"/>
      <c r="BR61" s="98"/>
      <c r="BS61" s="146"/>
      <c r="BT61" s="147"/>
      <c r="BU61" s="148"/>
      <c r="BV61" s="146"/>
      <c r="BW61" s="147"/>
      <c r="BX61" s="148"/>
    </row>
    <row r="62" spans="2:76" s="67" customFormat="1" ht="28.5" x14ac:dyDescent="0.25">
      <c r="B62" s="17" t="s">
        <v>57</v>
      </c>
      <c r="C62" s="17" t="s">
        <v>134</v>
      </c>
      <c r="D62" s="68" t="s">
        <v>5</v>
      </c>
      <c r="E62" s="112">
        <v>1</v>
      </c>
      <c r="F62" s="69">
        <v>29150</v>
      </c>
      <c r="G62" s="69">
        <f>E62*F62</f>
        <v>29150</v>
      </c>
      <c r="H62" s="68"/>
      <c r="I62" s="69" t="str">
        <f t="shared" ref="I62:J69" si="238">IF(H62="","","-")</f>
        <v/>
      </c>
      <c r="J62" s="113" t="str">
        <f t="shared" si="238"/>
        <v/>
      </c>
      <c r="K62" s="112">
        <v>1</v>
      </c>
      <c r="L62" s="69">
        <v>29150</v>
      </c>
      <c r="M62" s="69">
        <f>K62*L62</f>
        <v>29150</v>
      </c>
      <c r="N62" s="68"/>
      <c r="O62" s="69" t="str">
        <f t="shared" ref="O62" si="239">IF(N62="","","-")</f>
        <v/>
      </c>
      <c r="P62" s="113" t="str">
        <f t="shared" ref="P62" si="240">IF(O62="","","-")</f>
        <v/>
      </c>
      <c r="Q62" s="112">
        <v>1</v>
      </c>
      <c r="R62" s="69">
        <v>58500</v>
      </c>
      <c r="S62" s="69">
        <f>Q62*R62</f>
        <v>58500</v>
      </c>
      <c r="T62" s="68"/>
      <c r="U62" s="69" t="str">
        <f t="shared" ref="U62" si="241">IF(T62="","","-")</f>
        <v/>
      </c>
      <c r="V62" s="113" t="str">
        <f t="shared" ref="V62" si="242">IF(U62="","","-")</f>
        <v/>
      </c>
      <c r="W62" s="112">
        <v>1</v>
      </c>
      <c r="X62" s="69">
        <v>58500</v>
      </c>
      <c r="Y62" s="69">
        <f>W62*X62</f>
        <v>58500</v>
      </c>
      <c r="Z62" s="68"/>
      <c r="AA62" s="69" t="str">
        <f t="shared" ref="AA62" si="243">IF(Z62="","","-")</f>
        <v/>
      </c>
      <c r="AB62" s="113" t="str">
        <f t="shared" ref="AB62" si="244">IF(AA62="","","-")</f>
        <v/>
      </c>
      <c r="AC62" s="112">
        <v>1</v>
      </c>
      <c r="AD62" s="69">
        <v>20000</v>
      </c>
      <c r="AE62" s="69">
        <f>AC62*AD62</f>
        <v>20000</v>
      </c>
      <c r="AF62" s="68"/>
      <c r="AG62" s="69" t="str">
        <f t="shared" ref="AG62" si="245">IF(AF62="","","-")</f>
        <v/>
      </c>
      <c r="AH62" s="113" t="str">
        <f t="shared" ref="AH62" si="246">IF(AG62="","","-")</f>
        <v/>
      </c>
      <c r="AI62" s="112">
        <v>1</v>
      </c>
      <c r="AJ62" s="69">
        <v>44900</v>
      </c>
      <c r="AK62" s="69">
        <f>AI62*AJ62</f>
        <v>44900</v>
      </c>
      <c r="AL62" s="68"/>
      <c r="AM62" s="69" t="str">
        <f t="shared" ref="AM62" si="247">IF(AL62="","","-")</f>
        <v/>
      </c>
      <c r="AN62" s="113" t="str">
        <f t="shared" ref="AN62" si="248">IF(AM62="","","-")</f>
        <v/>
      </c>
      <c r="AO62" s="112">
        <v>1</v>
      </c>
      <c r="AP62" s="69">
        <v>52000</v>
      </c>
      <c r="AQ62" s="69">
        <f>AO62*AP62</f>
        <v>52000</v>
      </c>
      <c r="AR62" s="68"/>
      <c r="AS62" s="69" t="str">
        <f t="shared" ref="AS62" si="249">IF(AR62="","","-")</f>
        <v/>
      </c>
      <c r="AT62" s="113" t="str">
        <f t="shared" ref="AT62" si="250">IF(AS62="","","-")</f>
        <v/>
      </c>
      <c r="AU62" s="112">
        <v>1</v>
      </c>
      <c r="AV62" s="69">
        <v>56000</v>
      </c>
      <c r="AW62" s="69">
        <f>AU62*AV62</f>
        <v>56000</v>
      </c>
      <c r="AX62" s="68"/>
      <c r="AY62" s="69" t="str">
        <f t="shared" ref="AY62" si="251">IF(AX62="","","-")</f>
        <v/>
      </c>
      <c r="AZ62" s="113" t="str">
        <f t="shared" ref="AZ62" si="252">IF(AY62="","","-")</f>
        <v/>
      </c>
      <c r="BA62" s="112">
        <v>1</v>
      </c>
      <c r="BB62" s="69">
        <v>14196</v>
      </c>
      <c r="BC62" s="69">
        <f>BA62*BB62</f>
        <v>14196</v>
      </c>
      <c r="BD62" s="68"/>
      <c r="BE62" s="69" t="str">
        <f t="shared" ref="BE62" si="253">IF(BD62="","","-")</f>
        <v/>
      </c>
      <c r="BF62" s="113" t="str">
        <f t="shared" ref="BF62" si="254">IF(BE62="","","-")</f>
        <v/>
      </c>
      <c r="BG62" s="112">
        <v>1</v>
      </c>
      <c r="BH62" s="69">
        <v>9895</v>
      </c>
      <c r="BI62" s="69">
        <f>BG62*BH62</f>
        <v>9895</v>
      </c>
      <c r="BJ62" s="68"/>
      <c r="BK62" s="69" t="str">
        <f t="shared" ref="BK62" si="255">IF(BJ62="","","-")</f>
        <v/>
      </c>
      <c r="BL62" s="113" t="str">
        <f t="shared" ref="BL62" si="256">IF(BK62="","","-")</f>
        <v/>
      </c>
      <c r="BM62" s="112">
        <v>1</v>
      </c>
      <c r="BN62" s="69">
        <v>10788.5</v>
      </c>
      <c r="BO62" s="69">
        <f>BM62*BN62</f>
        <v>10788.5</v>
      </c>
      <c r="BP62" s="68"/>
      <c r="BQ62" s="69" t="str">
        <f t="shared" ref="BQ62" si="257">IF(BP62="","","-")</f>
        <v/>
      </c>
      <c r="BR62" s="113" t="str">
        <f t="shared" ref="BR62" si="258">IF(BQ62="","","-")</f>
        <v/>
      </c>
      <c r="BS62" s="146">
        <f>AVERAGE(F62,L62,R62,X62,AD62,AJ62,AP62,AV62,BB62,BH62,BN62)</f>
        <v>34825.409090909088</v>
      </c>
      <c r="BT62" s="147">
        <f>MIN(F62,L62,R62,X62,AD62,AJ62,AP62,AV62,BB62,BH62,BN62)</f>
        <v>9895</v>
      </c>
      <c r="BU62" s="148">
        <f>MAX(F62,L62,R62,X62,AD62,AJ62,AP62,AV62,BB62,BH62,BN62)</f>
        <v>58500</v>
      </c>
      <c r="BV62" s="146"/>
      <c r="BW62" s="147"/>
      <c r="BX62" s="148"/>
    </row>
    <row r="63" spans="2:76" s="67" customFormat="1" ht="28.5" x14ac:dyDescent="0.25">
      <c r="B63" s="14" t="s">
        <v>58</v>
      </c>
      <c r="C63" s="14" t="s">
        <v>135</v>
      </c>
      <c r="D63" s="70" t="s">
        <v>5</v>
      </c>
      <c r="E63" s="114">
        <v>1</v>
      </c>
      <c r="F63" s="71">
        <v>3500</v>
      </c>
      <c r="G63" s="69">
        <f t="shared" ref="G63:G69" si="259">E63*F63</f>
        <v>3500</v>
      </c>
      <c r="H63" s="70"/>
      <c r="I63" s="71"/>
      <c r="J63" s="115"/>
      <c r="K63" s="114">
        <v>1</v>
      </c>
      <c r="L63" s="71">
        <v>3500</v>
      </c>
      <c r="M63" s="69">
        <f t="shared" ref="M63:M66" si="260">K63*L63</f>
        <v>3500</v>
      </c>
      <c r="N63" s="70"/>
      <c r="O63" s="71"/>
      <c r="P63" s="115"/>
      <c r="Q63" s="114">
        <v>1</v>
      </c>
      <c r="R63" s="71">
        <v>1500</v>
      </c>
      <c r="S63" s="69">
        <f t="shared" ref="S63:S66" si="261">Q63*R63</f>
        <v>1500</v>
      </c>
      <c r="T63" s="70"/>
      <c r="U63" s="71"/>
      <c r="V63" s="115"/>
      <c r="W63" s="114">
        <v>1</v>
      </c>
      <c r="X63" s="71">
        <v>1500</v>
      </c>
      <c r="Y63" s="69">
        <f t="shared" ref="Y63:Y66" si="262">W63*X63</f>
        <v>1500</v>
      </c>
      <c r="Z63" s="70"/>
      <c r="AA63" s="71"/>
      <c r="AB63" s="115"/>
      <c r="AC63" s="114">
        <v>1</v>
      </c>
      <c r="AD63" s="71">
        <v>7500</v>
      </c>
      <c r="AE63" s="69">
        <f t="shared" ref="AE63:AE66" si="263">AC63*AD63</f>
        <v>7500</v>
      </c>
      <c r="AF63" s="70"/>
      <c r="AG63" s="71"/>
      <c r="AH63" s="115"/>
      <c r="AI63" s="114">
        <v>1</v>
      </c>
      <c r="AJ63" s="71">
        <v>1500</v>
      </c>
      <c r="AK63" s="69">
        <f t="shared" ref="AK63:AK66" si="264">AI63*AJ63</f>
        <v>1500</v>
      </c>
      <c r="AL63" s="70"/>
      <c r="AM63" s="71"/>
      <c r="AN63" s="115"/>
      <c r="AO63" s="114">
        <v>1</v>
      </c>
      <c r="AP63" s="71">
        <v>1000</v>
      </c>
      <c r="AQ63" s="69">
        <f t="shared" ref="AQ63:AQ66" si="265">AO63*AP63</f>
        <v>1000</v>
      </c>
      <c r="AR63" s="70"/>
      <c r="AS63" s="71"/>
      <c r="AT63" s="115"/>
      <c r="AU63" s="114">
        <v>1</v>
      </c>
      <c r="AV63" s="71">
        <v>3334</v>
      </c>
      <c r="AW63" s="69">
        <f t="shared" ref="AW63:AW66" si="266">AU63*AV63</f>
        <v>3334</v>
      </c>
      <c r="AX63" s="70"/>
      <c r="AY63" s="71"/>
      <c r="AZ63" s="115"/>
      <c r="BA63" s="114">
        <v>1</v>
      </c>
      <c r="BB63" s="71"/>
      <c r="BC63" s="69">
        <f t="shared" ref="BC63:BC66" si="267">BA63*BB63</f>
        <v>0</v>
      </c>
      <c r="BD63" s="70"/>
      <c r="BE63" s="71"/>
      <c r="BF63" s="115"/>
      <c r="BG63" s="114">
        <v>1</v>
      </c>
      <c r="BH63" s="71"/>
      <c r="BI63" s="69">
        <f t="shared" ref="BI63:BI66" si="268">BG63*BH63</f>
        <v>0</v>
      </c>
      <c r="BJ63" s="70"/>
      <c r="BK63" s="71"/>
      <c r="BL63" s="115"/>
      <c r="BM63" s="114">
        <v>1</v>
      </c>
      <c r="BN63" s="71"/>
      <c r="BO63" s="69">
        <f t="shared" ref="BO63:BO66" si="269">BM63*BN63</f>
        <v>0</v>
      </c>
      <c r="BP63" s="70"/>
      <c r="BQ63" s="71"/>
      <c r="BR63" s="115"/>
      <c r="BS63" s="146">
        <f>AVERAGE(F63,L63,R63,X63,AD63,AJ63,AP63,AV63,BB63,BH63,BN63)</f>
        <v>2916.75</v>
      </c>
      <c r="BT63" s="147">
        <f>MIN(F63,L63,R63,X63,AD63,AJ63,AP63,AV63,BB63,BH63,BN63)</f>
        <v>1000</v>
      </c>
      <c r="BU63" s="148">
        <f>MAX(F63,L63,R63,X63,AD63,AJ63,AP63,AV63,BB63,BH63,BN63)</f>
        <v>7500</v>
      </c>
      <c r="BV63" s="146"/>
      <c r="BW63" s="147"/>
      <c r="BX63" s="148"/>
    </row>
    <row r="64" spans="2:76" s="67" customFormat="1" ht="42.75" x14ac:dyDescent="0.25">
      <c r="B64" s="17" t="s">
        <v>59</v>
      </c>
      <c r="C64" s="17" t="s">
        <v>136</v>
      </c>
      <c r="D64" s="68" t="s">
        <v>5</v>
      </c>
      <c r="E64" s="112">
        <v>1</v>
      </c>
      <c r="F64" s="69">
        <v>9000</v>
      </c>
      <c r="G64" s="69">
        <f t="shared" si="259"/>
        <v>9000</v>
      </c>
      <c r="H64" s="68"/>
      <c r="I64" s="69" t="str">
        <f t="shared" si="238"/>
        <v/>
      </c>
      <c r="J64" s="113" t="str">
        <f t="shared" si="238"/>
        <v/>
      </c>
      <c r="K64" s="112">
        <v>1</v>
      </c>
      <c r="L64" s="69">
        <v>9000</v>
      </c>
      <c r="M64" s="69">
        <f t="shared" si="260"/>
        <v>9000</v>
      </c>
      <c r="N64" s="68"/>
      <c r="O64" s="69" t="str">
        <f t="shared" ref="O64:O66" si="270">IF(N64="","","-")</f>
        <v/>
      </c>
      <c r="P64" s="113" t="str">
        <f t="shared" ref="P64:P66" si="271">IF(O64="","","-")</f>
        <v/>
      </c>
      <c r="Q64" s="112">
        <v>1</v>
      </c>
      <c r="R64" s="69">
        <v>9500</v>
      </c>
      <c r="S64" s="69">
        <f t="shared" si="261"/>
        <v>9500</v>
      </c>
      <c r="T64" s="68"/>
      <c r="U64" s="69" t="str">
        <f t="shared" ref="U64:U66" si="272">IF(T64="","","-")</f>
        <v/>
      </c>
      <c r="V64" s="113" t="str">
        <f t="shared" ref="V64:V66" si="273">IF(U64="","","-")</f>
        <v/>
      </c>
      <c r="W64" s="112">
        <v>1</v>
      </c>
      <c r="X64" s="69">
        <v>9500</v>
      </c>
      <c r="Y64" s="69">
        <f t="shared" si="262"/>
        <v>9500</v>
      </c>
      <c r="Z64" s="68"/>
      <c r="AA64" s="69" t="str">
        <f t="shared" ref="AA64:AA66" si="274">IF(Z64="","","-")</f>
        <v/>
      </c>
      <c r="AB64" s="113" t="str">
        <f t="shared" ref="AB64:AB66" si="275">IF(AA64="","","-")</f>
        <v/>
      </c>
      <c r="AC64" s="112">
        <v>1</v>
      </c>
      <c r="AD64" s="69">
        <v>13500</v>
      </c>
      <c r="AE64" s="69">
        <f t="shared" si="263"/>
        <v>13500</v>
      </c>
      <c r="AF64" s="68"/>
      <c r="AG64" s="69" t="str">
        <f t="shared" ref="AG64:AG66" si="276">IF(AF64="","","-")</f>
        <v/>
      </c>
      <c r="AH64" s="113" t="str">
        <f t="shared" ref="AH64:AH66" si="277">IF(AG64="","","-")</f>
        <v/>
      </c>
      <c r="AI64" s="112">
        <v>1</v>
      </c>
      <c r="AJ64" s="69">
        <v>6900</v>
      </c>
      <c r="AK64" s="69">
        <f t="shared" si="264"/>
        <v>6900</v>
      </c>
      <c r="AL64" s="68"/>
      <c r="AM64" s="69" t="str">
        <f t="shared" ref="AM64:AM69" si="278">IF(AL64="","","-")</f>
        <v/>
      </c>
      <c r="AN64" s="113" t="str">
        <f t="shared" ref="AN64:AN66" si="279">IF(AM64="","","-")</f>
        <v/>
      </c>
      <c r="AO64" s="112">
        <v>1</v>
      </c>
      <c r="AP64" s="69">
        <v>11936.7</v>
      </c>
      <c r="AQ64" s="69">
        <f t="shared" si="265"/>
        <v>11936.7</v>
      </c>
      <c r="AR64" s="68"/>
      <c r="AS64" s="69" t="str">
        <f t="shared" ref="AS64:AS66" si="280">IF(AR64="","","-")</f>
        <v/>
      </c>
      <c r="AT64" s="113" t="str">
        <f t="shared" ref="AT64:AT66" si="281">IF(AS64="","","-")</f>
        <v/>
      </c>
      <c r="AU64" s="112">
        <v>1</v>
      </c>
      <c r="AV64" s="69">
        <v>11936.7</v>
      </c>
      <c r="AW64" s="69">
        <f t="shared" si="266"/>
        <v>11936.7</v>
      </c>
      <c r="AX64" s="68"/>
      <c r="AY64" s="69" t="str">
        <f t="shared" ref="AY64:AY66" si="282">IF(AX64="","","-")</f>
        <v/>
      </c>
      <c r="AZ64" s="113" t="str">
        <f t="shared" ref="AZ64:AZ66" si="283">IF(AY64="","","-")</f>
        <v/>
      </c>
      <c r="BA64" s="112">
        <v>1</v>
      </c>
      <c r="BB64" s="69">
        <v>10097</v>
      </c>
      <c r="BC64" s="69">
        <f t="shared" si="267"/>
        <v>10097</v>
      </c>
      <c r="BD64" s="68"/>
      <c r="BE64" s="69" t="str">
        <f t="shared" ref="BE64:BE66" si="284">IF(BD64="","","-")</f>
        <v/>
      </c>
      <c r="BF64" s="113" t="str">
        <f t="shared" ref="BF64:BF66" si="285">IF(BE64="","","-")</f>
        <v/>
      </c>
      <c r="BG64" s="112">
        <v>1</v>
      </c>
      <c r="BH64" s="69">
        <v>8513</v>
      </c>
      <c r="BI64" s="69">
        <f t="shared" si="268"/>
        <v>8513</v>
      </c>
      <c r="BJ64" s="68"/>
      <c r="BK64" s="69" t="str">
        <f t="shared" ref="BK64:BK66" si="286">IF(BJ64="","","-")</f>
        <v/>
      </c>
      <c r="BL64" s="113" t="str">
        <f t="shared" ref="BL64:BL66" si="287">IF(BK64="","","-")</f>
        <v/>
      </c>
      <c r="BM64" s="112">
        <v>1</v>
      </c>
      <c r="BN64" s="69">
        <v>6960</v>
      </c>
      <c r="BO64" s="69">
        <f t="shared" si="269"/>
        <v>6960</v>
      </c>
      <c r="BP64" s="68"/>
      <c r="BQ64" s="69" t="str">
        <f t="shared" ref="BQ64:BQ66" si="288">IF(BP64="","","-")</f>
        <v/>
      </c>
      <c r="BR64" s="113" t="str">
        <f t="shared" ref="BR64:BR66" si="289">IF(BQ64="","","-")</f>
        <v/>
      </c>
      <c r="BS64" s="146">
        <f>AVERAGE(F64,L64,R64,X64,AD64,AJ64,AP64,AV64,BB64,BH64,BN64)</f>
        <v>9713.0363636363636</v>
      </c>
      <c r="BT64" s="147">
        <f>MIN(F64,L64,R64,X64,AD64,AJ64,AP64,AV64,BB64,BH64,BN64)</f>
        <v>6900</v>
      </c>
      <c r="BU64" s="148">
        <f>MAX(F64,L64,R64,X64,AD64,AJ64,AP64,AV64,BB64,BH64,BN64)</f>
        <v>13500</v>
      </c>
      <c r="BV64" s="146"/>
      <c r="BW64" s="147"/>
      <c r="BX64" s="148"/>
    </row>
    <row r="65" spans="2:76" s="67" customFormat="1" x14ac:dyDescent="0.25">
      <c r="B65" s="14" t="s">
        <v>60</v>
      </c>
      <c r="C65" s="14" t="s">
        <v>95</v>
      </c>
      <c r="D65" s="70" t="s">
        <v>5</v>
      </c>
      <c r="E65" s="114">
        <v>1</v>
      </c>
      <c r="F65" s="71">
        <v>7700</v>
      </c>
      <c r="G65" s="69">
        <f t="shared" si="259"/>
        <v>7700</v>
      </c>
      <c r="H65" s="70"/>
      <c r="I65" s="71" t="str">
        <f t="shared" si="238"/>
        <v/>
      </c>
      <c r="J65" s="115" t="str">
        <f t="shared" si="238"/>
        <v/>
      </c>
      <c r="K65" s="114">
        <v>1</v>
      </c>
      <c r="L65" s="71">
        <v>7700</v>
      </c>
      <c r="M65" s="69">
        <f t="shared" si="260"/>
        <v>7700</v>
      </c>
      <c r="N65" s="70"/>
      <c r="O65" s="71" t="str">
        <f t="shared" si="270"/>
        <v/>
      </c>
      <c r="P65" s="115" t="str">
        <f t="shared" si="271"/>
        <v/>
      </c>
      <c r="Q65" s="114">
        <v>1</v>
      </c>
      <c r="R65" s="71">
        <v>32000</v>
      </c>
      <c r="S65" s="69">
        <f t="shared" si="261"/>
        <v>32000</v>
      </c>
      <c r="T65" s="70"/>
      <c r="U65" s="71" t="str">
        <f t="shared" si="272"/>
        <v/>
      </c>
      <c r="V65" s="115" t="str">
        <f t="shared" si="273"/>
        <v/>
      </c>
      <c r="W65" s="114">
        <v>1</v>
      </c>
      <c r="X65" s="71">
        <v>32000</v>
      </c>
      <c r="Y65" s="69">
        <f t="shared" si="262"/>
        <v>32000</v>
      </c>
      <c r="Z65" s="70"/>
      <c r="AA65" s="71" t="str">
        <f t="shared" si="274"/>
        <v/>
      </c>
      <c r="AB65" s="115" t="str">
        <f t="shared" si="275"/>
        <v/>
      </c>
      <c r="AC65" s="114">
        <v>1</v>
      </c>
      <c r="AD65" s="71">
        <v>3500</v>
      </c>
      <c r="AE65" s="69">
        <f t="shared" si="263"/>
        <v>3500</v>
      </c>
      <c r="AF65" s="70"/>
      <c r="AG65" s="71" t="str">
        <f t="shared" si="276"/>
        <v/>
      </c>
      <c r="AH65" s="115" t="str">
        <f t="shared" si="277"/>
        <v/>
      </c>
      <c r="AI65" s="114">
        <v>1</v>
      </c>
      <c r="AJ65" s="71">
        <v>900</v>
      </c>
      <c r="AK65" s="69">
        <f t="shared" si="264"/>
        <v>900</v>
      </c>
      <c r="AL65" s="70"/>
      <c r="AM65" s="71" t="str">
        <f t="shared" si="278"/>
        <v/>
      </c>
      <c r="AN65" s="115" t="str">
        <f t="shared" si="279"/>
        <v/>
      </c>
      <c r="AO65" s="114">
        <v>1</v>
      </c>
      <c r="AP65" s="71">
        <v>6980</v>
      </c>
      <c r="AQ65" s="69">
        <f t="shared" si="265"/>
        <v>6980</v>
      </c>
      <c r="AR65" s="70"/>
      <c r="AS65" s="71" t="str">
        <f t="shared" si="280"/>
        <v/>
      </c>
      <c r="AT65" s="115" t="str">
        <f t="shared" si="281"/>
        <v/>
      </c>
      <c r="AU65" s="114">
        <v>1</v>
      </c>
      <c r="AV65" s="71">
        <v>10740</v>
      </c>
      <c r="AW65" s="69">
        <f t="shared" si="266"/>
        <v>10740</v>
      </c>
      <c r="AX65" s="70"/>
      <c r="AY65" s="71" t="str">
        <f t="shared" si="282"/>
        <v/>
      </c>
      <c r="AZ65" s="115" t="str">
        <f t="shared" si="283"/>
        <v/>
      </c>
      <c r="BA65" s="114">
        <v>1</v>
      </c>
      <c r="BB65" s="71">
        <v>3653</v>
      </c>
      <c r="BC65" s="69">
        <f t="shared" si="267"/>
        <v>3653</v>
      </c>
      <c r="BD65" s="70"/>
      <c r="BE65" s="71" t="str">
        <f t="shared" si="284"/>
        <v/>
      </c>
      <c r="BF65" s="115" t="str">
        <f t="shared" si="285"/>
        <v/>
      </c>
      <c r="BG65" s="114">
        <v>1</v>
      </c>
      <c r="BH65" s="71">
        <v>1808</v>
      </c>
      <c r="BI65" s="69">
        <f t="shared" si="268"/>
        <v>1808</v>
      </c>
      <c r="BJ65" s="70"/>
      <c r="BK65" s="71" t="str">
        <f t="shared" si="286"/>
        <v/>
      </c>
      <c r="BL65" s="115" t="str">
        <f t="shared" si="287"/>
        <v/>
      </c>
      <c r="BM65" s="114">
        <v>1</v>
      </c>
      <c r="BN65" s="71">
        <v>2535</v>
      </c>
      <c r="BO65" s="69">
        <f t="shared" si="269"/>
        <v>2535</v>
      </c>
      <c r="BP65" s="70"/>
      <c r="BQ65" s="71" t="str">
        <f t="shared" si="288"/>
        <v/>
      </c>
      <c r="BR65" s="115" t="str">
        <f t="shared" si="289"/>
        <v/>
      </c>
      <c r="BS65" s="146">
        <f>AVERAGE(F65,L65,R65,X65,AD65,AJ65,AP65,AV65,BB65,BH65,BN65)</f>
        <v>9956</v>
      </c>
      <c r="BT65" s="147">
        <f>MIN(F65,L65,R65,X65,AD65,AJ65,AP65,AV65,BB65,BH65,BN65)</f>
        <v>900</v>
      </c>
      <c r="BU65" s="148">
        <f>MAX(F65,L65,R65,X65,AD65,AJ65,AP65,AV65,BB65,BH65,BN65)</f>
        <v>32000</v>
      </c>
      <c r="BV65" s="146"/>
      <c r="BW65" s="147"/>
      <c r="BX65" s="148"/>
    </row>
    <row r="66" spans="2:76" s="72" customFormat="1" x14ac:dyDescent="0.25">
      <c r="B66" s="17" t="s">
        <v>61</v>
      </c>
      <c r="C66" s="17" t="s">
        <v>18</v>
      </c>
      <c r="D66" s="68" t="s">
        <v>5</v>
      </c>
      <c r="E66" s="112">
        <v>1</v>
      </c>
      <c r="F66" s="69">
        <v>3500</v>
      </c>
      <c r="G66" s="69">
        <f t="shared" si="259"/>
        <v>3500</v>
      </c>
      <c r="H66" s="68"/>
      <c r="I66" s="69" t="str">
        <f t="shared" si="238"/>
        <v/>
      </c>
      <c r="J66" s="113" t="str">
        <f t="shared" si="238"/>
        <v/>
      </c>
      <c r="K66" s="112">
        <v>1</v>
      </c>
      <c r="L66" s="69">
        <v>3500</v>
      </c>
      <c r="M66" s="69">
        <f t="shared" si="260"/>
        <v>3500</v>
      </c>
      <c r="N66" s="68"/>
      <c r="O66" s="69" t="str">
        <f t="shared" si="270"/>
        <v/>
      </c>
      <c r="P66" s="113" t="str">
        <f t="shared" si="271"/>
        <v/>
      </c>
      <c r="Q66" s="112">
        <v>1</v>
      </c>
      <c r="R66" s="69">
        <v>4500</v>
      </c>
      <c r="S66" s="69">
        <f t="shared" si="261"/>
        <v>4500</v>
      </c>
      <c r="T66" s="68"/>
      <c r="U66" s="69" t="str">
        <f t="shared" si="272"/>
        <v/>
      </c>
      <c r="V66" s="113" t="str">
        <f t="shared" si="273"/>
        <v/>
      </c>
      <c r="W66" s="112">
        <v>1</v>
      </c>
      <c r="X66" s="69">
        <v>4500</v>
      </c>
      <c r="Y66" s="69">
        <f t="shared" si="262"/>
        <v>4500</v>
      </c>
      <c r="Z66" s="68"/>
      <c r="AA66" s="69" t="str">
        <f t="shared" si="274"/>
        <v/>
      </c>
      <c r="AB66" s="113" t="str">
        <f t="shared" si="275"/>
        <v/>
      </c>
      <c r="AC66" s="112">
        <v>1</v>
      </c>
      <c r="AD66" s="69">
        <v>2500</v>
      </c>
      <c r="AE66" s="69">
        <f t="shared" si="263"/>
        <v>2500</v>
      </c>
      <c r="AF66" s="68"/>
      <c r="AG66" s="69" t="str">
        <f t="shared" si="276"/>
        <v/>
      </c>
      <c r="AH66" s="113" t="str">
        <f t="shared" si="277"/>
        <v/>
      </c>
      <c r="AI66" s="112">
        <v>1</v>
      </c>
      <c r="AJ66" s="69">
        <v>3900</v>
      </c>
      <c r="AK66" s="69">
        <f t="shared" si="264"/>
        <v>3900</v>
      </c>
      <c r="AL66" s="68"/>
      <c r="AM66" s="69" t="str">
        <f t="shared" si="278"/>
        <v/>
      </c>
      <c r="AN66" s="113" t="str">
        <f t="shared" si="279"/>
        <v/>
      </c>
      <c r="AO66" s="112">
        <v>1</v>
      </c>
      <c r="AP66" s="69">
        <v>995</v>
      </c>
      <c r="AQ66" s="69">
        <f t="shared" si="265"/>
        <v>995</v>
      </c>
      <c r="AR66" s="68"/>
      <c r="AS66" s="69" t="str">
        <f t="shared" si="280"/>
        <v/>
      </c>
      <c r="AT66" s="113" t="str">
        <f t="shared" si="281"/>
        <v/>
      </c>
      <c r="AU66" s="112">
        <v>1</v>
      </c>
      <c r="AV66" s="69">
        <v>995</v>
      </c>
      <c r="AW66" s="69">
        <f t="shared" si="266"/>
        <v>995</v>
      </c>
      <c r="AX66" s="68"/>
      <c r="AY66" s="69" t="str">
        <f t="shared" si="282"/>
        <v/>
      </c>
      <c r="AZ66" s="113" t="str">
        <f t="shared" si="283"/>
        <v/>
      </c>
      <c r="BA66" s="112">
        <v>1</v>
      </c>
      <c r="BB66" s="69">
        <v>2060</v>
      </c>
      <c r="BC66" s="69">
        <f t="shared" si="267"/>
        <v>2060</v>
      </c>
      <c r="BD66" s="68"/>
      <c r="BE66" s="69" t="str">
        <f t="shared" si="284"/>
        <v/>
      </c>
      <c r="BF66" s="113" t="str">
        <f t="shared" si="285"/>
        <v/>
      </c>
      <c r="BG66" s="112">
        <v>1</v>
      </c>
      <c r="BH66" s="69">
        <v>1980</v>
      </c>
      <c r="BI66" s="69">
        <f t="shared" si="268"/>
        <v>1980</v>
      </c>
      <c r="BJ66" s="68"/>
      <c r="BK66" s="69" t="str">
        <f t="shared" si="286"/>
        <v/>
      </c>
      <c r="BL66" s="113" t="str">
        <f t="shared" si="287"/>
        <v/>
      </c>
      <c r="BM66" s="112">
        <v>1</v>
      </c>
      <c r="BN66" s="69">
        <v>1230</v>
      </c>
      <c r="BO66" s="69">
        <f t="shared" si="269"/>
        <v>1230</v>
      </c>
      <c r="BP66" s="68"/>
      <c r="BQ66" s="69" t="str">
        <f t="shared" si="288"/>
        <v/>
      </c>
      <c r="BR66" s="113" t="str">
        <f t="shared" si="289"/>
        <v/>
      </c>
      <c r="BS66" s="146">
        <f>AVERAGE(F66,L66,R66,X66,AD66,AJ66,AP66,AV66,BB66,BH66,BN66)</f>
        <v>2696.3636363636365</v>
      </c>
      <c r="BT66" s="147">
        <f>MIN(F66,L66,R66,X66,AD66,AJ66,AP66,AV66,BB66,BH66,BN66)</f>
        <v>995</v>
      </c>
      <c r="BU66" s="148">
        <f>MAX(F66,L66,R66,X66,AD66,AJ66,AP66,AV66,BB66,BH66,BN66)</f>
        <v>4500</v>
      </c>
      <c r="BV66" s="146"/>
      <c r="BW66" s="147"/>
      <c r="BX66" s="148"/>
    </row>
    <row r="67" spans="2:76" s="67" customFormat="1" x14ac:dyDescent="0.25">
      <c r="B67" s="14" t="s">
        <v>62</v>
      </c>
      <c r="C67" s="14" t="s">
        <v>86</v>
      </c>
      <c r="D67" s="70" t="s">
        <v>5</v>
      </c>
      <c r="E67" s="114"/>
      <c r="F67" s="71" t="str">
        <f t="shared" ref="F67:F70" si="290">IF(E67="","","-")</f>
        <v/>
      </c>
      <c r="G67" s="69"/>
      <c r="H67" s="70">
        <v>1</v>
      </c>
      <c r="I67" s="71">
        <v>2500</v>
      </c>
      <c r="J67" s="115">
        <f>I67*H67</f>
        <v>2500</v>
      </c>
      <c r="K67" s="114"/>
      <c r="L67" s="71" t="str">
        <f t="shared" ref="L67" si="291">IF(K67="","","-")</f>
        <v/>
      </c>
      <c r="M67" s="69"/>
      <c r="N67" s="70">
        <v>1</v>
      </c>
      <c r="O67" s="71">
        <v>2500</v>
      </c>
      <c r="P67" s="115">
        <f>O67*N67</f>
        <v>2500</v>
      </c>
      <c r="Q67" s="114"/>
      <c r="R67" s="71"/>
      <c r="S67" s="69"/>
      <c r="T67" s="70">
        <v>1</v>
      </c>
      <c r="U67" s="71">
        <v>15000</v>
      </c>
      <c r="V67" s="115">
        <f>U67*T67</f>
        <v>15000</v>
      </c>
      <c r="W67" s="114"/>
      <c r="X67" s="71" t="str">
        <f t="shared" ref="X67" si="292">IF(W67="","","-")</f>
        <v/>
      </c>
      <c r="Y67" s="69"/>
      <c r="Z67" s="70">
        <v>1</v>
      </c>
      <c r="AA67" s="71">
        <v>15000</v>
      </c>
      <c r="AB67" s="115">
        <f>AA67*Z67</f>
        <v>15000</v>
      </c>
      <c r="AC67" s="114"/>
      <c r="AD67" s="71"/>
      <c r="AE67" s="69"/>
      <c r="AF67" s="70">
        <v>1</v>
      </c>
      <c r="AG67" s="71">
        <v>1000</v>
      </c>
      <c r="AH67" s="115">
        <f>AG67*AF67</f>
        <v>1000</v>
      </c>
      <c r="AI67" s="114"/>
      <c r="AJ67" s="71" t="str">
        <f t="shared" ref="AJ67" si="293">IF(AI67="","","-")</f>
        <v/>
      </c>
      <c r="AK67" s="69"/>
      <c r="AL67" s="70">
        <v>1</v>
      </c>
      <c r="AM67" s="71">
        <v>1500</v>
      </c>
      <c r="AN67" s="115">
        <f>AM67*AL67</f>
        <v>1500</v>
      </c>
      <c r="AO67" s="114"/>
      <c r="AP67" s="71" t="str">
        <f t="shared" ref="AP67" si="294">IF(AO67="","","-")</f>
        <v/>
      </c>
      <c r="AQ67" s="69"/>
      <c r="AR67" s="70">
        <v>1</v>
      </c>
      <c r="AS67" s="71">
        <v>2920</v>
      </c>
      <c r="AT67" s="115">
        <f>AS67*AR67</f>
        <v>2920</v>
      </c>
      <c r="AU67" s="114"/>
      <c r="AV67" s="71" t="str">
        <f t="shared" ref="AV67" si="295">IF(AU67="","","-")</f>
        <v/>
      </c>
      <c r="AW67" s="69"/>
      <c r="AX67" s="70">
        <v>1</v>
      </c>
      <c r="AY67" s="71">
        <v>2920</v>
      </c>
      <c r="AZ67" s="115">
        <f>AY67*AX67</f>
        <v>2920</v>
      </c>
      <c r="BA67" s="114"/>
      <c r="BB67" s="71" t="str">
        <f t="shared" ref="BB67" si="296">IF(BA67="","","-")</f>
        <v/>
      </c>
      <c r="BC67" s="69"/>
      <c r="BD67" s="70">
        <v>1</v>
      </c>
      <c r="BE67" s="71">
        <v>2042</v>
      </c>
      <c r="BF67" s="115">
        <f>BE67*BD67</f>
        <v>2042</v>
      </c>
      <c r="BG67" s="114"/>
      <c r="BH67" s="71" t="str">
        <f t="shared" ref="BH67" si="297">IF(BG67="","","-")</f>
        <v/>
      </c>
      <c r="BI67" s="69"/>
      <c r="BJ67" s="70">
        <v>1</v>
      </c>
      <c r="BK67" s="71">
        <v>2042</v>
      </c>
      <c r="BL67" s="115">
        <f>BK67*BJ67</f>
        <v>2042</v>
      </c>
      <c r="BM67" s="114"/>
      <c r="BN67" s="71" t="str">
        <f t="shared" ref="BN67" si="298">IF(BM67="","","-")</f>
        <v/>
      </c>
      <c r="BO67" s="69"/>
      <c r="BP67" s="70">
        <v>1</v>
      </c>
      <c r="BQ67" s="71">
        <v>500</v>
      </c>
      <c r="BR67" s="115">
        <f>BQ67*BP67</f>
        <v>500</v>
      </c>
      <c r="BS67" s="146"/>
      <c r="BT67" s="147"/>
      <c r="BU67" s="148"/>
      <c r="BV67" s="146">
        <f t="shared" si="11"/>
        <v>4356.727272727273</v>
      </c>
      <c r="BW67" s="147">
        <f t="shared" si="12"/>
        <v>500</v>
      </c>
      <c r="BX67" s="148">
        <f t="shared" si="13"/>
        <v>15000</v>
      </c>
    </row>
    <row r="68" spans="2:76" s="73" customFormat="1" x14ac:dyDescent="0.25">
      <c r="B68" s="17" t="s">
        <v>63</v>
      </c>
      <c r="C68" s="17" t="s">
        <v>76</v>
      </c>
      <c r="D68" s="68" t="s">
        <v>5</v>
      </c>
      <c r="E68" s="112">
        <v>1</v>
      </c>
      <c r="F68" s="69">
        <v>3000</v>
      </c>
      <c r="G68" s="69">
        <f t="shared" si="259"/>
        <v>3000</v>
      </c>
      <c r="H68" s="68">
        <v>1</v>
      </c>
      <c r="I68" s="69">
        <v>1500</v>
      </c>
      <c r="J68" s="115">
        <f t="shared" ref="J68:J70" si="299">I68*H68</f>
        <v>1500</v>
      </c>
      <c r="K68" s="112">
        <v>1</v>
      </c>
      <c r="L68" s="69">
        <v>3000</v>
      </c>
      <c r="M68" s="69">
        <f t="shared" ref="M68:M69" si="300">K68*L68</f>
        <v>3000</v>
      </c>
      <c r="N68" s="68">
        <v>1</v>
      </c>
      <c r="O68" s="69">
        <v>1500</v>
      </c>
      <c r="P68" s="115">
        <f t="shared" ref="P68" si="301">O68*N68</f>
        <v>1500</v>
      </c>
      <c r="Q68" s="112">
        <v>1</v>
      </c>
      <c r="R68" s="69">
        <v>5000</v>
      </c>
      <c r="S68" s="69">
        <f t="shared" ref="S68:S69" si="302">Q68*R68</f>
        <v>5000</v>
      </c>
      <c r="T68" s="68">
        <v>1</v>
      </c>
      <c r="U68" s="69">
        <v>1500</v>
      </c>
      <c r="V68" s="115">
        <f t="shared" ref="V68" si="303">U68*T68</f>
        <v>1500</v>
      </c>
      <c r="W68" s="112">
        <v>1</v>
      </c>
      <c r="X68" s="69">
        <v>5000</v>
      </c>
      <c r="Y68" s="69">
        <f t="shared" ref="Y68:Y69" si="304">W68*X68</f>
        <v>5000</v>
      </c>
      <c r="Z68" s="68">
        <v>1</v>
      </c>
      <c r="AA68" s="69">
        <v>1500</v>
      </c>
      <c r="AB68" s="115">
        <f t="shared" ref="AB68" si="305">AA68*Z68</f>
        <v>1500</v>
      </c>
      <c r="AC68" s="112">
        <v>1</v>
      </c>
      <c r="AD68" s="69">
        <v>2500</v>
      </c>
      <c r="AE68" s="69">
        <f t="shared" ref="AE68:AE69" si="306">AC68*AD68</f>
        <v>2500</v>
      </c>
      <c r="AF68" s="68">
        <v>1</v>
      </c>
      <c r="AG68" s="69">
        <v>1000</v>
      </c>
      <c r="AH68" s="115">
        <f t="shared" ref="AH68" si="307">AG68*AF68</f>
        <v>1000</v>
      </c>
      <c r="AI68" s="112">
        <v>1</v>
      </c>
      <c r="AJ68" s="69">
        <v>500</v>
      </c>
      <c r="AK68" s="69">
        <f t="shared" ref="AK68:AK69" si="308">AI68*AJ68</f>
        <v>500</v>
      </c>
      <c r="AL68" s="68">
        <v>1</v>
      </c>
      <c r="AM68" s="69">
        <v>500</v>
      </c>
      <c r="AN68" s="115">
        <f t="shared" ref="AN68" si="309">AM68*AL68</f>
        <v>500</v>
      </c>
      <c r="AO68" s="112">
        <v>1</v>
      </c>
      <c r="AP68" s="69"/>
      <c r="AQ68" s="69">
        <f t="shared" ref="AQ68:AQ69" si="310">AO68*AP68</f>
        <v>0</v>
      </c>
      <c r="AR68" s="68">
        <v>1</v>
      </c>
      <c r="AS68" s="69"/>
      <c r="AT68" s="115">
        <f t="shared" ref="AT68" si="311">AS68*AR68</f>
        <v>0</v>
      </c>
      <c r="AU68" s="112">
        <v>1</v>
      </c>
      <c r="AV68" s="69"/>
      <c r="AW68" s="69">
        <f t="shared" ref="AW68:AW69" si="312">AU68*AV68</f>
        <v>0</v>
      </c>
      <c r="AX68" s="68">
        <v>1</v>
      </c>
      <c r="AY68" s="69"/>
      <c r="AZ68" s="115">
        <f t="shared" ref="AZ68" si="313">AY68*AX68</f>
        <v>0</v>
      </c>
      <c r="BA68" s="112">
        <v>1</v>
      </c>
      <c r="BB68" s="69">
        <v>6402.6</v>
      </c>
      <c r="BC68" s="69">
        <f t="shared" ref="BC68:BC69" si="314">BA68*BB68</f>
        <v>6402.6</v>
      </c>
      <c r="BD68" s="68">
        <v>1</v>
      </c>
      <c r="BE68" s="69">
        <v>711.4</v>
      </c>
      <c r="BF68" s="115">
        <f t="shared" ref="BF68" si="315">BE68*BD68</f>
        <v>711.4</v>
      </c>
      <c r="BG68" s="112">
        <v>1</v>
      </c>
      <c r="BH68" s="69">
        <v>3574.8</v>
      </c>
      <c r="BI68" s="69">
        <f t="shared" ref="BI68:BI69" si="316">BG68*BH68</f>
        <v>3574.8</v>
      </c>
      <c r="BJ68" s="68">
        <v>1</v>
      </c>
      <c r="BK68" s="69">
        <v>397.2</v>
      </c>
      <c r="BL68" s="115">
        <f t="shared" ref="BL68" si="317">BK68*BJ68</f>
        <v>397.2</v>
      </c>
      <c r="BM68" s="112">
        <v>1</v>
      </c>
      <c r="BN68" s="69">
        <v>3000</v>
      </c>
      <c r="BO68" s="69">
        <f t="shared" ref="BO68:BO69" si="318">BM68*BN68</f>
        <v>3000</v>
      </c>
      <c r="BP68" s="68">
        <v>1</v>
      </c>
      <c r="BQ68" s="69"/>
      <c r="BR68" s="115">
        <f t="shared" ref="BR68" si="319">BQ68*BP68</f>
        <v>0</v>
      </c>
      <c r="BS68" s="146">
        <f>AVERAGE(F68,L68,R68,X68,AD68,AJ68,AP68,AV68,BB68,BH68,BN68)</f>
        <v>3553.0444444444443</v>
      </c>
      <c r="BT68" s="147">
        <f>MIN(F68,L68,R68,X68,AD68,AJ68,AP68,AV68,BB68,BH68,BN68)</f>
        <v>500</v>
      </c>
      <c r="BU68" s="148">
        <f>MAX(F68,L68,R68,X68,AD68,AJ68,AP68,AV68,BB68,BH68,BN68)</f>
        <v>6402.6</v>
      </c>
      <c r="BV68" s="146">
        <f t="shared" si="11"/>
        <v>1076.0749999999998</v>
      </c>
      <c r="BW68" s="147">
        <f t="shared" si="12"/>
        <v>397.2</v>
      </c>
      <c r="BX68" s="148">
        <f t="shared" si="13"/>
        <v>1500</v>
      </c>
    </row>
    <row r="69" spans="2:76" s="74" customFormat="1" x14ac:dyDescent="0.25">
      <c r="B69" s="75" t="s">
        <v>64</v>
      </c>
      <c r="C69" s="75" t="s">
        <v>87</v>
      </c>
      <c r="D69" s="76" t="s">
        <v>5</v>
      </c>
      <c r="E69" s="116">
        <v>1</v>
      </c>
      <c r="F69" s="77">
        <v>9600</v>
      </c>
      <c r="G69" s="69">
        <f t="shared" si="259"/>
        <v>9600</v>
      </c>
      <c r="H69" s="76"/>
      <c r="I69" s="77" t="str">
        <f t="shared" si="238"/>
        <v/>
      </c>
      <c r="J69" s="115"/>
      <c r="K69" s="116">
        <v>1</v>
      </c>
      <c r="L69" s="77">
        <v>9600</v>
      </c>
      <c r="M69" s="69">
        <f t="shared" si="300"/>
        <v>9600</v>
      </c>
      <c r="N69" s="76"/>
      <c r="O69" s="77" t="str">
        <f t="shared" ref="O69" si="320">IF(N69="","","-")</f>
        <v/>
      </c>
      <c r="P69" s="115"/>
      <c r="Q69" s="116">
        <v>1</v>
      </c>
      <c r="R69" s="77">
        <v>5500</v>
      </c>
      <c r="S69" s="69">
        <f t="shared" si="302"/>
        <v>5500</v>
      </c>
      <c r="T69" s="76"/>
      <c r="U69" s="77" t="str">
        <f t="shared" ref="U69" si="321">IF(T69="","","-")</f>
        <v/>
      </c>
      <c r="V69" s="115"/>
      <c r="W69" s="116">
        <v>1</v>
      </c>
      <c r="X69" s="77">
        <v>5500</v>
      </c>
      <c r="Y69" s="69">
        <f t="shared" si="304"/>
        <v>5500</v>
      </c>
      <c r="Z69" s="76"/>
      <c r="AA69" s="77" t="str">
        <f t="shared" ref="AA69" si="322">IF(Z69="","","-")</f>
        <v/>
      </c>
      <c r="AB69" s="115"/>
      <c r="AC69" s="116">
        <v>1</v>
      </c>
      <c r="AD69" s="77">
        <v>3800</v>
      </c>
      <c r="AE69" s="69">
        <f t="shared" si="306"/>
        <v>3800</v>
      </c>
      <c r="AF69" s="76"/>
      <c r="AG69" s="77" t="str">
        <f t="shared" ref="AG69" si="323">IF(AF69="","","-")</f>
        <v/>
      </c>
      <c r="AH69" s="115"/>
      <c r="AI69" s="116">
        <v>1</v>
      </c>
      <c r="AJ69" s="77">
        <v>2000</v>
      </c>
      <c r="AK69" s="69">
        <f t="shared" si="308"/>
        <v>2000</v>
      </c>
      <c r="AL69" s="76"/>
      <c r="AM69" s="77" t="str">
        <f t="shared" si="278"/>
        <v/>
      </c>
      <c r="AN69" s="115"/>
      <c r="AO69" s="116">
        <v>1</v>
      </c>
      <c r="AP69" s="77">
        <v>3200</v>
      </c>
      <c r="AQ69" s="69">
        <f t="shared" si="310"/>
        <v>3200</v>
      </c>
      <c r="AR69" s="76"/>
      <c r="AS69" s="77" t="str">
        <f t="shared" ref="AS69" si="324">IF(AR69="","","-")</f>
        <v/>
      </c>
      <c r="AT69" s="115"/>
      <c r="AU69" s="116">
        <v>1</v>
      </c>
      <c r="AV69" s="77">
        <v>3200</v>
      </c>
      <c r="AW69" s="69">
        <f t="shared" si="312"/>
        <v>3200</v>
      </c>
      <c r="AX69" s="76"/>
      <c r="AY69" s="77" t="str">
        <f t="shared" ref="AY69" si="325">IF(AX69="","","-")</f>
        <v/>
      </c>
      <c r="AZ69" s="115"/>
      <c r="BA69" s="116">
        <v>1</v>
      </c>
      <c r="BB69" s="133"/>
      <c r="BC69" s="133">
        <f t="shared" si="314"/>
        <v>0</v>
      </c>
      <c r="BD69" s="76"/>
      <c r="BE69" s="133" t="str">
        <f t="shared" ref="BE69" si="326">IF(BD69="","","-")</f>
        <v/>
      </c>
      <c r="BF69" s="134"/>
      <c r="BG69" s="116">
        <v>1</v>
      </c>
      <c r="BH69" s="133"/>
      <c r="BI69" s="133">
        <f t="shared" si="316"/>
        <v>0</v>
      </c>
      <c r="BJ69" s="76"/>
      <c r="BK69" s="133" t="str">
        <f t="shared" ref="BK69" si="327">IF(BJ69="","","-")</f>
        <v/>
      </c>
      <c r="BL69" s="134"/>
      <c r="BM69" s="116">
        <v>1</v>
      </c>
      <c r="BN69" s="77">
        <v>3460</v>
      </c>
      <c r="BO69" s="69">
        <f t="shared" si="318"/>
        <v>3460</v>
      </c>
      <c r="BP69" s="76"/>
      <c r="BQ69" s="77" t="str">
        <f t="shared" ref="BQ69" si="328">IF(BP69="","","-")</f>
        <v/>
      </c>
      <c r="BR69" s="115"/>
      <c r="BS69" s="146">
        <f>AVERAGE(F69,L69,R69,X69,AD69,AJ69,AP69,AV69,BB69,BH69,BN69)</f>
        <v>5095.5555555555557</v>
      </c>
      <c r="BT69" s="147">
        <f>MIN(F69,L69,R69,X69,AD69,AJ69,AP69,AV69,BB69,BH69,BN69)</f>
        <v>2000</v>
      </c>
      <c r="BU69" s="148">
        <f>MAX(F69,L69,R69,X69,AD69,AJ69,AP69,AV69,BB69,BH69,BN69)</f>
        <v>9600</v>
      </c>
      <c r="BV69" s="146"/>
      <c r="BW69" s="147"/>
      <c r="BX69" s="148"/>
    </row>
    <row r="70" spans="2:76" s="78" customFormat="1" ht="28.5" x14ac:dyDescent="0.25">
      <c r="B70" s="17" t="s">
        <v>75</v>
      </c>
      <c r="C70" s="17" t="s">
        <v>133</v>
      </c>
      <c r="D70" s="68" t="s">
        <v>5</v>
      </c>
      <c r="E70" s="112"/>
      <c r="F70" s="69" t="str">
        <f t="shared" si="290"/>
        <v/>
      </c>
      <c r="G70" s="69" t="str">
        <f t="shared" ref="G70" si="329">IF(F70="","","-")</f>
        <v/>
      </c>
      <c r="H70" s="68">
        <v>1</v>
      </c>
      <c r="I70" s="69">
        <v>3500</v>
      </c>
      <c r="J70" s="115">
        <f t="shared" si="299"/>
        <v>3500</v>
      </c>
      <c r="K70" s="112"/>
      <c r="L70" s="69" t="str">
        <f t="shared" ref="L70" si="330">IF(K70="","","-")</f>
        <v/>
      </c>
      <c r="M70" s="69" t="str">
        <f t="shared" ref="M70" si="331">IF(L70="","","-")</f>
        <v/>
      </c>
      <c r="N70" s="68">
        <v>1</v>
      </c>
      <c r="O70" s="69">
        <v>3500</v>
      </c>
      <c r="P70" s="115">
        <f t="shared" ref="P70" si="332">O70*N70</f>
        <v>3500</v>
      </c>
      <c r="Q70" s="112"/>
      <c r="R70" s="69" t="str">
        <f t="shared" ref="R70" si="333">IF(Q70="","","-")</f>
        <v/>
      </c>
      <c r="S70" s="69" t="str">
        <f t="shared" ref="S70" si="334">IF(R70="","","-")</f>
        <v/>
      </c>
      <c r="T70" s="68">
        <v>1</v>
      </c>
      <c r="U70" s="69">
        <v>2000</v>
      </c>
      <c r="V70" s="115">
        <f t="shared" ref="V70" si="335">U70*T70</f>
        <v>2000</v>
      </c>
      <c r="W70" s="112"/>
      <c r="X70" s="69" t="str">
        <f t="shared" ref="X70" si="336">IF(W70="","","-")</f>
        <v/>
      </c>
      <c r="Y70" s="69" t="str">
        <f t="shared" ref="Y70" si="337">IF(X70="","","-")</f>
        <v/>
      </c>
      <c r="Z70" s="68">
        <v>1</v>
      </c>
      <c r="AA70" s="69">
        <v>2000</v>
      </c>
      <c r="AB70" s="115">
        <f t="shared" ref="AB70" si="338">AA70*Z70</f>
        <v>2000</v>
      </c>
      <c r="AC70" s="112"/>
      <c r="AD70" s="69" t="str">
        <f t="shared" ref="AD70" si="339">IF(AC70="","","-")</f>
        <v/>
      </c>
      <c r="AE70" s="69" t="str">
        <f t="shared" ref="AE70" si="340">IF(AD70="","","-")</f>
        <v/>
      </c>
      <c r="AF70" s="68">
        <v>1</v>
      </c>
      <c r="AG70" s="69">
        <v>1500</v>
      </c>
      <c r="AH70" s="115">
        <f t="shared" ref="AH70" si="341">AG70*AF70</f>
        <v>1500</v>
      </c>
      <c r="AI70" s="112"/>
      <c r="AJ70" s="69" t="str">
        <f t="shared" ref="AJ70" si="342">IF(AI70="","","-")</f>
        <v/>
      </c>
      <c r="AK70" s="69" t="str">
        <f t="shared" ref="AK70" si="343">IF(AJ70="","","-")</f>
        <v/>
      </c>
      <c r="AL70" s="68">
        <v>1</v>
      </c>
      <c r="AM70" s="69">
        <v>1500</v>
      </c>
      <c r="AN70" s="115">
        <f t="shared" ref="AN70" si="344">AM70*AL70</f>
        <v>1500</v>
      </c>
      <c r="AO70" s="112"/>
      <c r="AP70" s="69" t="str">
        <f t="shared" ref="AP70" si="345">IF(AO70="","","-")</f>
        <v/>
      </c>
      <c r="AQ70" s="69" t="str">
        <f t="shared" ref="AQ70" si="346">IF(AP70="","","-")</f>
        <v/>
      </c>
      <c r="AR70" s="68">
        <v>1</v>
      </c>
      <c r="AS70" s="69">
        <v>2500</v>
      </c>
      <c r="AT70" s="115">
        <f t="shared" ref="AT70" si="347">AS70*AR70</f>
        <v>2500</v>
      </c>
      <c r="AU70" s="112"/>
      <c r="AV70" s="69" t="str">
        <f t="shared" ref="AV70" si="348">IF(AU70="","","-")</f>
        <v/>
      </c>
      <c r="AW70" s="69" t="str">
        <f t="shared" ref="AW70" si="349">IF(AV70="","","-")</f>
        <v/>
      </c>
      <c r="AX70" s="68">
        <v>1</v>
      </c>
      <c r="AY70" s="69">
        <v>2500</v>
      </c>
      <c r="AZ70" s="115">
        <f t="shared" ref="AZ70" si="350">AY70*AX70</f>
        <v>2500</v>
      </c>
      <c r="BA70" s="112"/>
      <c r="BB70" s="69" t="str">
        <f t="shared" ref="BB70" si="351">IF(BA70="","","-")</f>
        <v/>
      </c>
      <c r="BC70" s="69" t="str">
        <f t="shared" ref="BC70" si="352">IF(BB70="","","-")</f>
        <v/>
      </c>
      <c r="BD70" s="68">
        <v>1</v>
      </c>
      <c r="BE70" s="69">
        <v>1000</v>
      </c>
      <c r="BF70" s="115">
        <f t="shared" ref="BF70" si="353">BE70*BD70</f>
        <v>1000</v>
      </c>
      <c r="BG70" s="112"/>
      <c r="BH70" s="69" t="str">
        <f t="shared" ref="BH70" si="354">IF(BG70="","","-")</f>
        <v/>
      </c>
      <c r="BI70" s="69" t="str">
        <f t="shared" ref="BI70" si="355">IF(BH70="","","-")</f>
        <v/>
      </c>
      <c r="BJ70" s="68">
        <v>1</v>
      </c>
      <c r="BK70" s="69">
        <v>1000</v>
      </c>
      <c r="BL70" s="115">
        <f t="shared" ref="BL70" si="356">BK70*BJ70</f>
        <v>1000</v>
      </c>
      <c r="BM70" s="112"/>
      <c r="BN70" s="69" t="str">
        <f t="shared" ref="BN70" si="357">IF(BM70="","","-")</f>
        <v/>
      </c>
      <c r="BO70" s="69" t="str">
        <f t="shared" ref="BO70" si="358">IF(BN70="","","-")</f>
        <v/>
      </c>
      <c r="BP70" s="68">
        <v>1</v>
      </c>
      <c r="BQ70" s="69">
        <v>1000</v>
      </c>
      <c r="BR70" s="115">
        <f t="shared" ref="BR70" si="359">BQ70*BP70</f>
        <v>1000</v>
      </c>
      <c r="BS70" s="146"/>
      <c r="BT70" s="147"/>
      <c r="BU70" s="148"/>
      <c r="BV70" s="146">
        <f t="shared" si="11"/>
        <v>2000</v>
      </c>
      <c r="BW70" s="147">
        <f t="shared" si="12"/>
        <v>1000</v>
      </c>
      <c r="BX70" s="148">
        <f t="shared" si="13"/>
        <v>3500</v>
      </c>
    </row>
    <row r="71" spans="2:76" s="4" customFormat="1" ht="24.75" customHeight="1" x14ac:dyDescent="0.25">
      <c r="B71" s="182" t="s">
        <v>116</v>
      </c>
      <c r="C71" s="183"/>
      <c r="D71" s="183"/>
      <c r="E71" s="183"/>
      <c r="F71" s="184"/>
      <c r="G71" s="61">
        <f>SUM(G62:G70)</f>
        <v>65450</v>
      </c>
      <c r="H71" s="157"/>
      <c r="I71" s="158"/>
      <c r="J71" s="99">
        <f>SUM(J67:J70)</f>
        <v>7500</v>
      </c>
      <c r="K71" s="127"/>
      <c r="L71" s="128"/>
      <c r="M71" s="61">
        <f>SUM(M62:M70)</f>
        <v>65450</v>
      </c>
      <c r="N71" s="157"/>
      <c r="O71" s="158"/>
      <c r="P71" s="99">
        <f>SUM(P67:P70)</f>
        <v>7500</v>
      </c>
      <c r="Q71" s="127"/>
      <c r="R71" s="128"/>
      <c r="S71" s="61">
        <f>SUM(S62:S70)</f>
        <v>116500</v>
      </c>
      <c r="T71" s="157"/>
      <c r="U71" s="158"/>
      <c r="V71" s="99">
        <f>SUM(V67:V70)</f>
        <v>18500</v>
      </c>
      <c r="W71" s="127"/>
      <c r="X71" s="128"/>
      <c r="Y71" s="61">
        <f>SUM(Y62:Y70)</f>
        <v>116500</v>
      </c>
      <c r="Z71" s="157"/>
      <c r="AA71" s="158"/>
      <c r="AB71" s="99">
        <f>SUM(AB67:AB70)</f>
        <v>18500</v>
      </c>
      <c r="AC71" s="127"/>
      <c r="AD71" s="128"/>
      <c r="AE71" s="61">
        <f>SUM(AE62:AE70)</f>
        <v>53300</v>
      </c>
      <c r="AF71" s="157"/>
      <c r="AG71" s="158"/>
      <c r="AH71" s="99">
        <f>SUM(AH67:AH70)</f>
        <v>3500</v>
      </c>
      <c r="AI71" s="127"/>
      <c r="AJ71" s="128"/>
      <c r="AK71" s="61">
        <f>SUM(AK62:AK70)</f>
        <v>60600</v>
      </c>
      <c r="AL71" s="157"/>
      <c r="AM71" s="158"/>
      <c r="AN71" s="99">
        <f>SUM(AN67:AN70)</f>
        <v>3500</v>
      </c>
      <c r="AO71" s="127"/>
      <c r="AP71" s="128"/>
      <c r="AQ71" s="61">
        <f>SUM(AQ62:AQ70)</f>
        <v>76111.7</v>
      </c>
      <c r="AR71" s="157"/>
      <c r="AS71" s="158"/>
      <c r="AT71" s="99">
        <f>SUM(AT67:AT70)</f>
        <v>5420</v>
      </c>
      <c r="AU71" s="127"/>
      <c r="AV71" s="128"/>
      <c r="AW71" s="61">
        <f>SUM(AW62:AW70)</f>
        <v>86205.7</v>
      </c>
      <c r="AX71" s="157"/>
      <c r="AY71" s="158"/>
      <c r="AZ71" s="99">
        <f>SUM(AZ67:AZ70)</f>
        <v>5420</v>
      </c>
      <c r="BA71" s="127"/>
      <c r="BB71" s="128"/>
      <c r="BC71" s="61">
        <f>SUM(BC62:BC70)</f>
        <v>36408.6</v>
      </c>
      <c r="BD71" s="157"/>
      <c r="BE71" s="158"/>
      <c r="BF71" s="99">
        <f>SUM(BF67:BF70)</f>
        <v>3753.4</v>
      </c>
      <c r="BG71" s="127"/>
      <c r="BH71" s="128"/>
      <c r="BI71" s="61">
        <f>SUM(BI62:BI70)</f>
        <v>25770.799999999999</v>
      </c>
      <c r="BJ71" s="157"/>
      <c r="BK71" s="158"/>
      <c r="BL71" s="99">
        <f>SUM(BL67:BL70)</f>
        <v>3439.2</v>
      </c>
      <c r="BM71" s="127"/>
      <c r="BN71" s="128"/>
      <c r="BO71" s="61">
        <f>SUM(BO62:BO70)</f>
        <v>27973.5</v>
      </c>
      <c r="BP71" s="157"/>
      <c r="BQ71" s="158"/>
      <c r="BR71" s="99">
        <f>SUM(BR67:BR70)</f>
        <v>1500</v>
      </c>
      <c r="BS71" s="146"/>
      <c r="BT71" s="147"/>
      <c r="BU71" s="148"/>
      <c r="BV71" s="146"/>
      <c r="BW71" s="147"/>
      <c r="BX71" s="148"/>
    </row>
    <row r="72" spans="2:76" s="4" customFormat="1" x14ac:dyDescent="0.25">
      <c r="B72" s="21"/>
      <c r="C72" s="21"/>
      <c r="D72" s="15"/>
      <c r="E72" s="94"/>
      <c r="F72" s="53"/>
      <c r="G72" s="53"/>
      <c r="H72" s="15"/>
      <c r="I72" s="53"/>
      <c r="J72" s="95"/>
      <c r="K72" s="94"/>
      <c r="L72" s="53"/>
      <c r="M72" s="53"/>
      <c r="N72" s="15"/>
      <c r="O72" s="53"/>
      <c r="P72" s="95"/>
      <c r="Q72" s="94"/>
      <c r="R72" s="53"/>
      <c r="S72" s="53"/>
      <c r="T72" s="15"/>
      <c r="U72" s="53"/>
      <c r="V72" s="95"/>
      <c r="W72" s="94"/>
      <c r="X72" s="53"/>
      <c r="Y72" s="53"/>
      <c r="Z72" s="15"/>
      <c r="AA72" s="53"/>
      <c r="AB72" s="95"/>
      <c r="AC72" s="94"/>
      <c r="AD72" s="53"/>
      <c r="AE72" s="53"/>
      <c r="AF72" s="15"/>
      <c r="AG72" s="53"/>
      <c r="AH72" s="95"/>
      <c r="AI72" s="94"/>
      <c r="AJ72" s="53"/>
      <c r="AK72" s="53"/>
      <c r="AL72" s="15"/>
      <c r="AM72" s="53"/>
      <c r="AN72" s="95"/>
      <c r="AO72" s="94"/>
      <c r="AP72" s="53"/>
      <c r="AQ72" s="53"/>
      <c r="AR72" s="15"/>
      <c r="AS72" s="53"/>
      <c r="AT72" s="95"/>
      <c r="AU72" s="94"/>
      <c r="AV72" s="53"/>
      <c r="AW72" s="53"/>
      <c r="AX72" s="15"/>
      <c r="AY72" s="53"/>
      <c r="AZ72" s="95"/>
      <c r="BA72" s="94"/>
      <c r="BB72" s="53"/>
      <c r="BC72" s="53"/>
      <c r="BD72" s="15"/>
      <c r="BE72" s="53"/>
      <c r="BF72" s="95"/>
      <c r="BG72" s="94"/>
      <c r="BH72" s="53"/>
      <c r="BI72" s="53"/>
      <c r="BJ72" s="15"/>
      <c r="BK72" s="53"/>
      <c r="BL72" s="95"/>
      <c r="BM72" s="94"/>
      <c r="BN72" s="53"/>
      <c r="BO72" s="53"/>
      <c r="BP72" s="15"/>
      <c r="BQ72" s="53"/>
      <c r="BR72" s="95"/>
      <c r="BS72" s="146"/>
      <c r="BT72" s="147"/>
      <c r="BU72" s="148"/>
      <c r="BV72" s="146"/>
      <c r="BW72" s="147"/>
      <c r="BX72" s="148"/>
    </row>
    <row r="73" spans="2:76" s="4" customFormat="1" x14ac:dyDescent="0.25">
      <c r="B73" s="21" t="s">
        <v>65</v>
      </c>
      <c r="C73" s="21" t="s">
        <v>12</v>
      </c>
      <c r="D73" s="15"/>
      <c r="E73" s="94"/>
      <c r="F73" s="36"/>
      <c r="G73" s="36"/>
      <c r="H73" s="15"/>
      <c r="I73" s="36"/>
      <c r="J73" s="98"/>
      <c r="K73" s="94"/>
      <c r="L73" s="36"/>
      <c r="M73" s="36"/>
      <c r="N73" s="15"/>
      <c r="O73" s="36"/>
      <c r="P73" s="98"/>
      <c r="Q73" s="94"/>
      <c r="R73" s="36"/>
      <c r="S73" s="36"/>
      <c r="T73" s="15"/>
      <c r="U73" s="36"/>
      <c r="V73" s="98"/>
      <c r="W73" s="94"/>
      <c r="X73" s="36"/>
      <c r="Y73" s="36"/>
      <c r="Z73" s="15"/>
      <c r="AA73" s="36"/>
      <c r="AB73" s="98"/>
      <c r="AC73" s="94"/>
      <c r="AD73" s="36"/>
      <c r="AE73" s="36"/>
      <c r="AF73" s="15"/>
      <c r="AG73" s="36"/>
      <c r="AH73" s="98"/>
      <c r="AI73" s="94"/>
      <c r="AJ73" s="36"/>
      <c r="AK73" s="36"/>
      <c r="AL73" s="15"/>
      <c r="AM73" s="36"/>
      <c r="AN73" s="98"/>
      <c r="AO73" s="94"/>
      <c r="AP73" s="36"/>
      <c r="AQ73" s="36"/>
      <c r="AR73" s="15"/>
      <c r="AS73" s="36"/>
      <c r="AT73" s="98"/>
      <c r="AU73" s="94"/>
      <c r="AV73" s="36"/>
      <c r="AW73" s="36"/>
      <c r="AX73" s="15"/>
      <c r="AY73" s="36"/>
      <c r="AZ73" s="98"/>
      <c r="BA73" s="94"/>
      <c r="BB73" s="36"/>
      <c r="BC73" s="36"/>
      <c r="BD73" s="15"/>
      <c r="BE73" s="36"/>
      <c r="BF73" s="98"/>
      <c r="BG73" s="94"/>
      <c r="BH73" s="36"/>
      <c r="BI73" s="36"/>
      <c r="BJ73" s="15"/>
      <c r="BK73" s="36"/>
      <c r="BL73" s="98"/>
      <c r="BM73" s="94"/>
      <c r="BN73" s="36"/>
      <c r="BO73" s="36"/>
      <c r="BP73" s="15"/>
      <c r="BQ73" s="36"/>
      <c r="BR73" s="98"/>
      <c r="BS73" s="146"/>
      <c r="BT73" s="147"/>
      <c r="BU73" s="148"/>
      <c r="BV73" s="146"/>
      <c r="BW73" s="147"/>
      <c r="BX73" s="148"/>
    </row>
    <row r="74" spans="2:76" s="4" customFormat="1" x14ac:dyDescent="0.25">
      <c r="B74" s="16" t="s">
        <v>66</v>
      </c>
      <c r="C74" s="16" t="s">
        <v>88</v>
      </c>
      <c r="D74" s="19" t="s">
        <v>5</v>
      </c>
      <c r="E74" s="96">
        <v>1</v>
      </c>
      <c r="F74" s="54">
        <v>7100</v>
      </c>
      <c r="G74" s="54">
        <f>F74*E74</f>
        <v>7100</v>
      </c>
      <c r="H74" s="19"/>
      <c r="I74" s="54" t="str">
        <f t="shared" ref="I74:J77" si="360">IF(H74="","","-")</f>
        <v/>
      </c>
      <c r="J74" s="97" t="str">
        <f t="shared" si="360"/>
        <v/>
      </c>
      <c r="K74" s="96">
        <v>1</v>
      </c>
      <c r="L74" s="54">
        <v>11360</v>
      </c>
      <c r="M74" s="54">
        <f t="shared" ref="M74:M77" si="361">L74*K74</f>
        <v>11360</v>
      </c>
      <c r="N74" s="19"/>
      <c r="O74" s="54" t="str">
        <f t="shared" ref="O74:O77" si="362">IF(N74="","","-")</f>
        <v/>
      </c>
      <c r="P74" s="97" t="str">
        <f t="shared" ref="P74:P77" si="363">IF(O74="","","-")</f>
        <v/>
      </c>
      <c r="Q74" s="96">
        <v>1</v>
      </c>
      <c r="R74" s="54">
        <v>4500</v>
      </c>
      <c r="S74" s="54">
        <f t="shared" ref="S74:S77" si="364">R74*Q74</f>
        <v>4500</v>
      </c>
      <c r="T74" s="19"/>
      <c r="U74" s="54" t="str">
        <f t="shared" ref="U74:U77" si="365">IF(T74="","","-")</f>
        <v/>
      </c>
      <c r="V74" s="97" t="str">
        <f t="shared" ref="V74:V77" si="366">IF(U74="","","-")</f>
        <v/>
      </c>
      <c r="W74" s="96">
        <v>1</v>
      </c>
      <c r="X74" s="54">
        <v>4500</v>
      </c>
      <c r="Y74" s="54">
        <f t="shared" ref="Y74:Y77" si="367">X74*W74</f>
        <v>4500</v>
      </c>
      <c r="Z74" s="19"/>
      <c r="AA74" s="54" t="str">
        <f t="shared" ref="AA74:AA77" si="368">IF(Z74="","","-")</f>
        <v/>
      </c>
      <c r="AB74" s="97" t="str">
        <f t="shared" ref="AB74:AB77" si="369">IF(AA74="","","-")</f>
        <v/>
      </c>
      <c r="AC74" s="96">
        <v>1</v>
      </c>
      <c r="AD74" s="54">
        <v>8000</v>
      </c>
      <c r="AE74" s="54">
        <f t="shared" ref="AE74:AE77" si="370">AD74*AC74</f>
        <v>8000</v>
      </c>
      <c r="AF74" s="19"/>
      <c r="AG74" s="54" t="str">
        <f t="shared" ref="AG74:AG77" si="371">IF(AF74="","","-")</f>
        <v/>
      </c>
      <c r="AH74" s="97" t="str">
        <f t="shared" ref="AH74:AH77" si="372">IF(AG74="","","-")</f>
        <v/>
      </c>
      <c r="AI74" s="96">
        <v>1</v>
      </c>
      <c r="AJ74" s="54">
        <v>1050</v>
      </c>
      <c r="AK74" s="54">
        <f t="shared" ref="AK74:AK77" si="373">AJ74*AI74</f>
        <v>1050</v>
      </c>
      <c r="AL74" s="19"/>
      <c r="AM74" s="54" t="str">
        <f t="shared" ref="AM74:AM77" si="374">IF(AL74="","","-")</f>
        <v/>
      </c>
      <c r="AN74" s="97" t="str">
        <f t="shared" ref="AN74:AN77" si="375">IF(AM74="","","-")</f>
        <v/>
      </c>
      <c r="AO74" s="96">
        <v>1</v>
      </c>
      <c r="AP74" s="54"/>
      <c r="AQ74" s="54">
        <f t="shared" ref="AQ74:AQ77" si="376">AP74*AO74</f>
        <v>0</v>
      </c>
      <c r="AR74" s="19"/>
      <c r="AS74" s="54" t="str">
        <f t="shared" ref="AS74:AS77" si="377">IF(AR74="","","-")</f>
        <v/>
      </c>
      <c r="AT74" s="97" t="str">
        <f t="shared" ref="AT74:AT77" si="378">IF(AS74="","","-")</f>
        <v/>
      </c>
      <c r="AU74" s="96">
        <v>1</v>
      </c>
      <c r="AV74" s="54"/>
      <c r="AW74" s="54">
        <f t="shared" ref="AW74:AW77" si="379">AV74*AU74</f>
        <v>0</v>
      </c>
      <c r="AX74" s="19"/>
      <c r="AY74" s="54" t="str">
        <f t="shared" ref="AY74:AY77" si="380">IF(AX74="","","-")</f>
        <v/>
      </c>
      <c r="AZ74" s="97" t="str">
        <f t="shared" ref="AZ74:AZ77" si="381">IF(AY74="","","-")</f>
        <v/>
      </c>
      <c r="BA74" s="96">
        <v>1</v>
      </c>
      <c r="BB74" s="54">
        <v>3587</v>
      </c>
      <c r="BC74" s="54">
        <f t="shared" ref="BC74:BC77" si="382">BB74*BA74</f>
        <v>3587</v>
      </c>
      <c r="BD74" s="19"/>
      <c r="BE74" s="54" t="str">
        <f t="shared" ref="BE74:BE77" si="383">IF(BD74="","","-")</f>
        <v/>
      </c>
      <c r="BF74" s="97" t="str">
        <f t="shared" ref="BF74:BF77" si="384">IF(BE74="","","-")</f>
        <v/>
      </c>
      <c r="BG74" s="96">
        <v>1</v>
      </c>
      <c r="BH74" s="54">
        <v>3537</v>
      </c>
      <c r="BI74" s="54">
        <f t="shared" ref="BI74:BI77" si="385">BH74*BG74</f>
        <v>3537</v>
      </c>
      <c r="BJ74" s="19"/>
      <c r="BK74" s="54" t="str">
        <f t="shared" ref="BK74:BK77" si="386">IF(BJ74="","","-")</f>
        <v/>
      </c>
      <c r="BL74" s="97" t="str">
        <f t="shared" ref="BL74:BL77" si="387">IF(BK74="","","-")</f>
        <v/>
      </c>
      <c r="BM74" s="96">
        <v>1</v>
      </c>
      <c r="BN74" s="54">
        <v>10709.75</v>
      </c>
      <c r="BO74" s="54">
        <f t="shared" ref="BO74:BO77" si="388">BN74*BM74</f>
        <v>10709.75</v>
      </c>
      <c r="BP74" s="19"/>
      <c r="BQ74" s="54" t="str">
        <f t="shared" ref="BQ74:BQ77" si="389">IF(BP74="","","-")</f>
        <v/>
      </c>
      <c r="BR74" s="97" t="str">
        <f t="shared" ref="BR74:BR77" si="390">IF(BQ74="","","-")</f>
        <v/>
      </c>
      <c r="BS74" s="146">
        <f>AVERAGE(F74,L74,R74,X74,AD74,AJ74,AP74,AV74,BB74,BH74,BN74)</f>
        <v>6038.1944444444443</v>
      </c>
      <c r="BT74" s="147">
        <f>MIN(F74,L74,R74,X74,AD74,AJ74,AP74,AV74,BB74,BH74,BN74)</f>
        <v>1050</v>
      </c>
      <c r="BU74" s="148">
        <f>MAX(F74,L74,R74,X74,AD74,AJ74,AP74,AV74,BB74,BH74,BN74)</f>
        <v>11360</v>
      </c>
      <c r="BV74" s="146"/>
      <c r="BW74" s="147"/>
      <c r="BX74" s="148"/>
    </row>
    <row r="75" spans="2:76" s="4" customFormat="1" x14ac:dyDescent="0.25">
      <c r="B75" s="13" t="s">
        <v>67</v>
      </c>
      <c r="C75" s="13" t="s">
        <v>89</v>
      </c>
      <c r="D75" s="15" t="s">
        <v>5</v>
      </c>
      <c r="E75" s="94">
        <v>1</v>
      </c>
      <c r="F75" s="36">
        <v>7030</v>
      </c>
      <c r="G75" s="54">
        <f t="shared" ref="G75:G77" si="391">F75*E75</f>
        <v>7030</v>
      </c>
      <c r="H75" s="15"/>
      <c r="I75" s="36" t="str">
        <f t="shared" si="360"/>
        <v/>
      </c>
      <c r="J75" s="98" t="str">
        <f t="shared" si="360"/>
        <v/>
      </c>
      <c r="K75" s="94">
        <v>1</v>
      </c>
      <c r="L75" s="36">
        <v>7030</v>
      </c>
      <c r="M75" s="54">
        <f t="shared" si="361"/>
        <v>7030</v>
      </c>
      <c r="N75" s="15"/>
      <c r="O75" s="36" t="str">
        <f t="shared" si="362"/>
        <v/>
      </c>
      <c r="P75" s="98" t="str">
        <f t="shared" si="363"/>
        <v/>
      </c>
      <c r="Q75" s="94">
        <v>1</v>
      </c>
      <c r="R75" s="36">
        <v>7500</v>
      </c>
      <c r="S75" s="54">
        <f t="shared" si="364"/>
        <v>7500</v>
      </c>
      <c r="T75" s="15"/>
      <c r="U75" s="36" t="str">
        <f t="shared" si="365"/>
        <v/>
      </c>
      <c r="V75" s="98" t="str">
        <f t="shared" si="366"/>
        <v/>
      </c>
      <c r="W75" s="94">
        <v>1</v>
      </c>
      <c r="X75" s="36">
        <v>7500</v>
      </c>
      <c r="Y75" s="54">
        <f t="shared" si="367"/>
        <v>7500</v>
      </c>
      <c r="Z75" s="15"/>
      <c r="AA75" s="36" t="str">
        <f t="shared" si="368"/>
        <v/>
      </c>
      <c r="AB75" s="98" t="str">
        <f t="shared" si="369"/>
        <v/>
      </c>
      <c r="AC75" s="94">
        <v>1</v>
      </c>
      <c r="AD75" s="36">
        <v>12500</v>
      </c>
      <c r="AE75" s="54">
        <f t="shared" si="370"/>
        <v>12500</v>
      </c>
      <c r="AF75" s="15"/>
      <c r="AG75" s="36" t="str">
        <f t="shared" si="371"/>
        <v/>
      </c>
      <c r="AH75" s="98" t="str">
        <f t="shared" si="372"/>
        <v/>
      </c>
      <c r="AI75" s="94">
        <v>1</v>
      </c>
      <c r="AJ75" s="36">
        <v>7940</v>
      </c>
      <c r="AK75" s="54">
        <f t="shared" si="373"/>
        <v>7940</v>
      </c>
      <c r="AL75" s="15"/>
      <c r="AM75" s="36" t="str">
        <f t="shared" si="374"/>
        <v/>
      </c>
      <c r="AN75" s="98" t="str">
        <f t="shared" si="375"/>
        <v/>
      </c>
      <c r="AO75" s="94">
        <v>1</v>
      </c>
      <c r="AP75" s="36">
        <v>8342.2000000000007</v>
      </c>
      <c r="AQ75" s="54">
        <f t="shared" si="376"/>
        <v>8342.2000000000007</v>
      </c>
      <c r="AR75" s="15"/>
      <c r="AS75" s="36" t="str">
        <f t="shared" si="377"/>
        <v/>
      </c>
      <c r="AT75" s="98" t="str">
        <f t="shared" si="378"/>
        <v/>
      </c>
      <c r="AU75" s="94">
        <v>1</v>
      </c>
      <c r="AV75" s="36">
        <v>8077.8</v>
      </c>
      <c r="AW75" s="54">
        <f t="shared" si="379"/>
        <v>8077.8</v>
      </c>
      <c r="AX75" s="15"/>
      <c r="AY75" s="36" t="str">
        <f t="shared" si="380"/>
        <v/>
      </c>
      <c r="AZ75" s="98" t="str">
        <f t="shared" si="381"/>
        <v/>
      </c>
      <c r="BA75" s="94">
        <v>1</v>
      </c>
      <c r="BB75" s="36">
        <v>5038</v>
      </c>
      <c r="BC75" s="54">
        <f t="shared" si="382"/>
        <v>5038</v>
      </c>
      <c r="BD75" s="15"/>
      <c r="BE75" s="36" t="str">
        <f t="shared" si="383"/>
        <v/>
      </c>
      <c r="BF75" s="98" t="str">
        <f t="shared" si="384"/>
        <v/>
      </c>
      <c r="BG75" s="94">
        <v>1</v>
      </c>
      <c r="BH75" s="36">
        <v>4937</v>
      </c>
      <c r="BI75" s="54">
        <f t="shared" si="385"/>
        <v>4937</v>
      </c>
      <c r="BJ75" s="15"/>
      <c r="BK75" s="36" t="str">
        <f t="shared" si="386"/>
        <v/>
      </c>
      <c r="BL75" s="98" t="str">
        <f t="shared" si="387"/>
        <v/>
      </c>
      <c r="BM75" s="94">
        <v>1</v>
      </c>
      <c r="BN75" s="36">
        <f>6514.1+2632</f>
        <v>9146.1</v>
      </c>
      <c r="BO75" s="54">
        <f t="shared" si="388"/>
        <v>9146.1</v>
      </c>
      <c r="BP75" s="15"/>
      <c r="BQ75" s="36" t="str">
        <f t="shared" si="389"/>
        <v/>
      </c>
      <c r="BR75" s="98" t="str">
        <f t="shared" si="390"/>
        <v/>
      </c>
      <c r="BS75" s="146">
        <f>AVERAGE(F75,L75,R75,X75,AD75,AJ75,AP75,AV75,BB75,BH75,BN75)</f>
        <v>7731.0090909090914</v>
      </c>
      <c r="BT75" s="147">
        <f>MIN(F75,L75,R75,X75,AD75,AJ75,AP75,AV75,BB75,BH75,BN75)</f>
        <v>4937</v>
      </c>
      <c r="BU75" s="148">
        <f>MAX(F75,L75,R75,X75,AD75,AJ75,AP75,AV75,BB75,BH75,BN75)</f>
        <v>12500</v>
      </c>
      <c r="BV75" s="146"/>
      <c r="BW75" s="147"/>
      <c r="BX75" s="148"/>
    </row>
    <row r="76" spans="2:76" s="4" customFormat="1" x14ac:dyDescent="0.25">
      <c r="B76" s="16" t="s">
        <v>90</v>
      </c>
      <c r="C76" s="16" t="s">
        <v>92</v>
      </c>
      <c r="D76" s="19" t="s">
        <v>5</v>
      </c>
      <c r="E76" s="96">
        <v>1</v>
      </c>
      <c r="F76" s="54">
        <v>1300</v>
      </c>
      <c r="G76" s="54">
        <f t="shared" si="391"/>
        <v>1300</v>
      </c>
      <c r="H76" s="19"/>
      <c r="I76" s="54" t="str">
        <f t="shared" si="360"/>
        <v/>
      </c>
      <c r="J76" s="97" t="str">
        <f t="shared" si="360"/>
        <v/>
      </c>
      <c r="K76" s="96">
        <v>1</v>
      </c>
      <c r="L76" s="54">
        <v>1300</v>
      </c>
      <c r="M76" s="54">
        <f t="shared" si="361"/>
        <v>1300</v>
      </c>
      <c r="N76" s="19"/>
      <c r="O76" s="54" t="str">
        <f t="shared" si="362"/>
        <v/>
      </c>
      <c r="P76" s="97" t="str">
        <f t="shared" si="363"/>
        <v/>
      </c>
      <c r="Q76" s="96">
        <v>1</v>
      </c>
      <c r="R76" s="54">
        <v>1050</v>
      </c>
      <c r="S76" s="54">
        <f t="shared" si="364"/>
        <v>1050</v>
      </c>
      <c r="T76" s="19"/>
      <c r="U76" s="54" t="str">
        <f t="shared" si="365"/>
        <v/>
      </c>
      <c r="V76" s="97" t="str">
        <f t="shared" si="366"/>
        <v/>
      </c>
      <c r="W76" s="96">
        <v>1</v>
      </c>
      <c r="X76" s="54">
        <v>1050</v>
      </c>
      <c r="Y76" s="54">
        <f t="shared" si="367"/>
        <v>1050</v>
      </c>
      <c r="Z76" s="19"/>
      <c r="AA76" s="54" t="str">
        <f t="shared" si="368"/>
        <v/>
      </c>
      <c r="AB76" s="97" t="str">
        <f t="shared" si="369"/>
        <v/>
      </c>
      <c r="AC76" s="96">
        <v>1</v>
      </c>
      <c r="AD76" s="54">
        <v>1500</v>
      </c>
      <c r="AE76" s="54">
        <f t="shared" si="370"/>
        <v>1500</v>
      </c>
      <c r="AF76" s="19"/>
      <c r="AG76" s="54" t="str">
        <f t="shared" si="371"/>
        <v/>
      </c>
      <c r="AH76" s="97" t="str">
        <f t="shared" si="372"/>
        <v/>
      </c>
      <c r="AI76" s="96">
        <v>1</v>
      </c>
      <c r="AJ76" s="54">
        <v>1050</v>
      </c>
      <c r="AK76" s="54">
        <f t="shared" si="373"/>
        <v>1050</v>
      </c>
      <c r="AL76" s="19"/>
      <c r="AM76" s="54" t="str">
        <f t="shared" si="374"/>
        <v/>
      </c>
      <c r="AN76" s="97" t="str">
        <f t="shared" si="375"/>
        <v/>
      </c>
      <c r="AO76" s="96">
        <v>1</v>
      </c>
      <c r="AP76" s="54">
        <v>4000</v>
      </c>
      <c r="AQ76" s="54">
        <f t="shared" si="376"/>
        <v>4000</v>
      </c>
      <c r="AR76" s="19"/>
      <c r="AS76" s="54" t="str">
        <f t="shared" si="377"/>
        <v/>
      </c>
      <c r="AT76" s="97" t="str">
        <f t="shared" si="378"/>
        <v/>
      </c>
      <c r="AU76" s="96">
        <v>1</v>
      </c>
      <c r="AV76" s="54">
        <v>4000</v>
      </c>
      <c r="AW76" s="54">
        <f t="shared" si="379"/>
        <v>4000</v>
      </c>
      <c r="AX76" s="19"/>
      <c r="AY76" s="54" t="str">
        <f t="shared" si="380"/>
        <v/>
      </c>
      <c r="AZ76" s="97" t="str">
        <f t="shared" si="381"/>
        <v/>
      </c>
      <c r="BA76" s="96">
        <v>1</v>
      </c>
      <c r="BB76" s="54">
        <v>1815</v>
      </c>
      <c r="BC76" s="54">
        <f t="shared" si="382"/>
        <v>1815</v>
      </c>
      <c r="BD76" s="19"/>
      <c r="BE76" s="54" t="str">
        <f t="shared" si="383"/>
        <v/>
      </c>
      <c r="BF76" s="97" t="str">
        <f t="shared" si="384"/>
        <v/>
      </c>
      <c r="BG76" s="96">
        <v>1</v>
      </c>
      <c r="BH76" s="54">
        <v>3537</v>
      </c>
      <c r="BI76" s="54">
        <f t="shared" si="385"/>
        <v>3537</v>
      </c>
      <c r="BJ76" s="19"/>
      <c r="BK76" s="54" t="str">
        <f t="shared" si="386"/>
        <v/>
      </c>
      <c r="BL76" s="97" t="str">
        <f t="shared" si="387"/>
        <v/>
      </c>
      <c r="BM76" s="96">
        <v>1</v>
      </c>
      <c r="BN76" s="54">
        <v>1271.5</v>
      </c>
      <c r="BO76" s="54">
        <f t="shared" si="388"/>
        <v>1271.5</v>
      </c>
      <c r="BP76" s="19"/>
      <c r="BQ76" s="54" t="str">
        <f t="shared" si="389"/>
        <v/>
      </c>
      <c r="BR76" s="97" t="str">
        <f t="shared" si="390"/>
        <v/>
      </c>
      <c r="BS76" s="146">
        <f>AVERAGE(F76,L76,R76,X76,AD76,AJ76,AP76,AV76,BB76,BH76,BN76)</f>
        <v>1988.5</v>
      </c>
      <c r="BT76" s="147">
        <f>MIN(F76,L76,R76,X76,AD76,AJ76,AP76,AV76,BB76,BH76,BN76)</f>
        <v>1050</v>
      </c>
      <c r="BU76" s="148">
        <f>MAX(F76,L76,R76,X76,AD76,AJ76,AP76,AV76,BB76,BH76,BN76)</f>
        <v>4000</v>
      </c>
      <c r="BV76" s="146"/>
      <c r="BW76" s="147"/>
      <c r="BX76" s="148"/>
    </row>
    <row r="77" spans="2:76" s="4" customFormat="1" x14ac:dyDescent="0.25">
      <c r="B77" s="13" t="s">
        <v>91</v>
      </c>
      <c r="C77" s="13" t="s">
        <v>93</v>
      </c>
      <c r="D77" s="15" t="s">
        <v>5</v>
      </c>
      <c r="E77" s="94">
        <v>1</v>
      </c>
      <c r="F77" s="66">
        <v>2600</v>
      </c>
      <c r="G77" s="54">
        <f t="shared" si="391"/>
        <v>2600</v>
      </c>
      <c r="H77" s="15"/>
      <c r="I77" s="66" t="str">
        <f t="shared" si="360"/>
        <v/>
      </c>
      <c r="J77" s="107" t="str">
        <f t="shared" si="360"/>
        <v/>
      </c>
      <c r="K77" s="94">
        <v>1</v>
      </c>
      <c r="L77" s="66">
        <v>2600</v>
      </c>
      <c r="M77" s="54">
        <f t="shared" si="361"/>
        <v>2600</v>
      </c>
      <c r="N77" s="15"/>
      <c r="O77" s="66" t="str">
        <f t="shared" si="362"/>
        <v/>
      </c>
      <c r="P77" s="107" t="str">
        <f t="shared" si="363"/>
        <v/>
      </c>
      <c r="Q77" s="94">
        <v>1</v>
      </c>
      <c r="R77" s="66">
        <v>1050</v>
      </c>
      <c r="S77" s="54">
        <f t="shared" si="364"/>
        <v>1050</v>
      </c>
      <c r="T77" s="15"/>
      <c r="U77" s="66" t="str">
        <f t="shared" si="365"/>
        <v/>
      </c>
      <c r="V77" s="107" t="str">
        <f t="shared" si="366"/>
        <v/>
      </c>
      <c r="W77" s="94">
        <v>1</v>
      </c>
      <c r="X77" s="66">
        <v>1050</v>
      </c>
      <c r="Y77" s="54">
        <f t="shared" si="367"/>
        <v>1050</v>
      </c>
      <c r="Z77" s="15"/>
      <c r="AA77" s="66" t="str">
        <f t="shared" si="368"/>
        <v/>
      </c>
      <c r="AB77" s="107" t="str">
        <f t="shared" si="369"/>
        <v/>
      </c>
      <c r="AC77" s="94">
        <v>1</v>
      </c>
      <c r="AD77" s="66">
        <v>1500</v>
      </c>
      <c r="AE77" s="54">
        <f t="shared" si="370"/>
        <v>1500</v>
      </c>
      <c r="AF77" s="15"/>
      <c r="AG77" s="66" t="str">
        <f t="shared" si="371"/>
        <v/>
      </c>
      <c r="AH77" s="107" t="str">
        <f t="shared" si="372"/>
        <v/>
      </c>
      <c r="AI77" s="94">
        <v>1</v>
      </c>
      <c r="AJ77" s="66">
        <v>1050</v>
      </c>
      <c r="AK77" s="54">
        <f t="shared" si="373"/>
        <v>1050</v>
      </c>
      <c r="AL77" s="15"/>
      <c r="AM77" s="66" t="str">
        <f t="shared" si="374"/>
        <v/>
      </c>
      <c r="AN77" s="107" t="str">
        <f t="shared" si="375"/>
        <v/>
      </c>
      <c r="AO77" s="94">
        <v>1</v>
      </c>
      <c r="AP77" s="66">
        <v>4000</v>
      </c>
      <c r="AQ77" s="54">
        <f t="shared" si="376"/>
        <v>4000</v>
      </c>
      <c r="AR77" s="15"/>
      <c r="AS77" s="66" t="str">
        <f t="shared" si="377"/>
        <v/>
      </c>
      <c r="AT77" s="107" t="str">
        <f t="shared" si="378"/>
        <v/>
      </c>
      <c r="AU77" s="94">
        <v>1</v>
      </c>
      <c r="AV77" s="66">
        <v>4000</v>
      </c>
      <c r="AW77" s="54">
        <f t="shared" si="379"/>
        <v>4000</v>
      </c>
      <c r="AX77" s="15"/>
      <c r="AY77" s="66" t="str">
        <f t="shared" si="380"/>
        <v/>
      </c>
      <c r="AZ77" s="107" t="str">
        <f t="shared" si="381"/>
        <v/>
      </c>
      <c r="BA77" s="94">
        <v>1</v>
      </c>
      <c r="BB77" s="66">
        <v>1815</v>
      </c>
      <c r="BC77" s="54">
        <f t="shared" si="382"/>
        <v>1815</v>
      </c>
      <c r="BD77" s="15"/>
      <c r="BE77" s="66" t="str">
        <f t="shared" si="383"/>
        <v/>
      </c>
      <c r="BF77" s="107" t="str">
        <f t="shared" si="384"/>
        <v/>
      </c>
      <c r="BG77" s="94">
        <v>1</v>
      </c>
      <c r="BH77" s="66">
        <v>3572</v>
      </c>
      <c r="BI77" s="54">
        <f t="shared" si="385"/>
        <v>3572</v>
      </c>
      <c r="BJ77" s="15"/>
      <c r="BK77" s="66" t="str">
        <f t="shared" si="386"/>
        <v/>
      </c>
      <c r="BL77" s="107" t="str">
        <f t="shared" si="387"/>
        <v/>
      </c>
      <c r="BM77" s="94">
        <v>1</v>
      </c>
      <c r="BN77" s="66">
        <v>2233.6999999999998</v>
      </c>
      <c r="BO77" s="54">
        <f t="shared" si="388"/>
        <v>2233.6999999999998</v>
      </c>
      <c r="BP77" s="15"/>
      <c r="BQ77" s="66" t="str">
        <f t="shared" si="389"/>
        <v/>
      </c>
      <c r="BR77" s="107" t="str">
        <f t="shared" si="390"/>
        <v/>
      </c>
      <c r="BS77" s="146">
        <f>AVERAGE(F77,L77,R77,X77,AD77,AJ77,AP77,AV77,BB77,BH77,BN77)</f>
        <v>2315.5181818181818</v>
      </c>
      <c r="BT77" s="147">
        <f>MIN(F77,L77,R77,X77,AD77,AJ77,AP77,AV77,BB77,BH77,BN77)</f>
        <v>1050</v>
      </c>
      <c r="BU77" s="148">
        <f>MAX(F77,L77,R77,X77,AD77,AJ77,AP77,AV77,BB77,BH77,BN77)</f>
        <v>4000</v>
      </c>
      <c r="BV77" s="146"/>
      <c r="BW77" s="147"/>
      <c r="BX77" s="148"/>
    </row>
    <row r="78" spans="2:76" s="4" customFormat="1" ht="24.75" customHeight="1" x14ac:dyDescent="0.25">
      <c r="B78" s="182" t="s">
        <v>117</v>
      </c>
      <c r="C78" s="183"/>
      <c r="D78" s="183"/>
      <c r="E78" s="183"/>
      <c r="F78" s="184"/>
      <c r="G78" s="61">
        <f>SUM(G74:G77)</f>
        <v>18030</v>
      </c>
      <c r="H78" s="157"/>
      <c r="I78" s="158"/>
      <c r="J78" s="99">
        <v>0</v>
      </c>
      <c r="K78" s="127"/>
      <c r="L78" s="129"/>
      <c r="M78" s="61">
        <f>SUM(M74:M77)</f>
        <v>22290</v>
      </c>
      <c r="N78" s="157"/>
      <c r="O78" s="158"/>
      <c r="P78" s="99">
        <v>0</v>
      </c>
      <c r="Q78" s="127"/>
      <c r="R78" s="129"/>
      <c r="S78" s="61">
        <f>SUM(S74:S77)</f>
        <v>14100</v>
      </c>
      <c r="T78" s="157"/>
      <c r="U78" s="158"/>
      <c r="V78" s="99">
        <v>0</v>
      </c>
      <c r="W78" s="127"/>
      <c r="X78" s="129"/>
      <c r="Y78" s="61">
        <f>SUM(Y74:Y77)</f>
        <v>14100</v>
      </c>
      <c r="Z78" s="157"/>
      <c r="AA78" s="158"/>
      <c r="AB78" s="99">
        <v>0</v>
      </c>
      <c r="AC78" s="127"/>
      <c r="AD78" s="129"/>
      <c r="AE78" s="61">
        <f>SUM(AE74:AE77)</f>
        <v>23500</v>
      </c>
      <c r="AF78" s="157"/>
      <c r="AG78" s="158"/>
      <c r="AH78" s="99">
        <v>0</v>
      </c>
      <c r="AI78" s="127"/>
      <c r="AJ78" s="129"/>
      <c r="AK78" s="61">
        <f>SUM(AK74:AK77)</f>
        <v>11090</v>
      </c>
      <c r="AL78" s="157"/>
      <c r="AM78" s="158"/>
      <c r="AN78" s="99">
        <v>0</v>
      </c>
      <c r="AO78" s="127"/>
      <c r="AP78" s="129"/>
      <c r="AQ78" s="61">
        <f>SUM(AQ74:AQ77)</f>
        <v>16342.2</v>
      </c>
      <c r="AR78" s="157"/>
      <c r="AS78" s="158"/>
      <c r="AT78" s="99">
        <v>0</v>
      </c>
      <c r="AU78" s="127"/>
      <c r="AV78" s="129"/>
      <c r="AW78" s="61">
        <f>SUM(AW74:AW77)</f>
        <v>16077.8</v>
      </c>
      <c r="AX78" s="157"/>
      <c r="AY78" s="158"/>
      <c r="AZ78" s="99">
        <v>0</v>
      </c>
      <c r="BA78" s="127"/>
      <c r="BB78" s="129"/>
      <c r="BC78" s="61">
        <f>SUM(BC74:BC77)</f>
        <v>12255</v>
      </c>
      <c r="BD78" s="157"/>
      <c r="BE78" s="158"/>
      <c r="BF78" s="99">
        <v>0</v>
      </c>
      <c r="BG78" s="127"/>
      <c r="BH78" s="129"/>
      <c r="BI78" s="61">
        <f>SUM(BI74:BI77)</f>
        <v>15583</v>
      </c>
      <c r="BJ78" s="157"/>
      <c r="BK78" s="158"/>
      <c r="BL78" s="99">
        <v>0</v>
      </c>
      <c r="BM78" s="127"/>
      <c r="BN78" s="129"/>
      <c r="BO78" s="61">
        <f>SUM(BO74:BO77)</f>
        <v>23361.05</v>
      </c>
      <c r="BP78" s="157"/>
      <c r="BQ78" s="158"/>
      <c r="BR78" s="99">
        <v>0</v>
      </c>
      <c r="BS78" s="146"/>
      <c r="BT78" s="147"/>
      <c r="BU78" s="148"/>
      <c r="BV78" s="146"/>
      <c r="BW78" s="147"/>
      <c r="BX78" s="148"/>
    </row>
    <row r="79" spans="2:76" s="27" customFormat="1" x14ac:dyDescent="0.25">
      <c r="B79" s="13"/>
      <c r="C79" s="13"/>
      <c r="D79" s="15"/>
      <c r="E79" s="94"/>
      <c r="F79" s="36"/>
      <c r="G79" s="36"/>
      <c r="H79" s="15"/>
      <c r="I79" s="36"/>
      <c r="J79" s="98"/>
      <c r="K79" s="94"/>
      <c r="L79" s="36"/>
      <c r="M79" s="36"/>
      <c r="N79" s="15"/>
      <c r="O79" s="36"/>
      <c r="P79" s="98"/>
      <c r="Q79" s="94"/>
      <c r="R79" s="36"/>
      <c r="S79" s="36"/>
      <c r="T79" s="15"/>
      <c r="U79" s="36"/>
      <c r="V79" s="98"/>
      <c r="W79" s="94"/>
      <c r="X79" s="36"/>
      <c r="Y79" s="36"/>
      <c r="Z79" s="15"/>
      <c r="AA79" s="36"/>
      <c r="AB79" s="98"/>
      <c r="AC79" s="94"/>
      <c r="AD79" s="36"/>
      <c r="AE79" s="36"/>
      <c r="AF79" s="15"/>
      <c r="AG79" s="36"/>
      <c r="AH79" s="98"/>
      <c r="AI79" s="94"/>
      <c r="AJ79" s="36"/>
      <c r="AK79" s="36"/>
      <c r="AL79" s="15"/>
      <c r="AM79" s="36"/>
      <c r="AN79" s="98"/>
      <c r="AO79" s="94"/>
      <c r="AP79" s="36"/>
      <c r="AQ79" s="36"/>
      <c r="AR79" s="15"/>
      <c r="AS79" s="36"/>
      <c r="AT79" s="98"/>
      <c r="AU79" s="94"/>
      <c r="AV79" s="36"/>
      <c r="AW79" s="36"/>
      <c r="AX79" s="15"/>
      <c r="AY79" s="36"/>
      <c r="AZ79" s="98"/>
      <c r="BA79" s="94"/>
      <c r="BB79" s="36"/>
      <c r="BC79" s="36"/>
      <c r="BD79" s="15"/>
      <c r="BE79" s="36"/>
      <c r="BF79" s="98"/>
      <c r="BG79" s="94"/>
      <c r="BH79" s="36"/>
      <c r="BI79" s="36"/>
      <c r="BJ79" s="15"/>
      <c r="BK79" s="36"/>
      <c r="BL79" s="98"/>
      <c r="BM79" s="94"/>
      <c r="BN79" s="36"/>
      <c r="BO79" s="36"/>
      <c r="BP79" s="15"/>
      <c r="BQ79" s="36"/>
      <c r="BR79" s="98"/>
      <c r="BS79" s="146"/>
      <c r="BT79" s="147"/>
      <c r="BU79" s="148"/>
      <c r="BV79" s="146"/>
      <c r="BW79" s="147"/>
      <c r="BX79" s="148"/>
    </row>
    <row r="80" spans="2:76" s="4" customFormat="1" x14ac:dyDescent="0.25">
      <c r="B80" s="21" t="s">
        <v>68</v>
      </c>
      <c r="C80" s="21" t="s">
        <v>13</v>
      </c>
      <c r="D80" s="15"/>
      <c r="E80" s="94"/>
      <c r="F80" s="36"/>
      <c r="G80" s="36"/>
      <c r="H80" s="15"/>
      <c r="I80" s="36"/>
      <c r="J80" s="98"/>
      <c r="K80" s="94"/>
      <c r="L80" s="36"/>
      <c r="M80" s="36"/>
      <c r="N80" s="15"/>
      <c r="O80" s="36"/>
      <c r="P80" s="98"/>
      <c r="Q80" s="94"/>
      <c r="R80" s="36"/>
      <c r="S80" s="36"/>
      <c r="T80" s="15"/>
      <c r="U80" s="36"/>
      <c r="V80" s="98"/>
      <c r="W80" s="94"/>
      <c r="X80" s="36"/>
      <c r="Y80" s="36"/>
      <c r="Z80" s="15"/>
      <c r="AA80" s="36"/>
      <c r="AB80" s="98"/>
      <c r="AC80" s="94"/>
      <c r="AD80" s="36"/>
      <c r="AE80" s="36"/>
      <c r="AF80" s="15"/>
      <c r="AG80" s="36"/>
      <c r="AH80" s="98"/>
      <c r="AI80" s="94"/>
      <c r="AJ80" s="36"/>
      <c r="AK80" s="36"/>
      <c r="AL80" s="15"/>
      <c r="AM80" s="36"/>
      <c r="AN80" s="98"/>
      <c r="AO80" s="94"/>
      <c r="AP80" s="36"/>
      <c r="AQ80" s="36"/>
      <c r="AR80" s="15"/>
      <c r="AS80" s="36"/>
      <c r="AT80" s="98"/>
      <c r="AU80" s="94"/>
      <c r="AV80" s="36"/>
      <c r="AW80" s="36"/>
      <c r="AX80" s="15"/>
      <c r="AY80" s="36"/>
      <c r="AZ80" s="98"/>
      <c r="BA80" s="94"/>
      <c r="BB80" s="36"/>
      <c r="BC80" s="36"/>
      <c r="BD80" s="15"/>
      <c r="BE80" s="36"/>
      <c r="BF80" s="98"/>
      <c r="BG80" s="94"/>
      <c r="BH80" s="36"/>
      <c r="BI80" s="36"/>
      <c r="BJ80" s="15"/>
      <c r="BK80" s="36"/>
      <c r="BL80" s="98"/>
      <c r="BM80" s="94"/>
      <c r="BN80" s="36"/>
      <c r="BO80" s="36"/>
      <c r="BP80" s="15"/>
      <c r="BQ80" s="36"/>
      <c r="BR80" s="98"/>
      <c r="BS80" s="146"/>
      <c r="BT80" s="147"/>
      <c r="BU80" s="148"/>
      <c r="BV80" s="146"/>
      <c r="BW80" s="147"/>
      <c r="BX80" s="148"/>
    </row>
    <row r="81" spans="2:76" s="4" customFormat="1" x14ac:dyDescent="0.25">
      <c r="B81" s="16" t="s">
        <v>69</v>
      </c>
      <c r="C81" s="16" t="s">
        <v>94</v>
      </c>
      <c r="D81" s="19" t="s">
        <v>5</v>
      </c>
      <c r="E81" s="96">
        <v>1</v>
      </c>
      <c r="F81" s="54">
        <v>2500</v>
      </c>
      <c r="G81" s="54">
        <f>E81*F81</f>
        <v>2500</v>
      </c>
      <c r="H81" s="19"/>
      <c r="I81" s="54" t="str">
        <f t="shared" ref="I81:J82" si="392">IF(H81="","","-")</f>
        <v/>
      </c>
      <c r="J81" s="97" t="str">
        <f t="shared" si="392"/>
        <v/>
      </c>
      <c r="K81" s="96">
        <v>1</v>
      </c>
      <c r="L81" s="54">
        <v>2500</v>
      </c>
      <c r="M81" s="54">
        <f>K81*L81</f>
        <v>2500</v>
      </c>
      <c r="N81" s="19"/>
      <c r="O81" s="54" t="str">
        <f t="shared" ref="O81:O82" si="393">IF(N81="","","-")</f>
        <v/>
      </c>
      <c r="P81" s="97" t="str">
        <f t="shared" ref="P81:P82" si="394">IF(O81="","","-")</f>
        <v/>
      </c>
      <c r="Q81" s="96">
        <v>1</v>
      </c>
      <c r="R81" s="54">
        <v>3000</v>
      </c>
      <c r="S81" s="54">
        <f>Q81*R81</f>
        <v>3000</v>
      </c>
      <c r="T81" s="19"/>
      <c r="U81" s="54" t="str">
        <f t="shared" ref="U81:U82" si="395">IF(T81="","","-")</f>
        <v/>
      </c>
      <c r="V81" s="97" t="str">
        <f t="shared" ref="V81:V82" si="396">IF(U81="","","-")</f>
        <v/>
      </c>
      <c r="W81" s="96">
        <v>1</v>
      </c>
      <c r="X81" s="54">
        <v>3000</v>
      </c>
      <c r="Y81" s="54">
        <f>W81*X81</f>
        <v>3000</v>
      </c>
      <c r="Z81" s="19"/>
      <c r="AA81" s="54" t="str">
        <f t="shared" ref="AA81:AA82" si="397">IF(Z81="","","-")</f>
        <v/>
      </c>
      <c r="AB81" s="97" t="str">
        <f t="shared" ref="AB81:AB82" si="398">IF(AA81="","","-")</f>
        <v/>
      </c>
      <c r="AC81" s="96">
        <v>1</v>
      </c>
      <c r="AD81" s="54">
        <v>5000</v>
      </c>
      <c r="AE81" s="54">
        <f>AC81*AD81</f>
        <v>5000</v>
      </c>
      <c r="AF81" s="19"/>
      <c r="AG81" s="54" t="str">
        <f t="shared" ref="AG81:AG82" si="399">IF(AF81="","","-")</f>
        <v/>
      </c>
      <c r="AH81" s="97" t="str">
        <f t="shared" ref="AH81:AH82" si="400">IF(AG81="","","-")</f>
        <v/>
      </c>
      <c r="AI81" s="96">
        <v>1</v>
      </c>
      <c r="AJ81" s="54">
        <v>2000</v>
      </c>
      <c r="AK81" s="54">
        <f>AI81*AJ81</f>
        <v>2000</v>
      </c>
      <c r="AL81" s="19"/>
      <c r="AM81" s="54" t="str">
        <f t="shared" ref="AM81:AM82" si="401">IF(AL81="","","-")</f>
        <v/>
      </c>
      <c r="AN81" s="97" t="str">
        <f t="shared" ref="AN81:AN82" si="402">IF(AM81="","","-")</f>
        <v/>
      </c>
      <c r="AO81" s="96">
        <v>1</v>
      </c>
      <c r="AP81" s="54">
        <v>2000</v>
      </c>
      <c r="AQ81" s="54">
        <f>AO81*AP81</f>
        <v>2000</v>
      </c>
      <c r="AR81" s="19"/>
      <c r="AS81" s="54" t="str">
        <f t="shared" ref="AS81:AS82" si="403">IF(AR81="","","-")</f>
        <v/>
      </c>
      <c r="AT81" s="97" t="str">
        <f t="shared" ref="AT81:AT82" si="404">IF(AS81="","","-")</f>
        <v/>
      </c>
      <c r="AU81" s="96">
        <v>1</v>
      </c>
      <c r="AV81" s="54">
        <v>2000</v>
      </c>
      <c r="AW81" s="54">
        <f>AU81*AV81</f>
        <v>2000</v>
      </c>
      <c r="AX81" s="19"/>
      <c r="AY81" s="54" t="str">
        <f t="shared" ref="AY81:AY82" si="405">IF(AX81="","","-")</f>
        <v/>
      </c>
      <c r="AZ81" s="97" t="str">
        <f t="shared" ref="AZ81:AZ82" si="406">IF(AY81="","","-")</f>
        <v/>
      </c>
      <c r="BA81" s="96">
        <v>1</v>
      </c>
      <c r="BB81" s="54">
        <v>2161</v>
      </c>
      <c r="BC81" s="54">
        <f>BA81*BB81</f>
        <v>2161</v>
      </c>
      <c r="BD81" s="19"/>
      <c r="BE81" s="54" t="str">
        <f t="shared" ref="BE81:BE82" si="407">IF(BD81="","","-")</f>
        <v/>
      </c>
      <c r="BF81" s="97" t="str">
        <f t="shared" ref="BF81:BF82" si="408">IF(BE81="","","-")</f>
        <v/>
      </c>
      <c r="BG81" s="96">
        <v>1</v>
      </c>
      <c r="BH81" s="54">
        <v>2161</v>
      </c>
      <c r="BI81" s="54">
        <f>BG81*BH81</f>
        <v>2161</v>
      </c>
      <c r="BJ81" s="19"/>
      <c r="BK81" s="54" t="str">
        <f t="shared" ref="BK81:BK82" si="409">IF(BJ81="","","-")</f>
        <v/>
      </c>
      <c r="BL81" s="97" t="str">
        <f t="shared" ref="BL81:BL82" si="410">IF(BK81="","","-")</f>
        <v/>
      </c>
      <c r="BM81" s="96">
        <v>1</v>
      </c>
      <c r="BN81" s="54">
        <v>346.25</v>
      </c>
      <c r="BO81" s="54">
        <f>BM81*BN81</f>
        <v>346.25</v>
      </c>
      <c r="BP81" s="19"/>
      <c r="BQ81" s="54" t="str">
        <f t="shared" ref="BQ81:BQ82" si="411">IF(BP81="","","-")</f>
        <v/>
      </c>
      <c r="BR81" s="97" t="str">
        <f t="shared" ref="BR81:BR82" si="412">IF(BQ81="","","-")</f>
        <v/>
      </c>
      <c r="BS81" s="146">
        <f>AVERAGE(F81,L81,R81,X81,AD81,AJ81,AP81,AV81,BB81,BH81,BN81)</f>
        <v>2424.3863636363635</v>
      </c>
      <c r="BT81" s="147">
        <f>MIN(F81,L81,R81,X81,AD81,AJ81,AP81,AV81,BB81,BH81,BN81)</f>
        <v>346.25</v>
      </c>
      <c r="BU81" s="148">
        <f>MAX(F81,L81,R81,X81,AD81,AJ81,AP81,AV81,BB81,BH81,BN81)</f>
        <v>5000</v>
      </c>
      <c r="BV81" s="146"/>
      <c r="BW81" s="147"/>
      <c r="BX81" s="148"/>
    </row>
    <row r="82" spans="2:76" s="4" customFormat="1" x14ac:dyDescent="0.25">
      <c r="B82" s="13" t="s">
        <v>70</v>
      </c>
      <c r="C82" s="13" t="s">
        <v>19</v>
      </c>
      <c r="D82" s="15" t="s">
        <v>5</v>
      </c>
      <c r="E82" s="94">
        <v>1</v>
      </c>
      <c r="F82" s="36">
        <v>2500</v>
      </c>
      <c r="G82" s="54">
        <f>E82*F82</f>
        <v>2500</v>
      </c>
      <c r="H82" s="15"/>
      <c r="I82" s="36" t="str">
        <f t="shared" si="392"/>
        <v/>
      </c>
      <c r="J82" s="98" t="str">
        <f t="shared" si="392"/>
        <v/>
      </c>
      <c r="K82" s="94">
        <v>1</v>
      </c>
      <c r="L82" s="36">
        <v>2500</v>
      </c>
      <c r="M82" s="54">
        <f>K82*L82</f>
        <v>2500</v>
      </c>
      <c r="N82" s="15"/>
      <c r="O82" s="36" t="str">
        <f t="shared" si="393"/>
        <v/>
      </c>
      <c r="P82" s="98" t="str">
        <f t="shared" si="394"/>
        <v/>
      </c>
      <c r="Q82" s="94">
        <v>1</v>
      </c>
      <c r="R82" s="36">
        <v>5500</v>
      </c>
      <c r="S82" s="54">
        <f>Q82*R82</f>
        <v>5500</v>
      </c>
      <c r="T82" s="15"/>
      <c r="U82" s="36" t="str">
        <f t="shared" si="395"/>
        <v/>
      </c>
      <c r="V82" s="98" t="str">
        <f t="shared" si="396"/>
        <v/>
      </c>
      <c r="W82" s="94">
        <v>1</v>
      </c>
      <c r="X82" s="36">
        <v>5500</v>
      </c>
      <c r="Y82" s="54">
        <f>W82*X82</f>
        <v>5500</v>
      </c>
      <c r="Z82" s="15"/>
      <c r="AA82" s="36" t="str">
        <f t="shared" si="397"/>
        <v/>
      </c>
      <c r="AB82" s="98" t="str">
        <f t="shared" si="398"/>
        <v/>
      </c>
      <c r="AC82" s="94">
        <v>1</v>
      </c>
      <c r="AD82" s="36">
        <v>2500</v>
      </c>
      <c r="AE82" s="54">
        <f>AC82*AD82</f>
        <v>2500</v>
      </c>
      <c r="AF82" s="15"/>
      <c r="AG82" s="36" t="str">
        <f t="shared" si="399"/>
        <v/>
      </c>
      <c r="AH82" s="98" t="str">
        <f t="shared" si="400"/>
        <v/>
      </c>
      <c r="AI82" s="94">
        <v>1</v>
      </c>
      <c r="AJ82" s="36">
        <v>5500</v>
      </c>
      <c r="AK82" s="54">
        <f>AI82*AJ82</f>
        <v>5500</v>
      </c>
      <c r="AL82" s="15"/>
      <c r="AM82" s="36" t="str">
        <f t="shared" si="401"/>
        <v/>
      </c>
      <c r="AN82" s="98" t="str">
        <f t="shared" si="402"/>
        <v/>
      </c>
      <c r="AO82" s="94">
        <v>1</v>
      </c>
      <c r="AP82" s="36">
        <v>3333.3</v>
      </c>
      <c r="AQ82" s="54">
        <f>AO82*AP82</f>
        <v>3333.3</v>
      </c>
      <c r="AR82" s="15"/>
      <c r="AS82" s="36" t="str">
        <f t="shared" si="403"/>
        <v/>
      </c>
      <c r="AT82" s="98" t="str">
        <f t="shared" si="404"/>
        <v/>
      </c>
      <c r="AU82" s="94">
        <v>1</v>
      </c>
      <c r="AV82" s="36">
        <v>3333.3</v>
      </c>
      <c r="AW82" s="54">
        <f>AU82*AV82</f>
        <v>3333.3</v>
      </c>
      <c r="AX82" s="15"/>
      <c r="AY82" s="36" t="str">
        <f t="shared" si="405"/>
        <v/>
      </c>
      <c r="AZ82" s="98" t="str">
        <f t="shared" si="406"/>
        <v/>
      </c>
      <c r="BA82" s="94">
        <v>1</v>
      </c>
      <c r="BB82" s="36">
        <v>9074</v>
      </c>
      <c r="BC82" s="54">
        <f>BA82*BB82</f>
        <v>9074</v>
      </c>
      <c r="BD82" s="15"/>
      <c r="BE82" s="36" t="str">
        <f t="shared" si="407"/>
        <v/>
      </c>
      <c r="BF82" s="98" t="str">
        <f t="shared" si="408"/>
        <v/>
      </c>
      <c r="BG82" s="94">
        <v>1</v>
      </c>
      <c r="BH82" s="36">
        <v>8471</v>
      </c>
      <c r="BI82" s="54">
        <f>BG82*BH82</f>
        <v>8471</v>
      </c>
      <c r="BJ82" s="15"/>
      <c r="BK82" s="36" t="str">
        <f t="shared" si="409"/>
        <v/>
      </c>
      <c r="BL82" s="98" t="str">
        <f t="shared" si="410"/>
        <v/>
      </c>
      <c r="BM82" s="94">
        <v>1</v>
      </c>
      <c r="BN82" s="36">
        <f>4156.13+600</f>
        <v>4756.13</v>
      </c>
      <c r="BO82" s="54">
        <f>BM82*BN82</f>
        <v>4756.13</v>
      </c>
      <c r="BP82" s="15"/>
      <c r="BQ82" s="36" t="str">
        <f t="shared" si="411"/>
        <v/>
      </c>
      <c r="BR82" s="98" t="str">
        <f t="shared" si="412"/>
        <v/>
      </c>
      <c r="BS82" s="146">
        <f>AVERAGE(F82,L82,R82,X82,AD82,AJ82,AP82,AV82,BB82,BH82,BN82)</f>
        <v>4815.2481818181814</v>
      </c>
      <c r="BT82" s="147">
        <f>MIN(F82,L82,R82,X82,AD82,AJ82,AP82,AV82,BB82,BH82,BN82)</f>
        <v>2500</v>
      </c>
      <c r="BU82" s="148">
        <f>MAX(F82,L82,R82,X82,AD82,AJ82,AP82,AV82,BB82,BH82,BN82)</f>
        <v>9074</v>
      </c>
      <c r="BV82" s="146"/>
      <c r="BW82" s="147"/>
      <c r="BX82" s="148"/>
    </row>
    <row r="83" spans="2:76" s="27" customFormat="1" ht="24.75" customHeight="1" x14ac:dyDescent="0.25">
      <c r="B83" s="182" t="s">
        <v>118</v>
      </c>
      <c r="C83" s="183"/>
      <c r="D83" s="183"/>
      <c r="E83" s="183"/>
      <c r="F83" s="184"/>
      <c r="G83" s="61">
        <f>SUM(G81:G82)</f>
        <v>5000</v>
      </c>
      <c r="H83" s="157"/>
      <c r="I83" s="158"/>
      <c r="J83" s="99">
        <v>0</v>
      </c>
      <c r="K83" s="127"/>
      <c r="L83" s="128"/>
      <c r="M83" s="61">
        <f>SUM(M81:M82)</f>
        <v>5000</v>
      </c>
      <c r="N83" s="157"/>
      <c r="O83" s="158"/>
      <c r="P83" s="99">
        <v>0</v>
      </c>
      <c r="Q83" s="127"/>
      <c r="R83" s="128"/>
      <c r="S83" s="61">
        <f>SUM(S81:S82)</f>
        <v>8500</v>
      </c>
      <c r="T83" s="157"/>
      <c r="U83" s="158"/>
      <c r="V83" s="99">
        <v>0</v>
      </c>
      <c r="W83" s="127"/>
      <c r="X83" s="128"/>
      <c r="Y83" s="61">
        <f>SUM(Y81:Y82)</f>
        <v>8500</v>
      </c>
      <c r="Z83" s="157"/>
      <c r="AA83" s="158"/>
      <c r="AB83" s="99">
        <v>0</v>
      </c>
      <c r="AC83" s="127"/>
      <c r="AD83" s="128"/>
      <c r="AE83" s="61">
        <f>SUM(AE81:AE82)</f>
        <v>7500</v>
      </c>
      <c r="AF83" s="157"/>
      <c r="AG83" s="158"/>
      <c r="AH83" s="99">
        <v>0</v>
      </c>
      <c r="AI83" s="127"/>
      <c r="AJ83" s="128"/>
      <c r="AK83" s="61">
        <f>SUM(AK81:AK82)</f>
        <v>7500</v>
      </c>
      <c r="AL83" s="157"/>
      <c r="AM83" s="158"/>
      <c r="AN83" s="99">
        <v>0</v>
      </c>
      <c r="AO83" s="127"/>
      <c r="AP83" s="128"/>
      <c r="AQ83" s="61">
        <f>SUM(AQ81:AQ82)</f>
        <v>5333.3</v>
      </c>
      <c r="AR83" s="157"/>
      <c r="AS83" s="158"/>
      <c r="AT83" s="99">
        <v>0</v>
      </c>
      <c r="AU83" s="127"/>
      <c r="AV83" s="128"/>
      <c r="AW83" s="61">
        <f>SUM(AW81:AW82)</f>
        <v>5333.3</v>
      </c>
      <c r="AX83" s="157"/>
      <c r="AY83" s="158"/>
      <c r="AZ83" s="99">
        <v>0</v>
      </c>
      <c r="BA83" s="127"/>
      <c r="BB83" s="128"/>
      <c r="BC83" s="61">
        <f>SUM(BC81:BC82)</f>
        <v>11235</v>
      </c>
      <c r="BD83" s="157"/>
      <c r="BE83" s="158"/>
      <c r="BF83" s="99">
        <v>0</v>
      </c>
      <c r="BG83" s="127"/>
      <c r="BH83" s="128"/>
      <c r="BI83" s="61">
        <f>SUM(BI81:BI82)</f>
        <v>10632</v>
      </c>
      <c r="BJ83" s="157"/>
      <c r="BK83" s="158"/>
      <c r="BL83" s="99">
        <v>0</v>
      </c>
      <c r="BM83" s="127"/>
      <c r="BN83" s="128"/>
      <c r="BO83" s="61">
        <f>SUM(BO81:BO82)</f>
        <v>5102.38</v>
      </c>
      <c r="BP83" s="157"/>
      <c r="BQ83" s="158"/>
      <c r="BR83" s="99">
        <v>0</v>
      </c>
      <c r="BS83" s="146"/>
      <c r="BT83" s="147"/>
      <c r="BU83" s="148"/>
      <c r="BV83" s="146"/>
      <c r="BW83" s="147"/>
      <c r="BX83" s="148"/>
    </row>
    <row r="84" spans="2:76" s="4" customFormat="1" x14ac:dyDescent="0.25">
      <c r="B84" s="13"/>
      <c r="C84" s="13"/>
      <c r="D84" s="15"/>
      <c r="E84" s="94"/>
      <c r="F84" s="53"/>
      <c r="G84" s="53"/>
      <c r="H84" s="15"/>
      <c r="I84" s="53"/>
      <c r="J84" s="95"/>
      <c r="K84" s="94"/>
      <c r="L84" s="53"/>
      <c r="M84" s="53"/>
      <c r="N84" s="15"/>
      <c r="O84" s="53"/>
      <c r="P84" s="95"/>
      <c r="Q84" s="94"/>
      <c r="R84" s="53"/>
      <c r="S84" s="53"/>
      <c r="T84" s="15"/>
      <c r="U84" s="53"/>
      <c r="V84" s="95"/>
      <c r="W84" s="94"/>
      <c r="X84" s="53"/>
      <c r="Y84" s="53"/>
      <c r="Z84" s="15"/>
      <c r="AA84" s="53"/>
      <c r="AB84" s="95"/>
      <c r="AC84" s="94"/>
      <c r="AD84" s="53"/>
      <c r="AE84" s="53"/>
      <c r="AF84" s="15"/>
      <c r="AG84" s="53"/>
      <c r="AH84" s="95"/>
      <c r="AI84" s="94"/>
      <c r="AJ84" s="53"/>
      <c r="AK84" s="53"/>
      <c r="AL84" s="15"/>
      <c r="AM84" s="53"/>
      <c r="AN84" s="95"/>
      <c r="AO84" s="94"/>
      <c r="AP84" s="53"/>
      <c r="AQ84" s="53"/>
      <c r="AR84" s="15"/>
      <c r="AS84" s="53"/>
      <c r="AT84" s="95"/>
      <c r="AU84" s="94"/>
      <c r="AV84" s="53"/>
      <c r="AW84" s="53"/>
      <c r="AX84" s="15"/>
      <c r="AY84" s="53"/>
      <c r="AZ84" s="95"/>
      <c r="BA84" s="94"/>
      <c r="BB84" s="53"/>
      <c r="BC84" s="53"/>
      <c r="BD84" s="15"/>
      <c r="BE84" s="53"/>
      <c r="BF84" s="95"/>
      <c r="BG84" s="94"/>
      <c r="BH84" s="53"/>
      <c r="BI84" s="53"/>
      <c r="BJ84" s="15"/>
      <c r="BK84" s="53"/>
      <c r="BL84" s="95"/>
      <c r="BM84" s="94"/>
      <c r="BN84" s="53"/>
      <c r="BO84" s="53"/>
      <c r="BP84" s="15"/>
      <c r="BQ84" s="53"/>
      <c r="BR84" s="95"/>
      <c r="BS84" s="146"/>
      <c r="BT84" s="147"/>
      <c r="BU84" s="148"/>
      <c r="BV84" s="146"/>
      <c r="BW84" s="147"/>
      <c r="BX84" s="148"/>
    </row>
    <row r="85" spans="2:76" s="27" customFormat="1" x14ac:dyDescent="0.25">
      <c r="B85" s="21" t="s">
        <v>71</v>
      </c>
      <c r="C85" s="21" t="s">
        <v>96</v>
      </c>
      <c r="D85" s="15"/>
      <c r="E85" s="94"/>
      <c r="F85" s="36"/>
      <c r="G85" s="36"/>
      <c r="H85" s="15"/>
      <c r="I85" s="36"/>
      <c r="J85" s="98"/>
      <c r="K85" s="94"/>
      <c r="L85" s="36"/>
      <c r="M85" s="36"/>
      <c r="N85" s="15"/>
      <c r="O85" s="36"/>
      <c r="P85" s="98"/>
      <c r="Q85" s="94"/>
      <c r="R85" s="36"/>
      <c r="S85" s="36"/>
      <c r="T85" s="15"/>
      <c r="U85" s="36"/>
      <c r="V85" s="98"/>
      <c r="W85" s="94"/>
      <c r="X85" s="36"/>
      <c r="Y85" s="36"/>
      <c r="Z85" s="15"/>
      <c r="AA85" s="36"/>
      <c r="AB85" s="98"/>
      <c r="AC85" s="94"/>
      <c r="AD85" s="36"/>
      <c r="AE85" s="36"/>
      <c r="AF85" s="15"/>
      <c r="AG85" s="36"/>
      <c r="AH85" s="98"/>
      <c r="AI85" s="94"/>
      <c r="AJ85" s="36"/>
      <c r="AK85" s="36"/>
      <c r="AL85" s="15"/>
      <c r="AM85" s="36"/>
      <c r="AN85" s="98"/>
      <c r="AO85" s="94"/>
      <c r="AP85" s="36"/>
      <c r="AQ85" s="36"/>
      <c r="AR85" s="15"/>
      <c r="AS85" s="36"/>
      <c r="AT85" s="98"/>
      <c r="AU85" s="94"/>
      <c r="AV85" s="36"/>
      <c r="AW85" s="36"/>
      <c r="AX85" s="15"/>
      <c r="AY85" s="36"/>
      <c r="AZ85" s="98"/>
      <c r="BA85" s="94"/>
      <c r="BB85" s="36"/>
      <c r="BC85" s="36"/>
      <c r="BD85" s="15"/>
      <c r="BE85" s="36"/>
      <c r="BF85" s="98"/>
      <c r="BG85" s="94"/>
      <c r="BH85" s="36"/>
      <c r="BI85" s="36"/>
      <c r="BJ85" s="15"/>
      <c r="BK85" s="36"/>
      <c r="BL85" s="98"/>
      <c r="BM85" s="94"/>
      <c r="BN85" s="36"/>
      <c r="BO85" s="36"/>
      <c r="BP85" s="15"/>
      <c r="BQ85" s="36"/>
      <c r="BR85" s="98"/>
      <c r="BS85" s="146"/>
      <c r="BT85" s="147"/>
      <c r="BU85" s="148"/>
      <c r="BV85" s="146"/>
      <c r="BW85" s="147"/>
      <c r="BX85" s="148"/>
    </row>
    <row r="86" spans="2:76" s="4" customFormat="1" x14ac:dyDescent="0.25">
      <c r="B86" s="16" t="s">
        <v>97</v>
      </c>
      <c r="C86" s="16" t="s">
        <v>98</v>
      </c>
      <c r="D86" s="19" t="s">
        <v>5</v>
      </c>
      <c r="E86" s="96">
        <v>1</v>
      </c>
      <c r="F86" s="54">
        <v>17000</v>
      </c>
      <c r="G86" s="54">
        <f>F86*E86</f>
        <v>17000</v>
      </c>
      <c r="H86" s="19"/>
      <c r="I86" s="54" t="str">
        <f t="shared" ref="I86:J87" si="413">IF(H86="","","-")</f>
        <v/>
      </c>
      <c r="J86" s="97" t="str">
        <f t="shared" si="413"/>
        <v/>
      </c>
      <c r="K86" s="96">
        <v>1</v>
      </c>
      <c r="L86" s="54">
        <v>17000</v>
      </c>
      <c r="M86" s="54">
        <f>L86*K86</f>
        <v>17000</v>
      </c>
      <c r="N86" s="19"/>
      <c r="O86" s="54" t="str">
        <f t="shared" ref="O86:O87" si="414">IF(N86="","","-")</f>
        <v/>
      </c>
      <c r="P86" s="97" t="str">
        <f t="shared" ref="P86:P87" si="415">IF(O86="","","-")</f>
        <v/>
      </c>
      <c r="Q86" s="96">
        <v>1</v>
      </c>
      <c r="R86" s="54">
        <v>6850</v>
      </c>
      <c r="S86" s="54">
        <f>R86*Q86</f>
        <v>6850</v>
      </c>
      <c r="T86" s="19"/>
      <c r="U86" s="54" t="str">
        <f t="shared" ref="U86:U87" si="416">IF(T86="","","-")</f>
        <v/>
      </c>
      <c r="V86" s="97" t="str">
        <f t="shared" ref="V86:V87" si="417">IF(U86="","","-")</f>
        <v/>
      </c>
      <c r="W86" s="96">
        <v>1</v>
      </c>
      <c r="X86" s="54">
        <v>6850</v>
      </c>
      <c r="Y86" s="54">
        <f>X86*W86</f>
        <v>6850</v>
      </c>
      <c r="Z86" s="19"/>
      <c r="AA86" s="54" t="str">
        <f t="shared" ref="AA86:AA87" si="418">IF(Z86="","","-")</f>
        <v/>
      </c>
      <c r="AB86" s="97" t="str">
        <f t="shared" ref="AB86:AB87" si="419">IF(AA86="","","-")</f>
        <v/>
      </c>
      <c r="AC86" s="96">
        <v>1</v>
      </c>
      <c r="AD86" s="54">
        <v>8500</v>
      </c>
      <c r="AE86" s="54">
        <f>AD86*AC86</f>
        <v>8500</v>
      </c>
      <c r="AF86" s="19"/>
      <c r="AG86" s="54" t="str">
        <f t="shared" ref="AG86:AG87" si="420">IF(AF86="","","-")</f>
        <v/>
      </c>
      <c r="AH86" s="97" t="str">
        <f t="shared" ref="AH86:AH87" si="421">IF(AG86="","","-")</f>
        <v/>
      </c>
      <c r="AI86" s="96">
        <v>1</v>
      </c>
      <c r="AJ86" s="54">
        <v>28000</v>
      </c>
      <c r="AK86" s="54">
        <f>AJ86*AI86</f>
        <v>28000</v>
      </c>
      <c r="AL86" s="19"/>
      <c r="AM86" s="54" t="str">
        <f t="shared" ref="AM86:AM87" si="422">IF(AL86="","","-")</f>
        <v/>
      </c>
      <c r="AN86" s="97" t="str">
        <f t="shared" ref="AN86:AN87" si="423">IF(AM86="","","-")</f>
        <v/>
      </c>
      <c r="AO86" s="96">
        <v>1</v>
      </c>
      <c r="AP86" s="54">
        <v>460</v>
      </c>
      <c r="AQ86" s="54">
        <f>AP86*AO86</f>
        <v>460</v>
      </c>
      <c r="AR86" s="19"/>
      <c r="AS86" s="54" t="str">
        <f t="shared" ref="AS86:AS87" si="424">IF(AR86="","","-")</f>
        <v/>
      </c>
      <c r="AT86" s="97" t="str">
        <f t="shared" ref="AT86:AT87" si="425">IF(AS86="","","-")</f>
        <v/>
      </c>
      <c r="AU86" s="96">
        <v>1</v>
      </c>
      <c r="AV86" s="54">
        <v>460</v>
      </c>
      <c r="AW86" s="54">
        <f>AV86*AU86</f>
        <v>460</v>
      </c>
      <c r="AX86" s="19"/>
      <c r="AY86" s="54" t="str">
        <f t="shared" ref="AY86:AY87" si="426">IF(AX86="","","-")</f>
        <v/>
      </c>
      <c r="AZ86" s="97" t="str">
        <f t="shared" ref="AZ86:AZ87" si="427">IF(AY86="","","-")</f>
        <v/>
      </c>
      <c r="BA86" s="96">
        <v>1</v>
      </c>
      <c r="BB86" s="54">
        <v>9980</v>
      </c>
      <c r="BC86" s="54">
        <f>BB86*BA86</f>
        <v>9980</v>
      </c>
      <c r="BD86" s="19"/>
      <c r="BE86" s="54" t="str">
        <f t="shared" ref="BE86:BE87" si="428">IF(BD86="","","-")</f>
        <v/>
      </c>
      <c r="BF86" s="97" t="str">
        <f t="shared" ref="BF86:BF87" si="429">IF(BE86="","","-")</f>
        <v/>
      </c>
      <c r="BG86" s="96">
        <v>1</v>
      </c>
      <c r="BH86" s="54">
        <v>8585</v>
      </c>
      <c r="BI86" s="54">
        <f>BH86*BG86</f>
        <v>8585</v>
      </c>
      <c r="BJ86" s="19"/>
      <c r="BK86" s="54" t="str">
        <f t="shared" ref="BK86:BK87" si="430">IF(BJ86="","","-")</f>
        <v/>
      </c>
      <c r="BL86" s="97" t="str">
        <f t="shared" ref="BL86:BL87" si="431">IF(BK86="","","-")</f>
        <v/>
      </c>
      <c r="BM86" s="96">
        <v>1</v>
      </c>
      <c r="BN86" s="54">
        <f>16133.26+4330</f>
        <v>20463.260000000002</v>
      </c>
      <c r="BO86" s="54">
        <f>BN86*BM86</f>
        <v>20463.260000000002</v>
      </c>
      <c r="BP86" s="19"/>
      <c r="BQ86" s="54" t="str">
        <f t="shared" ref="BQ86:BQ87" si="432">IF(BP86="","","-")</f>
        <v/>
      </c>
      <c r="BR86" s="97" t="str">
        <f t="shared" ref="BR86:BR87" si="433">IF(BQ86="","","-")</f>
        <v/>
      </c>
      <c r="BS86" s="146">
        <f>AVERAGE(F86,L86,R86,X86,AD86,AJ86,AP86,AV86,BB86,BH86,BN86)</f>
        <v>11286.205454545456</v>
      </c>
      <c r="BT86" s="147">
        <f>MIN(F86,L86,R86,X86,AD86,AJ86,AP86,AV86,BB86,BH86,BN86)</f>
        <v>460</v>
      </c>
      <c r="BU86" s="148">
        <f>MAX(F86,L86,R86,X86,AD86,AJ86,AP86,AV86,BB86,BH86,BN86)</f>
        <v>28000</v>
      </c>
      <c r="BV86" s="146"/>
      <c r="BW86" s="147"/>
      <c r="BX86" s="148"/>
    </row>
    <row r="87" spans="2:76" s="3" customFormat="1" x14ac:dyDescent="0.25">
      <c r="B87" s="13" t="s">
        <v>99</v>
      </c>
      <c r="C87" s="13" t="s">
        <v>100</v>
      </c>
      <c r="D87" s="15" t="s">
        <v>5</v>
      </c>
      <c r="E87" s="94">
        <v>1</v>
      </c>
      <c r="F87" s="66">
        <v>15500</v>
      </c>
      <c r="G87" s="66">
        <f>F87*E87</f>
        <v>15500</v>
      </c>
      <c r="H87" s="15"/>
      <c r="I87" s="66" t="str">
        <f t="shared" si="413"/>
        <v/>
      </c>
      <c r="J87" s="107" t="str">
        <f t="shared" si="413"/>
        <v/>
      </c>
      <c r="K87" s="94">
        <v>1</v>
      </c>
      <c r="L87" s="66">
        <v>21500</v>
      </c>
      <c r="M87" s="66">
        <f>L87*K87</f>
        <v>21500</v>
      </c>
      <c r="N87" s="15"/>
      <c r="O87" s="66" t="str">
        <f t="shared" si="414"/>
        <v/>
      </c>
      <c r="P87" s="107" t="str">
        <f t="shared" si="415"/>
        <v/>
      </c>
      <c r="Q87" s="94">
        <v>1</v>
      </c>
      <c r="R87" s="66">
        <v>17500</v>
      </c>
      <c r="S87" s="66">
        <f>R87*Q87</f>
        <v>17500</v>
      </c>
      <c r="T87" s="15"/>
      <c r="U87" s="66" t="str">
        <f t="shared" si="416"/>
        <v/>
      </c>
      <c r="V87" s="107" t="str">
        <f t="shared" si="417"/>
        <v/>
      </c>
      <c r="W87" s="94">
        <v>1</v>
      </c>
      <c r="X87" s="66">
        <v>17500</v>
      </c>
      <c r="Y87" s="66">
        <f>X87*W87</f>
        <v>17500</v>
      </c>
      <c r="Z87" s="15"/>
      <c r="AA87" s="66" t="str">
        <f t="shared" si="418"/>
        <v/>
      </c>
      <c r="AB87" s="107" t="str">
        <f t="shared" si="419"/>
        <v/>
      </c>
      <c r="AC87" s="94">
        <v>1</v>
      </c>
      <c r="AD87" s="66">
        <v>30000</v>
      </c>
      <c r="AE87" s="66">
        <f>AD87*AC87</f>
        <v>30000</v>
      </c>
      <c r="AF87" s="15"/>
      <c r="AG87" s="66" t="str">
        <f t="shared" si="420"/>
        <v/>
      </c>
      <c r="AH87" s="107" t="str">
        <f t="shared" si="421"/>
        <v/>
      </c>
      <c r="AI87" s="94">
        <v>1</v>
      </c>
      <c r="AJ87" s="66">
        <v>12000</v>
      </c>
      <c r="AK87" s="66">
        <f>AJ87*AI87</f>
        <v>12000</v>
      </c>
      <c r="AL87" s="15"/>
      <c r="AM87" s="66" t="str">
        <f t="shared" si="422"/>
        <v/>
      </c>
      <c r="AN87" s="107" t="str">
        <f t="shared" si="423"/>
        <v/>
      </c>
      <c r="AO87" s="94">
        <v>1</v>
      </c>
      <c r="AP87" s="66">
        <v>20398.8</v>
      </c>
      <c r="AQ87" s="66">
        <f>AP87*AO87</f>
        <v>20398.8</v>
      </c>
      <c r="AR87" s="15"/>
      <c r="AS87" s="66" t="str">
        <f t="shared" si="424"/>
        <v/>
      </c>
      <c r="AT87" s="107" t="str">
        <f t="shared" si="425"/>
        <v/>
      </c>
      <c r="AU87" s="94">
        <v>1</v>
      </c>
      <c r="AV87" s="66">
        <v>29411.8</v>
      </c>
      <c r="AW87" s="66">
        <f>AV87*AU87</f>
        <v>29411.8</v>
      </c>
      <c r="AX87" s="15"/>
      <c r="AY87" s="66" t="str">
        <f t="shared" si="426"/>
        <v/>
      </c>
      <c r="AZ87" s="107" t="str">
        <f t="shared" si="427"/>
        <v/>
      </c>
      <c r="BA87" s="94">
        <v>1</v>
      </c>
      <c r="BB87" s="66">
        <v>27008</v>
      </c>
      <c r="BC87" s="66">
        <f>BB87*BA87</f>
        <v>27008</v>
      </c>
      <c r="BD87" s="15"/>
      <c r="BE87" s="66" t="str">
        <f t="shared" si="428"/>
        <v/>
      </c>
      <c r="BF87" s="107" t="str">
        <f t="shared" si="429"/>
        <v/>
      </c>
      <c r="BG87" s="94">
        <v>1</v>
      </c>
      <c r="BH87" s="66">
        <v>28821</v>
      </c>
      <c r="BI87" s="66">
        <f>BH87*BG87</f>
        <v>28821</v>
      </c>
      <c r="BJ87" s="15"/>
      <c r="BK87" s="66" t="str">
        <f t="shared" si="430"/>
        <v/>
      </c>
      <c r="BL87" s="107" t="str">
        <f t="shared" si="431"/>
        <v/>
      </c>
      <c r="BM87" s="94">
        <v>1</v>
      </c>
      <c r="BN87" s="66"/>
      <c r="BO87" s="66">
        <f>BN87*BM87</f>
        <v>0</v>
      </c>
      <c r="BP87" s="15"/>
      <c r="BQ87" s="66" t="str">
        <f t="shared" si="432"/>
        <v/>
      </c>
      <c r="BR87" s="107" t="str">
        <f t="shared" si="433"/>
        <v/>
      </c>
      <c r="BS87" s="146">
        <f>AVERAGE(F87,L87,R87,X87,AD87,AJ87,AP87,AV87,BB87,BH87,BN87)</f>
        <v>21963.96</v>
      </c>
      <c r="BT87" s="147">
        <f>MIN(F87,L87,R87,X87,AD87,AJ87,AP87,AV87,BB87,BH87,BN87)</f>
        <v>12000</v>
      </c>
      <c r="BU87" s="148">
        <f>MAX(F87,L87,R87,X87,AD87,AJ87,AP87,AV87,BB87,BH87,BN87)</f>
        <v>30000</v>
      </c>
      <c r="BV87" s="146"/>
      <c r="BW87" s="147"/>
      <c r="BX87" s="148"/>
    </row>
    <row r="88" spans="2:76" s="40" customFormat="1" ht="24.75" customHeight="1" x14ac:dyDescent="0.25">
      <c r="B88" s="182" t="s">
        <v>119</v>
      </c>
      <c r="C88" s="183"/>
      <c r="D88" s="183"/>
      <c r="E88" s="183"/>
      <c r="F88" s="184"/>
      <c r="G88" s="61">
        <f>SUM(G86:G87)</f>
        <v>32500</v>
      </c>
      <c r="H88" s="157"/>
      <c r="I88" s="158"/>
      <c r="J88" s="99">
        <v>0</v>
      </c>
      <c r="K88" s="127"/>
      <c r="L88" s="128"/>
      <c r="M88" s="61">
        <f>SUM(M86:M87)</f>
        <v>38500</v>
      </c>
      <c r="N88" s="157"/>
      <c r="O88" s="158"/>
      <c r="P88" s="99">
        <v>0</v>
      </c>
      <c r="Q88" s="127"/>
      <c r="R88" s="128"/>
      <c r="S88" s="61">
        <f>SUM(S86:S87)</f>
        <v>24350</v>
      </c>
      <c r="T88" s="157"/>
      <c r="U88" s="158"/>
      <c r="V88" s="99">
        <v>0</v>
      </c>
      <c r="W88" s="127"/>
      <c r="X88" s="128"/>
      <c r="Y88" s="61">
        <f>SUM(Y86:Y87)</f>
        <v>24350</v>
      </c>
      <c r="Z88" s="157"/>
      <c r="AA88" s="158"/>
      <c r="AB88" s="99">
        <v>0</v>
      </c>
      <c r="AC88" s="127"/>
      <c r="AD88" s="128"/>
      <c r="AE88" s="61">
        <f>SUM(AE86:AE87)</f>
        <v>38500</v>
      </c>
      <c r="AF88" s="157"/>
      <c r="AG88" s="158"/>
      <c r="AH88" s="99">
        <v>0</v>
      </c>
      <c r="AI88" s="127"/>
      <c r="AJ88" s="128"/>
      <c r="AK88" s="61">
        <f>SUM(AK86:AK87)</f>
        <v>40000</v>
      </c>
      <c r="AL88" s="157"/>
      <c r="AM88" s="158"/>
      <c r="AN88" s="99">
        <v>0</v>
      </c>
      <c r="AO88" s="127"/>
      <c r="AP88" s="128"/>
      <c r="AQ88" s="61">
        <f>SUM(AQ86:AQ87)</f>
        <v>20858.8</v>
      </c>
      <c r="AR88" s="157"/>
      <c r="AS88" s="158"/>
      <c r="AT88" s="99">
        <v>0</v>
      </c>
      <c r="AU88" s="127"/>
      <c r="AV88" s="128"/>
      <c r="AW88" s="61">
        <f>SUM(AW86:AW87)</f>
        <v>29871.8</v>
      </c>
      <c r="AX88" s="157"/>
      <c r="AY88" s="158"/>
      <c r="AZ88" s="99">
        <v>0</v>
      </c>
      <c r="BA88" s="127"/>
      <c r="BB88" s="128"/>
      <c r="BC88" s="61">
        <f>SUM(BC86:BC87)</f>
        <v>36988</v>
      </c>
      <c r="BD88" s="157"/>
      <c r="BE88" s="158"/>
      <c r="BF88" s="99">
        <v>0</v>
      </c>
      <c r="BG88" s="127"/>
      <c r="BH88" s="128"/>
      <c r="BI88" s="61">
        <f>SUM(BI86:BI87)</f>
        <v>37406</v>
      </c>
      <c r="BJ88" s="157"/>
      <c r="BK88" s="158"/>
      <c r="BL88" s="99">
        <v>0</v>
      </c>
      <c r="BM88" s="127"/>
      <c r="BN88" s="128"/>
      <c r="BO88" s="61">
        <f>SUM(BO86:BO87)</f>
        <v>20463.260000000002</v>
      </c>
      <c r="BP88" s="157"/>
      <c r="BQ88" s="158"/>
      <c r="BR88" s="99">
        <v>0</v>
      </c>
      <c r="BS88" s="146"/>
      <c r="BT88" s="147"/>
      <c r="BU88" s="148"/>
      <c r="BV88" s="146"/>
      <c r="BW88" s="147"/>
      <c r="BX88" s="148"/>
    </row>
    <row r="89" spans="2:76" x14ac:dyDescent="0.25">
      <c r="B89" s="21"/>
      <c r="C89" s="21"/>
      <c r="D89" s="15"/>
      <c r="E89" s="94"/>
      <c r="F89" s="53"/>
      <c r="G89" s="53"/>
      <c r="H89" s="15"/>
      <c r="I89" s="53"/>
      <c r="J89" s="95"/>
      <c r="K89" s="94"/>
      <c r="L89" s="53"/>
      <c r="M89" s="53"/>
      <c r="N89" s="15"/>
      <c r="O89" s="53"/>
      <c r="P89" s="95"/>
      <c r="Q89" s="94"/>
      <c r="R89" s="53"/>
      <c r="S89" s="53"/>
      <c r="T89" s="15"/>
      <c r="U89" s="53"/>
      <c r="V89" s="95"/>
      <c r="W89" s="94"/>
      <c r="X89" s="53"/>
      <c r="Y89" s="53"/>
      <c r="Z89" s="15"/>
      <c r="AA89" s="53"/>
      <c r="AB89" s="95"/>
      <c r="AC89" s="94"/>
      <c r="AD89" s="53"/>
      <c r="AE89" s="53"/>
      <c r="AF89" s="15"/>
      <c r="AG89" s="53"/>
      <c r="AH89" s="95"/>
      <c r="AI89" s="94"/>
      <c r="AJ89" s="53"/>
      <c r="AK89" s="53"/>
      <c r="AL89" s="15"/>
      <c r="AM89" s="53"/>
      <c r="AN89" s="95"/>
      <c r="AO89" s="94"/>
      <c r="AP89" s="53"/>
      <c r="AQ89" s="53"/>
      <c r="AR89" s="15"/>
      <c r="AS89" s="53"/>
      <c r="AT89" s="95"/>
      <c r="AU89" s="94"/>
      <c r="AV89" s="53"/>
      <c r="AW89" s="53"/>
      <c r="AX89" s="15"/>
      <c r="AY89" s="53"/>
      <c r="AZ89" s="95"/>
      <c r="BA89" s="94"/>
      <c r="BB89" s="53"/>
      <c r="BC89" s="53"/>
      <c r="BD89" s="15"/>
      <c r="BE89" s="53"/>
      <c r="BF89" s="95"/>
      <c r="BG89" s="94"/>
      <c r="BH89" s="53"/>
      <c r="BI89" s="53"/>
      <c r="BJ89" s="15"/>
      <c r="BK89" s="53"/>
      <c r="BL89" s="95"/>
      <c r="BM89" s="94"/>
      <c r="BN89" s="53"/>
      <c r="BO89" s="53"/>
      <c r="BP89" s="15"/>
      <c r="BQ89" s="53"/>
      <c r="BR89" s="95"/>
      <c r="BS89" s="146"/>
      <c r="BT89" s="147"/>
      <c r="BU89" s="148"/>
      <c r="BV89" s="146"/>
      <c r="BW89" s="147"/>
      <c r="BX89" s="148"/>
    </row>
    <row r="90" spans="2:76" x14ac:dyDescent="0.25">
      <c r="B90" s="21" t="s">
        <v>74</v>
      </c>
      <c r="C90" s="21" t="s">
        <v>101</v>
      </c>
      <c r="D90" s="15"/>
      <c r="E90" s="94"/>
      <c r="F90" s="36"/>
      <c r="G90" s="36"/>
      <c r="H90" s="15"/>
      <c r="I90" s="36"/>
      <c r="J90" s="98"/>
      <c r="K90" s="94"/>
      <c r="L90" s="36"/>
      <c r="M90" s="36"/>
      <c r="N90" s="15"/>
      <c r="O90" s="36"/>
      <c r="P90" s="98"/>
      <c r="Q90" s="94"/>
      <c r="R90" s="36"/>
      <c r="S90" s="36"/>
      <c r="T90" s="15"/>
      <c r="U90" s="36"/>
      <c r="V90" s="98"/>
      <c r="W90" s="94"/>
      <c r="X90" s="36"/>
      <c r="Y90" s="36"/>
      <c r="Z90" s="15"/>
      <c r="AA90" s="36"/>
      <c r="AB90" s="98"/>
      <c r="AC90" s="94"/>
      <c r="AD90" s="36"/>
      <c r="AE90" s="36"/>
      <c r="AF90" s="15"/>
      <c r="AG90" s="36"/>
      <c r="AH90" s="98"/>
      <c r="AI90" s="94"/>
      <c r="AJ90" s="36"/>
      <c r="AK90" s="36"/>
      <c r="AL90" s="15"/>
      <c r="AM90" s="36"/>
      <c r="AN90" s="98"/>
      <c r="AO90" s="94"/>
      <c r="AP90" s="36"/>
      <c r="AQ90" s="36"/>
      <c r="AR90" s="15"/>
      <c r="AS90" s="36"/>
      <c r="AT90" s="98"/>
      <c r="AU90" s="94"/>
      <c r="AV90" s="36"/>
      <c r="AW90" s="36"/>
      <c r="AX90" s="15"/>
      <c r="AY90" s="36"/>
      <c r="AZ90" s="98"/>
      <c r="BA90" s="94"/>
      <c r="BB90" s="36"/>
      <c r="BC90" s="36"/>
      <c r="BD90" s="15"/>
      <c r="BE90" s="36"/>
      <c r="BF90" s="98"/>
      <c r="BG90" s="94"/>
      <c r="BH90" s="36"/>
      <c r="BI90" s="36"/>
      <c r="BJ90" s="15"/>
      <c r="BK90" s="36"/>
      <c r="BL90" s="98"/>
      <c r="BM90" s="94"/>
      <c r="BN90" s="36"/>
      <c r="BO90" s="36"/>
      <c r="BP90" s="15"/>
      <c r="BQ90" s="36"/>
      <c r="BR90" s="98"/>
      <c r="BS90" s="146"/>
      <c r="BT90" s="147"/>
      <c r="BU90" s="148"/>
      <c r="BV90" s="146"/>
      <c r="BW90" s="147"/>
      <c r="BX90" s="148"/>
    </row>
    <row r="91" spans="2:76" x14ac:dyDescent="0.25">
      <c r="B91" s="16" t="s">
        <v>102</v>
      </c>
      <c r="C91" s="17" t="s">
        <v>104</v>
      </c>
      <c r="D91" s="19" t="s">
        <v>5</v>
      </c>
      <c r="E91" s="96">
        <v>1</v>
      </c>
      <c r="F91" s="54">
        <v>6000</v>
      </c>
      <c r="G91" s="54">
        <f>F91*E91</f>
        <v>6000</v>
      </c>
      <c r="H91" s="19"/>
      <c r="I91" s="54" t="str">
        <f t="shared" ref="I91:J93" si="434">IF(H91="","","-")</f>
        <v/>
      </c>
      <c r="J91" s="97" t="str">
        <f t="shared" si="434"/>
        <v/>
      </c>
      <c r="K91" s="96">
        <v>1</v>
      </c>
      <c r="L91" s="54">
        <v>6000</v>
      </c>
      <c r="M91" s="54">
        <f>L91*K91</f>
        <v>6000</v>
      </c>
      <c r="N91" s="19"/>
      <c r="O91" s="54" t="str">
        <f t="shared" ref="O91:O93" si="435">IF(N91="","","-")</f>
        <v/>
      </c>
      <c r="P91" s="97" t="str">
        <f t="shared" ref="P91:P93" si="436">IF(O91="","","-")</f>
        <v/>
      </c>
      <c r="Q91" s="96">
        <v>1</v>
      </c>
      <c r="R91" s="54">
        <v>4250</v>
      </c>
      <c r="S91" s="54">
        <f>R91*Q91</f>
        <v>4250</v>
      </c>
      <c r="T91" s="19"/>
      <c r="U91" s="54" t="str">
        <f t="shared" ref="U91:U93" si="437">IF(T91="","","-")</f>
        <v/>
      </c>
      <c r="V91" s="97" t="str">
        <f t="shared" ref="V91:V93" si="438">IF(U91="","","-")</f>
        <v/>
      </c>
      <c r="W91" s="96">
        <v>1</v>
      </c>
      <c r="X91" s="54">
        <v>4250</v>
      </c>
      <c r="Y91" s="54">
        <f>X91*W91</f>
        <v>4250</v>
      </c>
      <c r="Z91" s="19"/>
      <c r="AA91" s="54" t="str">
        <f t="shared" ref="AA91:AA93" si="439">IF(Z91="","","-")</f>
        <v/>
      </c>
      <c r="AB91" s="97" t="str">
        <f t="shared" ref="AB91:AB93" si="440">IF(AA91="","","-")</f>
        <v/>
      </c>
      <c r="AC91" s="96">
        <v>1</v>
      </c>
      <c r="AD91" s="54">
        <v>6500</v>
      </c>
      <c r="AE91" s="54">
        <f>AD91*AC91</f>
        <v>6500</v>
      </c>
      <c r="AF91" s="19"/>
      <c r="AG91" s="54" t="str">
        <f t="shared" ref="AG91:AG93" si="441">IF(AF91="","","-")</f>
        <v/>
      </c>
      <c r="AH91" s="97" t="str">
        <f t="shared" ref="AH91:AH93" si="442">IF(AG91="","","-")</f>
        <v/>
      </c>
      <c r="AI91" s="96">
        <v>1</v>
      </c>
      <c r="AJ91" s="54">
        <v>4500</v>
      </c>
      <c r="AK91" s="54">
        <f>AJ91*AI91</f>
        <v>4500</v>
      </c>
      <c r="AL91" s="19"/>
      <c r="AM91" s="54" t="str">
        <f t="shared" ref="AM91:AM93" si="443">IF(AL91="","","-")</f>
        <v/>
      </c>
      <c r="AN91" s="97" t="str">
        <f t="shared" ref="AN91:AN93" si="444">IF(AM91="","","-")</f>
        <v/>
      </c>
      <c r="AO91" s="96">
        <v>1</v>
      </c>
      <c r="AP91" s="54">
        <v>6710.6</v>
      </c>
      <c r="AQ91" s="54">
        <f>AP91*AO91</f>
        <v>6710.6</v>
      </c>
      <c r="AR91" s="19"/>
      <c r="AS91" s="54" t="str">
        <f t="shared" ref="AS91:AS93" si="445">IF(AR91="","","-")</f>
        <v/>
      </c>
      <c r="AT91" s="97" t="str">
        <f t="shared" ref="AT91:AT93" si="446">IF(AS91="","","-")</f>
        <v/>
      </c>
      <c r="AU91" s="96">
        <v>1</v>
      </c>
      <c r="AV91" s="54">
        <v>5882.4</v>
      </c>
      <c r="AW91" s="54">
        <f>AV91*AU91</f>
        <v>5882.4</v>
      </c>
      <c r="AX91" s="19"/>
      <c r="AY91" s="54" t="str">
        <f t="shared" ref="AY91:AY93" si="447">IF(AX91="","","-")</f>
        <v/>
      </c>
      <c r="AZ91" s="97" t="str">
        <f t="shared" ref="AZ91:AZ93" si="448">IF(AY91="","","-")</f>
        <v/>
      </c>
      <c r="BA91" s="96">
        <v>1</v>
      </c>
      <c r="BB91" s="54">
        <v>2644</v>
      </c>
      <c r="BC91" s="54">
        <f>BB91*BA91</f>
        <v>2644</v>
      </c>
      <c r="BD91" s="19"/>
      <c r="BE91" s="54" t="str">
        <f t="shared" ref="BE91:BE93" si="449">IF(BD91="","","-")</f>
        <v/>
      </c>
      <c r="BF91" s="97" t="str">
        <f t="shared" ref="BF91:BF93" si="450">IF(BE91="","","-")</f>
        <v/>
      </c>
      <c r="BG91" s="96">
        <v>1</v>
      </c>
      <c r="BH91" s="54">
        <v>2702</v>
      </c>
      <c r="BI91" s="54">
        <f>BH91*BG91</f>
        <v>2702</v>
      </c>
      <c r="BJ91" s="19"/>
      <c r="BK91" s="54" t="str">
        <f t="shared" ref="BK91:BK93" si="451">IF(BJ91="","","-")</f>
        <v/>
      </c>
      <c r="BL91" s="97" t="str">
        <f t="shared" ref="BL91:BL93" si="452">IF(BK91="","","-")</f>
        <v/>
      </c>
      <c r="BM91" s="96">
        <v>1</v>
      </c>
      <c r="BN91" s="54">
        <v>13488</v>
      </c>
      <c r="BO91" s="54">
        <f>BN91*BM91</f>
        <v>13488</v>
      </c>
      <c r="BP91" s="19"/>
      <c r="BQ91" s="54" t="str">
        <f t="shared" ref="BQ91:BQ93" si="453">IF(BP91="","","-")</f>
        <v/>
      </c>
      <c r="BR91" s="97" t="str">
        <f t="shared" ref="BR91:BR93" si="454">IF(BQ91="","","-")</f>
        <v/>
      </c>
      <c r="BS91" s="146">
        <f>AVERAGE(F91,L91,R91,X91,AD91,AJ91,AP91,AV91,BB91,BH91,BN91)</f>
        <v>5720.636363636364</v>
      </c>
      <c r="BT91" s="147">
        <f>MIN(F91,L91,R91,X91,AD91,AJ91,AP91,AV91,BB91,BH91,BN91)</f>
        <v>2644</v>
      </c>
      <c r="BU91" s="148">
        <f>MAX(F91,L91,R91,X91,AD91,AJ91,AP91,AV91,BB91,BH91,BN91)</f>
        <v>13488</v>
      </c>
      <c r="BV91" s="146"/>
      <c r="BW91" s="147"/>
      <c r="BX91" s="148"/>
    </row>
    <row r="92" spans="2:76" x14ac:dyDescent="0.25">
      <c r="B92" s="13" t="s">
        <v>103</v>
      </c>
      <c r="C92" s="14" t="s">
        <v>105</v>
      </c>
      <c r="D92" s="15" t="s">
        <v>5</v>
      </c>
      <c r="E92" s="94">
        <v>1</v>
      </c>
      <c r="F92" s="36">
        <v>2500</v>
      </c>
      <c r="G92" s="54">
        <f>F92*E92</f>
        <v>2500</v>
      </c>
      <c r="H92" s="15"/>
      <c r="I92" s="36" t="str">
        <f t="shared" si="434"/>
        <v/>
      </c>
      <c r="J92" s="98" t="str">
        <f t="shared" si="434"/>
        <v/>
      </c>
      <c r="K92" s="94">
        <v>1</v>
      </c>
      <c r="L92" s="36">
        <v>2500</v>
      </c>
      <c r="M92" s="54">
        <f>L92*K92</f>
        <v>2500</v>
      </c>
      <c r="N92" s="15"/>
      <c r="O92" s="36" t="str">
        <f t="shared" si="435"/>
        <v/>
      </c>
      <c r="P92" s="98" t="str">
        <f t="shared" si="436"/>
        <v/>
      </c>
      <c r="Q92" s="94">
        <v>1</v>
      </c>
      <c r="R92" s="36">
        <v>1500</v>
      </c>
      <c r="S92" s="54">
        <f>R92*Q92</f>
        <v>1500</v>
      </c>
      <c r="T92" s="15"/>
      <c r="U92" s="36" t="str">
        <f t="shared" si="437"/>
        <v/>
      </c>
      <c r="V92" s="98" t="str">
        <f t="shared" si="438"/>
        <v/>
      </c>
      <c r="W92" s="94">
        <v>1</v>
      </c>
      <c r="X92" s="36">
        <v>1500</v>
      </c>
      <c r="Y92" s="54">
        <f>X92*W92</f>
        <v>1500</v>
      </c>
      <c r="Z92" s="15"/>
      <c r="AA92" s="36" t="str">
        <f t="shared" si="439"/>
        <v/>
      </c>
      <c r="AB92" s="98" t="str">
        <f t="shared" si="440"/>
        <v/>
      </c>
      <c r="AC92" s="94">
        <v>1</v>
      </c>
      <c r="AD92" s="36">
        <v>2500</v>
      </c>
      <c r="AE92" s="54">
        <f>AD92*AC92</f>
        <v>2500</v>
      </c>
      <c r="AF92" s="15"/>
      <c r="AG92" s="36" t="str">
        <f t="shared" si="441"/>
        <v/>
      </c>
      <c r="AH92" s="98" t="str">
        <f t="shared" si="442"/>
        <v/>
      </c>
      <c r="AI92" s="94">
        <v>1</v>
      </c>
      <c r="AJ92" s="36">
        <v>6900</v>
      </c>
      <c r="AK92" s="54">
        <f>AJ92*AI92</f>
        <v>6900</v>
      </c>
      <c r="AL92" s="15"/>
      <c r="AM92" s="36" t="str">
        <f t="shared" si="443"/>
        <v/>
      </c>
      <c r="AN92" s="98" t="str">
        <f t="shared" si="444"/>
        <v/>
      </c>
      <c r="AO92" s="94">
        <v>1</v>
      </c>
      <c r="AP92" s="36"/>
      <c r="AQ92" s="54">
        <f>AP92*AO92</f>
        <v>0</v>
      </c>
      <c r="AR92" s="15"/>
      <c r="AS92" s="36" t="str">
        <f t="shared" si="445"/>
        <v/>
      </c>
      <c r="AT92" s="98" t="str">
        <f t="shared" si="446"/>
        <v/>
      </c>
      <c r="AU92" s="94">
        <v>1</v>
      </c>
      <c r="AV92" s="36"/>
      <c r="AW92" s="54">
        <f>AV92*AU92</f>
        <v>0</v>
      </c>
      <c r="AX92" s="15"/>
      <c r="AY92" s="36" t="str">
        <f t="shared" si="447"/>
        <v/>
      </c>
      <c r="AZ92" s="98" t="str">
        <f t="shared" si="448"/>
        <v/>
      </c>
      <c r="BA92" s="94">
        <v>1</v>
      </c>
      <c r="BB92" s="36"/>
      <c r="BC92" s="54">
        <f>BB92*BA92</f>
        <v>0</v>
      </c>
      <c r="BD92" s="15"/>
      <c r="BE92" s="36" t="str">
        <f t="shared" si="449"/>
        <v/>
      </c>
      <c r="BF92" s="98" t="str">
        <f t="shared" si="450"/>
        <v/>
      </c>
      <c r="BG92" s="94">
        <v>1</v>
      </c>
      <c r="BH92" s="36"/>
      <c r="BI92" s="54">
        <f>BH92*BG92</f>
        <v>0</v>
      </c>
      <c r="BJ92" s="15"/>
      <c r="BK92" s="36" t="str">
        <f t="shared" si="451"/>
        <v/>
      </c>
      <c r="BL92" s="98" t="str">
        <f t="shared" si="452"/>
        <v/>
      </c>
      <c r="BM92" s="94">
        <v>1</v>
      </c>
      <c r="BN92" s="36">
        <v>1247.4000000000001</v>
      </c>
      <c r="BO92" s="54">
        <f>BN92*BM92</f>
        <v>1247.4000000000001</v>
      </c>
      <c r="BP92" s="15"/>
      <c r="BQ92" s="36" t="str">
        <f t="shared" si="453"/>
        <v/>
      </c>
      <c r="BR92" s="98" t="str">
        <f t="shared" si="454"/>
        <v/>
      </c>
      <c r="BS92" s="146">
        <f>AVERAGE(F92,L92,R92,X92,AD92,AJ92,AP92,AV92,BB92,BH92,BN92)</f>
        <v>2663.9142857142861</v>
      </c>
      <c r="BT92" s="147">
        <f>MIN(F92,L92,R92,X92,AD92,AJ92,AP92,AV92,BB92,BH92,BN92)</f>
        <v>1247.4000000000001</v>
      </c>
      <c r="BU92" s="148">
        <f>MAX(F92,L92,R92,X92,AD92,AJ92,AP92,AV92,BB92,BH92,BN92)</f>
        <v>6900</v>
      </c>
      <c r="BV92" s="146"/>
      <c r="BW92" s="147"/>
      <c r="BX92" s="148"/>
    </row>
    <row r="93" spans="2:76" x14ac:dyDescent="0.25">
      <c r="B93" s="16" t="s">
        <v>106</v>
      </c>
      <c r="C93" s="17" t="s">
        <v>107</v>
      </c>
      <c r="D93" s="19" t="s">
        <v>5</v>
      </c>
      <c r="E93" s="96">
        <v>1</v>
      </c>
      <c r="F93" s="60" t="str">
        <f t="shared" ref="F93:G93" si="455">IF(E93="","","-")</f>
        <v>-</v>
      </c>
      <c r="G93" s="60" t="str">
        <f t="shared" si="455"/>
        <v>-</v>
      </c>
      <c r="H93" s="19"/>
      <c r="I93" s="60" t="str">
        <f t="shared" si="434"/>
        <v/>
      </c>
      <c r="J93" s="117" t="str">
        <f t="shared" si="434"/>
        <v/>
      </c>
      <c r="K93" s="96">
        <v>1</v>
      </c>
      <c r="L93" s="60" t="str">
        <f t="shared" ref="L93" si="456">IF(K93="","","-")</f>
        <v>-</v>
      </c>
      <c r="M93" s="60" t="str">
        <f t="shared" ref="M93" si="457">IF(L93="","","-")</f>
        <v>-</v>
      </c>
      <c r="N93" s="19"/>
      <c r="O93" s="60" t="str">
        <f t="shared" si="435"/>
        <v/>
      </c>
      <c r="P93" s="117" t="str">
        <f t="shared" si="436"/>
        <v/>
      </c>
      <c r="Q93" s="96">
        <v>1</v>
      </c>
      <c r="R93" s="60">
        <v>550</v>
      </c>
      <c r="S93" s="54">
        <f>R93*Q93</f>
        <v>550</v>
      </c>
      <c r="T93" s="19"/>
      <c r="U93" s="60" t="str">
        <f t="shared" si="437"/>
        <v/>
      </c>
      <c r="V93" s="117" t="str">
        <f t="shared" si="438"/>
        <v/>
      </c>
      <c r="W93" s="96">
        <v>1</v>
      </c>
      <c r="X93" s="60">
        <v>550</v>
      </c>
      <c r="Y93" s="54">
        <f>X93*W93</f>
        <v>550</v>
      </c>
      <c r="Z93" s="19"/>
      <c r="AA93" s="60" t="str">
        <f t="shared" si="439"/>
        <v/>
      </c>
      <c r="AB93" s="117" t="str">
        <f t="shared" si="440"/>
        <v/>
      </c>
      <c r="AC93" s="96">
        <v>1</v>
      </c>
      <c r="AD93" s="60">
        <v>1500</v>
      </c>
      <c r="AE93" s="54">
        <f>AD93*AC93</f>
        <v>1500</v>
      </c>
      <c r="AF93" s="19"/>
      <c r="AG93" s="60" t="str">
        <f t="shared" si="441"/>
        <v/>
      </c>
      <c r="AH93" s="117" t="str">
        <f t="shared" si="442"/>
        <v/>
      </c>
      <c r="AI93" s="96">
        <v>1</v>
      </c>
      <c r="AJ93" s="60">
        <v>1500</v>
      </c>
      <c r="AK93" s="54">
        <f>AJ93*AI93</f>
        <v>1500</v>
      </c>
      <c r="AL93" s="19"/>
      <c r="AM93" s="60" t="str">
        <f t="shared" si="443"/>
        <v/>
      </c>
      <c r="AN93" s="117" t="str">
        <f t="shared" si="444"/>
        <v/>
      </c>
      <c r="AO93" s="96">
        <v>1</v>
      </c>
      <c r="AP93" s="60"/>
      <c r="AQ93" s="54">
        <f>AP93*AO93</f>
        <v>0</v>
      </c>
      <c r="AR93" s="19"/>
      <c r="AS93" s="60" t="str">
        <f t="shared" si="445"/>
        <v/>
      </c>
      <c r="AT93" s="117" t="str">
        <f t="shared" si="446"/>
        <v/>
      </c>
      <c r="AU93" s="96">
        <v>1</v>
      </c>
      <c r="AV93" s="60"/>
      <c r="AW93" s="54">
        <f>AV93*AU93</f>
        <v>0</v>
      </c>
      <c r="AX93" s="19"/>
      <c r="AY93" s="60" t="str">
        <f t="shared" si="447"/>
        <v/>
      </c>
      <c r="AZ93" s="117" t="str">
        <f t="shared" si="448"/>
        <v/>
      </c>
      <c r="BA93" s="96">
        <v>1</v>
      </c>
      <c r="BB93" s="60"/>
      <c r="BC93" s="54">
        <f>BB93*BA93</f>
        <v>0</v>
      </c>
      <c r="BD93" s="19"/>
      <c r="BE93" s="60" t="str">
        <f t="shared" si="449"/>
        <v/>
      </c>
      <c r="BF93" s="117" t="str">
        <f t="shared" si="450"/>
        <v/>
      </c>
      <c r="BG93" s="96">
        <v>1</v>
      </c>
      <c r="BH93" s="60"/>
      <c r="BI93" s="54">
        <f>BH93*BG93</f>
        <v>0</v>
      </c>
      <c r="BJ93" s="19"/>
      <c r="BK93" s="60" t="str">
        <f t="shared" si="451"/>
        <v/>
      </c>
      <c r="BL93" s="117" t="str">
        <f t="shared" si="452"/>
        <v/>
      </c>
      <c r="BM93" s="96">
        <v>1</v>
      </c>
      <c r="BN93" s="60"/>
      <c r="BO93" s="54">
        <f>BN93*BM93</f>
        <v>0</v>
      </c>
      <c r="BP93" s="19"/>
      <c r="BQ93" s="60" t="str">
        <f t="shared" si="453"/>
        <v/>
      </c>
      <c r="BR93" s="117" t="str">
        <f t="shared" si="454"/>
        <v/>
      </c>
      <c r="BS93" s="146">
        <f>AVERAGE(F93,L93,R93,X93,AD93,AJ93,AP93,AV93,BB93,BH93,BN93)</f>
        <v>1025</v>
      </c>
      <c r="BT93" s="147">
        <f>MIN(F93,L93,R93,X93,AD93,AJ93,AP93,AV93,BB93,BH93,BN93)</f>
        <v>550</v>
      </c>
      <c r="BU93" s="148">
        <f>MAX(F93,L93,R93,X93,AD93,AJ93,AP93,AV93,BB93,BH93,BN93)</f>
        <v>1500</v>
      </c>
      <c r="BV93" s="146"/>
      <c r="BW93" s="147"/>
      <c r="BX93" s="148"/>
    </row>
    <row r="94" spans="2:76" s="40" customFormat="1" ht="24.75" customHeight="1" x14ac:dyDescent="0.25">
      <c r="B94" s="182" t="s">
        <v>120</v>
      </c>
      <c r="C94" s="183"/>
      <c r="D94" s="183"/>
      <c r="E94" s="183"/>
      <c r="F94" s="184"/>
      <c r="G94" s="61">
        <f>SUM(G91:G93)</f>
        <v>8500</v>
      </c>
      <c r="H94" s="157"/>
      <c r="I94" s="158"/>
      <c r="J94" s="99">
        <v>0</v>
      </c>
      <c r="K94" s="127"/>
      <c r="L94" s="128"/>
      <c r="M94" s="61">
        <f>SUM(M91:M93)</f>
        <v>8500</v>
      </c>
      <c r="N94" s="157"/>
      <c r="O94" s="158"/>
      <c r="P94" s="99">
        <v>0</v>
      </c>
      <c r="Q94" s="127"/>
      <c r="R94" s="128"/>
      <c r="S94" s="61">
        <f>SUM(S91:S93)</f>
        <v>6300</v>
      </c>
      <c r="T94" s="157"/>
      <c r="U94" s="158"/>
      <c r="V94" s="99">
        <v>0</v>
      </c>
      <c r="W94" s="127"/>
      <c r="X94" s="128"/>
      <c r="Y94" s="61">
        <f>SUM(Y91:Y93)</f>
        <v>6300</v>
      </c>
      <c r="Z94" s="157"/>
      <c r="AA94" s="158"/>
      <c r="AB94" s="99">
        <v>0</v>
      </c>
      <c r="AC94" s="127"/>
      <c r="AD94" s="128"/>
      <c r="AE94" s="61">
        <f>SUM(AE91:AE93)</f>
        <v>10500</v>
      </c>
      <c r="AF94" s="157"/>
      <c r="AG94" s="158"/>
      <c r="AH94" s="99">
        <v>0</v>
      </c>
      <c r="AI94" s="127"/>
      <c r="AJ94" s="128"/>
      <c r="AK94" s="61">
        <f>SUM(AK91:AK93)</f>
        <v>12900</v>
      </c>
      <c r="AL94" s="157"/>
      <c r="AM94" s="158"/>
      <c r="AN94" s="99">
        <v>0</v>
      </c>
      <c r="AO94" s="127"/>
      <c r="AP94" s="128"/>
      <c r="AQ94" s="61">
        <f>SUM(AQ91:AQ93)</f>
        <v>6710.6</v>
      </c>
      <c r="AR94" s="157"/>
      <c r="AS94" s="158"/>
      <c r="AT94" s="99">
        <v>0</v>
      </c>
      <c r="AU94" s="127"/>
      <c r="AV94" s="128"/>
      <c r="AW94" s="61">
        <f>SUM(AW91:AW93)</f>
        <v>5882.4</v>
      </c>
      <c r="AX94" s="157"/>
      <c r="AY94" s="158"/>
      <c r="AZ94" s="99">
        <v>0</v>
      </c>
      <c r="BA94" s="127"/>
      <c r="BB94" s="128"/>
      <c r="BC94" s="61">
        <f>SUM(BC91:BC93)</f>
        <v>2644</v>
      </c>
      <c r="BD94" s="157"/>
      <c r="BE94" s="158"/>
      <c r="BF94" s="99">
        <v>0</v>
      </c>
      <c r="BG94" s="127"/>
      <c r="BH94" s="128"/>
      <c r="BI94" s="61">
        <f>SUM(BI91:BI93)</f>
        <v>2702</v>
      </c>
      <c r="BJ94" s="157"/>
      <c r="BK94" s="158"/>
      <c r="BL94" s="99">
        <v>0</v>
      </c>
      <c r="BM94" s="127"/>
      <c r="BN94" s="128"/>
      <c r="BO94" s="61">
        <f>SUM(BO91:BO93)</f>
        <v>14735.4</v>
      </c>
      <c r="BP94" s="157"/>
      <c r="BQ94" s="158"/>
      <c r="BR94" s="99">
        <v>0</v>
      </c>
      <c r="BS94" s="146"/>
      <c r="BT94" s="147"/>
      <c r="BU94" s="148"/>
      <c r="BV94" s="146"/>
      <c r="BW94" s="147"/>
      <c r="BX94" s="148"/>
    </row>
    <row r="95" spans="2:76" s="40" customFormat="1" ht="32.25" customHeight="1" x14ac:dyDescent="0.25">
      <c r="B95" s="189"/>
      <c r="C95" s="190"/>
      <c r="D95" s="190"/>
      <c r="E95" s="159"/>
      <c r="F95" s="160"/>
      <c r="G95" s="161"/>
      <c r="H95" s="162"/>
      <c r="I95" s="160"/>
      <c r="J95" s="163"/>
      <c r="K95" s="159"/>
      <c r="L95" s="160"/>
      <c r="M95" s="161"/>
      <c r="N95" s="162"/>
      <c r="O95" s="160"/>
      <c r="P95" s="163"/>
      <c r="Q95" s="159"/>
      <c r="R95" s="160"/>
      <c r="S95" s="161"/>
      <c r="T95" s="162"/>
      <c r="U95" s="160"/>
      <c r="V95" s="163"/>
      <c r="W95" s="159"/>
      <c r="X95" s="160"/>
      <c r="Y95" s="161"/>
      <c r="Z95" s="162"/>
      <c r="AA95" s="160"/>
      <c r="AB95" s="163"/>
      <c r="AC95" s="159"/>
      <c r="AD95" s="160"/>
      <c r="AE95" s="161"/>
      <c r="AF95" s="162"/>
      <c r="AG95" s="160"/>
      <c r="AH95" s="163"/>
      <c r="AI95" s="159"/>
      <c r="AJ95" s="160"/>
      <c r="AK95" s="161"/>
      <c r="AL95" s="162"/>
      <c r="AM95" s="160"/>
      <c r="AN95" s="163"/>
      <c r="AO95" s="159"/>
      <c r="AP95" s="160"/>
      <c r="AQ95" s="161"/>
      <c r="AR95" s="162"/>
      <c r="AS95" s="160"/>
      <c r="AT95" s="163"/>
      <c r="AU95" s="159"/>
      <c r="AV95" s="160"/>
      <c r="AW95" s="161"/>
      <c r="AX95" s="162"/>
      <c r="AY95" s="160"/>
      <c r="AZ95" s="163"/>
      <c r="BA95" s="159"/>
      <c r="BB95" s="160"/>
      <c r="BC95" s="161"/>
      <c r="BD95" s="162"/>
      <c r="BE95" s="160"/>
      <c r="BF95" s="163"/>
      <c r="BG95" s="159"/>
      <c r="BH95" s="160"/>
      <c r="BI95" s="161"/>
      <c r="BJ95" s="162"/>
      <c r="BK95" s="160"/>
      <c r="BL95" s="163"/>
      <c r="BM95" s="159"/>
      <c r="BN95" s="160"/>
      <c r="BO95" s="161"/>
      <c r="BP95" s="162"/>
      <c r="BQ95" s="160"/>
      <c r="BR95" s="163"/>
      <c r="BS95" s="146"/>
      <c r="BT95" s="147"/>
      <c r="BU95" s="148"/>
      <c r="BV95" s="146"/>
      <c r="BW95" s="147"/>
      <c r="BX95" s="148"/>
    </row>
    <row r="96" spans="2:76" s="40" customFormat="1" ht="32.25" customHeight="1" x14ac:dyDescent="0.25">
      <c r="B96" s="179"/>
      <c r="C96" s="180"/>
      <c r="D96" s="181"/>
      <c r="E96" s="164"/>
      <c r="F96" s="165"/>
      <c r="G96" s="165"/>
      <c r="H96" s="165"/>
      <c r="I96" s="165"/>
      <c r="J96" s="166"/>
      <c r="K96" s="164"/>
      <c r="L96" s="165"/>
      <c r="M96" s="165"/>
      <c r="N96" s="165"/>
      <c r="O96" s="165"/>
      <c r="P96" s="166"/>
      <c r="Q96" s="164"/>
      <c r="R96" s="165"/>
      <c r="S96" s="165"/>
      <c r="T96" s="165"/>
      <c r="U96" s="165"/>
      <c r="V96" s="166"/>
      <c r="W96" s="164"/>
      <c r="X96" s="165"/>
      <c r="Y96" s="165"/>
      <c r="Z96" s="165"/>
      <c r="AA96" s="165"/>
      <c r="AB96" s="166"/>
      <c r="AC96" s="164"/>
      <c r="AD96" s="165"/>
      <c r="AE96" s="165"/>
      <c r="AF96" s="165"/>
      <c r="AG96" s="165"/>
      <c r="AH96" s="166"/>
      <c r="AI96" s="164"/>
      <c r="AJ96" s="165"/>
      <c r="AK96" s="165"/>
      <c r="AL96" s="165"/>
      <c r="AM96" s="165"/>
      <c r="AN96" s="166"/>
      <c r="AO96" s="164"/>
      <c r="AP96" s="165"/>
      <c r="AQ96" s="165"/>
      <c r="AR96" s="165"/>
      <c r="AS96" s="165"/>
      <c r="AT96" s="166"/>
      <c r="AU96" s="164"/>
      <c r="AV96" s="165"/>
      <c r="AW96" s="165"/>
      <c r="AX96" s="165"/>
      <c r="AY96" s="165"/>
      <c r="AZ96" s="166"/>
      <c r="BA96" s="164"/>
      <c r="BB96" s="165"/>
      <c r="BC96" s="165"/>
      <c r="BD96" s="165"/>
      <c r="BE96" s="165"/>
      <c r="BF96" s="166"/>
      <c r="BG96" s="164"/>
      <c r="BH96" s="165"/>
      <c r="BI96" s="165"/>
      <c r="BJ96" s="165"/>
      <c r="BK96" s="165"/>
      <c r="BL96" s="166"/>
      <c r="BM96" s="164"/>
      <c r="BN96" s="165"/>
      <c r="BO96" s="165"/>
      <c r="BP96" s="165"/>
      <c r="BQ96" s="165"/>
      <c r="BR96" s="166"/>
      <c r="BS96" s="146"/>
      <c r="BT96" s="149"/>
      <c r="BU96" s="150"/>
      <c r="BV96" s="146"/>
      <c r="BW96" s="147"/>
      <c r="BX96" s="148"/>
    </row>
    <row r="97" spans="3:76" x14ac:dyDescent="0.25">
      <c r="C97" s="11"/>
      <c r="BS97" s="146"/>
      <c r="BT97" s="149"/>
      <c r="BU97" s="150"/>
      <c r="BV97" s="146"/>
      <c r="BW97" s="147"/>
      <c r="BX97" s="148"/>
    </row>
    <row r="98" spans="3:76" x14ac:dyDescent="0.25">
      <c r="C98" s="11"/>
    </row>
    <row r="99" spans="3:76" x14ac:dyDescent="0.25">
      <c r="C99" s="11"/>
    </row>
    <row r="100" spans="3:76" x14ac:dyDescent="0.25">
      <c r="C100" s="11"/>
    </row>
    <row r="101" spans="3:76" x14ac:dyDescent="0.25">
      <c r="C101" s="11"/>
    </row>
    <row r="102" spans="3:76" x14ac:dyDescent="0.25">
      <c r="C102" s="11"/>
    </row>
    <row r="103" spans="3:76" x14ac:dyDescent="0.25">
      <c r="C103" s="11"/>
    </row>
    <row r="104" spans="3:76" x14ac:dyDescent="0.25">
      <c r="C104" s="11"/>
    </row>
    <row r="105" spans="3:76" x14ac:dyDescent="0.25">
      <c r="C105" s="11"/>
    </row>
    <row r="106" spans="3:76" x14ac:dyDescent="0.25">
      <c r="C106" s="11"/>
    </row>
    <row r="107" spans="3:76" x14ac:dyDescent="0.25">
      <c r="C107" s="11"/>
    </row>
    <row r="108" spans="3:76" x14ac:dyDescent="0.25">
      <c r="C108" s="11"/>
    </row>
    <row r="109" spans="3:76" x14ac:dyDescent="0.25">
      <c r="C109" s="11"/>
    </row>
    <row r="110" spans="3:76" x14ac:dyDescent="0.25">
      <c r="C110" s="11"/>
    </row>
    <row r="111" spans="3:76" x14ac:dyDescent="0.25">
      <c r="C111" s="11"/>
    </row>
  </sheetData>
  <mergeCells count="206">
    <mergeCell ref="AL94:AM94"/>
    <mergeCell ref="AI95:AK95"/>
    <mergeCell ref="AL95:AN95"/>
    <mergeCell ref="AI96:AN96"/>
    <mergeCell ref="AC95:AE95"/>
    <mergeCell ref="AF95:AH95"/>
    <mergeCell ref="AC96:AH96"/>
    <mergeCell ref="AI9:AK10"/>
    <mergeCell ref="AL9:AN10"/>
    <mergeCell ref="AI11:AI12"/>
    <mergeCell ref="AL11:AL12"/>
    <mergeCell ref="AL18:AM18"/>
    <mergeCell ref="AL25:AM25"/>
    <mergeCell ref="AL34:AM34"/>
    <mergeCell ref="AL52:AM52"/>
    <mergeCell ref="AL59:AM59"/>
    <mergeCell ref="AL71:AM71"/>
    <mergeCell ref="AL78:AM78"/>
    <mergeCell ref="AL83:AM83"/>
    <mergeCell ref="AL88:AM88"/>
    <mergeCell ref="AF71:AG71"/>
    <mergeCell ref="AF78:AG78"/>
    <mergeCell ref="AF83:AG83"/>
    <mergeCell ref="AF88:AG88"/>
    <mergeCell ref="AF94:AG94"/>
    <mergeCell ref="AF18:AG18"/>
    <mergeCell ref="AF25:AG25"/>
    <mergeCell ref="AF34:AG34"/>
    <mergeCell ref="AF52:AG52"/>
    <mergeCell ref="AF59:AG59"/>
    <mergeCell ref="AC9:AE10"/>
    <mergeCell ref="AF9:AH10"/>
    <mergeCell ref="AC11:AC12"/>
    <mergeCell ref="AF11:AF12"/>
    <mergeCell ref="W95:Y95"/>
    <mergeCell ref="Z95:AB95"/>
    <mergeCell ref="W96:AB96"/>
    <mergeCell ref="W9:Y10"/>
    <mergeCell ref="Z9:AB10"/>
    <mergeCell ref="W11:W12"/>
    <mergeCell ref="Z11:Z12"/>
    <mergeCell ref="Z18:AA18"/>
    <mergeCell ref="Z25:AA25"/>
    <mergeCell ref="Z34:AA34"/>
    <mergeCell ref="Z52:AA52"/>
    <mergeCell ref="Z59:AA59"/>
    <mergeCell ref="Z71:AA71"/>
    <mergeCell ref="Z78:AA78"/>
    <mergeCell ref="Z83:AA83"/>
    <mergeCell ref="Z88:AA88"/>
    <mergeCell ref="Z94:AA94"/>
    <mergeCell ref="T83:U83"/>
    <mergeCell ref="T88:U88"/>
    <mergeCell ref="T94:U94"/>
    <mergeCell ref="Q95:S95"/>
    <mergeCell ref="T95:V95"/>
    <mergeCell ref="T25:U25"/>
    <mergeCell ref="T34:U34"/>
    <mergeCell ref="T52:U52"/>
    <mergeCell ref="T59:U59"/>
    <mergeCell ref="T71:U71"/>
    <mergeCell ref="Q9:S10"/>
    <mergeCell ref="T9:V10"/>
    <mergeCell ref="Q11:Q12"/>
    <mergeCell ref="T11:T12"/>
    <mergeCell ref="T18:U18"/>
    <mergeCell ref="N94:O94"/>
    <mergeCell ref="K95:M95"/>
    <mergeCell ref="N95:P95"/>
    <mergeCell ref="K96:P96"/>
    <mergeCell ref="K9:M10"/>
    <mergeCell ref="N9:P10"/>
    <mergeCell ref="K11:K12"/>
    <mergeCell ref="N11:N12"/>
    <mergeCell ref="N18:O18"/>
    <mergeCell ref="N25:O25"/>
    <mergeCell ref="N34:O34"/>
    <mergeCell ref="N52:O52"/>
    <mergeCell ref="N59:O59"/>
    <mergeCell ref="N71:O71"/>
    <mergeCell ref="N78:O78"/>
    <mergeCell ref="N83:O83"/>
    <mergeCell ref="N88:O88"/>
    <mergeCell ref="Q96:V96"/>
    <mergeCell ref="T78:U78"/>
    <mergeCell ref="H52:I52"/>
    <mergeCell ref="B5:D5"/>
    <mergeCell ref="C9:C10"/>
    <mergeCell ref="D9:D10"/>
    <mergeCell ref="E9:G10"/>
    <mergeCell ref="H9:J10"/>
    <mergeCell ref="E11:E12"/>
    <mergeCell ref="H11:H12"/>
    <mergeCell ref="B18:F18"/>
    <mergeCell ref="H18:I18"/>
    <mergeCell ref="B96:D96"/>
    <mergeCell ref="E96:J96"/>
    <mergeCell ref="B94:F94"/>
    <mergeCell ref="H94:I94"/>
    <mergeCell ref="B1:C1"/>
    <mergeCell ref="B2:C2"/>
    <mergeCell ref="B95:D95"/>
    <mergeCell ref="E95:G95"/>
    <mergeCell ref="H95:J95"/>
    <mergeCell ref="B78:F78"/>
    <mergeCell ref="H78:I78"/>
    <mergeCell ref="B83:F83"/>
    <mergeCell ref="H83:I83"/>
    <mergeCell ref="B88:F88"/>
    <mergeCell ref="H88:I88"/>
    <mergeCell ref="B59:F59"/>
    <mergeCell ref="B25:F25"/>
    <mergeCell ref="H25:I25"/>
    <mergeCell ref="H59:I59"/>
    <mergeCell ref="B71:F71"/>
    <mergeCell ref="H71:I71"/>
    <mergeCell ref="B34:F34"/>
    <mergeCell ref="H34:I34"/>
    <mergeCell ref="B52:F52"/>
    <mergeCell ref="AR71:AS71"/>
    <mergeCell ref="AR78:AS78"/>
    <mergeCell ref="AR83:AS83"/>
    <mergeCell ref="AR88:AS88"/>
    <mergeCell ref="AR94:AS94"/>
    <mergeCell ref="AO95:AQ95"/>
    <mergeCell ref="AR95:AT95"/>
    <mergeCell ref="AO96:AT96"/>
    <mergeCell ref="AU9:AW10"/>
    <mergeCell ref="AO9:AQ10"/>
    <mergeCell ref="AR9:AT10"/>
    <mergeCell ref="AO11:AO12"/>
    <mergeCell ref="AR11:AR12"/>
    <mergeCell ref="AR18:AS18"/>
    <mergeCell ref="AR25:AS25"/>
    <mergeCell ref="AR34:AS34"/>
    <mergeCell ref="AR52:AS52"/>
    <mergeCell ref="AR59:AS59"/>
    <mergeCell ref="AX9:AZ10"/>
    <mergeCell ref="AU11:AU12"/>
    <mergeCell ref="AX11:AX12"/>
    <mergeCell ref="AX18:AY18"/>
    <mergeCell ref="AX25:AY25"/>
    <mergeCell ref="AX34:AY34"/>
    <mergeCell ref="AX52:AY52"/>
    <mergeCell ref="AX59:AY59"/>
    <mergeCell ref="AX71:AY71"/>
    <mergeCell ref="AX78:AY78"/>
    <mergeCell ref="AX83:AY83"/>
    <mergeCell ref="AX88:AY88"/>
    <mergeCell ref="AX94:AY94"/>
    <mergeCell ref="AU95:AW95"/>
    <mergeCell ref="AX95:AZ95"/>
    <mergeCell ref="AU96:AZ96"/>
    <mergeCell ref="BA9:BC10"/>
    <mergeCell ref="BD9:BF10"/>
    <mergeCell ref="BA11:BA12"/>
    <mergeCell ref="BD11:BD12"/>
    <mergeCell ref="BD18:BE18"/>
    <mergeCell ref="BD25:BE25"/>
    <mergeCell ref="BD34:BE34"/>
    <mergeCell ref="BD52:BE52"/>
    <mergeCell ref="BD59:BE59"/>
    <mergeCell ref="BD71:BE71"/>
    <mergeCell ref="BD78:BE78"/>
    <mergeCell ref="BD83:BE83"/>
    <mergeCell ref="BD88:BE88"/>
    <mergeCell ref="BD94:BE94"/>
    <mergeCell ref="BA95:BC95"/>
    <mergeCell ref="BD95:BF95"/>
    <mergeCell ref="BA96:BF96"/>
    <mergeCell ref="BJ71:BK71"/>
    <mergeCell ref="BJ78:BK78"/>
    <mergeCell ref="BJ83:BK83"/>
    <mergeCell ref="BJ88:BK88"/>
    <mergeCell ref="BJ94:BK94"/>
    <mergeCell ref="BG95:BI95"/>
    <mergeCell ref="BJ95:BL95"/>
    <mergeCell ref="BG96:BL96"/>
    <mergeCell ref="BM9:BO10"/>
    <mergeCell ref="BG9:BI10"/>
    <mergeCell ref="BJ9:BL10"/>
    <mergeCell ref="BG11:BG12"/>
    <mergeCell ref="BJ11:BJ12"/>
    <mergeCell ref="BJ18:BK18"/>
    <mergeCell ref="BJ25:BK25"/>
    <mergeCell ref="BJ34:BK34"/>
    <mergeCell ref="BJ52:BK52"/>
    <mergeCell ref="BJ59:BK59"/>
    <mergeCell ref="BS6:BU6"/>
    <mergeCell ref="BV6:BX6"/>
    <mergeCell ref="BP78:BQ78"/>
    <mergeCell ref="BP83:BQ83"/>
    <mergeCell ref="BP88:BQ88"/>
    <mergeCell ref="BP94:BQ94"/>
    <mergeCell ref="BM95:BO95"/>
    <mergeCell ref="BP95:BR95"/>
    <mergeCell ref="BM96:BR96"/>
    <mergeCell ref="BP9:BR10"/>
    <mergeCell ref="BM11:BM12"/>
    <mergeCell ref="BP11:BP12"/>
    <mergeCell ref="BP18:BQ18"/>
    <mergeCell ref="BP25:BQ25"/>
    <mergeCell ref="BP34:BQ34"/>
    <mergeCell ref="BP52:BQ52"/>
    <mergeCell ref="BP59:BQ59"/>
    <mergeCell ref="BP71:BQ71"/>
  </mergeCells>
  <conditionalFormatting sqref="F14 L14 R14 X14 AD14 AJ14 AP14 AV14 BB14 BH14 BN14">
    <cfRule type="expression" dxfId="0" priority="1">
      <formula>F$14=MIN(F14,L14,R14,X14,AD14,AJ14,AP14,AV14,BB14,BH14,BN14)</formula>
    </cfRule>
  </conditionalFormatting>
  <printOptions horizontalCentered="1"/>
  <pageMargins left="0.23622047244094491" right="0.23622047244094491" top="0.74803149606299213" bottom="0.74803149606299213" header="0.31496062992125984" footer="0.31496062992125984"/>
  <pageSetup paperSize="9" scale="57" fitToHeight="0" orientation="portrait" r:id="rId1"/>
  <headerFooter alignWithMargins="0">
    <oddHeader xml:space="preserve">&amp;C
</oddHeader>
    <oddFooter>&amp;LSTEP BOURG MOISSAT
&amp;CDPGF&amp;Rpage &amp;P/ &amp;N</oddFooter>
  </headerFooter>
  <rowBreaks count="1" manualBreakCount="1">
    <brk id="78" max="16383" man="1"/>
  </rowBreaks>
  <ignoredErrors>
    <ignoredError sqref="BF40" formula="1"/>
  </ignoredError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1</vt:i4>
      </vt:variant>
      <vt:variant>
        <vt:lpstr>Plages nommées</vt:lpstr>
      </vt:variant>
      <vt:variant>
        <vt:i4>4</vt:i4>
      </vt:variant>
    </vt:vector>
  </HeadingPairs>
  <TitlesOfParts>
    <vt:vector size="5" baseType="lpstr">
      <vt:lpstr>analyse</vt:lpstr>
      <vt:lpstr>analyse!Impression_des_titres</vt:lpstr>
      <vt:lpstr>analyse!Print_Area</vt:lpstr>
      <vt:lpstr>analyse!Print_Titles</vt:lpstr>
      <vt:lpstr>analyse!Zone_d_impression</vt:lpstr>
    </vt:vector>
  </TitlesOfParts>
  <Company>Egis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LOUVET Caroline</dc:creator>
  <cp:lastModifiedBy>Noël D</cp:lastModifiedBy>
  <cp:lastPrinted>2020-03-09T07:49:00Z</cp:lastPrinted>
  <dcterms:created xsi:type="dcterms:W3CDTF">2019-07-06T07:55:08Z</dcterms:created>
  <dcterms:modified xsi:type="dcterms:W3CDTF">2020-06-18T07:38:24Z</dcterms:modified>
</cp:coreProperties>
</file>