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homa\Desktop\"/>
    </mc:Choice>
  </mc:AlternateContent>
  <xr:revisionPtr revIDLastSave="0" documentId="13_ncr:1_{2C89ABAC-55E5-42B8-AD8C-A32B03C431FD}" xr6:coauthVersionLast="44" xr6:coauthVersionMax="44" xr10:uidLastSave="{00000000-0000-0000-0000-000000000000}"/>
  <bookViews>
    <workbookView xWindow="-120" yWindow="-120" windowWidth="19800" windowHeight="11760" activeTab="1" xr2:uid="{00000000-000D-0000-FFFF-FFFF00000000}"/>
  </bookViews>
  <sheets>
    <sheet name="Extraction" sheetId="1" r:id="rId1"/>
    <sheet name="TDB" sheetId="2" r:id="rId2"/>
  </sheets>
  <definedNames>
    <definedName name="BAS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C3" i="2"/>
  <c r="C4" i="2"/>
  <c r="C5" i="2"/>
  <c r="C6" i="2"/>
  <c r="C7" i="2"/>
  <c r="C8" i="2"/>
  <c r="C9" i="2"/>
  <c r="D3" i="2"/>
  <c r="D4" i="2"/>
  <c r="D5" i="2"/>
  <c r="D6" i="2"/>
  <c r="D7" i="2"/>
  <c r="D8" i="2"/>
  <c r="D9" i="2"/>
  <c r="E3" i="2"/>
  <c r="E4" i="2"/>
  <c r="E5" i="2"/>
  <c r="E6" i="2"/>
  <c r="E7" i="2"/>
  <c r="E8" i="2"/>
  <c r="E9" i="2"/>
  <c r="G3" i="2"/>
  <c r="G4" i="2"/>
  <c r="G5" i="2"/>
  <c r="G6" i="2"/>
  <c r="G7" i="2"/>
  <c r="G8" i="2"/>
  <c r="G9" i="2"/>
  <c r="H3" i="2"/>
  <c r="H4" i="2"/>
  <c r="H5" i="2"/>
  <c r="H6" i="2"/>
  <c r="H7" i="2"/>
  <c r="H8" i="2"/>
  <c r="H9" i="2"/>
  <c r="J3" i="2"/>
  <c r="J4" i="2"/>
  <c r="J5" i="2"/>
  <c r="J6" i="2"/>
  <c r="J7" i="2"/>
  <c r="J8" i="2"/>
  <c r="J9" i="2"/>
  <c r="K3" i="2"/>
  <c r="K4" i="2"/>
  <c r="K5" i="2"/>
  <c r="K6" i="2"/>
  <c r="K7" i="2"/>
  <c r="K8" i="2"/>
  <c r="K9" i="2"/>
  <c r="K13" i="1" l="1"/>
  <c r="K12" i="1"/>
  <c r="K11" i="1"/>
  <c r="K10" i="1"/>
  <c r="K9" i="1"/>
  <c r="K8" i="1"/>
  <c r="K3" i="1"/>
  <c r="J2" i="2" l="1"/>
  <c r="K2" i="2" s="1"/>
  <c r="E2" i="2" l="1"/>
  <c r="D2" i="2"/>
  <c r="C2" i="2"/>
  <c r="B2" i="2"/>
  <c r="H2" i="2" l="1"/>
  <c r="G2" i="2"/>
</calcChain>
</file>

<file path=xl/sharedStrings.xml><?xml version="1.0" encoding="utf-8"?>
<sst xmlns="http://schemas.openxmlformats.org/spreadsheetml/2006/main" count="296" uniqueCount="133">
  <si>
    <t>EQP</t>
  </si>
  <si>
    <t>EQC</t>
  </si>
  <si>
    <t>CHP</t>
  </si>
  <si>
    <t>LPR</t>
  </si>
  <si>
    <t>CRA</t>
  </si>
  <si>
    <t>EUR</t>
  </si>
  <si>
    <t>Année</t>
  </si>
  <si>
    <t>No.Sem</t>
  </si>
  <si>
    <t>Jour.Sem</t>
  </si>
  <si>
    <t>Jour</t>
  </si>
  <si>
    <t>Date d'expédition</t>
  </si>
  <si>
    <t>Support</t>
  </si>
  <si>
    <t>Code</t>
  </si>
  <si>
    <t>Destinataire</t>
  </si>
  <si>
    <t>Préparation</t>
  </si>
  <si>
    <t>Code BASE</t>
  </si>
  <si>
    <t>N° Support</t>
  </si>
  <si>
    <t>Propriétaire</t>
  </si>
  <si>
    <t>N° TU
Parent</t>
  </si>
  <si>
    <t>SSCC TU
Parent</t>
  </si>
  <si>
    <t>TU
Type Parent</t>
  </si>
  <si>
    <t>N° TU</t>
  </si>
  <si>
    <t>N° Support
(SSCC)</t>
  </si>
  <si>
    <t>Prêt à imprimer</t>
  </si>
  <si>
    <t>Type
TU</t>
  </si>
  <si>
    <t>Coord
TU</t>
  </si>
  <si>
    <t>TU-État</t>
  </si>
  <si>
    <t>Numéro
Commande</t>
  </si>
  <si>
    <t>Sous
Strat</t>
  </si>
  <si>
    <t>Zone de
température</t>
  </si>
  <si>
    <t>Poids-TU
[kg]</t>
  </si>
  <si>
    <t>Volume-TU
[litre]</t>
  </si>
  <si>
    <t>Photo de la
station de 
filmage</t>
  </si>
  <si>
    <t>Qté
à picker
(UM)</t>
  </si>
  <si>
    <t>Qté
pickée
(UM)</t>
  </si>
  <si>
    <t>Qté
Emballée
(UM)</t>
  </si>
  <si>
    <t>Qté
à picker
(UVC)</t>
  </si>
  <si>
    <t>Qté
pickée
(UVC)</t>
  </si>
  <si>
    <t>Qté
Emballée
(UVC)</t>
  </si>
  <si>
    <t>Groupe d'expédition</t>
  </si>
  <si>
    <t>Groupe Produit</t>
  </si>
  <si>
    <t>LBND
ident</t>
  </si>
  <si>
    <t>Tournée</t>
  </si>
  <si>
    <t>Réf.
Camion</t>
  </si>
  <si>
    <t>Code site
(ITB)</t>
  </si>
  <si>
    <t>Tournée
Date de
départ</t>
  </si>
  <si>
    <t>N° PDV</t>
  </si>
  <si>
    <t>Nom PDV</t>
  </si>
  <si>
    <t>Date
Expédition
Commande</t>
  </si>
  <si>
    <t>Tournée
Date
d'expédition</t>
  </si>
  <si>
    <t>O_LOW_OWNER</t>
  </si>
  <si>
    <t>O_COLSEP1</t>
  </si>
  <si>
    <t>O_LDTU_IDENTPARENT</t>
  </si>
  <si>
    <t>O_LDTU_NVENOPARENT</t>
  </si>
  <si>
    <t>O_LTUT_IDENTPARENT</t>
  </si>
  <si>
    <t>O_LDTU_IDENT</t>
  </si>
  <si>
    <t>O_LDTU_NVENO</t>
  </si>
  <si>
    <t>O_LDTU_READYTOPRINTFLAG</t>
  </si>
  <si>
    <t>O_LTUT_IDENT</t>
  </si>
  <si>
    <t>O_LDTU_COORD</t>
  </si>
  <si>
    <t>O_LDTU_STATE</t>
  </si>
  <si>
    <t>O_COLSEP2</t>
  </si>
  <si>
    <t>O_LCSH_IDENT</t>
  </si>
  <si>
    <t>O_LPU_STRATSUB</t>
  </si>
  <si>
    <t>O_LPROD_TEMPERATURZONE</t>
  </si>
  <si>
    <t>O_LDTU_GROSSWEIGHT</t>
  </si>
  <si>
    <t>O_LDTU_ACTVOLUME</t>
  </si>
  <si>
    <t>O_FILENAMEPICWRAPPING</t>
  </si>
  <si>
    <t>O_COLSEP3</t>
  </si>
  <si>
    <t>O_LDO_QTYUM</t>
  </si>
  <si>
    <t>O_LDO_QTYPICKEDUM</t>
  </si>
  <si>
    <t>O_LDO_QTYPACKEDUM</t>
  </si>
  <si>
    <t>O_LDO_QTY</t>
  </si>
  <si>
    <t>O_LDO_QTYPICKED</t>
  </si>
  <si>
    <t>O_LDO_QTYPACKED</t>
  </si>
  <si>
    <t>O_COLSEP5</t>
  </si>
  <si>
    <t>O_SHIPGROUP</t>
  </si>
  <si>
    <t>O_PRODGROUP</t>
  </si>
  <si>
    <t>O_LBND_IDENT</t>
  </si>
  <si>
    <t>O_COLSEP6</t>
  </si>
  <si>
    <t>O_LROU_IDENT</t>
  </si>
  <si>
    <t>O_LROU_TRUCKREF</t>
  </si>
  <si>
    <t>O_ZZVALUE13</t>
  </si>
  <si>
    <t>O_LROU_DEPARTDATE</t>
  </si>
  <si>
    <t>O_LCU_IDENT</t>
  </si>
  <si>
    <t>O_LCU_NAME1</t>
  </si>
  <si>
    <t>O_LCSH_SHIPDATE</t>
  </si>
  <si>
    <t>O_LROU_DESPATCHDATE</t>
  </si>
  <si>
    <t>ITM</t>
  </si>
  <si>
    <t xml:space="preserve"> </t>
  </si>
  <si>
    <t>(1)  Oui</t>
  </si>
  <si>
    <t>D42</t>
  </si>
  <si>
    <t>Expédié</t>
  </si>
  <si>
    <t>CPS</t>
  </si>
  <si>
    <t>NA</t>
  </si>
  <si>
    <t>$(ABL_PICTUREPATH)\palphoto\20191228\*410000182550_*</t>
  </si>
  <si>
    <t>670-30</t>
  </si>
  <si>
    <t>NANTES</t>
  </si>
  <si>
    <t>FULL</t>
  </si>
  <si>
    <t>D27</t>
  </si>
  <si>
    <t>$(ABL_PICTUREPATH)\palphoto\20200103\*410000185410_*</t>
  </si>
  <si>
    <t>ST ANDRE DE LA MARCH</t>
  </si>
  <si>
    <t>D37</t>
  </si>
  <si>
    <t>$(ABL_PICTUREPATH)\palphoto\20200102\*410000316100_*</t>
  </si>
  <si>
    <t>670-55</t>
  </si>
  <si>
    <t>PLEURTUIT</t>
  </si>
  <si>
    <t>D39</t>
  </si>
  <si>
    <t>$(ABL_PICTUREPATH)\palphoto\20200102\*410000316250_*</t>
  </si>
  <si>
    <t>ANGERS</t>
  </si>
  <si>
    <t>D40</t>
  </si>
  <si>
    <t>$(ABL_PICTUREPATH)\palphoto\20191230\*410000337700_*</t>
  </si>
  <si>
    <t>LASSAY LES CHATEAUX</t>
  </si>
  <si>
    <t>D36</t>
  </si>
  <si>
    <t>COM</t>
  </si>
  <si>
    <t>&lt;multi&gt;</t>
  </si>
  <si>
    <t>$(ABL_PICTUREPATH)\palphoto\20191230\*410000511870_*</t>
  </si>
  <si>
    <t>BEAUFORT EN VALLEE</t>
  </si>
  <si>
    <t>D25</t>
  </si>
  <si>
    <t>$(ABL_PICTUREPATH)\palphoto\20191230\*410000511880_*</t>
  </si>
  <si>
    <t>LE GRAND LUCE</t>
  </si>
  <si>
    <t>D33</t>
  </si>
  <si>
    <t>$(ABL_PICTUREPATH)\palphoto\20200103\*410000511940_*</t>
  </si>
  <si>
    <t>20-30</t>
  </si>
  <si>
    <t>ARGENTRE-DU-PLESSIS</t>
  </si>
  <si>
    <t>D24</t>
  </si>
  <si>
    <t>$(ABL_PICTUREPATH)\palphoto\20191230\*410000561140_*</t>
  </si>
  <si>
    <t>BEAUPREAU</t>
  </si>
  <si>
    <t>D30</t>
  </si>
  <si>
    <t>$(ABL_PICTUREPATH)\palphoto\20200102\*410000561170_*</t>
  </si>
  <si>
    <t>TADEN</t>
  </si>
  <si>
    <t>D34</t>
  </si>
  <si>
    <t>$(ABL_PICTUREPATH)\palphoto\20200102\*410000561210_*</t>
  </si>
  <si>
    <t>LA PLAINE SUR 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</si>
</sst>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dd\.mm\.yyyy\ hh:mm:ss"/>
    <numFmt numFmtId="165" formatCode="#,##0\ _€"/>
    <numFmt numFmtId="166" formatCode="0.0"/>
  </numFmts>
  <fonts count="6" x14ac:knownFonts="1">
    <font>
      <sz val="11"/>
      <color theme="1"/>
      <name val="Calibri"/>
      <family val="2"/>
      <scheme val="minor"/>
    </font>
    <font>
      <sz val="9"/>
      <color rgb="FF000000"/>
      <name val="Segoe UI"/>
      <family val="2"/>
    </font>
    <font>
      <sz val="11"/>
      <color rgb="FF000000"/>
      <name val="Calibri"/>
      <family val="2"/>
      <scheme val="minor"/>
    </font>
    <font>
      <b/>
      <u/>
      <sz val="14"/>
      <color rgb="FFFF0000"/>
      <name val="Calibri"/>
      <family val="2"/>
    </font>
    <font>
      <sz val="11"/>
      <color rgb="FF000000"/>
      <name val="Calibri"/>
      <scheme val="minor"/>
    </font>
    <font>
      <b/>
      <sz val="9"/>
      <color rgb="FF00000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3CB37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49" fontId="1" fillId="0" borderId="0" xfId="0" applyNumberFormat="1" applyFont="1" applyFill="1" applyAlignment="1" applyProtection="1">
      <alignment vertical="top"/>
    </xf>
    <xf numFmtId="164" fontId="1" fillId="0" borderId="0" xfId="0" applyNumberFormat="1" applyFont="1" applyFill="1" applyAlignment="1" applyProtection="1">
      <alignment vertical="top"/>
    </xf>
    <xf numFmtId="49" fontId="2" fillId="0" borderId="0" xfId="0" applyNumberFormat="1" applyFont="1" applyFill="1" applyAlignment="1" applyProtection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165" fontId="0" fillId="0" borderId="1" xfId="0" applyNumberFormat="1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14" fontId="0" fillId="0" borderId="2" xfId="0" applyNumberFormat="1" applyFont="1" applyBorder="1" applyAlignment="1">
      <alignment horizontal="center" vertical="center" wrapText="1"/>
    </xf>
    <xf numFmtId="165" fontId="4" fillId="0" borderId="0" xfId="0" applyNumberFormat="1" applyFont="1" applyFill="1" applyAlignment="1" applyProtection="1">
      <alignment horizontal="center" vertical="center"/>
    </xf>
    <xf numFmtId="0" fontId="5" fillId="0" borderId="0" xfId="0" applyFont="1" applyAlignment="1">
      <alignment vertical="top"/>
    </xf>
    <xf numFmtId="0" fontId="5" fillId="0" borderId="0" xfId="0" applyFont="1" applyAlignment="1">
      <alignment vertical="top" wrapText="1"/>
    </xf>
    <xf numFmtId="0" fontId="1" fillId="0" borderId="0" xfId="0" applyFont="1" applyAlignment="1">
      <alignment vertical="top"/>
    </xf>
    <xf numFmtId="49" fontId="1" fillId="0" borderId="0" xfId="0" applyNumberFormat="1" applyFont="1" applyAlignment="1">
      <alignment vertical="top"/>
    </xf>
    <xf numFmtId="49" fontId="1" fillId="2" borderId="0" xfId="0" applyNumberFormat="1" applyFont="1" applyFill="1" applyAlignment="1">
      <alignment vertical="top"/>
    </xf>
    <xf numFmtId="2" fontId="1" fillId="0" borderId="0" xfId="0" applyNumberFormat="1" applyFont="1" applyAlignment="1">
      <alignment vertical="top"/>
    </xf>
    <xf numFmtId="166" fontId="1" fillId="0" borderId="0" xfId="0" applyNumberFormat="1" applyFont="1" applyAlignment="1">
      <alignment vertical="top"/>
    </xf>
    <xf numFmtId="166" fontId="1" fillId="0" borderId="0" xfId="0" applyNumberFormat="1" applyFont="1" applyAlignment="1">
      <alignment horizontal="right" vertical="top"/>
    </xf>
    <xf numFmtId="1" fontId="1" fillId="0" borderId="0" xfId="0" applyNumberFormat="1" applyFont="1" applyAlignment="1">
      <alignment vertical="top"/>
    </xf>
    <xf numFmtId="164" fontId="1" fillId="0" borderId="0" xfId="0" applyNumberFormat="1" applyFont="1" applyAlignment="1">
      <alignment vertical="top"/>
    </xf>
    <xf numFmtId="0" fontId="5" fillId="3" borderId="0" xfId="0" applyFont="1" applyFill="1" applyAlignment="1">
      <alignment vertical="top" wrapText="1"/>
    </xf>
    <xf numFmtId="0" fontId="1" fillId="3" borderId="0" xfId="0" applyFont="1" applyFill="1" applyAlignment="1">
      <alignment vertical="top"/>
    </xf>
    <xf numFmtId="164" fontId="1" fillId="3" borderId="0" xfId="0" applyNumberFormat="1" applyFont="1" applyFill="1" applyAlignment="1">
      <alignment vertical="top"/>
    </xf>
    <xf numFmtId="0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165" fontId="2" fillId="0" borderId="0" xfId="0" applyNumberFormat="1" applyFont="1" applyFill="1" applyAlignment="1" applyProtection="1">
      <alignment horizontal="center" vertical="center"/>
    </xf>
  </cellXfs>
  <cellStyles count="1">
    <cellStyle name="Normal" xfId="0" builtinId="0"/>
  </cellStyles>
  <dxfs count="18">
    <dxf>
      <font>
        <b val="0"/>
        <strike val="0"/>
        <outline val="0"/>
        <shadow val="0"/>
        <u val="none"/>
        <vertAlign val="baseline"/>
        <sz val="9"/>
        <color rgb="FF000000"/>
        <name val="Segoe U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Segoe U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65" formatCode="#,##0\ _€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Segoe U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Segoe UI"/>
        <scheme val="none"/>
      </font>
      <numFmt numFmtId="164" formatCode="dd\.mm\.yyyy\ hh:mm:ss"/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protection locked="1" hidden="0"/>
    </dxf>
    <dxf>
      <border outline="0">
        <top style="medium">
          <color indexed="64"/>
        </top>
      </border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center" textRotation="0" indent="0" justifyLastLine="0" shrinkToFit="0" readingOrder="0"/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color theme="0"/>
      </font>
      <fill>
        <patternFill>
          <bgColor rgb="FF002060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headerRow" dxfId="1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0</xdr:row>
          <xdr:rowOff>9525</xdr:rowOff>
        </xdr:from>
        <xdr:to>
          <xdr:col>13</xdr:col>
          <xdr:colOff>1543050</xdr:colOff>
          <xdr:row>1</xdr:row>
          <xdr:rowOff>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sng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MISE A JOUR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M9" totalsRowShown="0" headerRowDxfId="16" dataDxfId="14" headerRowBorderDxfId="15" tableBorderDxfId="13">
  <autoFilter ref="A1:M9" xr:uid="{00000000-0009-0000-0100-000001000000}"/>
  <tableColumns count="13">
    <tableColumn id="1" xr3:uid="{00000000-0010-0000-0000-000001000000}" name="Date d'expédition" dataDxfId="12"/>
    <tableColumn id="2" xr3:uid="{00000000-0010-0000-0000-000002000000}" name="Année" dataDxfId="11">
      <calculatedColumnFormula>IF(A2=0,"",YEAR(A2))</calculatedColumnFormula>
    </tableColumn>
    <tableColumn id="3" xr3:uid="{00000000-0010-0000-0000-000003000000}" name="No.Sem" dataDxfId="10">
      <calculatedColumnFormula>IF(A2=0,"",WEEKNUM(A2))</calculatedColumnFormula>
    </tableColumn>
    <tableColumn id="4" xr3:uid="{00000000-0010-0000-0000-000004000000}" name="Jour.Sem" dataDxfId="9">
      <calculatedColumnFormula>IF(A2=0,"",WEEKDAY(A2))</calculatedColumnFormula>
    </tableColumn>
    <tableColumn id="5" xr3:uid="{00000000-0010-0000-0000-000005000000}" name="Jour" dataDxfId="8">
      <calculatedColumnFormula>IF(A2=0,"",DAY(A2))</calculatedColumnFormula>
    </tableColumn>
    <tableColumn id="10" xr3:uid="{00000000-0010-0000-0000-00000A000000}" name="Support" dataDxfId="7"/>
    <tableColumn id="6" xr3:uid="{00000000-0010-0000-0000-000006000000}" name="EQP" dataDxfId="6">
      <calculatedColumnFormula>IF(F2=0,"",VLOOKUP(F2,#REF!,2,FALSE))</calculatedColumnFormula>
    </tableColumn>
    <tableColumn id="7" xr3:uid="{00000000-0010-0000-0000-000007000000}" name="EQC" dataDxfId="5">
      <calculatedColumnFormula>IF(F2=0,"",VLOOKUP(F2,#REF!,3,FALSE))</calculatedColumnFormula>
    </tableColumn>
    <tableColumn id="13" xr3:uid="{168A2078-1F65-487E-8630-9E242E88507B}" name="N° Support" dataDxfId="4"/>
    <tableColumn id="11" xr3:uid="{00000000-0010-0000-0000-00000B000000}" name="Code BASE" dataDxfId="3">
      <calculatedColumnFormula>IF(I2=0,"",RIGHT(I2,2)*1)</calculatedColumnFormula>
    </tableColumn>
    <tableColumn id="8" xr3:uid="{00000000-0010-0000-0000-000008000000}" name="Préparation" dataDxfId="2">
      <calculatedColumnFormula>IF(I2=0,"",VLOOKUP(J2,#REF!,2,FALSE))</calculatedColumnFormula>
    </tableColumn>
    <tableColumn id="12" xr3:uid="{00000000-0010-0000-0000-00000C000000}" name="Code" dataDxfId="1"/>
    <tableColumn id="9" xr3:uid="{00000000-0010-0000-0000-000009000000}" name="Destinataire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R13"/>
  <sheetViews>
    <sheetView topLeftCell="AH1" zoomScaleNormal="100" workbookViewId="0">
      <selection activeCell="AO1" sqref="AO1"/>
    </sheetView>
  </sheetViews>
  <sheetFormatPr baseColWidth="10" defaultRowHeight="15" x14ac:dyDescent="0.25"/>
  <cols>
    <col min="1" max="1" width="12.85546875" bestFit="1" customWidth="1"/>
    <col min="2" max="2" width="3.5703125" bestFit="1" customWidth="1"/>
    <col min="3" max="3" width="10.5703125" bestFit="1" customWidth="1"/>
    <col min="4" max="4" width="11.7109375" bestFit="1" customWidth="1"/>
    <col min="5" max="5" width="12.85546875" bestFit="1" customWidth="1"/>
    <col min="6" max="6" width="20" bestFit="1" customWidth="1"/>
    <col min="7" max="7" width="15" bestFit="1" customWidth="1"/>
    <col min="8" max="8" width="15.7109375" bestFit="1" customWidth="1"/>
    <col min="9" max="9" width="6.28515625" bestFit="1" customWidth="1"/>
    <col min="10" max="10" width="5.7109375" bestFit="1" customWidth="1"/>
    <col min="11" max="11" width="5.85546875" bestFit="1" customWidth="1"/>
    <col min="12" max="12" width="13.42578125" bestFit="1" customWidth="1"/>
    <col min="13" max="13" width="11.5703125" bestFit="1" customWidth="1"/>
    <col min="14" max="14" width="1.7109375" bestFit="1" customWidth="1"/>
    <col min="15" max="15" width="18.140625" bestFit="1" customWidth="1"/>
    <col min="16" max="16" width="7.28515625" bestFit="1" customWidth="1"/>
    <col min="17" max="17" width="12.5703125" bestFit="1" customWidth="1"/>
    <col min="18" max="18" width="10.5703125" bestFit="1" customWidth="1"/>
    <col min="19" max="19" width="12" bestFit="1" customWidth="1"/>
    <col min="20" max="20" width="57.42578125" bestFit="1" customWidth="1"/>
    <col min="21" max="21" width="1.7109375" bestFit="1" customWidth="1"/>
    <col min="22" max="22" width="8.85546875" bestFit="1" customWidth="1"/>
    <col min="23" max="23" width="7.42578125" bestFit="1" customWidth="1"/>
    <col min="24" max="24" width="9.7109375" bestFit="1" customWidth="1"/>
    <col min="25" max="25" width="8.85546875" bestFit="1" customWidth="1"/>
    <col min="26" max="26" width="7.7109375" bestFit="1" customWidth="1"/>
    <col min="27" max="27" width="9.7109375" bestFit="1" customWidth="1"/>
    <col min="28" max="28" width="1.7109375" bestFit="1" customWidth="1"/>
    <col min="29" max="29" width="20.7109375" bestFit="1" customWidth="1"/>
    <col min="30" max="30" width="17.140625" bestFit="1" customWidth="1"/>
    <col min="31" max="31" width="10.7109375" bestFit="1" customWidth="1"/>
    <col min="32" max="32" width="1.7109375" bestFit="1" customWidth="1"/>
    <col min="33" max="33" width="21.42578125" bestFit="1" customWidth="1"/>
    <col min="34" max="34" width="8.5703125" bestFit="1" customWidth="1"/>
    <col min="35" max="35" width="10.7109375" bestFit="1" customWidth="1"/>
    <col min="36" max="36" width="17.7109375" bestFit="1" customWidth="1"/>
    <col min="37" max="37" width="8.28515625" bestFit="1" customWidth="1"/>
    <col min="38" max="38" width="22.85546875" bestFit="1" customWidth="1"/>
    <col min="39" max="39" width="17.7109375" bestFit="1" customWidth="1"/>
    <col min="40" max="40" width="20.42578125" bestFit="1" customWidth="1"/>
    <col min="42" max="42" width="8.5703125" bestFit="1" customWidth="1"/>
    <col min="43" max="43" width="11.140625" bestFit="1" customWidth="1"/>
    <col min="44" max="44" width="4.42578125" bestFit="1" customWidth="1"/>
    <col min="45" max="45" width="7.7109375" bestFit="1" customWidth="1"/>
    <col min="46" max="46" width="7.28515625" bestFit="1" customWidth="1"/>
    <col min="47" max="48" width="8.140625" bestFit="1" customWidth="1"/>
    <col min="49" max="49" width="8.5703125" bestFit="1" customWidth="1"/>
    <col min="50" max="50" width="10" bestFit="1" customWidth="1"/>
    <col min="51" max="51" width="7.85546875" bestFit="1" customWidth="1"/>
    <col min="52" max="52" width="10.140625" bestFit="1" customWidth="1"/>
    <col min="53" max="54" width="8.85546875" bestFit="1" customWidth="1"/>
    <col min="55" max="55" width="10.5703125" bestFit="1" customWidth="1"/>
    <col min="56" max="56" width="21.140625" bestFit="1" customWidth="1"/>
    <col min="57" max="58" width="17.7109375" bestFit="1" customWidth="1"/>
    <col min="59" max="61" width="11.7109375" bestFit="1" customWidth="1"/>
    <col min="62" max="63" width="16" bestFit="1" customWidth="1"/>
    <col min="64" max="64" width="7.28515625" bestFit="1" customWidth="1"/>
    <col min="65" max="65" width="63.5703125" bestFit="1" customWidth="1"/>
    <col min="66" max="66" width="63.42578125" bestFit="1" customWidth="1"/>
    <col min="67" max="67" width="6.42578125" bestFit="1" customWidth="1"/>
    <col min="68" max="68" width="12.5703125" bestFit="1" customWidth="1"/>
    <col min="69" max="70" width="12.85546875" bestFit="1" customWidth="1"/>
    <col min="71" max="72" width="11.7109375" bestFit="1" customWidth="1"/>
    <col min="73" max="74" width="13.5703125" bestFit="1" customWidth="1"/>
    <col min="75" max="75" width="2.42578125" bestFit="1" customWidth="1"/>
    <col min="76" max="77" width="18.5703125" bestFit="1" customWidth="1"/>
    <col min="78" max="78" width="8.85546875" bestFit="1" customWidth="1"/>
    <col min="79" max="79" width="11" bestFit="1" customWidth="1"/>
    <col min="80" max="80" width="14.42578125" bestFit="1" customWidth="1"/>
    <col min="81" max="81" width="12" bestFit="1" customWidth="1"/>
    <col min="82" max="82" width="12.85546875" bestFit="1" customWidth="1"/>
    <col min="83" max="88" width="17.7109375" bestFit="1" customWidth="1"/>
    <col min="89" max="89" width="10.5703125" bestFit="1" customWidth="1"/>
    <col min="90" max="90" width="15.42578125" bestFit="1" customWidth="1"/>
    <col min="91" max="91" width="10.5703125" bestFit="1" customWidth="1"/>
    <col min="92" max="92" width="8.28515625" bestFit="1" customWidth="1"/>
    <col min="93" max="93" width="10.5703125" bestFit="1" customWidth="1"/>
    <col min="95" max="95" width="5.42578125" bestFit="1" customWidth="1"/>
  </cols>
  <sheetData>
    <row r="1" spans="1:96" s="12" customFormat="1" ht="36" x14ac:dyDescent="0.25">
      <c r="A1" s="10" t="s">
        <v>17</v>
      </c>
      <c r="B1" s="10"/>
      <c r="C1" s="11" t="s">
        <v>18</v>
      </c>
      <c r="D1" s="11" t="s">
        <v>19</v>
      </c>
      <c r="E1" s="11" t="s">
        <v>20</v>
      </c>
      <c r="F1" s="10" t="s">
        <v>21</v>
      </c>
      <c r="G1" s="11" t="s">
        <v>22</v>
      </c>
      <c r="H1" s="10" t="s">
        <v>23</v>
      </c>
      <c r="I1" s="11" t="s">
        <v>24</v>
      </c>
      <c r="J1" s="11" t="s">
        <v>0</v>
      </c>
      <c r="K1" s="11" t="s">
        <v>1</v>
      </c>
      <c r="L1" s="11" t="s">
        <v>25</v>
      </c>
      <c r="M1" s="10" t="s">
        <v>26</v>
      </c>
      <c r="N1" s="10"/>
      <c r="O1" s="11" t="s">
        <v>27</v>
      </c>
      <c r="P1" s="11" t="s">
        <v>28</v>
      </c>
      <c r="Q1" s="11" t="s">
        <v>29</v>
      </c>
      <c r="R1" s="11" t="s">
        <v>30</v>
      </c>
      <c r="S1" s="11" t="s">
        <v>31</v>
      </c>
      <c r="T1" s="11" t="s">
        <v>32</v>
      </c>
      <c r="U1" s="10"/>
      <c r="V1" s="11" t="s">
        <v>33</v>
      </c>
      <c r="W1" s="11" t="s">
        <v>34</v>
      </c>
      <c r="X1" s="11" t="s">
        <v>35</v>
      </c>
      <c r="Y1" s="11" t="s">
        <v>36</v>
      </c>
      <c r="Z1" s="11" t="s">
        <v>37</v>
      </c>
      <c r="AA1" s="11" t="s">
        <v>38</v>
      </c>
      <c r="AB1" s="10"/>
      <c r="AC1" s="10" t="s">
        <v>39</v>
      </c>
      <c r="AD1" s="10" t="s">
        <v>40</v>
      </c>
      <c r="AE1" s="11" t="s">
        <v>41</v>
      </c>
      <c r="AF1" s="10"/>
      <c r="AG1" s="10" t="s">
        <v>42</v>
      </c>
      <c r="AH1" s="11" t="s">
        <v>43</v>
      </c>
      <c r="AI1" s="11" t="s">
        <v>44</v>
      </c>
      <c r="AJ1" s="11" t="s">
        <v>45</v>
      </c>
      <c r="AK1" s="10" t="s">
        <v>46</v>
      </c>
      <c r="AL1" s="10" t="s">
        <v>47</v>
      </c>
      <c r="AM1" s="11" t="s">
        <v>48</v>
      </c>
      <c r="AN1" s="20" t="s">
        <v>49</v>
      </c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</row>
    <row r="2" spans="1:96" s="12" customFormat="1" x14ac:dyDescent="0.25">
      <c r="A2" s="12" t="s">
        <v>50</v>
      </c>
      <c r="B2" s="12" t="s">
        <v>51</v>
      </c>
      <c r="C2" s="12" t="s">
        <v>52</v>
      </c>
      <c r="D2" s="12" t="s">
        <v>53</v>
      </c>
      <c r="E2" s="12" t="s">
        <v>54</v>
      </c>
      <c r="F2" s="12" t="s">
        <v>55</v>
      </c>
      <c r="G2" s="12" t="s">
        <v>56</v>
      </c>
      <c r="H2" s="12" t="s">
        <v>57</v>
      </c>
      <c r="I2" s="12" t="s">
        <v>58</v>
      </c>
      <c r="L2" s="12" t="s">
        <v>59</v>
      </c>
      <c r="M2" s="12" t="s">
        <v>60</v>
      </c>
      <c r="N2" s="12" t="s">
        <v>61</v>
      </c>
      <c r="O2" s="12" t="s">
        <v>62</v>
      </c>
      <c r="P2" s="12" t="s">
        <v>63</v>
      </c>
      <c r="Q2" s="12" t="s">
        <v>64</v>
      </c>
      <c r="R2" s="12" t="s">
        <v>65</v>
      </c>
      <c r="S2" s="12" t="s">
        <v>66</v>
      </c>
      <c r="T2" s="12" t="s">
        <v>67</v>
      </c>
      <c r="U2" s="12" t="s">
        <v>68</v>
      </c>
      <c r="V2" s="12" t="s">
        <v>69</v>
      </c>
      <c r="W2" s="12" t="s">
        <v>70</v>
      </c>
      <c r="X2" s="12" t="s">
        <v>71</v>
      </c>
      <c r="Y2" s="12" t="s">
        <v>72</v>
      </c>
      <c r="Z2" s="12" t="s">
        <v>73</v>
      </c>
      <c r="AA2" s="12" t="s">
        <v>74</v>
      </c>
      <c r="AB2" s="12" t="s">
        <v>75</v>
      </c>
      <c r="AC2" s="12" t="s">
        <v>76</v>
      </c>
      <c r="AD2" s="12" t="s">
        <v>77</v>
      </c>
      <c r="AE2" s="12" t="s">
        <v>78</v>
      </c>
      <c r="AF2" s="12" t="s">
        <v>79</v>
      </c>
      <c r="AG2" s="12" t="s">
        <v>80</v>
      </c>
      <c r="AH2" s="12" t="s">
        <v>81</v>
      </c>
      <c r="AI2" s="12" t="s">
        <v>82</v>
      </c>
      <c r="AJ2" s="12" t="s">
        <v>83</v>
      </c>
      <c r="AK2" s="12" t="s">
        <v>84</v>
      </c>
      <c r="AL2" s="12" t="s">
        <v>85</v>
      </c>
      <c r="AM2" s="12" t="s">
        <v>86</v>
      </c>
      <c r="AN2" s="21" t="s">
        <v>87</v>
      </c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</row>
    <row r="3" spans="1:96" s="12" customFormat="1" x14ac:dyDescent="0.25">
      <c r="A3" s="13" t="s">
        <v>88</v>
      </c>
      <c r="B3" s="14" t="s">
        <v>89</v>
      </c>
      <c r="C3" s="13" t="s">
        <v>89</v>
      </c>
      <c r="D3" s="13" t="s">
        <v>89</v>
      </c>
      <c r="E3" s="13" t="s">
        <v>89</v>
      </c>
      <c r="F3" s="13">
        <v>410000182550</v>
      </c>
      <c r="G3" s="13">
        <v>50707417097</v>
      </c>
      <c r="H3" s="13" t="s">
        <v>90</v>
      </c>
      <c r="I3" s="13" t="s">
        <v>2</v>
      </c>
      <c r="J3" s="15">
        <v>1</v>
      </c>
      <c r="K3" s="15">
        <f>J3*1.64</f>
        <v>1.64</v>
      </c>
      <c r="L3" s="13" t="s">
        <v>91</v>
      </c>
      <c r="M3" s="13" t="s">
        <v>92</v>
      </c>
      <c r="N3" s="14" t="s">
        <v>89</v>
      </c>
      <c r="O3" s="13">
        <v>9712280053</v>
      </c>
      <c r="P3" s="13" t="s">
        <v>93</v>
      </c>
      <c r="Q3" s="13" t="s">
        <v>94</v>
      </c>
      <c r="R3" s="16">
        <v>120.5</v>
      </c>
      <c r="S3" s="16">
        <v>1231.68</v>
      </c>
      <c r="T3" s="13" t="s">
        <v>95</v>
      </c>
      <c r="U3" s="14" t="s">
        <v>89</v>
      </c>
      <c r="V3" s="17">
        <v>12</v>
      </c>
      <c r="W3" s="17">
        <v>12</v>
      </c>
      <c r="X3" s="17">
        <v>12</v>
      </c>
      <c r="Y3" s="17">
        <v>96</v>
      </c>
      <c r="Z3" s="17">
        <v>96</v>
      </c>
      <c r="AA3" s="17">
        <v>96</v>
      </c>
      <c r="AB3" s="14" t="s">
        <v>89</v>
      </c>
      <c r="AC3" s="13">
        <v>670</v>
      </c>
      <c r="AD3" s="13" t="s">
        <v>96</v>
      </c>
      <c r="AE3" s="13">
        <v>1.5945000011702401E+27</v>
      </c>
      <c r="AF3" s="14" t="s">
        <v>89</v>
      </c>
      <c r="AG3" s="13">
        <v>9719520512</v>
      </c>
      <c r="AH3" s="18">
        <v>1</v>
      </c>
      <c r="AI3" s="13" t="s">
        <v>89</v>
      </c>
      <c r="AJ3" s="19">
        <v>43829.083333333299</v>
      </c>
      <c r="AK3" s="13">
        <v>4245</v>
      </c>
      <c r="AL3" s="13" t="s">
        <v>97</v>
      </c>
      <c r="AM3" s="19">
        <v>43827</v>
      </c>
      <c r="AN3" s="22">
        <v>43827.344594907401</v>
      </c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</row>
    <row r="4" spans="1:96" s="12" customFormat="1" x14ac:dyDescent="0.25">
      <c r="A4" s="13" t="s">
        <v>88</v>
      </c>
      <c r="B4" s="14" t="s">
        <v>89</v>
      </c>
      <c r="C4" s="13" t="s">
        <v>89</v>
      </c>
      <c r="D4" s="13" t="s">
        <v>89</v>
      </c>
      <c r="E4" s="13" t="s">
        <v>89</v>
      </c>
      <c r="F4" s="13">
        <v>410000185410</v>
      </c>
      <c r="G4" s="13">
        <v>50711264097</v>
      </c>
      <c r="H4" s="13" t="s">
        <v>90</v>
      </c>
      <c r="I4" s="13" t="s">
        <v>3</v>
      </c>
      <c r="J4" s="15"/>
      <c r="K4" s="15"/>
      <c r="L4" s="13" t="s">
        <v>99</v>
      </c>
      <c r="M4" s="13" t="s">
        <v>92</v>
      </c>
      <c r="N4" s="14" t="s">
        <v>89</v>
      </c>
      <c r="O4" s="13">
        <v>9701030158</v>
      </c>
      <c r="P4" s="13" t="s">
        <v>98</v>
      </c>
      <c r="Q4" s="13" t="s">
        <v>94</v>
      </c>
      <c r="R4" s="16">
        <v>120.5</v>
      </c>
      <c r="S4" s="16">
        <v>1264.32</v>
      </c>
      <c r="T4" s="13" t="s">
        <v>100</v>
      </c>
      <c r="U4" s="14" t="s">
        <v>89</v>
      </c>
      <c r="V4" s="17">
        <v>1</v>
      </c>
      <c r="W4" s="17">
        <v>1</v>
      </c>
      <c r="X4" s="17">
        <v>1</v>
      </c>
      <c r="Y4" s="17">
        <v>126</v>
      </c>
      <c r="Z4" s="17">
        <v>126</v>
      </c>
      <c r="AA4" s="17">
        <v>126</v>
      </c>
      <c r="AB4" s="14" t="s">
        <v>89</v>
      </c>
      <c r="AC4" s="13">
        <v>670</v>
      </c>
      <c r="AD4" s="13" t="s">
        <v>96</v>
      </c>
      <c r="AE4" s="13">
        <v>1.63490000119134E+27</v>
      </c>
      <c r="AF4" s="14" t="s">
        <v>89</v>
      </c>
      <c r="AG4" s="13">
        <v>9720010184</v>
      </c>
      <c r="AH4" s="18">
        <v>1</v>
      </c>
      <c r="AI4" s="13" t="s">
        <v>89</v>
      </c>
      <c r="AJ4" s="19">
        <v>43833.625</v>
      </c>
      <c r="AK4" s="13">
        <v>50321</v>
      </c>
      <c r="AL4" s="13" t="s">
        <v>101</v>
      </c>
      <c r="AM4" s="19">
        <v>43833</v>
      </c>
      <c r="AN4" s="22">
        <v>43833.520810185197</v>
      </c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</row>
    <row r="5" spans="1:96" s="12" customFormat="1" x14ac:dyDescent="0.25">
      <c r="A5" s="13" t="s">
        <v>88</v>
      </c>
      <c r="B5" s="14" t="s">
        <v>89</v>
      </c>
      <c r="C5" s="13" t="s">
        <v>89</v>
      </c>
      <c r="D5" s="13" t="s">
        <v>89</v>
      </c>
      <c r="E5" s="13" t="s">
        <v>89</v>
      </c>
      <c r="F5" s="13">
        <v>410000316100</v>
      </c>
      <c r="G5" s="13">
        <v>50709827097</v>
      </c>
      <c r="H5" s="13" t="s">
        <v>90</v>
      </c>
      <c r="I5" s="13" t="s">
        <v>2</v>
      </c>
      <c r="J5" s="15"/>
      <c r="K5" s="15"/>
      <c r="L5" s="13" t="s">
        <v>102</v>
      </c>
      <c r="M5" s="13" t="s">
        <v>92</v>
      </c>
      <c r="N5" s="14" t="s">
        <v>89</v>
      </c>
      <c r="O5" s="13">
        <v>9701020085</v>
      </c>
      <c r="P5" s="13" t="s">
        <v>98</v>
      </c>
      <c r="Q5" s="13">
        <v>0</v>
      </c>
      <c r="R5" s="16">
        <v>76.5</v>
      </c>
      <c r="S5" s="16">
        <v>1248</v>
      </c>
      <c r="T5" s="13" t="s">
        <v>103</v>
      </c>
      <c r="U5" s="14" t="s">
        <v>89</v>
      </c>
      <c r="V5" s="17">
        <v>1</v>
      </c>
      <c r="W5" s="17">
        <v>1</v>
      </c>
      <c r="X5" s="17">
        <v>1</v>
      </c>
      <c r="Y5" s="17">
        <v>80</v>
      </c>
      <c r="Z5" s="17">
        <v>80</v>
      </c>
      <c r="AA5" s="17">
        <v>80</v>
      </c>
      <c r="AB5" s="14" t="s">
        <v>89</v>
      </c>
      <c r="AC5" s="13">
        <v>670</v>
      </c>
      <c r="AD5" s="13" t="s">
        <v>104</v>
      </c>
      <c r="AE5" s="13">
        <v>1.6207000012189999E+27</v>
      </c>
      <c r="AF5" s="14" t="s">
        <v>89</v>
      </c>
      <c r="AG5" s="13">
        <v>9720010073</v>
      </c>
      <c r="AH5" s="18">
        <v>1</v>
      </c>
      <c r="AI5" s="13" t="s">
        <v>89</v>
      </c>
      <c r="AJ5" s="19">
        <v>43832.25</v>
      </c>
      <c r="AK5" s="13">
        <v>4913</v>
      </c>
      <c r="AL5" s="13" t="s">
        <v>105</v>
      </c>
      <c r="AM5" s="19">
        <v>43832</v>
      </c>
      <c r="AN5" s="22">
        <v>43832.233958333301</v>
      </c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</row>
    <row r="6" spans="1:96" s="12" customFormat="1" x14ac:dyDescent="0.25">
      <c r="A6" s="13" t="s">
        <v>88</v>
      </c>
      <c r="B6" s="14" t="s">
        <v>89</v>
      </c>
      <c r="C6" s="13" t="s">
        <v>89</v>
      </c>
      <c r="D6" s="13" t="s">
        <v>89</v>
      </c>
      <c r="E6" s="13" t="s">
        <v>89</v>
      </c>
      <c r="F6" s="13">
        <v>410000316250</v>
      </c>
      <c r="G6" s="13">
        <v>50710048097</v>
      </c>
      <c r="H6" s="13" t="s">
        <v>90</v>
      </c>
      <c r="I6" s="13" t="s">
        <v>2</v>
      </c>
      <c r="J6" s="15"/>
      <c r="K6" s="15"/>
      <c r="L6" s="13" t="s">
        <v>106</v>
      </c>
      <c r="M6" s="13" t="s">
        <v>92</v>
      </c>
      <c r="N6" s="14" t="s">
        <v>89</v>
      </c>
      <c r="O6" s="13">
        <v>9701020046</v>
      </c>
      <c r="P6" s="13" t="s">
        <v>98</v>
      </c>
      <c r="Q6" s="13">
        <v>0</v>
      </c>
      <c r="R6" s="16">
        <v>75.5</v>
      </c>
      <c r="S6" s="16">
        <v>1264.32</v>
      </c>
      <c r="T6" s="13" t="s">
        <v>107</v>
      </c>
      <c r="U6" s="14" t="s">
        <v>89</v>
      </c>
      <c r="V6" s="17">
        <v>1</v>
      </c>
      <c r="W6" s="17">
        <v>1</v>
      </c>
      <c r="X6" s="17">
        <v>1</v>
      </c>
      <c r="Y6" s="17">
        <v>80</v>
      </c>
      <c r="Z6" s="17">
        <v>80</v>
      </c>
      <c r="AA6" s="17">
        <v>80</v>
      </c>
      <c r="AB6" s="14" t="s">
        <v>89</v>
      </c>
      <c r="AC6" s="13">
        <v>670</v>
      </c>
      <c r="AD6" s="13" t="s">
        <v>104</v>
      </c>
      <c r="AE6" s="13">
        <v>1.62270000117006E+27</v>
      </c>
      <c r="AF6" s="14" t="s">
        <v>89</v>
      </c>
      <c r="AG6" s="13">
        <v>9720010062</v>
      </c>
      <c r="AH6" s="18">
        <v>1</v>
      </c>
      <c r="AI6" s="13" t="s">
        <v>89</v>
      </c>
      <c r="AJ6" s="19">
        <v>43832.583333333299</v>
      </c>
      <c r="AK6" s="13">
        <v>4226</v>
      </c>
      <c r="AL6" s="13" t="s">
        <v>108</v>
      </c>
      <c r="AM6" s="19">
        <v>43832</v>
      </c>
      <c r="AN6" s="22">
        <v>43832.487106481502</v>
      </c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</row>
    <row r="7" spans="1:96" s="12" customFormat="1" x14ac:dyDescent="0.25">
      <c r="A7" s="13" t="s">
        <v>88</v>
      </c>
      <c r="B7" s="14" t="s">
        <v>89</v>
      </c>
      <c r="C7" s="13" t="s">
        <v>89</v>
      </c>
      <c r="D7" s="13" t="s">
        <v>89</v>
      </c>
      <c r="E7" s="13" t="s">
        <v>89</v>
      </c>
      <c r="F7" s="13">
        <v>410000337700</v>
      </c>
      <c r="G7" s="13">
        <v>50708190097</v>
      </c>
      <c r="H7" s="13" t="s">
        <v>90</v>
      </c>
      <c r="I7" s="13" t="s">
        <v>2</v>
      </c>
      <c r="J7" s="15"/>
      <c r="K7" s="15"/>
      <c r="L7" s="13" t="s">
        <v>109</v>
      </c>
      <c r="M7" s="13" t="s">
        <v>92</v>
      </c>
      <c r="N7" s="14" t="s">
        <v>89</v>
      </c>
      <c r="O7" s="13">
        <v>9712300001</v>
      </c>
      <c r="P7" s="13" t="s">
        <v>98</v>
      </c>
      <c r="Q7" s="13" t="s">
        <v>94</v>
      </c>
      <c r="R7" s="16">
        <v>117.5</v>
      </c>
      <c r="S7" s="16">
        <v>1231.68</v>
      </c>
      <c r="T7" s="13" t="s">
        <v>110</v>
      </c>
      <c r="U7" s="14" t="s">
        <v>89</v>
      </c>
      <c r="V7" s="17">
        <v>1</v>
      </c>
      <c r="W7" s="17">
        <v>1</v>
      </c>
      <c r="X7" s="17">
        <v>1</v>
      </c>
      <c r="Y7" s="17">
        <v>96</v>
      </c>
      <c r="Z7" s="17">
        <v>96</v>
      </c>
      <c r="AA7" s="17">
        <v>96</v>
      </c>
      <c r="AB7" s="14" t="s">
        <v>89</v>
      </c>
      <c r="AC7" s="13">
        <v>670</v>
      </c>
      <c r="AD7" s="13" t="s">
        <v>96</v>
      </c>
      <c r="AE7" s="13">
        <v>1.6020000011952999E+27</v>
      </c>
      <c r="AF7" s="14" t="s">
        <v>89</v>
      </c>
      <c r="AG7" s="13">
        <v>9719010085</v>
      </c>
      <c r="AH7" s="18">
        <v>1</v>
      </c>
      <c r="AI7" s="13" t="s">
        <v>89</v>
      </c>
      <c r="AJ7" s="19">
        <v>43829.5</v>
      </c>
      <c r="AK7" s="13">
        <v>1010</v>
      </c>
      <c r="AL7" s="13" t="s">
        <v>111</v>
      </c>
      <c r="AM7" s="19">
        <v>43829</v>
      </c>
      <c r="AN7" s="22">
        <v>43829.384189814802</v>
      </c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</row>
    <row r="8" spans="1:96" s="12" customFormat="1" x14ac:dyDescent="0.25">
      <c r="A8" s="13" t="s">
        <v>88</v>
      </c>
      <c r="B8" s="14" t="s">
        <v>89</v>
      </c>
      <c r="C8" s="13" t="s">
        <v>89</v>
      </c>
      <c r="D8" s="13" t="s">
        <v>89</v>
      </c>
      <c r="E8" s="13" t="s">
        <v>89</v>
      </c>
      <c r="F8" s="13">
        <v>410000511870</v>
      </c>
      <c r="G8" s="13">
        <v>50708671097</v>
      </c>
      <c r="H8" s="13" t="s">
        <v>90</v>
      </c>
      <c r="I8" s="13" t="s">
        <v>4</v>
      </c>
      <c r="J8" s="15">
        <v>1</v>
      </c>
      <c r="K8" s="15">
        <f t="shared" ref="K8:K13" si="0">J8*1.64</f>
        <v>1.64</v>
      </c>
      <c r="L8" s="13" t="s">
        <v>112</v>
      </c>
      <c r="M8" s="13" t="s">
        <v>92</v>
      </c>
      <c r="N8" s="14" t="s">
        <v>89</v>
      </c>
      <c r="O8" s="13">
        <v>9712300106</v>
      </c>
      <c r="P8" s="13" t="s">
        <v>113</v>
      </c>
      <c r="Q8" s="13" t="s">
        <v>114</v>
      </c>
      <c r="R8" s="16">
        <v>196.952</v>
      </c>
      <c r="S8" s="16">
        <v>1351.68</v>
      </c>
      <c r="T8" s="13" t="s">
        <v>115</v>
      </c>
      <c r="U8" s="14" t="s">
        <v>89</v>
      </c>
      <c r="V8" s="17">
        <v>47</v>
      </c>
      <c r="W8" s="17">
        <v>47</v>
      </c>
      <c r="X8" s="17">
        <v>47</v>
      </c>
      <c r="Y8" s="17">
        <v>555</v>
      </c>
      <c r="Z8" s="17">
        <v>555</v>
      </c>
      <c r="AA8" s="17">
        <v>555</v>
      </c>
      <c r="AB8" s="14" t="s">
        <v>89</v>
      </c>
      <c r="AC8" s="13" t="s">
        <v>114</v>
      </c>
      <c r="AD8" s="13" t="s">
        <v>114</v>
      </c>
      <c r="AE8" s="13">
        <v>1.60360000122498E+27</v>
      </c>
      <c r="AF8" s="14" t="s">
        <v>89</v>
      </c>
      <c r="AG8" s="13">
        <v>9719010015</v>
      </c>
      <c r="AH8" s="18">
        <v>1</v>
      </c>
      <c r="AI8" s="13" t="s">
        <v>89</v>
      </c>
      <c r="AJ8" s="19">
        <v>43829.625</v>
      </c>
      <c r="AK8" s="13">
        <v>6309</v>
      </c>
      <c r="AL8" s="13" t="s">
        <v>116</v>
      </c>
      <c r="AM8" s="19">
        <v>43829</v>
      </c>
      <c r="AN8" s="22">
        <v>43829.6812615741</v>
      </c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</row>
    <row r="9" spans="1:96" s="12" customFormat="1" x14ac:dyDescent="0.25">
      <c r="A9" s="13" t="s">
        <v>88</v>
      </c>
      <c r="B9" s="14" t="s">
        <v>89</v>
      </c>
      <c r="C9" s="13" t="s">
        <v>89</v>
      </c>
      <c r="D9" s="13" t="s">
        <v>89</v>
      </c>
      <c r="E9" s="13" t="s">
        <v>89</v>
      </c>
      <c r="F9" s="13">
        <v>410000511880</v>
      </c>
      <c r="G9" s="13">
        <v>50708791097</v>
      </c>
      <c r="H9" s="13" t="s">
        <v>90</v>
      </c>
      <c r="I9" s="13" t="s">
        <v>4</v>
      </c>
      <c r="J9" s="15">
        <v>1</v>
      </c>
      <c r="K9" s="15">
        <f t="shared" si="0"/>
        <v>1.64</v>
      </c>
      <c r="L9" s="13" t="s">
        <v>117</v>
      </c>
      <c r="M9" s="13" t="s">
        <v>92</v>
      </c>
      <c r="N9" s="14" t="s">
        <v>89</v>
      </c>
      <c r="O9" s="13">
        <v>9712300002</v>
      </c>
      <c r="P9" s="13" t="s">
        <v>113</v>
      </c>
      <c r="Q9" s="13" t="s">
        <v>114</v>
      </c>
      <c r="R9" s="16">
        <v>594.04600000000005</v>
      </c>
      <c r="S9" s="16">
        <v>1399.68</v>
      </c>
      <c r="T9" s="13" t="s">
        <v>118</v>
      </c>
      <c r="U9" s="14" t="s">
        <v>89</v>
      </c>
      <c r="V9" s="17">
        <v>72</v>
      </c>
      <c r="W9" s="17">
        <v>72</v>
      </c>
      <c r="X9" s="17">
        <v>72</v>
      </c>
      <c r="Y9" s="17">
        <v>496</v>
      </c>
      <c r="Z9" s="17">
        <v>496</v>
      </c>
      <c r="AA9" s="17">
        <v>496</v>
      </c>
      <c r="AB9" s="14" t="s">
        <v>89</v>
      </c>
      <c r="AC9" s="13" t="s">
        <v>114</v>
      </c>
      <c r="AD9" s="13" t="s">
        <v>114</v>
      </c>
      <c r="AE9" s="13">
        <v>1.6035000011954199E+27</v>
      </c>
      <c r="AF9" s="14" t="s">
        <v>89</v>
      </c>
      <c r="AG9" s="13">
        <v>9719010086</v>
      </c>
      <c r="AH9" s="18">
        <v>1</v>
      </c>
      <c r="AI9" s="13" t="s">
        <v>89</v>
      </c>
      <c r="AJ9" s="19">
        <v>43829.604166666701</v>
      </c>
      <c r="AK9" s="13">
        <v>1043</v>
      </c>
      <c r="AL9" s="13" t="s">
        <v>119</v>
      </c>
      <c r="AM9" s="19">
        <v>43829</v>
      </c>
      <c r="AN9" s="22">
        <v>43829.428229166697</v>
      </c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</row>
    <row r="10" spans="1:96" s="12" customFormat="1" x14ac:dyDescent="0.25">
      <c r="A10" s="13" t="s">
        <v>88</v>
      </c>
      <c r="B10" s="14" t="s">
        <v>89</v>
      </c>
      <c r="C10" s="13" t="s">
        <v>89</v>
      </c>
      <c r="D10" s="13" t="s">
        <v>89</v>
      </c>
      <c r="E10" s="13" t="s">
        <v>89</v>
      </c>
      <c r="F10" s="13">
        <v>410000511940</v>
      </c>
      <c r="G10" s="13">
        <v>50712049097</v>
      </c>
      <c r="H10" s="13" t="s">
        <v>90</v>
      </c>
      <c r="I10" s="13" t="s">
        <v>5</v>
      </c>
      <c r="J10" s="15">
        <v>1</v>
      </c>
      <c r="K10" s="15">
        <f t="shared" si="0"/>
        <v>1.64</v>
      </c>
      <c r="L10" s="13" t="s">
        <v>120</v>
      </c>
      <c r="M10" s="13" t="s">
        <v>92</v>
      </c>
      <c r="N10" s="14" t="s">
        <v>89</v>
      </c>
      <c r="O10" s="13">
        <v>9701030168</v>
      </c>
      <c r="P10" s="13" t="s">
        <v>113</v>
      </c>
      <c r="Q10" s="13" t="s">
        <v>94</v>
      </c>
      <c r="R10" s="16">
        <v>75.13</v>
      </c>
      <c r="S10" s="16">
        <v>520.32000000000005</v>
      </c>
      <c r="T10" s="13" t="s">
        <v>121</v>
      </c>
      <c r="U10" s="14" t="s">
        <v>89</v>
      </c>
      <c r="V10" s="17">
        <v>13</v>
      </c>
      <c r="W10" s="17">
        <v>13</v>
      </c>
      <c r="X10" s="17">
        <v>13</v>
      </c>
      <c r="Y10" s="17">
        <v>312</v>
      </c>
      <c r="Z10" s="17">
        <v>312</v>
      </c>
      <c r="AA10" s="17">
        <v>312</v>
      </c>
      <c r="AB10" s="14" t="s">
        <v>89</v>
      </c>
      <c r="AC10" s="13">
        <v>20</v>
      </c>
      <c r="AD10" s="13" t="s">
        <v>122</v>
      </c>
      <c r="AE10" s="13">
        <v>1.6352000011642899E+27</v>
      </c>
      <c r="AF10" s="14" t="s">
        <v>89</v>
      </c>
      <c r="AG10" s="13">
        <v>9720010156</v>
      </c>
      <c r="AH10" s="18">
        <v>1</v>
      </c>
      <c r="AI10" s="13">
        <v>97</v>
      </c>
      <c r="AJ10" s="19">
        <v>43833.65625</v>
      </c>
      <c r="AK10" s="13">
        <v>21</v>
      </c>
      <c r="AL10" s="13" t="s">
        <v>123</v>
      </c>
      <c r="AM10" s="19">
        <v>43832</v>
      </c>
      <c r="AN10" s="22">
        <v>43833.509722222203</v>
      </c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</row>
    <row r="11" spans="1:96" s="12" customFormat="1" x14ac:dyDescent="0.25">
      <c r="A11" s="13" t="s">
        <v>88</v>
      </c>
      <c r="B11" s="14" t="s">
        <v>89</v>
      </c>
      <c r="C11" s="13" t="s">
        <v>89</v>
      </c>
      <c r="D11" s="13" t="s">
        <v>89</v>
      </c>
      <c r="E11" s="13" t="s">
        <v>89</v>
      </c>
      <c r="F11" s="13">
        <v>410000561140</v>
      </c>
      <c r="G11" s="13">
        <v>50708662097</v>
      </c>
      <c r="H11" s="13" t="s">
        <v>90</v>
      </c>
      <c r="I11" s="13" t="s">
        <v>5</v>
      </c>
      <c r="J11" s="15">
        <v>1</v>
      </c>
      <c r="K11" s="15">
        <f t="shared" si="0"/>
        <v>1.64</v>
      </c>
      <c r="L11" s="13" t="s">
        <v>124</v>
      </c>
      <c r="M11" s="13" t="s">
        <v>92</v>
      </c>
      <c r="N11" s="14" t="s">
        <v>89</v>
      </c>
      <c r="O11" s="13">
        <v>9712300124</v>
      </c>
      <c r="P11" s="13" t="s">
        <v>113</v>
      </c>
      <c r="Q11" s="13" t="s">
        <v>114</v>
      </c>
      <c r="R11" s="16">
        <v>671.048</v>
      </c>
      <c r="S11" s="16">
        <v>1351.68</v>
      </c>
      <c r="T11" s="13" t="s">
        <v>125</v>
      </c>
      <c r="U11" s="14" t="s">
        <v>89</v>
      </c>
      <c r="V11" s="17">
        <v>73</v>
      </c>
      <c r="W11" s="17">
        <v>73</v>
      </c>
      <c r="X11" s="17">
        <v>73</v>
      </c>
      <c r="Y11" s="17">
        <v>458</v>
      </c>
      <c r="Z11" s="17">
        <v>458</v>
      </c>
      <c r="AA11" s="17">
        <v>458</v>
      </c>
      <c r="AB11" s="14" t="s">
        <v>89</v>
      </c>
      <c r="AC11" s="13" t="s">
        <v>114</v>
      </c>
      <c r="AD11" s="13" t="s">
        <v>114</v>
      </c>
      <c r="AE11" s="13">
        <v>1.6026000012326501E+27</v>
      </c>
      <c r="AF11" s="14" t="s">
        <v>89</v>
      </c>
      <c r="AG11" s="13">
        <v>9719010016</v>
      </c>
      <c r="AH11" s="18">
        <v>1</v>
      </c>
      <c r="AI11" s="13" t="s">
        <v>89</v>
      </c>
      <c r="AJ11" s="19">
        <v>43829.541666666701</v>
      </c>
      <c r="AK11" s="13">
        <v>7494</v>
      </c>
      <c r="AL11" s="13" t="s">
        <v>126</v>
      </c>
      <c r="AM11" s="19">
        <v>43829</v>
      </c>
      <c r="AN11" s="22">
        <v>43829.595358796301</v>
      </c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</row>
    <row r="12" spans="1:96" s="12" customFormat="1" x14ac:dyDescent="0.25">
      <c r="A12" s="13" t="s">
        <v>88</v>
      </c>
      <c r="B12" s="14" t="s">
        <v>89</v>
      </c>
      <c r="C12" s="13" t="s">
        <v>89</v>
      </c>
      <c r="D12" s="13" t="s">
        <v>89</v>
      </c>
      <c r="E12" s="13" t="s">
        <v>89</v>
      </c>
      <c r="F12" s="13">
        <v>410000561170</v>
      </c>
      <c r="G12" s="13">
        <v>50710308097</v>
      </c>
      <c r="H12" s="13" t="s">
        <v>90</v>
      </c>
      <c r="I12" s="13" t="s">
        <v>5</v>
      </c>
      <c r="J12" s="15">
        <v>1</v>
      </c>
      <c r="K12" s="15">
        <f t="shared" si="0"/>
        <v>1.64</v>
      </c>
      <c r="L12" s="13" t="s">
        <v>127</v>
      </c>
      <c r="M12" s="13" t="s">
        <v>92</v>
      </c>
      <c r="N12" s="14" t="s">
        <v>89</v>
      </c>
      <c r="O12" s="13">
        <v>9701020044</v>
      </c>
      <c r="P12" s="13" t="s">
        <v>113</v>
      </c>
      <c r="Q12" s="13" t="s">
        <v>114</v>
      </c>
      <c r="R12" s="16">
        <v>629.19799999999998</v>
      </c>
      <c r="S12" s="16">
        <v>1255.68</v>
      </c>
      <c r="T12" s="13" t="s">
        <v>128</v>
      </c>
      <c r="U12" s="14" t="s">
        <v>89</v>
      </c>
      <c r="V12" s="17">
        <v>88</v>
      </c>
      <c r="W12" s="17">
        <v>88</v>
      </c>
      <c r="X12" s="17">
        <v>88</v>
      </c>
      <c r="Y12" s="17">
        <v>1004</v>
      </c>
      <c r="Z12" s="17">
        <v>1004</v>
      </c>
      <c r="AA12" s="17">
        <v>1004</v>
      </c>
      <c r="AB12" s="14" t="s">
        <v>89</v>
      </c>
      <c r="AC12" s="13" t="s">
        <v>114</v>
      </c>
      <c r="AD12" s="13" t="s">
        <v>114</v>
      </c>
      <c r="AE12" s="13">
        <v>1.6222000011699599E+27</v>
      </c>
      <c r="AF12" s="14" t="s">
        <v>89</v>
      </c>
      <c r="AG12" s="13">
        <v>9720010061</v>
      </c>
      <c r="AH12" s="18">
        <v>1</v>
      </c>
      <c r="AI12" s="13" t="s">
        <v>89</v>
      </c>
      <c r="AJ12" s="19">
        <v>43832.333333333299</v>
      </c>
      <c r="AK12" s="13">
        <v>4211</v>
      </c>
      <c r="AL12" s="13" t="s">
        <v>129</v>
      </c>
      <c r="AM12" s="19">
        <v>43832</v>
      </c>
      <c r="AN12" s="22">
        <v>43832.332546296297</v>
      </c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</row>
    <row r="13" spans="1:96" s="12" customFormat="1" x14ac:dyDescent="0.25">
      <c r="A13" s="13" t="s">
        <v>88</v>
      </c>
      <c r="B13" s="14" t="s">
        <v>89</v>
      </c>
      <c r="C13" s="13" t="s">
        <v>89</v>
      </c>
      <c r="D13" s="13" t="s">
        <v>89</v>
      </c>
      <c r="E13" s="13" t="s">
        <v>89</v>
      </c>
      <c r="F13" s="13">
        <v>410000561210</v>
      </c>
      <c r="G13" s="13">
        <v>50710771097</v>
      </c>
      <c r="H13" s="13" t="s">
        <v>90</v>
      </c>
      <c r="I13" s="13" t="s">
        <v>4</v>
      </c>
      <c r="J13" s="15">
        <v>1</v>
      </c>
      <c r="K13" s="15">
        <f t="shared" si="0"/>
        <v>1.64</v>
      </c>
      <c r="L13" s="13" t="s">
        <v>130</v>
      </c>
      <c r="M13" s="13" t="s">
        <v>92</v>
      </c>
      <c r="N13" s="14" t="s">
        <v>89</v>
      </c>
      <c r="O13" s="13">
        <v>9701020041</v>
      </c>
      <c r="P13" s="13" t="s">
        <v>113</v>
      </c>
      <c r="Q13" s="13" t="s">
        <v>114</v>
      </c>
      <c r="R13" s="16">
        <v>600.10699999999997</v>
      </c>
      <c r="S13" s="16">
        <v>1327.68</v>
      </c>
      <c r="T13" s="13" t="s">
        <v>131</v>
      </c>
      <c r="U13" s="14" t="s">
        <v>89</v>
      </c>
      <c r="V13" s="17">
        <v>63</v>
      </c>
      <c r="W13" s="17">
        <v>63</v>
      </c>
      <c r="X13" s="17">
        <v>63</v>
      </c>
      <c r="Y13" s="17">
        <v>392</v>
      </c>
      <c r="Z13" s="17">
        <v>392</v>
      </c>
      <c r="AA13" s="17">
        <v>392</v>
      </c>
      <c r="AB13" s="14" t="s">
        <v>89</v>
      </c>
      <c r="AC13" s="13">
        <v>301</v>
      </c>
      <c r="AD13" s="13" t="s">
        <v>114</v>
      </c>
      <c r="AE13" s="13">
        <v>1.62400000116984E+27</v>
      </c>
      <c r="AF13" s="14" t="s">
        <v>89</v>
      </c>
      <c r="AG13" s="13">
        <v>9720010034</v>
      </c>
      <c r="AH13" s="18">
        <v>1</v>
      </c>
      <c r="AI13" s="13" t="s">
        <v>89</v>
      </c>
      <c r="AJ13" s="19">
        <v>43833.020833333299</v>
      </c>
      <c r="AK13" s="13">
        <v>4198</v>
      </c>
      <c r="AL13" s="13" t="s">
        <v>132</v>
      </c>
      <c r="AM13" s="19">
        <v>43832</v>
      </c>
      <c r="AN13" s="22">
        <v>43832.514085648101</v>
      </c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9"/>
  <sheetViews>
    <sheetView showGridLines="0" tabSelected="1" zoomScale="85" zoomScaleNormal="85" workbookViewId="0"/>
  </sheetViews>
  <sheetFormatPr baseColWidth="10" defaultRowHeight="15" x14ac:dyDescent="0.25"/>
  <cols>
    <col min="1" max="1" width="21.7109375" bestFit="1" customWidth="1"/>
    <col min="2" max="2" width="11.7109375" bestFit="1" customWidth="1"/>
    <col min="3" max="3" width="13.140625" bestFit="1" customWidth="1"/>
    <col min="4" max="4" width="14.140625" bestFit="1" customWidth="1"/>
    <col min="5" max="5" width="9.85546875" bestFit="1" customWidth="1"/>
    <col min="6" max="6" width="12.85546875" customWidth="1"/>
    <col min="7" max="8" width="9.85546875" bestFit="1" customWidth="1"/>
    <col min="9" max="10" width="15.42578125" bestFit="1" customWidth="1"/>
    <col min="11" max="11" width="16.140625" bestFit="1" customWidth="1"/>
    <col min="12" max="12" width="10.5703125" bestFit="1" customWidth="1"/>
    <col min="13" max="13" width="23.28515625" bestFit="1" customWidth="1"/>
    <col min="14" max="14" width="23.28515625" customWidth="1"/>
  </cols>
  <sheetData>
    <row r="1" spans="1:14" ht="30" customHeight="1" thickBot="1" x14ac:dyDescent="0.3">
      <c r="A1" s="8" t="s">
        <v>10</v>
      </c>
      <c r="B1" s="5" t="s">
        <v>6</v>
      </c>
      <c r="C1" s="5" t="s">
        <v>7</v>
      </c>
      <c r="D1" s="5" t="s">
        <v>8</v>
      </c>
      <c r="E1" s="5" t="s">
        <v>9</v>
      </c>
      <c r="F1" s="5" t="s">
        <v>11</v>
      </c>
      <c r="G1" s="5" t="s">
        <v>0</v>
      </c>
      <c r="H1" s="5" t="s">
        <v>1</v>
      </c>
      <c r="I1" s="5" t="s">
        <v>16</v>
      </c>
      <c r="J1" s="6" t="s">
        <v>15</v>
      </c>
      <c r="K1" s="5" t="s">
        <v>14</v>
      </c>
      <c r="L1" s="5" t="s">
        <v>12</v>
      </c>
      <c r="M1" s="5" t="s">
        <v>13</v>
      </c>
      <c r="N1" s="7"/>
    </row>
    <row r="2" spans="1:14" x14ac:dyDescent="0.25">
      <c r="A2" s="2">
        <v>43833</v>
      </c>
      <c r="B2" s="7">
        <f t="shared" ref="B2" si="0">IF(A2=0,"",YEAR(A2))</f>
        <v>2020</v>
      </c>
      <c r="C2" s="7">
        <f t="shared" ref="C2" si="1">IF(A2=0,"",WEEKNUM(A2))</f>
        <v>1</v>
      </c>
      <c r="D2" s="7">
        <f t="shared" ref="D2" si="2">IF(A2=0,"",WEEKDAY(A2))</f>
        <v>6</v>
      </c>
      <c r="E2" s="7">
        <f t="shared" ref="E2" si="3">IF(A2=0,"",DAY(A2))</f>
        <v>3</v>
      </c>
      <c r="F2" s="1"/>
      <c r="G2" s="7" t="str">
        <f>IF(F2=0,"",VLOOKUP(F2,#REF!,2,FALSE))</f>
        <v/>
      </c>
      <c r="H2" s="7" t="str">
        <f>IF(F2=0,"",VLOOKUP(F2,#REF!,3,FALSE))</f>
        <v/>
      </c>
      <c r="I2" s="7"/>
      <c r="J2" s="9" t="str">
        <f>IF(I2=0,"",RIGHT(I2,2)*1)</f>
        <v/>
      </c>
      <c r="K2" s="7" t="str">
        <f>IF(I2=0,"",VLOOKUP(J2,#REF!,2,FALSE))</f>
        <v/>
      </c>
      <c r="L2" s="1"/>
      <c r="M2" s="1"/>
      <c r="N2" s="3"/>
    </row>
    <row r="3" spans="1:14" x14ac:dyDescent="0.25">
      <c r="A3" s="2">
        <v>43834</v>
      </c>
      <c r="B3" s="23">
        <f t="shared" ref="B3:B9" si="4">IF(A3=0,"",YEAR(A3))</f>
        <v>2020</v>
      </c>
      <c r="C3" s="23">
        <f t="shared" ref="C3:C9" si="5">IF(A3=0,"",WEEKNUM(A3))</f>
        <v>1</v>
      </c>
      <c r="D3" s="23">
        <f t="shared" ref="D3:D9" si="6">IF(A3=0,"",WEEKDAY(A3))</f>
        <v>7</v>
      </c>
      <c r="E3" s="23">
        <f t="shared" ref="E3:E9" si="7">IF(A3=0,"",DAY(A3))</f>
        <v>4</v>
      </c>
      <c r="F3" s="1"/>
      <c r="G3" s="23" t="str">
        <f>IF(F3=0,"",VLOOKUP(F3,#REF!,2,FALSE))</f>
        <v/>
      </c>
      <c r="H3" s="23" t="str">
        <f>IF(F3=0,"",VLOOKUP(F3,#REF!,3,FALSE))</f>
        <v/>
      </c>
      <c r="I3" s="24"/>
      <c r="J3" s="25" t="str">
        <f t="shared" ref="J3:J9" si="8">IF(I3=0,"",RIGHT(I3,2)*1)</f>
        <v/>
      </c>
      <c r="K3" s="23" t="str">
        <f>IF(I3=0,"",VLOOKUP(J3,#REF!,2,FALSE))</f>
        <v/>
      </c>
      <c r="L3" s="1"/>
      <c r="M3" s="1"/>
      <c r="N3" s="4"/>
    </row>
    <row r="4" spans="1:14" x14ac:dyDescent="0.25">
      <c r="A4" s="2">
        <v>43835</v>
      </c>
      <c r="B4" s="23">
        <f t="shared" si="4"/>
        <v>2020</v>
      </c>
      <c r="C4" s="23">
        <f t="shared" si="5"/>
        <v>2</v>
      </c>
      <c r="D4" s="23">
        <f t="shared" si="6"/>
        <v>1</v>
      </c>
      <c r="E4" s="23">
        <f t="shared" si="7"/>
        <v>5</v>
      </c>
      <c r="F4" s="1"/>
      <c r="G4" s="23" t="str">
        <f>IF(F4=0,"",VLOOKUP(F4,#REF!,2,FALSE))</f>
        <v/>
      </c>
      <c r="H4" s="23" t="str">
        <f>IF(F4=0,"",VLOOKUP(F4,#REF!,3,FALSE))</f>
        <v/>
      </c>
      <c r="I4" s="24"/>
      <c r="J4" s="25" t="str">
        <f t="shared" si="8"/>
        <v/>
      </c>
      <c r="K4" s="23" t="str">
        <f>IF(I4=0,"",VLOOKUP(J4,#REF!,2,FALSE))</f>
        <v/>
      </c>
      <c r="L4" s="1"/>
      <c r="M4" s="1"/>
      <c r="N4" s="4"/>
    </row>
    <row r="5" spans="1:14" x14ac:dyDescent="0.25">
      <c r="A5" s="2">
        <v>43836</v>
      </c>
      <c r="B5" s="23">
        <f t="shared" si="4"/>
        <v>2020</v>
      </c>
      <c r="C5" s="23">
        <f t="shared" si="5"/>
        <v>2</v>
      </c>
      <c r="D5" s="23">
        <f t="shared" si="6"/>
        <v>2</v>
      </c>
      <c r="E5" s="23">
        <f t="shared" si="7"/>
        <v>6</v>
      </c>
      <c r="F5" s="1"/>
      <c r="G5" s="23" t="str">
        <f>IF(F5=0,"",VLOOKUP(F5,#REF!,2,FALSE))</f>
        <v/>
      </c>
      <c r="H5" s="23" t="str">
        <f>IF(F5=0,"",VLOOKUP(F5,#REF!,3,FALSE))</f>
        <v/>
      </c>
      <c r="I5" s="24"/>
      <c r="J5" s="25" t="str">
        <f t="shared" si="8"/>
        <v/>
      </c>
      <c r="K5" s="23" t="str">
        <f>IF(I5=0,"",VLOOKUP(J5,#REF!,2,FALSE))</f>
        <v/>
      </c>
      <c r="L5" s="1"/>
      <c r="M5" s="1"/>
      <c r="N5" s="4"/>
    </row>
    <row r="6" spans="1:14" x14ac:dyDescent="0.25">
      <c r="A6" s="2">
        <v>43837</v>
      </c>
      <c r="B6" s="23">
        <f t="shared" si="4"/>
        <v>2020</v>
      </c>
      <c r="C6" s="23">
        <f t="shared" si="5"/>
        <v>2</v>
      </c>
      <c r="D6" s="23">
        <f t="shared" si="6"/>
        <v>3</v>
      </c>
      <c r="E6" s="23">
        <f t="shared" si="7"/>
        <v>7</v>
      </c>
      <c r="F6" s="1"/>
      <c r="G6" s="23" t="str">
        <f>IF(F6=0,"",VLOOKUP(F6,#REF!,2,FALSE))</f>
        <v/>
      </c>
      <c r="H6" s="23" t="str">
        <f>IF(F6=0,"",VLOOKUP(F6,#REF!,3,FALSE))</f>
        <v/>
      </c>
      <c r="I6" s="24"/>
      <c r="J6" s="25" t="str">
        <f t="shared" si="8"/>
        <v/>
      </c>
      <c r="K6" s="23" t="str">
        <f>IF(I6=0,"",VLOOKUP(J6,#REF!,2,FALSE))</f>
        <v/>
      </c>
      <c r="L6" s="1"/>
      <c r="M6" s="1"/>
      <c r="N6" s="4"/>
    </row>
    <row r="7" spans="1:14" x14ac:dyDescent="0.25">
      <c r="A7" s="2">
        <v>43838</v>
      </c>
      <c r="B7" s="23">
        <f t="shared" si="4"/>
        <v>2020</v>
      </c>
      <c r="C7" s="23">
        <f t="shared" si="5"/>
        <v>2</v>
      </c>
      <c r="D7" s="23">
        <f t="shared" si="6"/>
        <v>4</v>
      </c>
      <c r="E7" s="23">
        <f t="shared" si="7"/>
        <v>8</v>
      </c>
      <c r="F7" s="1"/>
      <c r="G7" s="23" t="str">
        <f>IF(F7=0,"",VLOOKUP(F7,#REF!,2,FALSE))</f>
        <v/>
      </c>
      <c r="H7" s="23" t="str">
        <f>IF(F7=0,"",VLOOKUP(F7,#REF!,3,FALSE))</f>
        <v/>
      </c>
      <c r="I7" s="24"/>
      <c r="J7" s="25" t="str">
        <f t="shared" si="8"/>
        <v/>
      </c>
      <c r="K7" s="23" t="str">
        <f>IF(I7=0,"",VLOOKUP(J7,#REF!,2,FALSE))</f>
        <v/>
      </c>
      <c r="L7" s="1"/>
      <c r="M7" s="1"/>
      <c r="N7" s="4"/>
    </row>
    <row r="8" spans="1:14" x14ac:dyDescent="0.25">
      <c r="A8" s="2">
        <v>43839</v>
      </c>
      <c r="B8" s="23">
        <f t="shared" si="4"/>
        <v>2020</v>
      </c>
      <c r="C8" s="23">
        <f t="shared" si="5"/>
        <v>2</v>
      </c>
      <c r="D8" s="23">
        <f t="shared" si="6"/>
        <v>5</v>
      </c>
      <c r="E8" s="23">
        <f t="shared" si="7"/>
        <v>9</v>
      </c>
      <c r="F8" s="1"/>
      <c r="G8" s="23" t="str">
        <f>IF(F8=0,"",VLOOKUP(F8,#REF!,2,FALSE))</f>
        <v/>
      </c>
      <c r="H8" s="23" t="str">
        <f>IF(F8=0,"",VLOOKUP(F8,#REF!,3,FALSE))</f>
        <v/>
      </c>
      <c r="I8" s="24"/>
      <c r="J8" s="25" t="str">
        <f t="shared" si="8"/>
        <v/>
      </c>
      <c r="K8" s="23" t="str">
        <f>IF(I8=0,"",VLOOKUP(J8,#REF!,2,FALSE))</f>
        <v/>
      </c>
      <c r="L8" s="1"/>
      <c r="M8" s="1"/>
      <c r="N8" s="4"/>
    </row>
    <row r="9" spans="1:14" x14ac:dyDescent="0.25">
      <c r="A9" s="2">
        <v>43840</v>
      </c>
      <c r="B9" s="23">
        <f t="shared" si="4"/>
        <v>2020</v>
      </c>
      <c r="C9" s="23">
        <f t="shared" si="5"/>
        <v>2</v>
      </c>
      <c r="D9" s="23">
        <f t="shared" si="6"/>
        <v>6</v>
      </c>
      <c r="E9" s="23">
        <f t="shared" si="7"/>
        <v>10</v>
      </c>
      <c r="F9" s="1"/>
      <c r="G9" s="23" t="str">
        <f>IF(F9=0,"",VLOOKUP(F9,#REF!,2,FALSE))</f>
        <v/>
      </c>
      <c r="H9" s="23" t="str">
        <f>IF(F9=0,"",VLOOKUP(F9,#REF!,3,FALSE))</f>
        <v/>
      </c>
      <c r="I9" s="24"/>
      <c r="J9" s="25" t="str">
        <f t="shared" si="8"/>
        <v/>
      </c>
      <c r="K9" s="23" t="str">
        <f>IF(I9=0,"",VLOOKUP(J9,#REF!,2,FALSE))</f>
        <v/>
      </c>
      <c r="L9" s="1"/>
      <c r="M9" s="1"/>
      <c r="N9" s="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Mise_a_jour">
                <anchor moveWithCells="1" sizeWithCells="1">
                  <from>
                    <xdr:col>13</xdr:col>
                    <xdr:colOff>9525</xdr:colOff>
                    <xdr:row>0</xdr:row>
                    <xdr:rowOff>9525</xdr:rowOff>
                  </from>
                  <to>
                    <xdr:col>13</xdr:col>
                    <xdr:colOff>1543050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TDB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Bigre</dc:creator>
  <cp:lastModifiedBy>Thomas Bigre</cp:lastModifiedBy>
  <dcterms:created xsi:type="dcterms:W3CDTF">2020-04-08T10:16:25Z</dcterms:created>
  <dcterms:modified xsi:type="dcterms:W3CDTF">2020-05-11T08:47:42Z</dcterms:modified>
</cp:coreProperties>
</file>