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225402\OneDrive\Documents\ICRC\ICT\"/>
    </mc:Choice>
  </mc:AlternateContent>
  <xr:revisionPtr revIDLastSave="0" documentId="13_ncr:1_{DF469659-6F37-4519-88AA-EFBF82049330}" xr6:coauthVersionLast="41" xr6:coauthVersionMax="41" xr10:uidLastSave="{00000000-0000-0000-0000-000000000000}"/>
  <bookViews>
    <workbookView xWindow="300" yWindow="820" windowWidth="18330" windowHeight="9780" xr2:uid="{00000000-000D-0000-FFFF-FFFF00000000}"/>
  </bookViews>
  <sheets>
    <sheet name="Site" sheetId="8" r:id="rId1"/>
    <sheet name="Config" sheetId="10" r:id="rId2"/>
    <sheet name="Base" sheetId="9" r:id="rId3"/>
    <sheet name="Family" sheetId="11" r:id="rId4"/>
    <sheet name="Type" sheetId="12" r:id="rId5"/>
    <sheet name="Visitor LAN" sheetId="4" r:id="rId6"/>
  </sheets>
  <definedNames>
    <definedName name="_xlnm._FilterDatabase" localSheetId="2" hidden="1">Base!$A$1:$K$129</definedName>
    <definedName name="_xlnm._FilterDatabase" localSheetId="1" hidden="1">Config!$B$2:$E$2</definedName>
    <definedName name="com">Config!$B$1:$E$1</definedName>
    <definedName name="_xlnm.Criteria" localSheetId="3">Family!$A$1:$A$2</definedName>
    <definedName name="_xlnm.Criteria" localSheetId="0">Site!$A$1:$A$2</definedName>
    <definedName name="_xlnm.Criteria" localSheetId="4">Type!$A$1:$A$2</definedName>
    <definedName name="dep">Config!$A$4</definedName>
    <definedName name="dept">Config!$A$3</definedName>
    <definedName name="_xlnm.Extract" localSheetId="3">Family!$C$1:$M$1</definedName>
    <definedName name="_xlnm.Extract" localSheetId="4">Type!$C$1:$M$1</definedName>
    <definedName name="Fam">Config!$B$2:$E$2</definedName>
    <definedName name="fami">Config!$B$3:$E$3</definedName>
    <definedName name="IP">Config!$H$2:$H$129</definedName>
    <definedName name="typ">Config!$B$4:$E$11</definedName>
    <definedName name="type">Config!$B$4:$E$13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8" l="1"/>
  <c r="E25" i="9" l="1"/>
  <c r="G4" i="10" l="1"/>
  <c r="G5" i="10" s="1"/>
  <c r="G3" i="10"/>
  <c r="G6" i="10" l="1"/>
  <c r="G7" i="10" l="1"/>
  <c r="A2" i="12"/>
  <c r="A2" i="11"/>
  <c r="G8" i="10" l="1"/>
  <c r="E72" i="9"/>
  <c r="E76" i="9"/>
  <c r="E80" i="9"/>
  <c r="E84" i="9"/>
  <c r="E88" i="9"/>
  <c r="E92" i="9"/>
  <c r="E96" i="9"/>
  <c r="E100" i="9"/>
  <c r="E104" i="9"/>
  <c r="E108" i="9"/>
  <c r="E112" i="9"/>
  <c r="E116" i="9"/>
  <c r="E120" i="9"/>
  <c r="E124" i="9"/>
  <c r="E128" i="9"/>
  <c r="E129" i="9"/>
  <c r="E78" i="9"/>
  <c r="E86" i="9"/>
  <c r="E94" i="9"/>
  <c r="E102" i="9"/>
  <c r="E106" i="9"/>
  <c r="E114" i="9"/>
  <c r="E122" i="9"/>
  <c r="E75" i="9"/>
  <c r="E83" i="9"/>
  <c r="E91" i="9"/>
  <c r="E99" i="9"/>
  <c r="E107" i="9"/>
  <c r="E115" i="9"/>
  <c r="E123" i="9"/>
  <c r="E127" i="9"/>
  <c r="E73" i="9"/>
  <c r="E77" i="9"/>
  <c r="E81" i="9"/>
  <c r="E85" i="9"/>
  <c r="E89" i="9"/>
  <c r="E93" i="9"/>
  <c r="E97" i="9"/>
  <c r="E101" i="9"/>
  <c r="E105" i="9"/>
  <c r="E109" i="9"/>
  <c r="E113" i="9"/>
  <c r="E117" i="9"/>
  <c r="E121" i="9"/>
  <c r="E125" i="9"/>
  <c r="E74" i="9"/>
  <c r="E82" i="9"/>
  <c r="E90" i="9"/>
  <c r="E98" i="9"/>
  <c r="E110" i="9"/>
  <c r="E118" i="9"/>
  <c r="E126" i="9"/>
  <c r="E79" i="9"/>
  <c r="E87" i="9"/>
  <c r="E95" i="9"/>
  <c r="E103" i="9"/>
  <c r="E111" i="9"/>
  <c r="E119" i="9"/>
  <c r="E23" i="9"/>
  <c r="E71" i="9"/>
  <c r="E24" i="9"/>
  <c r="E28" i="9"/>
  <c r="E32" i="9"/>
  <c r="E36" i="9"/>
  <c r="E40" i="9"/>
  <c r="E44" i="9"/>
  <c r="E48" i="9"/>
  <c r="E52" i="9"/>
  <c r="E50" i="9"/>
  <c r="E31" i="9"/>
  <c r="E39" i="9"/>
  <c r="E47" i="9"/>
  <c r="E29" i="9"/>
  <c r="E33" i="9"/>
  <c r="E37" i="9"/>
  <c r="E41" i="9"/>
  <c r="E45" i="9"/>
  <c r="E49" i="9"/>
  <c r="E53" i="9"/>
  <c r="E54" i="9"/>
  <c r="E27" i="9"/>
  <c r="E43" i="9"/>
  <c r="E51" i="9"/>
  <c r="E26" i="9"/>
  <c r="E30" i="9"/>
  <c r="E34" i="9"/>
  <c r="E38" i="9"/>
  <c r="E42" i="9"/>
  <c r="E46" i="9"/>
  <c r="E35" i="9"/>
  <c r="E55" i="9"/>
  <c r="E8" i="9"/>
  <c r="E10" i="9"/>
  <c r="E11" i="9" s="1"/>
  <c r="E9" i="9"/>
  <c r="E20" i="9"/>
  <c r="E19" i="9"/>
  <c r="E17" i="9"/>
  <c r="E15" i="9"/>
  <c r="E14" i="9"/>
  <c r="E6" i="9"/>
  <c r="E22" i="9"/>
  <c r="E18" i="9"/>
  <c r="E21" i="9"/>
  <c r="M71" i="9"/>
  <c r="E70" i="9"/>
  <c r="G9" i="10" l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C1" i="10"/>
  <c r="D1" i="10"/>
  <c r="E1" i="10"/>
  <c r="B1" i="10"/>
  <c r="D12" i="8"/>
  <c r="D8" i="8"/>
  <c r="D10" i="8" s="1"/>
  <c r="E12" i="8"/>
  <c r="D11" i="8"/>
  <c r="D5" i="8"/>
  <c r="E8" i="8" s="1"/>
  <c r="E16" i="9"/>
  <c r="B2" i="9" l="1"/>
  <c r="B12" i="9" s="1"/>
  <c r="H2" i="10"/>
  <c r="G10" i="10"/>
  <c r="E64" i="9"/>
  <c r="E63" i="9"/>
  <c r="E60" i="9"/>
  <c r="E57" i="9"/>
  <c r="E12" i="9"/>
  <c r="E13" i="9"/>
  <c r="B107" i="9" l="1"/>
  <c r="B74" i="9"/>
  <c r="B51" i="9"/>
  <c r="B59" i="9"/>
  <c r="B42" i="9"/>
  <c r="B25" i="9"/>
  <c r="B106" i="9"/>
  <c r="B26" i="9"/>
  <c r="B5" i="9"/>
  <c r="B90" i="9"/>
  <c r="B10" i="9"/>
  <c r="B122" i="9"/>
  <c r="B109" i="9"/>
  <c r="B19" i="9"/>
  <c r="B58" i="9"/>
  <c r="B103" i="9"/>
  <c r="B89" i="9"/>
  <c r="B45" i="9"/>
  <c r="B69" i="9"/>
  <c r="B55" i="9"/>
  <c r="B129" i="9"/>
  <c r="B100" i="9"/>
  <c r="B48" i="9"/>
  <c r="B95" i="9"/>
  <c r="B47" i="9"/>
  <c r="B102" i="9"/>
  <c r="B70" i="9"/>
  <c r="B38" i="9"/>
  <c r="B22" i="9"/>
  <c r="B91" i="9"/>
  <c r="B43" i="9"/>
  <c r="B125" i="9"/>
  <c r="B105" i="9"/>
  <c r="B85" i="9"/>
  <c r="B61" i="9"/>
  <c r="B41" i="9"/>
  <c r="B21" i="9"/>
  <c r="B115" i="9"/>
  <c r="B39" i="9"/>
  <c r="B128" i="9"/>
  <c r="B96" i="9"/>
  <c r="B32" i="9"/>
  <c r="B79" i="9"/>
  <c r="B35" i="9"/>
  <c r="B126" i="9"/>
  <c r="B98" i="9"/>
  <c r="B82" i="9"/>
  <c r="B66" i="9"/>
  <c r="B50" i="9"/>
  <c r="B34" i="9"/>
  <c r="B18" i="9"/>
  <c r="B123" i="9"/>
  <c r="B83" i="9"/>
  <c r="B23" i="9"/>
  <c r="B121" i="9"/>
  <c r="B101" i="9"/>
  <c r="B77" i="9"/>
  <c r="B57" i="9"/>
  <c r="B37" i="9"/>
  <c r="B13" i="9"/>
  <c r="B99" i="9"/>
  <c r="B15" i="9"/>
  <c r="B120" i="9"/>
  <c r="B80" i="9"/>
  <c r="B11" i="9"/>
  <c r="B86" i="9"/>
  <c r="B54" i="9"/>
  <c r="B6" i="9"/>
  <c r="B119" i="9"/>
  <c r="B67" i="9"/>
  <c r="B27" i="9"/>
  <c r="B118" i="9"/>
  <c r="B94" i="9"/>
  <c r="B78" i="9"/>
  <c r="B62" i="9"/>
  <c r="B46" i="9"/>
  <c r="B30" i="9"/>
  <c r="B14" i="9"/>
  <c r="B111" i="9"/>
  <c r="B63" i="9"/>
  <c r="B7" i="9"/>
  <c r="B117" i="9"/>
  <c r="B93" i="9"/>
  <c r="B73" i="9"/>
  <c r="B53" i="9"/>
  <c r="B29" i="9"/>
  <c r="B9" i="9"/>
  <c r="B87" i="9"/>
  <c r="B114" i="9"/>
  <c r="B112" i="9"/>
  <c r="B68" i="9"/>
  <c r="B72" i="9"/>
  <c r="B8" i="9"/>
  <c r="B116" i="9"/>
  <c r="B88" i="9"/>
  <c r="B56" i="9"/>
  <c r="B52" i="9"/>
  <c r="B4" i="9"/>
  <c r="B36" i="9"/>
  <c r="B24" i="9"/>
  <c r="B16" i="9"/>
  <c r="B104" i="9"/>
  <c r="B84" i="9"/>
  <c r="B64" i="9"/>
  <c r="B40" i="9"/>
  <c r="B20" i="9"/>
  <c r="B71" i="9"/>
  <c r="B31" i="9"/>
  <c r="B110" i="9"/>
  <c r="B113" i="9"/>
  <c r="B97" i="9"/>
  <c r="B81" i="9"/>
  <c r="B65" i="9"/>
  <c r="B49" i="9"/>
  <c r="B33" i="9"/>
  <c r="B17" i="9"/>
  <c r="B127" i="9"/>
  <c r="B75" i="9"/>
  <c r="B3" i="9"/>
  <c r="B124" i="9"/>
  <c r="B108" i="9"/>
  <c r="B92" i="9"/>
  <c r="B76" i="9"/>
  <c r="B60" i="9"/>
  <c r="B44" i="9"/>
  <c r="B28" i="9"/>
  <c r="H4" i="10"/>
  <c r="H8" i="10"/>
  <c r="H12" i="10"/>
  <c r="H16" i="10"/>
  <c r="H20" i="10"/>
  <c r="H24" i="10"/>
  <c r="H28" i="10"/>
  <c r="H32" i="10"/>
  <c r="H36" i="10"/>
  <c r="H40" i="10"/>
  <c r="H44" i="10"/>
  <c r="H48" i="10"/>
  <c r="H52" i="10"/>
  <c r="H56" i="10"/>
  <c r="H60" i="10"/>
  <c r="H64" i="10"/>
  <c r="H68" i="10"/>
  <c r="H72" i="10"/>
  <c r="H76" i="10"/>
  <c r="H80" i="10"/>
  <c r="H84" i="10"/>
  <c r="H88" i="10"/>
  <c r="H92" i="10"/>
  <c r="H96" i="10"/>
  <c r="H100" i="10"/>
  <c r="H104" i="10"/>
  <c r="H108" i="10"/>
  <c r="H112" i="10"/>
  <c r="H116" i="10"/>
  <c r="H120" i="10"/>
  <c r="H124" i="10"/>
  <c r="H128" i="10"/>
  <c r="H11" i="10"/>
  <c r="H15" i="10"/>
  <c r="H19" i="10"/>
  <c r="H27" i="10"/>
  <c r="H35" i="10"/>
  <c r="H43" i="10"/>
  <c r="H55" i="10"/>
  <c r="H63" i="10"/>
  <c r="H71" i="10"/>
  <c r="H79" i="10"/>
  <c r="H91" i="10"/>
  <c r="H99" i="10"/>
  <c r="H103" i="10"/>
  <c r="H111" i="10"/>
  <c r="H123" i="10"/>
  <c r="H5" i="10"/>
  <c r="H9" i="10"/>
  <c r="H13" i="10"/>
  <c r="H17" i="10"/>
  <c r="H21" i="10"/>
  <c r="H25" i="10"/>
  <c r="H29" i="10"/>
  <c r="H33" i="10"/>
  <c r="H37" i="10"/>
  <c r="H41" i="10"/>
  <c r="H45" i="10"/>
  <c r="H49" i="10"/>
  <c r="H53" i="10"/>
  <c r="H57" i="10"/>
  <c r="H61" i="10"/>
  <c r="H65" i="10"/>
  <c r="H69" i="10"/>
  <c r="H73" i="10"/>
  <c r="H77" i="10"/>
  <c r="H81" i="10"/>
  <c r="H85" i="10"/>
  <c r="H89" i="10"/>
  <c r="H93" i="10"/>
  <c r="H97" i="10"/>
  <c r="H101" i="10"/>
  <c r="H105" i="10"/>
  <c r="H109" i="10"/>
  <c r="H113" i="10"/>
  <c r="H117" i="10"/>
  <c r="H121" i="10"/>
  <c r="H125" i="10"/>
  <c r="H129" i="10"/>
  <c r="H75" i="10"/>
  <c r="H87" i="10"/>
  <c r="H95" i="10"/>
  <c r="H107" i="10"/>
  <c r="H115" i="10"/>
  <c r="H127" i="10"/>
  <c r="H6" i="10"/>
  <c r="H10" i="10"/>
  <c r="H14" i="10"/>
  <c r="H18" i="10"/>
  <c r="H22" i="10"/>
  <c r="H26" i="10"/>
  <c r="H30" i="10"/>
  <c r="H34" i="10"/>
  <c r="H38" i="10"/>
  <c r="H42" i="10"/>
  <c r="H46" i="10"/>
  <c r="H50" i="10"/>
  <c r="H54" i="10"/>
  <c r="H58" i="10"/>
  <c r="H62" i="10"/>
  <c r="H66" i="10"/>
  <c r="H70" i="10"/>
  <c r="H74" i="10"/>
  <c r="H78" i="10"/>
  <c r="H82" i="10"/>
  <c r="H86" i="10"/>
  <c r="H90" i="10"/>
  <c r="H94" i="10"/>
  <c r="H98" i="10"/>
  <c r="H102" i="10"/>
  <c r="H106" i="10"/>
  <c r="H110" i="10"/>
  <c r="H114" i="10"/>
  <c r="H118" i="10"/>
  <c r="H122" i="10"/>
  <c r="H126" i="10"/>
  <c r="H3" i="10"/>
  <c r="H7" i="10"/>
  <c r="H23" i="10"/>
  <c r="H31" i="10"/>
  <c r="H39" i="10"/>
  <c r="H47" i="10"/>
  <c r="H51" i="10"/>
  <c r="H59" i="10"/>
  <c r="H67" i="10"/>
  <c r="H83" i="10"/>
  <c r="H119" i="10"/>
  <c r="G11" i="10"/>
  <c r="G12" i="10" l="1"/>
  <c r="G13" i="10" l="1"/>
  <c r="G14" i="10" l="1"/>
  <c r="G15" i="10" l="1"/>
  <c r="G16" i="10" l="1"/>
  <c r="G17" i="10" l="1"/>
  <c r="G18" i="10" l="1"/>
  <c r="G19" i="10" l="1"/>
  <c r="G20" i="10" l="1"/>
  <c r="G21" i="10" l="1"/>
  <c r="G22" i="10" l="1"/>
  <c r="G23" i="10" l="1"/>
  <c r="G24" i="10" l="1"/>
  <c r="G25" i="10" l="1"/>
  <c r="G26" i="10" l="1"/>
  <c r="G27" i="10" l="1"/>
  <c r="G28" i="10" l="1"/>
  <c r="G29" i="10" l="1"/>
  <c r="G30" i="10" l="1"/>
  <c r="G31" i="10" l="1"/>
  <c r="G32" i="10" l="1"/>
  <c r="G33" i="10" l="1"/>
  <c r="G34" i="10" l="1"/>
  <c r="G35" i="10" l="1"/>
  <c r="G36" i="10" l="1"/>
  <c r="G37" i="10" l="1"/>
  <c r="G38" i="10" l="1"/>
  <c r="G39" i="10" l="1"/>
  <c r="G40" i="10" l="1"/>
  <c r="G41" i="10" l="1"/>
  <c r="G42" i="10" l="1"/>
  <c r="G43" i="10" l="1"/>
  <c r="G44" i="10" l="1"/>
  <c r="G45" i="10" l="1"/>
  <c r="G46" i="10" l="1"/>
  <c r="G47" i="10" l="1"/>
  <c r="G48" i="10" l="1"/>
  <c r="G49" i="10" l="1"/>
  <c r="G50" i="10" l="1"/>
  <c r="G51" i="10" l="1"/>
  <c r="G52" i="10" l="1"/>
  <c r="G53" i="10" l="1"/>
  <c r="G54" i="10" l="1"/>
  <c r="G55" i="10" l="1"/>
  <c r="G56" i="10" l="1"/>
  <c r="G57" i="10" l="1"/>
  <c r="G58" i="10" l="1"/>
  <c r="G59" i="10" l="1"/>
  <c r="G60" i="10" l="1"/>
  <c r="G61" i="10" l="1"/>
  <c r="G62" i="10" l="1"/>
  <c r="G63" i="10" l="1"/>
  <c r="G64" i="10" l="1"/>
  <c r="G65" i="10" l="1"/>
  <c r="G66" i="10" l="1"/>
  <c r="G67" i="10" l="1"/>
  <c r="G68" i="10" l="1"/>
  <c r="G69" i="10" l="1"/>
  <c r="G70" i="10" l="1"/>
  <c r="G71" i="10" l="1"/>
  <c r="G72" i="10" l="1"/>
  <c r="G73" i="10" l="1"/>
  <c r="G74" i="10" l="1"/>
  <c r="G75" i="10" l="1"/>
  <c r="G76" i="10" l="1"/>
  <c r="G77" i="10" l="1"/>
  <c r="G78" i="10" l="1"/>
  <c r="G79" i="10" l="1"/>
  <c r="G80" i="10" l="1"/>
  <c r="G81" i="10" l="1"/>
  <c r="G82" i="10" l="1"/>
  <c r="G83" i="10" l="1"/>
  <c r="G84" i="10" l="1"/>
  <c r="G85" i="10" l="1"/>
  <c r="G86" i="10" l="1"/>
  <c r="G87" i="10" l="1"/>
  <c r="G88" i="10" l="1"/>
  <c r="G89" i="10" l="1"/>
  <c r="G90" i="10" l="1"/>
  <c r="G91" i="10" l="1"/>
  <c r="G92" i="10" l="1"/>
  <c r="G93" i="10" l="1"/>
  <c r="G94" i="10" l="1"/>
  <c r="G95" i="10" l="1"/>
  <c r="G96" i="10" l="1"/>
  <c r="G97" i="10" l="1"/>
  <c r="G98" i="10" l="1"/>
  <c r="G99" i="10" l="1"/>
  <c r="G100" i="10" l="1"/>
  <c r="G101" i="10" l="1"/>
  <c r="G102" i="10" l="1"/>
  <c r="G103" i="10" l="1"/>
  <c r="G104" i="10" l="1"/>
  <c r="G105" i="10" l="1"/>
  <c r="G106" i="10" l="1"/>
  <c r="G107" i="10" l="1"/>
  <c r="G108" i="10" l="1"/>
  <c r="G109" i="10" l="1"/>
  <c r="G110" i="10" l="1"/>
  <c r="G111" i="10" l="1"/>
  <c r="G112" i="10" l="1"/>
  <c r="G113" i="10" l="1"/>
  <c r="G114" i="10" l="1"/>
  <c r="G115" i="10" l="1"/>
  <c r="G116" i="10" l="1"/>
  <c r="G117" i="10" l="1"/>
  <c r="G118" i="10" l="1"/>
  <c r="G119" i="10" l="1"/>
  <c r="G120" i="10" l="1"/>
  <c r="G121" i="10" l="1"/>
  <c r="G122" i="10" l="1"/>
  <c r="G123" i="10" l="1"/>
  <c r="G124" i="10" l="1"/>
  <c r="G125" i="10" l="1"/>
  <c r="G126" i="10" l="1"/>
  <c r="G127" i="10" l="1"/>
  <c r="G128" i="10" l="1"/>
  <c r="G129" i="10" l="1"/>
</calcChain>
</file>

<file path=xl/sharedStrings.xml><?xml version="1.0" encoding="utf-8"?>
<sst xmlns="http://schemas.openxmlformats.org/spreadsheetml/2006/main" count="494" uniqueCount="177">
  <si>
    <t>IP Address</t>
  </si>
  <si>
    <t>Subnet</t>
  </si>
  <si>
    <t>Start</t>
  </si>
  <si>
    <t>End</t>
  </si>
  <si>
    <t>Prefix</t>
  </si>
  <si>
    <t>mask</t>
  </si>
  <si>
    <t xml:space="preserve"> /23</t>
  </si>
  <si>
    <t>255.255.254.0</t>
  </si>
  <si>
    <t>Address scope</t>
  </si>
  <si>
    <t>Exclusions : 2 IP addresses cannot be used in the scope :</t>
  </si>
  <si>
    <t>Number of Addresses</t>
  </si>
  <si>
    <t>Effective  Address Pool</t>
  </si>
  <si>
    <t>Mac Address</t>
  </si>
  <si>
    <t>Uref</t>
  </si>
  <si>
    <t>Location</t>
  </si>
  <si>
    <t xml:space="preserve">d0bf9c323789 </t>
  </si>
  <si>
    <t>GVA164947-2015</t>
  </si>
  <si>
    <t>HP 3015</t>
  </si>
  <si>
    <t>Bureau Agence GVA164947-2015</t>
  </si>
  <si>
    <t xml:space="preserve">Hall Supra </t>
  </si>
  <si>
    <t>FC3FDB4FE036</t>
  </si>
  <si>
    <t>GVA176469-2016</t>
  </si>
  <si>
    <t>HP M506 </t>
  </si>
  <si>
    <t>Bureau IT</t>
  </si>
  <si>
    <t>a0b3cc9d5707</t>
  </si>
  <si>
    <t>GVA146888-2012</t>
  </si>
  <si>
    <t>HP 3005</t>
  </si>
  <si>
    <t>Bureau Coordinateur Logistique</t>
  </si>
  <si>
    <t>00215a90f6ec</t>
  </si>
  <si>
    <t>GVA163893-2015</t>
  </si>
  <si>
    <t>Bureau Communication</t>
  </si>
  <si>
    <t>GVA164946-2015</t>
  </si>
  <si>
    <t>Rotonde Finances</t>
  </si>
  <si>
    <t>3c4a9243adc5</t>
  </si>
  <si>
    <t>GVA141411-2011</t>
  </si>
  <si>
    <t>Conteneur Intendance</t>
  </si>
  <si>
    <t xml:space="preserve">Bureau Welcome </t>
  </si>
  <si>
    <t>0025B3FCBF2</t>
  </si>
  <si>
    <t>GVA134566-2010</t>
  </si>
  <si>
    <t>Bureau Délégués Prot</t>
  </si>
  <si>
    <t>0025b3fc4ff2</t>
  </si>
  <si>
    <t>GVA134564-2010</t>
  </si>
  <si>
    <t>Couloir Management</t>
  </si>
  <si>
    <t>D0BF9C31E3F0</t>
  </si>
  <si>
    <t xml:space="preserve">GVA163073-2015 </t>
  </si>
  <si>
    <t>HP M551</t>
  </si>
  <si>
    <t xml:space="preserve">Hall Supra Couleur </t>
  </si>
  <si>
    <t>80C16E922ED7</t>
  </si>
  <si>
    <t>Bureau Car Dispatch</t>
  </si>
  <si>
    <t>Annexe RH/HIV</t>
  </si>
  <si>
    <t>3ca82a0614ff</t>
  </si>
  <si>
    <t xml:space="preserve">ABI152148-2015 </t>
  </si>
  <si>
    <t>MFC M277</t>
  </si>
  <si>
    <t>Scanner Supra (Scan Only not a printer)</t>
  </si>
  <si>
    <t>68B599ACF5DD</t>
  </si>
  <si>
    <t xml:space="preserve">HP 3015  </t>
  </si>
  <si>
    <t>Bureau Responsable  Workshop</t>
  </si>
  <si>
    <t>D0BF9CBF62A4</t>
  </si>
  <si>
    <t xml:space="preserve">GVA168277-2015 </t>
  </si>
  <si>
    <t>Couloir Médical</t>
  </si>
  <si>
    <t>68b599ab0d5b</t>
  </si>
  <si>
    <t>Bureau Chef de Délégation</t>
  </si>
  <si>
    <t>Name</t>
  </si>
  <si>
    <t>Observations</t>
  </si>
  <si>
    <t>abi-ap01-visitor</t>
  </si>
  <si>
    <t>0418d6802e41</t>
  </si>
  <si>
    <t>172.25.24.75</t>
  </si>
  <si>
    <t>Management Floor</t>
  </si>
  <si>
    <t>Sur SW .32 port 4</t>
  </si>
  <si>
    <t>0418d6802bee</t>
  </si>
  <si>
    <t>172.25.24.76</t>
  </si>
  <si>
    <t>abi-ap02-visitor</t>
  </si>
  <si>
    <t>Annex ADM</t>
  </si>
  <si>
    <t>Sur SW .34 port 12</t>
  </si>
  <si>
    <t>172.25.24.77</t>
  </si>
  <si>
    <t>abi-ap03-visitor</t>
  </si>
  <si>
    <t>GVA164898-2015</t>
  </si>
  <si>
    <t>0418d6802ec6</t>
  </si>
  <si>
    <t>abi-ap04-visitor</t>
  </si>
  <si>
    <t>abi-ap05-visitor</t>
  </si>
  <si>
    <t>abi-ap06-visitor</t>
  </si>
  <si>
    <t>172.25.24.78</t>
  </si>
  <si>
    <t>GVA164899-2015</t>
  </si>
  <si>
    <t>0418d6802f05</t>
  </si>
  <si>
    <t xml:space="preserve"> Tracing room</t>
  </si>
  <si>
    <t>uplink sur ap02 ou ap-03 ubiquiti</t>
  </si>
  <si>
    <t>Conteneur Premises</t>
  </si>
  <si>
    <t>Bureau Fleet car dispatch</t>
  </si>
  <si>
    <t xml:space="preserve"> 0418d6802f05</t>
  </si>
  <si>
    <t xml:space="preserve"> GVA164897-2015</t>
  </si>
  <si>
    <t>44d9e7e0117c</t>
  </si>
  <si>
    <t>172.25.24.68</t>
  </si>
  <si>
    <t>Outdoor DABI Roof</t>
  </si>
  <si>
    <t>Type</t>
  </si>
  <si>
    <t>Purpose</t>
  </si>
  <si>
    <t>Modele</t>
  </si>
  <si>
    <t>Comment</t>
  </si>
  <si>
    <t>NAS</t>
  </si>
  <si>
    <t>FEM</t>
  </si>
  <si>
    <t>PBX</t>
  </si>
  <si>
    <t>GSM Gateway SIP</t>
  </si>
  <si>
    <t>Riverbed</t>
  </si>
  <si>
    <t>Secondary Router</t>
  </si>
  <si>
    <t>Primary Router</t>
  </si>
  <si>
    <t>Default Gateway</t>
  </si>
  <si>
    <t>Family</t>
  </si>
  <si>
    <t>LAN</t>
  </si>
  <si>
    <t>SERV</t>
  </si>
  <si>
    <t>TCOM</t>
  </si>
  <si>
    <t>WAN</t>
  </si>
  <si>
    <t>SERVER</t>
  </si>
  <si>
    <t>UPS</t>
  </si>
  <si>
    <t>SWITCH</t>
  </si>
  <si>
    <t>PRINTER</t>
  </si>
  <si>
    <t>AP</t>
  </si>
  <si>
    <t>ROUTER</t>
  </si>
  <si>
    <t>FIREWALL</t>
  </si>
  <si>
    <t>GSM GW</t>
  </si>
  <si>
    <t>ARUBA GW</t>
  </si>
  <si>
    <t>STHL</t>
  </si>
  <si>
    <t>BRIDGE</t>
  </si>
  <si>
    <t>SCANNER</t>
  </si>
  <si>
    <t>RADIO</t>
  </si>
  <si>
    <t>MEDIANT</t>
  </si>
  <si>
    <t>OTHER</t>
  </si>
  <si>
    <t>IPPHONE</t>
  </si>
  <si>
    <t>Extended Storage</t>
  </si>
  <si>
    <t>2. Replace xx by your IP range</t>
  </si>
  <si>
    <t>xx</t>
  </si>
  <si>
    <t>zz</t>
  </si>
  <si>
    <t>Reserved for network management</t>
  </si>
  <si>
    <t>Reserved for broadcast</t>
  </si>
  <si>
    <t>MEDIAPACK</t>
  </si>
  <si>
    <t>1. Rename this Sheet with your site Code</t>
  </si>
  <si>
    <t>3. Replace yyy by your IP range</t>
  </si>
  <si>
    <t>yyy</t>
  </si>
  <si>
    <t>Series</t>
  </si>
  <si>
    <t>ICT Bunker</t>
  </si>
  <si>
    <t>Radio Room Base</t>
  </si>
  <si>
    <t>Connected via LAN</t>
  </si>
  <si>
    <t>2884faf7e881</t>
  </si>
  <si>
    <t>Locatec</t>
  </si>
  <si>
    <t>Sharp</t>
  </si>
  <si>
    <t>Sharp Mx-M465N PCL6</t>
  </si>
  <si>
    <t>2884fa19b017</t>
  </si>
  <si>
    <t>E4E749609CE6</t>
  </si>
  <si>
    <t>GVA200297-2019</t>
  </si>
  <si>
    <t>D0BF9C323780</t>
  </si>
  <si>
    <t>C4346BF5B5D5</t>
  </si>
  <si>
    <t>GVA170683-2016</t>
  </si>
  <si>
    <t>HP7110</t>
  </si>
  <si>
    <t>Wathab Office &amp; Esap</t>
  </si>
  <si>
    <t>A3 color Printer</t>
  </si>
  <si>
    <t>2884faf7e8b1</t>
  </si>
  <si>
    <t>GVA139598-2011</t>
  </si>
  <si>
    <t>Free</t>
  </si>
  <si>
    <t>2884fadcbae4</t>
  </si>
  <si>
    <t>Chancellerie Color Printer</t>
  </si>
  <si>
    <t>Sharp Mx-M4141N PCL6</t>
  </si>
  <si>
    <t>2884faf7e895</t>
  </si>
  <si>
    <t>Hall Bureau FAS &amp; Log</t>
  </si>
  <si>
    <t>78acc090b5e8</t>
  </si>
  <si>
    <t xml:space="preserve">Xtended Storage: Passive NAS </t>
  </si>
  <si>
    <t>Applic Server #2  or Xtended Storage: Cluster</t>
  </si>
  <si>
    <t>Management Server #2</t>
  </si>
  <si>
    <t>Hyper-V Server #2</t>
  </si>
  <si>
    <t>iLO Server #2</t>
  </si>
  <si>
    <t>Applic Server #1</t>
  </si>
  <si>
    <t>Infra Server #1</t>
  </si>
  <si>
    <t>Management Server #1</t>
  </si>
  <si>
    <t>Hyper-V Server #1</t>
  </si>
  <si>
    <t>iLO Server #1</t>
  </si>
  <si>
    <t>UPS #1</t>
  </si>
  <si>
    <t>NAS #1</t>
  </si>
  <si>
    <t>UPS #2</t>
  </si>
  <si>
    <t>NAS #2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</si>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</sst>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rgb="FFFF0000"/>
      <name val="Calibri"/>
      <family val="2"/>
    </font>
    <font>
      <sz val="11"/>
      <color rgb="FFFF0000"/>
      <name val="Calibri"/>
      <family val="2"/>
    </font>
    <font>
      <b/>
      <sz val="14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/>
    <xf numFmtId="0" fontId="0" fillId="0" borderId="4" xfId="0" applyFont="1" applyBorder="1"/>
    <xf numFmtId="0" fontId="0" fillId="2" borderId="4" xfId="0" applyFont="1" applyFill="1" applyBorder="1"/>
    <xf numFmtId="0" fontId="0" fillId="0" borderId="0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0" fillId="4" borderId="6" xfId="0" applyFont="1" applyFill="1" applyBorder="1"/>
    <xf numFmtId="0" fontId="0" fillId="0" borderId="6" xfId="0" applyFont="1" applyBorder="1"/>
    <xf numFmtId="0" fontId="0" fillId="0" borderId="0" xfId="0" applyFont="1" applyFill="1"/>
    <xf numFmtId="0" fontId="3" fillId="0" borderId="0" xfId="0" applyFont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0" fillId="2" borderId="11" xfId="0" applyFont="1" applyFill="1" applyBorder="1"/>
    <xf numFmtId="0" fontId="0" fillId="2" borderId="12" xfId="0" applyFont="1" applyFill="1" applyBorder="1"/>
    <xf numFmtId="0" fontId="0" fillId="0" borderId="11" xfId="0" applyFont="1" applyBorder="1"/>
    <xf numFmtId="0" fontId="0" fillId="0" borderId="12" xfId="0" applyFont="1" applyBorder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7"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279400</xdr:colOff>
          <xdr:row>6</xdr:row>
          <xdr:rowOff>101600</xdr:rowOff>
        </xdr:from>
        <xdr:to>
          <xdr:col>14</xdr:col>
          <xdr:colOff>146050</xdr:colOff>
          <xdr:row>8</xdr:row>
          <xdr:rowOff>120650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Enter Data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298450</xdr:colOff>
          <xdr:row>3</xdr:row>
          <xdr:rowOff>25400</xdr:rowOff>
        </xdr:from>
        <xdr:to>
          <xdr:col>14</xdr:col>
          <xdr:colOff>133350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Setup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D26196-4121-4A76-9ABC-1742B217511D}" name="Tblan" displayName="Tblan" ref="B3:B10" totalsRowShown="0" dataDxfId="6">
  <autoFilter ref="B3:B10" xr:uid="{B9F6F630-6776-4671-AD97-FD2A728526FE}"/>
  <tableColumns count="1">
    <tableColumn id="1" xr3:uid="{5CB61509-8C6B-4E70-8E5C-C67C7C59E7EA}" name="LAN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FE028F-F53D-4AB2-B475-79396DA9A253}" name="Tbserv" displayName="Tbserv" ref="C3:C7" totalsRowShown="0">
  <autoFilter ref="C3:C7" xr:uid="{FC05D346-3494-4D8A-A72D-4B3B330B06B7}"/>
  <tableColumns count="1">
    <tableColumn id="1" xr3:uid="{75A9E584-DF80-41C2-AC31-5B1D0B47A566}" name="SERV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18F84C-E02C-433E-B905-BBBD91E6DBA1}" name="Tbtcom" displayName="Tbtcom" ref="D3:D13" totalsRowShown="0" dataDxfId="4">
  <autoFilter ref="D3:D13" xr:uid="{6024C195-C195-49E6-A162-6DD731D5EB9D}"/>
  <tableColumns count="1">
    <tableColumn id="1" xr3:uid="{6BE84389-4683-4E13-9474-B682CEB3AD91}" name="TCOM" dataDxfId="3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2964222-B73E-4966-9750-A6A89CDEB56E}" name="Tbwan" displayName="Tbwan" ref="E3:E8" totalsRowShown="0">
  <autoFilter ref="E3:E8" xr:uid="{E751A182-3E60-4C91-85B4-643E9550B4BE}"/>
  <tableColumns count="1">
    <tableColumn id="1" xr3:uid="{94ECF964-06AB-4A6E-B15A-0AB8DBFDBDDB}" name="WAN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EE862BB-4606-4359-9D7D-245DAF4283E2}" name="Tbmaster" displayName="Tbmaster" ref="A1:K129" totalsRowShown="0" headerRowDxfId="2" headerRowBorderDxfId="1" tableBorderDxfId="0">
  <tableColumns count="11">
    <tableColumn id="1" xr3:uid="{4956326C-02C3-4B7B-BDB7-9EA44D0075CB}" name="Series">
      <calculatedColumnFormula>A1+1</calculatedColumnFormula>
    </tableColumn>
    <tableColumn id="2" xr3:uid="{4F47993D-E9D3-4433-B544-88803019108F}" name="IP Address">
      <calculatedColumnFormula>CONCATENATE(LEFT($B$2,LEN($B$2)-1),A2)</calculatedColumnFormula>
    </tableColumn>
    <tableColumn id="3" xr3:uid="{BBC2F7B2-19C9-4365-B04A-28BAD052AF1D}" name="Family"/>
    <tableColumn id="4" xr3:uid="{7EB05024-95DE-446C-B20A-5BB0556934D9}" name="Type"/>
    <tableColumn id="5" xr3:uid="{981DAB7F-FB80-4163-94BF-39689895FF71}" name="Name"/>
    <tableColumn id="6" xr3:uid="{5EFD4FDA-E2F0-4DBF-87C5-3B85B63A60EE}" name="Mac Address"/>
    <tableColumn id="7" xr3:uid="{1980DECC-54F3-4267-900D-836761970DE9}" name="Uref"/>
    <tableColumn id="8" xr3:uid="{8C527485-0DDF-43DD-B260-552DBCC9118F}" name="Modele"/>
    <tableColumn id="9" xr3:uid="{090FB3B8-857E-4FE7-94D6-CADC00ED3C27}" name="Purpose"/>
    <tableColumn id="10" xr3:uid="{BD23B194-A241-46A5-8785-59A6D50D63C6}" name="Location"/>
    <tableColumn id="11" xr3:uid="{98F2F915-1DB4-4339-A3AD-E2EB38DED9F9}" name="Com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12"/>
  <sheetViews>
    <sheetView showGridLines="0" tabSelected="1" workbookViewId="0">
      <selection activeCell="H1" sqref="H1"/>
    </sheetView>
  </sheetViews>
  <sheetFormatPr defaultRowHeight="14.5" x14ac:dyDescent="0.35"/>
  <cols>
    <col min="3" max="3" width="26.453125" customWidth="1"/>
    <col min="4" max="4" width="11.81640625" customWidth="1"/>
    <col min="5" max="5" width="13.90625" customWidth="1"/>
    <col min="7" max="7" width="13.1796875" customWidth="1"/>
    <col min="9" max="9" width="10.453125" customWidth="1"/>
  </cols>
  <sheetData>
    <row r="1" spans="2:9" ht="18.5" x14ac:dyDescent="0.45">
      <c r="G1" s="14" t="str">
        <f ca="1">CONCATENATE(RIGHT(CELL("filename",B1),LEN(CELL("filename",B1))-FIND("]",CELL("filename",B1)))," Code")</f>
        <v>Site Code</v>
      </c>
      <c r="H1" s="14" t="s">
        <v>176</v>
      </c>
      <c r="I1" s="27"/>
    </row>
    <row r="2" spans="2:9" x14ac:dyDescent="0.35">
      <c r="B2" t="s">
        <v>133</v>
      </c>
    </row>
    <row r="3" spans="2:9" x14ac:dyDescent="0.35">
      <c r="B3" t="s">
        <v>127</v>
      </c>
      <c r="D3" t="s">
        <v>128</v>
      </c>
    </row>
    <row r="4" spans="2:9" x14ac:dyDescent="0.35">
      <c r="B4" t="s">
        <v>134</v>
      </c>
      <c r="D4" t="s">
        <v>135</v>
      </c>
    </row>
    <row r="5" spans="2:9" x14ac:dyDescent="0.35">
      <c r="C5" t="s">
        <v>129</v>
      </c>
      <c r="D5" t="e">
        <f>D4+1</f>
        <v>#VALUE!</v>
      </c>
    </row>
    <row r="6" spans="2:9" x14ac:dyDescent="0.35">
      <c r="C6" s="2"/>
      <c r="D6" s="22" t="s">
        <v>0</v>
      </c>
      <c r="E6" s="22"/>
      <c r="F6" s="25" t="s">
        <v>1</v>
      </c>
      <c r="G6" s="26"/>
      <c r="H6" s="4"/>
      <c r="I6" s="2"/>
    </row>
    <row r="7" spans="2:9" x14ac:dyDescent="0.35">
      <c r="C7" s="2"/>
      <c r="D7" s="3" t="s">
        <v>2</v>
      </c>
      <c r="E7" s="3" t="s">
        <v>3</v>
      </c>
      <c r="F7" s="3" t="s">
        <v>4</v>
      </c>
      <c r="G7" s="3" t="s">
        <v>5</v>
      </c>
      <c r="H7" s="3" t="s">
        <v>10</v>
      </c>
      <c r="I7" s="2"/>
    </row>
    <row r="8" spans="2:9" x14ac:dyDescent="0.35">
      <c r="C8" s="2"/>
      <c r="D8" s="2" t="str">
        <f>CONCATENATE("10.1",D3,".",D4,".0")</f>
        <v>10.1xx.yyy.0</v>
      </c>
      <c r="E8" s="2" t="e">
        <f>CONCATENATE("10.1",D3,".",D5,".255")</f>
        <v>#VALUE!</v>
      </c>
      <c r="F8" s="2" t="s">
        <v>6</v>
      </c>
      <c r="G8" s="2" t="s">
        <v>7</v>
      </c>
      <c r="H8" s="23">
        <v>512</v>
      </c>
      <c r="I8" s="24"/>
    </row>
    <row r="9" spans="2:9" x14ac:dyDescent="0.35">
      <c r="C9" s="2" t="s">
        <v>8</v>
      </c>
      <c r="D9" s="2" t="s">
        <v>9</v>
      </c>
      <c r="E9" s="2"/>
      <c r="F9" s="2"/>
      <c r="G9" s="2"/>
      <c r="H9" s="2"/>
      <c r="I9" s="2"/>
    </row>
    <row r="10" spans="2:9" x14ac:dyDescent="0.35">
      <c r="C10" s="2"/>
      <c r="D10" s="2" t="str">
        <f>D8</f>
        <v>10.1xx.yyy.0</v>
      </c>
      <c r="E10" s="2"/>
      <c r="F10" s="2" t="s">
        <v>130</v>
      </c>
      <c r="G10" s="2"/>
      <c r="H10" s="2"/>
      <c r="I10" s="2"/>
    </row>
    <row r="11" spans="2:9" x14ac:dyDescent="0.35">
      <c r="C11" s="2"/>
      <c r="D11" s="2" t="e">
        <f>CONCATENATE("10.1",D3,".",(SUM(D4+1)),".255")</f>
        <v>#VALUE!</v>
      </c>
      <c r="E11" s="2"/>
      <c r="F11" s="2" t="s">
        <v>131</v>
      </c>
      <c r="G11" s="2"/>
      <c r="H11" s="2"/>
      <c r="I11" s="2"/>
    </row>
    <row r="12" spans="2:9" x14ac:dyDescent="0.35">
      <c r="C12" s="2" t="s">
        <v>11</v>
      </c>
      <c r="D12" s="2" t="str">
        <f>CONCATENATE("10.1",D3,".",D4,".1")</f>
        <v>10.1xx.yyy.1</v>
      </c>
      <c r="E12" s="2" t="e">
        <f>CONCATENATE("10.1",D3,".",SUM(D4+1),".254")</f>
        <v>#VALUE!</v>
      </c>
      <c r="F12" s="2"/>
      <c r="G12" s="2"/>
      <c r="H12" s="23">
        <v>510</v>
      </c>
      <c r="I12" s="24"/>
    </row>
  </sheetData>
  <mergeCells count="4">
    <mergeCell ref="D6:E6"/>
    <mergeCell ref="H8:I8"/>
    <mergeCell ref="H12:I12"/>
    <mergeCell ref="F6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odule1.FRM">
                <anchor moveWithCells="1" sizeWithCells="1">
                  <from>
                    <xdr:col>12</xdr:col>
                    <xdr:colOff>279400</xdr:colOff>
                    <xdr:row>6</xdr:row>
                    <xdr:rowOff>101600</xdr:rowOff>
                  </from>
                  <to>
                    <xdr:col>14</xdr:col>
                    <xdr:colOff>146050</xdr:colOff>
                    <xdr:row>8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ule2.FRM">
                <anchor moveWithCells="1" sizeWithCells="1">
                  <from>
                    <xdr:col>12</xdr:col>
                    <xdr:colOff>298450</xdr:colOff>
                    <xdr:row>3</xdr:row>
                    <xdr:rowOff>25400</xdr:rowOff>
                  </from>
                  <to>
                    <xdr:col>14</xdr:col>
                    <xdr:colOff>133350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FF40C-F0B6-478F-8FED-546FE805F43B}">
  <sheetPr codeName="Sheet2"/>
  <dimension ref="B1:P129"/>
  <sheetViews>
    <sheetView zoomScale="70" zoomScaleNormal="70" workbookViewId="0">
      <selection activeCell="J3" sqref="J3"/>
    </sheetView>
  </sheetViews>
  <sheetFormatPr defaultRowHeight="14.5" x14ac:dyDescent="0.35"/>
  <cols>
    <col min="2" max="2" width="10.6328125" customWidth="1"/>
    <col min="3" max="3" width="11.08984375" customWidth="1"/>
    <col min="4" max="4" width="11.36328125" customWidth="1"/>
    <col min="7" max="7" width="5.81640625" customWidth="1"/>
    <col min="8" max="8" width="16.7265625" customWidth="1"/>
  </cols>
  <sheetData>
    <row r="1" spans="2:10" x14ac:dyDescent="0.35">
      <c r="B1">
        <f>COUNTA(B4:B11)</f>
        <v>7</v>
      </c>
      <c r="C1">
        <f>COUNTA(C4:C11)</f>
        <v>4</v>
      </c>
      <c r="D1">
        <f>COUNTA(D4:D11)</f>
        <v>8</v>
      </c>
      <c r="E1">
        <f>COUNTA(E4:E11)</f>
        <v>5</v>
      </c>
      <c r="G1" s="8" t="s">
        <v>136</v>
      </c>
      <c r="H1" s="8" t="s">
        <v>0</v>
      </c>
    </row>
    <row r="2" spans="2:10" x14ac:dyDescent="0.35">
      <c r="B2" t="s">
        <v>106</v>
      </c>
      <c r="C2" t="s">
        <v>107</v>
      </c>
      <c r="D2" t="s">
        <v>108</v>
      </c>
      <c r="E2" t="s">
        <v>109</v>
      </c>
      <c r="G2" s="18">
        <v>1</v>
      </c>
      <c r="H2" s="19" t="str">
        <f>Site!$D$12</f>
        <v>10.1xx.yyy.1</v>
      </c>
    </row>
    <row r="3" spans="2:10" x14ac:dyDescent="0.35">
      <c r="B3" t="s">
        <v>106</v>
      </c>
      <c r="C3" t="s">
        <v>107</v>
      </c>
      <c r="D3" t="s">
        <v>108</v>
      </c>
      <c r="E3" t="s">
        <v>109</v>
      </c>
      <c r="G3" s="20">
        <f>G2+1</f>
        <v>2</v>
      </c>
      <c r="H3" s="21" t="str">
        <f>CONCATENATE(LEFT($H$2,LEN($H$2)-1),G3)</f>
        <v>10.1xx.yyy.2</v>
      </c>
      <c r="J3" t="s">
        <v>106</v>
      </c>
    </row>
    <row r="4" spans="2:10" x14ac:dyDescent="0.35">
      <c r="B4" t="s">
        <v>114</v>
      </c>
      <c r="C4" t="s">
        <v>97</v>
      </c>
      <c r="D4" s="5" t="s">
        <v>98</v>
      </c>
      <c r="E4" t="s">
        <v>116</v>
      </c>
      <c r="G4" s="18">
        <f t="shared" ref="G4:G67" si="0">G3+1</f>
        <v>3</v>
      </c>
      <c r="H4" s="21" t="str">
        <f t="shared" ref="H4:H67" si="1">CONCATENATE(LEFT($H$2,LEN($H$2)-1),G4)</f>
        <v>10.1xx.yyy.3</v>
      </c>
      <c r="J4" t="s">
        <v>107</v>
      </c>
    </row>
    <row r="5" spans="2:10" x14ac:dyDescent="0.35">
      <c r="B5" s="5" t="s">
        <v>118</v>
      </c>
      <c r="C5" t="s">
        <v>124</v>
      </c>
      <c r="D5" s="6" t="s">
        <v>117</v>
      </c>
      <c r="E5" t="s">
        <v>124</v>
      </c>
      <c r="G5" s="20">
        <f t="shared" si="0"/>
        <v>4</v>
      </c>
      <c r="H5" s="21" t="str">
        <f t="shared" si="1"/>
        <v>10.1xx.yyy.4</v>
      </c>
      <c r="J5" t="s">
        <v>108</v>
      </c>
    </row>
    <row r="6" spans="2:10" x14ac:dyDescent="0.35">
      <c r="B6" s="6" t="s">
        <v>120</v>
      </c>
      <c r="C6" t="s">
        <v>110</v>
      </c>
      <c r="D6" s="7" t="s">
        <v>125</v>
      </c>
      <c r="E6" t="s">
        <v>115</v>
      </c>
      <c r="G6" s="18">
        <f t="shared" si="0"/>
        <v>5</v>
      </c>
      <c r="H6" s="21" t="str">
        <f t="shared" si="1"/>
        <v>10.1xx.yyy.5</v>
      </c>
      <c r="J6" t="s">
        <v>109</v>
      </c>
    </row>
    <row r="7" spans="2:10" x14ac:dyDescent="0.35">
      <c r="B7" s="7" t="s">
        <v>124</v>
      </c>
      <c r="C7" t="s">
        <v>111</v>
      </c>
      <c r="D7" s="7" t="s">
        <v>123</v>
      </c>
      <c r="E7" t="s">
        <v>119</v>
      </c>
      <c r="G7" s="20">
        <f t="shared" si="0"/>
        <v>6</v>
      </c>
      <c r="H7" s="21" t="str">
        <f t="shared" si="1"/>
        <v>10.1xx.yyy.6</v>
      </c>
    </row>
    <row r="8" spans="2:10" x14ac:dyDescent="0.35">
      <c r="B8" s="7" t="s">
        <v>113</v>
      </c>
      <c r="D8" s="13" t="s">
        <v>132</v>
      </c>
      <c r="E8" t="s">
        <v>109</v>
      </c>
      <c r="G8" s="18">
        <f t="shared" si="0"/>
        <v>7</v>
      </c>
      <c r="H8" s="21" t="str">
        <f t="shared" si="1"/>
        <v>10.1xx.yyy.7</v>
      </c>
    </row>
    <row r="9" spans="2:10" x14ac:dyDescent="0.35">
      <c r="B9" s="6" t="s">
        <v>121</v>
      </c>
      <c r="D9" s="7" t="s">
        <v>124</v>
      </c>
      <c r="G9" s="20">
        <f t="shared" si="0"/>
        <v>8</v>
      </c>
      <c r="H9" s="21" t="str">
        <f t="shared" si="1"/>
        <v>10.1xx.yyy.8</v>
      </c>
    </row>
    <row r="10" spans="2:10" x14ac:dyDescent="0.35">
      <c r="B10" s="7" t="s">
        <v>112</v>
      </c>
      <c r="D10" s="5" t="s">
        <v>99</v>
      </c>
      <c r="G10" s="18">
        <f t="shared" si="0"/>
        <v>9</v>
      </c>
      <c r="H10" s="21" t="str">
        <f t="shared" si="1"/>
        <v>10.1xx.yyy.9</v>
      </c>
    </row>
    <row r="11" spans="2:10" x14ac:dyDescent="0.35">
      <c r="D11" s="7" t="s">
        <v>122</v>
      </c>
      <c r="G11" s="20">
        <f t="shared" si="0"/>
        <v>10</v>
      </c>
      <c r="H11" s="21" t="str">
        <f t="shared" si="1"/>
        <v>10.1xx.yyy.10</v>
      </c>
    </row>
    <row r="12" spans="2:10" x14ac:dyDescent="0.35">
      <c r="D12" s="13"/>
      <c r="G12" s="18">
        <f t="shared" si="0"/>
        <v>11</v>
      </c>
      <c r="H12" s="21" t="str">
        <f t="shared" si="1"/>
        <v>10.1xx.yyy.11</v>
      </c>
    </row>
    <row r="13" spans="2:10" x14ac:dyDescent="0.35">
      <c r="D13" s="13"/>
      <c r="G13" s="20">
        <f t="shared" si="0"/>
        <v>12</v>
      </c>
      <c r="H13" s="21" t="str">
        <f t="shared" si="1"/>
        <v>10.1xx.yyy.12</v>
      </c>
    </row>
    <row r="14" spans="2:10" x14ac:dyDescent="0.35">
      <c r="G14" s="18">
        <f t="shared" si="0"/>
        <v>13</v>
      </c>
      <c r="H14" s="21" t="str">
        <f t="shared" si="1"/>
        <v>10.1xx.yyy.13</v>
      </c>
    </row>
    <row r="15" spans="2:10" x14ac:dyDescent="0.35">
      <c r="G15" s="20">
        <f t="shared" si="0"/>
        <v>14</v>
      </c>
      <c r="H15" s="21" t="str">
        <f t="shared" si="1"/>
        <v>10.1xx.yyy.14</v>
      </c>
    </row>
    <row r="16" spans="2:10" x14ac:dyDescent="0.35">
      <c r="G16" s="18">
        <f t="shared" si="0"/>
        <v>15</v>
      </c>
      <c r="H16" s="21" t="str">
        <f t="shared" si="1"/>
        <v>10.1xx.yyy.15</v>
      </c>
    </row>
    <row r="17" spans="7:16" x14ac:dyDescent="0.35">
      <c r="G17" s="20">
        <f t="shared" si="0"/>
        <v>16</v>
      </c>
      <c r="H17" s="21" t="str">
        <f t="shared" si="1"/>
        <v>10.1xx.yyy.16</v>
      </c>
    </row>
    <row r="18" spans="7:16" x14ac:dyDescent="0.35">
      <c r="G18" s="18">
        <f t="shared" si="0"/>
        <v>17</v>
      </c>
      <c r="H18" s="21" t="str">
        <f t="shared" si="1"/>
        <v>10.1xx.yyy.17</v>
      </c>
    </row>
    <row r="19" spans="7:16" x14ac:dyDescent="0.35">
      <c r="G19" s="20">
        <f t="shared" si="0"/>
        <v>18</v>
      </c>
      <c r="H19" s="21" t="str">
        <f t="shared" si="1"/>
        <v>10.1xx.yyy.18</v>
      </c>
    </row>
    <row r="20" spans="7:16" x14ac:dyDescent="0.35">
      <c r="G20" s="18">
        <f t="shared" si="0"/>
        <v>19</v>
      </c>
      <c r="H20" s="21" t="str">
        <f t="shared" si="1"/>
        <v>10.1xx.yyy.19</v>
      </c>
    </row>
    <row r="21" spans="7:16" x14ac:dyDescent="0.35">
      <c r="G21" s="20">
        <f t="shared" si="0"/>
        <v>20</v>
      </c>
      <c r="H21" s="21" t="str">
        <f t="shared" si="1"/>
        <v>10.1xx.yyy.20</v>
      </c>
    </row>
    <row r="22" spans="7:16" x14ac:dyDescent="0.35">
      <c r="G22" s="18">
        <f t="shared" si="0"/>
        <v>21</v>
      </c>
      <c r="H22" s="21" t="str">
        <f t="shared" si="1"/>
        <v>10.1xx.yyy.21</v>
      </c>
      <c r="P22" s="5"/>
    </row>
    <row r="23" spans="7:16" x14ac:dyDescent="0.35">
      <c r="G23" s="20">
        <f t="shared" si="0"/>
        <v>22</v>
      </c>
      <c r="H23" s="21" t="str">
        <f t="shared" si="1"/>
        <v>10.1xx.yyy.22</v>
      </c>
    </row>
    <row r="24" spans="7:16" x14ac:dyDescent="0.35">
      <c r="G24" s="18">
        <f t="shared" si="0"/>
        <v>23</v>
      </c>
      <c r="H24" s="21" t="str">
        <f t="shared" si="1"/>
        <v>10.1xx.yyy.23</v>
      </c>
    </row>
    <row r="25" spans="7:16" x14ac:dyDescent="0.35">
      <c r="G25" s="20">
        <f t="shared" si="0"/>
        <v>24</v>
      </c>
      <c r="H25" s="21" t="str">
        <f t="shared" si="1"/>
        <v>10.1xx.yyy.24</v>
      </c>
    </row>
    <row r="26" spans="7:16" x14ac:dyDescent="0.35">
      <c r="G26" s="18">
        <f t="shared" si="0"/>
        <v>25</v>
      </c>
      <c r="H26" s="21" t="str">
        <f t="shared" si="1"/>
        <v>10.1xx.yyy.25</v>
      </c>
    </row>
    <row r="27" spans="7:16" x14ac:dyDescent="0.35">
      <c r="G27" s="20">
        <f t="shared" si="0"/>
        <v>26</v>
      </c>
      <c r="H27" s="21" t="str">
        <f t="shared" si="1"/>
        <v>10.1xx.yyy.26</v>
      </c>
    </row>
    <row r="28" spans="7:16" x14ac:dyDescent="0.35">
      <c r="G28" s="18">
        <f t="shared" si="0"/>
        <v>27</v>
      </c>
      <c r="H28" s="21" t="str">
        <f t="shared" si="1"/>
        <v>10.1xx.yyy.27</v>
      </c>
    </row>
    <row r="29" spans="7:16" x14ac:dyDescent="0.35">
      <c r="G29" s="20">
        <f t="shared" si="0"/>
        <v>28</v>
      </c>
      <c r="H29" s="21" t="str">
        <f t="shared" si="1"/>
        <v>10.1xx.yyy.28</v>
      </c>
    </row>
    <row r="30" spans="7:16" x14ac:dyDescent="0.35">
      <c r="G30" s="18">
        <f t="shared" si="0"/>
        <v>29</v>
      </c>
      <c r="H30" s="21" t="str">
        <f t="shared" si="1"/>
        <v>10.1xx.yyy.29</v>
      </c>
    </row>
    <row r="31" spans="7:16" x14ac:dyDescent="0.35">
      <c r="G31" s="20">
        <f t="shared" si="0"/>
        <v>30</v>
      </c>
      <c r="H31" s="21" t="str">
        <f t="shared" si="1"/>
        <v>10.1xx.yyy.30</v>
      </c>
    </row>
    <row r="32" spans="7:16" x14ac:dyDescent="0.35">
      <c r="G32" s="18">
        <f t="shared" si="0"/>
        <v>31</v>
      </c>
      <c r="H32" s="21" t="str">
        <f t="shared" si="1"/>
        <v>10.1xx.yyy.31</v>
      </c>
    </row>
    <row r="33" spans="7:8" x14ac:dyDescent="0.35">
      <c r="G33" s="20">
        <f t="shared" si="0"/>
        <v>32</v>
      </c>
      <c r="H33" s="21" t="str">
        <f t="shared" si="1"/>
        <v>10.1xx.yyy.32</v>
      </c>
    </row>
    <row r="34" spans="7:8" x14ac:dyDescent="0.35">
      <c r="G34" s="18">
        <f t="shared" si="0"/>
        <v>33</v>
      </c>
      <c r="H34" s="21" t="str">
        <f t="shared" si="1"/>
        <v>10.1xx.yyy.33</v>
      </c>
    </row>
    <row r="35" spans="7:8" x14ac:dyDescent="0.35">
      <c r="G35" s="20">
        <f t="shared" si="0"/>
        <v>34</v>
      </c>
      <c r="H35" s="21" t="str">
        <f t="shared" si="1"/>
        <v>10.1xx.yyy.34</v>
      </c>
    </row>
    <row r="36" spans="7:8" x14ac:dyDescent="0.35">
      <c r="G36" s="18">
        <f t="shared" si="0"/>
        <v>35</v>
      </c>
      <c r="H36" s="21" t="str">
        <f t="shared" si="1"/>
        <v>10.1xx.yyy.35</v>
      </c>
    </row>
    <row r="37" spans="7:8" x14ac:dyDescent="0.35">
      <c r="G37" s="20">
        <f t="shared" si="0"/>
        <v>36</v>
      </c>
      <c r="H37" s="21" t="str">
        <f t="shared" si="1"/>
        <v>10.1xx.yyy.36</v>
      </c>
    </row>
    <row r="38" spans="7:8" x14ac:dyDescent="0.35">
      <c r="G38" s="18">
        <f t="shared" si="0"/>
        <v>37</v>
      </c>
      <c r="H38" s="21" t="str">
        <f t="shared" si="1"/>
        <v>10.1xx.yyy.37</v>
      </c>
    </row>
    <row r="39" spans="7:8" x14ac:dyDescent="0.35">
      <c r="G39" s="20">
        <f t="shared" si="0"/>
        <v>38</v>
      </c>
      <c r="H39" s="21" t="str">
        <f t="shared" si="1"/>
        <v>10.1xx.yyy.38</v>
      </c>
    </row>
    <row r="40" spans="7:8" x14ac:dyDescent="0.35">
      <c r="G40" s="18">
        <f t="shared" si="0"/>
        <v>39</v>
      </c>
      <c r="H40" s="21" t="str">
        <f t="shared" si="1"/>
        <v>10.1xx.yyy.39</v>
      </c>
    </row>
    <row r="41" spans="7:8" x14ac:dyDescent="0.35">
      <c r="G41" s="20">
        <f t="shared" si="0"/>
        <v>40</v>
      </c>
      <c r="H41" s="21" t="str">
        <f t="shared" si="1"/>
        <v>10.1xx.yyy.40</v>
      </c>
    </row>
    <row r="42" spans="7:8" x14ac:dyDescent="0.35">
      <c r="G42" s="18">
        <f t="shared" si="0"/>
        <v>41</v>
      </c>
      <c r="H42" s="21" t="str">
        <f t="shared" si="1"/>
        <v>10.1xx.yyy.41</v>
      </c>
    </row>
    <row r="43" spans="7:8" x14ac:dyDescent="0.35">
      <c r="G43" s="20">
        <f t="shared" si="0"/>
        <v>42</v>
      </c>
      <c r="H43" s="21" t="str">
        <f t="shared" si="1"/>
        <v>10.1xx.yyy.42</v>
      </c>
    </row>
    <row r="44" spans="7:8" x14ac:dyDescent="0.35">
      <c r="G44" s="18">
        <f t="shared" si="0"/>
        <v>43</v>
      </c>
      <c r="H44" s="21" t="str">
        <f t="shared" si="1"/>
        <v>10.1xx.yyy.43</v>
      </c>
    </row>
    <row r="45" spans="7:8" x14ac:dyDescent="0.35">
      <c r="G45" s="20">
        <f t="shared" si="0"/>
        <v>44</v>
      </c>
      <c r="H45" s="21" t="str">
        <f t="shared" si="1"/>
        <v>10.1xx.yyy.44</v>
      </c>
    </row>
    <row r="46" spans="7:8" x14ac:dyDescent="0.35">
      <c r="G46" s="18">
        <f t="shared" si="0"/>
        <v>45</v>
      </c>
      <c r="H46" s="21" t="str">
        <f t="shared" si="1"/>
        <v>10.1xx.yyy.45</v>
      </c>
    </row>
    <row r="47" spans="7:8" x14ac:dyDescent="0.35">
      <c r="G47" s="20">
        <f t="shared" si="0"/>
        <v>46</v>
      </c>
      <c r="H47" s="21" t="str">
        <f t="shared" si="1"/>
        <v>10.1xx.yyy.46</v>
      </c>
    </row>
    <row r="48" spans="7:8" x14ac:dyDescent="0.35">
      <c r="G48" s="18">
        <f t="shared" si="0"/>
        <v>47</v>
      </c>
      <c r="H48" s="21" t="str">
        <f t="shared" si="1"/>
        <v>10.1xx.yyy.47</v>
      </c>
    </row>
    <row r="49" spans="7:8" x14ac:dyDescent="0.35">
      <c r="G49" s="20">
        <f t="shared" si="0"/>
        <v>48</v>
      </c>
      <c r="H49" s="21" t="str">
        <f t="shared" si="1"/>
        <v>10.1xx.yyy.48</v>
      </c>
    </row>
    <row r="50" spans="7:8" x14ac:dyDescent="0.35">
      <c r="G50" s="18">
        <f t="shared" si="0"/>
        <v>49</v>
      </c>
      <c r="H50" s="21" t="str">
        <f t="shared" si="1"/>
        <v>10.1xx.yyy.49</v>
      </c>
    </row>
    <row r="51" spans="7:8" x14ac:dyDescent="0.35">
      <c r="G51" s="20">
        <f t="shared" si="0"/>
        <v>50</v>
      </c>
      <c r="H51" s="21" t="str">
        <f t="shared" si="1"/>
        <v>10.1xx.yyy.50</v>
      </c>
    </row>
    <row r="52" spans="7:8" x14ac:dyDescent="0.35">
      <c r="G52" s="18">
        <f t="shared" si="0"/>
        <v>51</v>
      </c>
      <c r="H52" s="21" t="str">
        <f t="shared" si="1"/>
        <v>10.1xx.yyy.51</v>
      </c>
    </row>
    <row r="53" spans="7:8" x14ac:dyDescent="0.35">
      <c r="G53" s="20">
        <f t="shared" si="0"/>
        <v>52</v>
      </c>
      <c r="H53" s="21" t="str">
        <f t="shared" si="1"/>
        <v>10.1xx.yyy.52</v>
      </c>
    </row>
    <row r="54" spans="7:8" x14ac:dyDescent="0.35">
      <c r="G54" s="18">
        <f t="shared" si="0"/>
        <v>53</v>
      </c>
      <c r="H54" s="21" t="str">
        <f t="shared" si="1"/>
        <v>10.1xx.yyy.53</v>
      </c>
    </row>
    <row r="55" spans="7:8" x14ac:dyDescent="0.35">
      <c r="G55" s="20">
        <f t="shared" si="0"/>
        <v>54</v>
      </c>
      <c r="H55" s="21" t="str">
        <f t="shared" si="1"/>
        <v>10.1xx.yyy.54</v>
      </c>
    </row>
    <row r="56" spans="7:8" x14ac:dyDescent="0.35">
      <c r="G56" s="18">
        <f t="shared" si="0"/>
        <v>55</v>
      </c>
      <c r="H56" s="21" t="str">
        <f t="shared" si="1"/>
        <v>10.1xx.yyy.55</v>
      </c>
    </row>
    <row r="57" spans="7:8" x14ac:dyDescent="0.35">
      <c r="G57" s="20">
        <f t="shared" si="0"/>
        <v>56</v>
      </c>
      <c r="H57" s="21" t="str">
        <f t="shared" si="1"/>
        <v>10.1xx.yyy.56</v>
      </c>
    </row>
    <row r="58" spans="7:8" x14ac:dyDescent="0.35">
      <c r="G58" s="18">
        <f t="shared" si="0"/>
        <v>57</v>
      </c>
      <c r="H58" s="21" t="str">
        <f t="shared" si="1"/>
        <v>10.1xx.yyy.57</v>
      </c>
    </row>
    <row r="59" spans="7:8" x14ac:dyDescent="0.35">
      <c r="G59" s="20">
        <f t="shared" si="0"/>
        <v>58</v>
      </c>
      <c r="H59" s="21" t="str">
        <f t="shared" si="1"/>
        <v>10.1xx.yyy.58</v>
      </c>
    </row>
    <row r="60" spans="7:8" x14ac:dyDescent="0.35">
      <c r="G60" s="18">
        <f t="shared" si="0"/>
        <v>59</v>
      </c>
      <c r="H60" s="21" t="str">
        <f t="shared" si="1"/>
        <v>10.1xx.yyy.59</v>
      </c>
    </row>
    <row r="61" spans="7:8" x14ac:dyDescent="0.35">
      <c r="G61" s="20">
        <f t="shared" si="0"/>
        <v>60</v>
      </c>
      <c r="H61" s="21" t="str">
        <f t="shared" si="1"/>
        <v>10.1xx.yyy.60</v>
      </c>
    </row>
    <row r="62" spans="7:8" x14ac:dyDescent="0.35">
      <c r="G62" s="18">
        <f t="shared" si="0"/>
        <v>61</v>
      </c>
      <c r="H62" s="21" t="str">
        <f t="shared" si="1"/>
        <v>10.1xx.yyy.61</v>
      </c>
    </row>
    <row r="63" spans="7:8" x14ac:dyDescent="0.35">
      <c r="G63" s="20">
        <f t="shared" si="0"/>
        <v>62</v>
      </c>
      <c r="H63" s="21" t="str">
        <f t="shared" si="1"/>
        <v>10.1xx.yyy.62</v>
      </c>
    </row>
    <row r="64" spans="7:8" x14ac:dyDescent="0.35">
      <c r="G64" s="18">
        <f t="shared" si="0"/>
        <v>63</v>
      </c>
      <c r="H64" s="21" t="str">
        <f t="shared" si="1"/>
        <v>10.1xx.yyy.63</v>
      </c>
    </row>
    <row r="65" spans="7:8" x14ac:dyDescent="0.35">
      <c r="G65" s="20">
        <f t="shared" si="0"/>
        <v>64</v>
      </c>
      <c r="H65" s="21" t="str">
        <f t="shared" si="1"/>
        <v>10.1xx.yyy.64</v>
      </c>
    </row>
    <row r="66" spans="7:8" x14ac:dyDescent="0.35">
      <c r="G66" s="18">
        <f t="shared" si="0"/>
        <v>65</v>
      </c>
      <c r="H66" s="21" t="str">
        <f t="shared" si="1"/>
        <v>10.1xx.yyy.65</v>
      </c>
    </row>
    <row r="67" spans="7:8" x14ac:dyDescent="0.35">
      <c r="G67" s="20">
        <f t="shared" si="0"/>
        <v>66</v>
      </c>
      <c r="H67" s="21" t="str">
        <f t="shared" si="1"/>
        <v>10.1xx.yyy.66</v>
      </c>
    </row>
    <row r="68" spans="7:8" x14ac:dyDescent="0.35">
      <c r="G68" s="18">
        <f t="shared" ref="G68:G129" si="2">G67+1</f>
        <v>67</v>
      </c>
      <c r="H68" s="21" t="str">
        <f t="shared" ref="H68:H129" si="3">CONCATENATE(LEFT($H$2,LEN($H$2)-1),G68)</f>
        <v>10.1xx.yyy.67</v>
      </c>
    </row>
    <row r="69" spans="7:8" x14ac:dyDescent="0.35">
      <c r="G69" s="20">
        <f t="shared" si="2"/>
        <v>68</v>
      </c>
      <c r="H69" s="21" t="str">
        <f t="shared" si="3"/>
        <v>10.1xx.yyy.68</v>
      </c>
    </row>
    <row r="70" spans="7:8" x14ac:dyDescent="0.35">
      <c r="G70" s="18">
        <f t="shared" si="2"/>
        <v>69</v>
      </c>
      <c r="H70" s="21" t="str">
        <f t="shared" si="3"/>
        <v>10.1xx.yyy.69</v>
      </c>
    </row>
    <row r="71" spans="7:8" x14ac:dyDescent="0.35">
      <c r="G71" s="20">
        <f t="shared" si="2"/>
        <v>70</v>
      </c>
      <c r="H71" s="21" t="str">
        <f t="shared" si="3"/>
        <v>10.1xx.yyy.70</v>
      </c>
    </row>
    <row r="72" spans="7:8" x14ac:dyDescent="0.35">
      <c r="G72" s="18">
        <f t="shared" si="2"/>
        <v>71</v>
      </c>
      <c r="H72" s="21" t="str">
        <f t="shared" si="3"/>
        <v>10.1xx.yyy.71</v>
      </c>
    </row>
    <row r="73" spans="7:8" x14ac:dyDescent="0.35">
      <c r="G73" s="20">
        <f t="shared" si="2"/>
        <v>72</v>
      </c>
      <c r="H73" s="21" t="str">
        <f t="shared" si="3"/>
        <v>10.1xx.yyy.72</v>
      </c>
    </row>
    <row r="74" spans="7:8" x14ac:dyDescent="0.35">
      <c r="G74" s="18">
        <f t="shared" si="2"/>
        <v>73</v>
      </c>
      <c r="H74" s="21" t="str">
        <f t="shared" si="3"/>
        <v>10.1xx.yyy.73</v>
      </c>
    </row>
    <row r="75" spans="7:8" x14ac:dyDescent="0.35">
      <c r="G75" s="20">
        <f t="shared" si="2"/>
        <v>74</v>
      </c>
      <c r="H75" s="21" t="str">
        <f t="shared" si="3"/>
        <v>10.1xx.yyy.74</v>
      </c>
    </row>
    <row r="76" spans="7:8" x14ac:dyDescent="0.35">
      <c r="G76" s="18">
        <f t="shared" si="2"/>
        <v>75</v>
      </c>
      <c r="H76" s="21" t="str">
        <f t="shared" si="3"/>
        <v>10.1xx.yyy.75</v>
      </c>
    </row>
    <row r="77" spans="7:8" x14ac:dyDescent="0.35">
      <c r="G77" s="20">
        <f t="shared" si="2"/>
        <v>76</v>
      </c>
      <c r="H77" s="21" t="str">
        <f t="shared" si="3"/>
        <v>10.1xx.yyy.76</v>
      </c>
    </row>
    <row r="78" spans="7:8" x14ac:dyDescent="0.35">
      <c r="G78" s="18">
        <f t="shared" si="2"/>
        <v>77</v>
      </c>
      <c r="H78" s="21" t="str">
        <f t="shared" si="3"/>
        <v>10.1xx.yyy.77</v>
      </c>
    </row>
    <row r="79" spans="7:8" x14ac:dyDescent="0.35">
      <c r="G79" s="20">
        <f t="shared" si="2"/>
        <v>78</v>
      </c>
      <c r="H79" s="21" t="str">
        <f t="shared" si="3"/>
        <v>10.1xx.yyy.78</v>
      </c>
    </row>
    <row r="80" spans="7:8" x14ac:dyDescent="0.35">
      <c r="G80" s="18">
        <f t="shared" si="2"/>
        <v>79</v>
      </c>
      <c r="H80" s="21" t="str">
        <f t="shared" si="3"/>
        <v>10.1xx.yyy.79</v>
      </c>
    </row>
    <row r="81" spans="7:8" x14ac:dyDescent="0.35">
      <c r="G81" s="20">
        <f t="shared" si="2"/>
        <v>80</v>
      </c>
      <c r="H81" s="21" t="str">
        <f t="shared" si="3"/>
        <v>10.1xx.yyy.80</v>
      </c>
    </row>
    <row r="82" spans="7:8" x14ac:dyDescent="0.35">
      <c r="G82" s="18">
        <f t="shared" si="2"/>
        <v>81</v>
      </c>
      <c r="H82" s="21" t="str">
        <f t="shared" si="3"/>
        <v>10.1xx.yyy.81</v>
      </c>
    </row>
    <row r="83" spans="7:8" x14ac:dyDescent="0.35">
      <c r="G83" s="20">
        <f t="shared" si="2"/>
        <v>82</v>
      </c>
      <c r="H83" s="21" t="str">
        <f t="shared" si="3"/>
        <v>10.1xx.yyy.82</v>
      </c>
    </row>
    <row r="84" spans="7:8" x14ac:dyDescent="0.35">
      <c r="G84" s="18">
        <f t="shared" si="2"/>
        <v>83</v>
      </c>
      <c r="H84" s="21" t="str">
        <f t="shared" si="3"/>
        <v>10.1xx.yyy.83</v>
      </c>
    </row>
    <row r="85" spans="7:8" x14ac:dyDescent="0.35">
      <c r="G85" s="20">
        <f t="shared" si="2"/>
        <v>84</v>
      </c>
      <c r="H85" s="21" t="str">
        <f t="shared" si="3"/>
        <v>10.1xx.yyy.84</v>
      </c>
    </row>
    <row r="86" spans="7:8" x14ac:dyDescent="0.35">
      <c r="G86" s="18">
        <f t="shared" si="2"/>
        <v>85</v>
      </c>
      <c r="H86" s="21" t="str">
        <f t="shared" si="3"/>
        <v>10.1xx.yyy.85</v>
      </c>
    </row>
    <row r="87" spans="7:8" x14ac:dyDescent="0.35">
      <c r="G87" s="20">
        <f t="shared" si="2"/>
        <v>86</v>
      </c>
      <c r="H87" s="21" t="str">
        <f t="shared" si="3"/>
        <v>10.1xx.yyy.86</v>
      </c>
    </row>
    <row r="88" spans="7:8" x14ac:dyDescent="0.35">
      <c r="G88" s="18">
        <f t="shared" si="2"/>
        <v>87</v>
      </c>
      <c r="H88" s="21" t="str">
        <f t="shared" si="3"/>
        <v>10.1xx.yyy.87</v>
      </c>
    </row>
    <row r="89" spans="7:8" x14ac:dyDescent="0.35">
      <c r="G89" s="20">
        <f t="shared" si="2"/>
        <v>88</v>
      </c>
      <c r="H89" s="21" t="str">
        <f t="shared" si="3"/>
        <v>10.1xx.yyy.88</v>
      </c>
    </row>
    <row r="90" spans="7:8" x14ac:dyDescent="0.35">
      <c r="G90" s="18">
        <f t="shared" si="2"/>
        <v>89</v>
      </c>
      <c r="H90" s="21" t="str">
        <f t="shared" si="3"/>
        <v>10.1xx.yyy.89</v>
      </c>
    </row>
    <row r="91" spans="7:8" x14ac:dyDescent="0.35">
      <c r="G91" s="20">
        <f t="shared" si="2"/>
        <v>90</v>
      </c>
      <c r="H91" s="21" t="str">
        <f t="shared" si="3"/>
        <v>10.1xx.yyy.90</v>
      </c>
    </row>
    <row r="92" spans="7:8" x14ac:dyDescent="0.35">
      <c r="G92" s="18">
        <f t="shared" si="2"/>
        <v>91</v>
      </c>
      <c r="H92" s="21" t="str">
        <f t="shared" si="3"/>
        <v>10.1xx.yyy.91</v>
      </c>
    </row>
    <row r="93" spans="7:8" x14ac:dyDescent="0.35">
      <c r="G93" s="20">
        <f t="shared" si="2"/>
        <v>92</v>
      </c>
      <c r="H93" s="21" t="str">
        <f t="shared" si="3"/>
        <v>10.1xx.yyy.92</v>
      </c>
    </row>
    <row r="94" spans="7:8" x14ac:dyDescent="0.35">
      <c r="G94" s="18">
        <f t="shared" si="2"/>
        <v>93</v>
      </c>
      <c r="H94" s="21" t="str">
        <f t="shared" si="3"/>
        <v>10.1xx.yyy.93</v>
      </c>
    </row>
    <row r="95" spans="7:8" x14ac:dyDescent="0.35">
      <c r="G95" s="20">
        <f t="shared" si="2"/>
        <v>94</v>
      </c>
      <c r="H95" s="21" t="str">
        <f t="shared" si="3"/>
        <v>10.1xx.yyy.94</v>
      </c>
    </row>
    <row r="96" spans="7:8" x14ac:dyDescent="0.35">
      <c r="G96" s="18">
        <f t="shared" si="2"/>
        <v>95</v>
      </c>
      <c r="H96" s="21" t="str">
        <f t="shared" si="3"/>
        <v>10.1xx.yyy.95</v>
      </c>
    </row>
    <row r="97" spans="7:8" x14ac:dyDescent="0.35">
      <c r="G97" s="20">
        <f t="shared" si="2"/>
        <v>96</v>
      </c>
      <c r="H97" s="21" t="str">
        <f t="shared" si="3"/>
        <v>10.1xx.yyy.96</v>
      </c>
    </row>
    <row r="98" spans="7:8" x14ac:dyDescent="0.35">
      <c r="G98" s="18">
        <f t="shared" si="2"/>
        <v>97</v>
      </c>
      <c r="H98" s="21" t="str">
        <f t="shared" si="3"/>
        <v>10.1xx.yyy.97</v>
      </c>
    </row>
    <row r="99" spans="7:8" x14ac:dyDescent="0.35">
      <c r="G99" s="20">
        <f t="shared" si="2"/>
        <v>98</v>
      </c>
      <c r="H99" s="21" t="str">
        <f t="shared" si="3"/>
        <v>10.1xx.yyy.98</v>
      </c>
    </row>
    <row r="100" spans="7:8" x14ac:dyDescent="0.35">
      <c r="G100" s="18">
        <f t="shared" si="2"/>
        <v>99</v>
      </c>
      <c r="H100" s="21" t="str">
        <f t="shared" si="3"/>
        <v>10.1xx.yyy.99</v>
      </c>
    </row>
    <row r="101" spans="7:8" x14ac:dyDescent="0.35">
      <c r="G101" s="20">
        <f t="shared" si="2"/>
        <v>100</v>
      </c>
      <c r="H101" s="21" t="str">
        <f t="shared" si="3"/>
        <v>10.1xx.yyy.100</v>
      </c>
    </row>
    <row r="102" spans="7:8" x14ac:dyDescent="0.35">
      <c r="G102" s="18">
        <f t="shared" si="2"/>
        <v>101</v>
      </c>
      <c r="H102" s="21" t="str">
        <f t="shared" si="3"/>
        <v>10.1xx.yyy.101</v>
      </c>
    </row>
    <row r="103" spans="7:8" x14ac:dyDescent="0.35">
      <c r="G103" s="20">
        <f t="shared" si="2"/>
        <v>102</v>
      </c>
      <c r="H103" s="21" t="str">
        <f t="shared" si="3"/>
        <v>10.1xx.yyy.102</v>
      </c>
    </row>
    <row r="104" spans="7:8" x14ac:dyDescent="0.35">
      <c r="G104" s="18">
        <f t="shared" si="2"/>
        <v>103</v>
      </c>
      <c r="H104" s="21" t="str">
        <f t="shared" si="3"/>
        <v>10.1xx.yyy.103</v>
      </c>
    </row>
    <row r="105" spans="7:8" x14ac:dyDescent="0.35">
      <c r="G105" s="20">
        <f t="shared" si="2"/>
        <v>104</v>
      </c>
      <c r="H105" s="21" t="str">
        <f t="shared" si="3"/>
        <v>10.1xx.yyy.104</v>
      </c>
    </row>
    <row r="106" spans="7:8" x14ac:dyDescent="0.35">
      <c r="G106" s="18">
        <f t="shared" si="2"/>
        <v>105</v>
      </c>
      <c r="H106" s="21" t="str">
        <f t="shared" si="3"/>
        <v>10.1xx.yyy.105</v>
      </c>
    </row>
    <row r="107" spans="7:8" x14ac:dyDescent="0.35">
      <c r="G107" s="20">
        <f t="shared" si="2"/>
        <v>106</v>
      </c>
      <c r="H107" s="21" t="str">
        <f t="shared" si="3"/>
        <v>10.1xx.yyy.106</v>
      </c>
    </row>
    <row r="108" spans="7:8" x14ac:dyDescent="0.35">
      <c r="G108" s="18">
        <f t="shared" si="2"/>
        <v>107</v>
      </c>
      <c r="H108" s="21" t="str">
        <f t="shared" si="3"/>
        <v>10.1xx.yyy.107</v>
      </c>
    </row>
    <row r="109" spans="7:8" x14ac:dyDescent="0.35">
      <c r="G109" s="20">
        <f t="shared" si="2"/>
        <v>108</v>
      </c>
      <c r="H109" s="21" t="str">
        <f t="shared" si="3"/>
        <v>10.1xx.yyy.108</v>
      </c>
    </row>
    <row r="110" spans="7:8" x14ac:dyDescent="0.35">
      <c r="G110" s="18">
        <f t="shared" si="2"/>
        <v>109</v>
      </c>
      <c r="H110" s="21" t="str">
        <f t="shared" si="3"/>
        <v>10.1xx.yyy.109</v>
      </c>
    </row>
    <row r="111" spans="7:8" x14ac:dyDescent="0.35">
      <c r="G111" s="20">
        <f t="shared" si="2"/>
        <v>110</v>
      </c>
      <c r="H111" s="21" t="str">
        <f t="shared" si="3"/>
        <v>10.1xx.yyy.110</v>
      </c>
    </row>
    <row r="112" spans="7:8" x14ac:dyDescent="0.35">
      <c r="G112" s="18">
        <f t="shared" si="2"/>
        <v>111</v>
      </c>
      <c r="H112" s="21" t="str">
        <f t="shared" si="3"/>
        <v>10.1xx.yyy.111</v>
      </c>
    </row>
    <row r="113" spans="7:8" x14ac:dyDescent="0.35">
      <c r="G113" s="20">
        <f t="shared" si="2"/>
        <v>112</v>
      </c>
      <c r="H113" s="21" t="str">
        <f t="shared" si="3"/>
        <v>10.1xx.yyy.112</v>
      </c>
    </row>
    <row r="114" spans="7:8" x14ac:dyDescent="0.35">
      <c r="G114" s="18">
        <f t="shared" si="2"/>
        <v>113</v>
      </c>
      <c r="H114" s="21" t="str">
        <f t="shared" si="3"/>
        <v>10.1xx.yyy.113</v>
      </c>
    </row>
    <row r="115" spans="7:8" x14ac:dyDescent="0.35">
      <c r="G115" s="20">
        <f t="shared" si="2"/>
        <v>114</v>
      </c>
      <c r="H115" s="21" t="str">
        <f t="shared" si="3"/>
        <v>10.1xx.yyy.114</v>
      </c>
    </row>
    <row r="116" spans="7:8" x14ac:dyDescent="0.35">
      <c r="G116" s="18">
        <f t="shared" si="2"/>
        <v>115</v>
      </c>
      <c r="H116" s="21" t="str">
        <f t="shared" si="3"/>
        <v>10.1xx.yyy.115</v>
      </c>
    </row>
    <row r="117" spans="7:8" x14ac:dyDescent="0.35">
      <c r="G117" s="20">
        <f t="shared" si="2"/>
        <v>116</v>
      </c>
      <c r="H117" s="21" t="str">
        <f t="shared" si="3"/>
        <v>10.1xx.yyy.116</v>
      </c>
    </row>
    <row r="118" spans="7:8" x14ac:dyDescent="0.35">
      <c r="G118" s="18">
        <f t="shared" si="2"/>
        <v>117</v>
      </c>
      <c r="H118" s="21" t="str">
        <f t="shared" si="3"/>
        <v>10.1xx.yyy.117</v>
      </c>
    </row>
    <row r="119" spans="7:8" x14ac:dyDescent="0.35">
      <c r="G119" s="20">
        <f t="shared" si="2"/>
        <v>118</v>
      </c>
      <c r="H119" s="21" t="str">
        <f t="shared" si="3"/>
        <v>10.1xx.yyy.118</v>
      </c>
    </row>
    <row r="120" spans="7:8" x14ac:dyDescent="0.35">
      <c r="G120" s="18">
        <f t="shared" si="2"/>
        <v>119</v>
      </c>
      <c r="H120" s="21" t="str">
        <f t="shared" si="3"/>
        <v>10.1xx.yyy.119</v>
      </c>
    </row>
    <row r="121" spans="7:8" x14ac:dyDescent="0.35">
      <c r="G121" s="20">
        <f t="shared" si="2"/>
        <v>120</v>
      </c>
      <c r="H121" s="21" t="str">
        <f t="shared" si="3"/>
        <v>10.1xx.yyy.120</v>
      </c>
    </row>
    <row r="122" spans="7:8" x14ac:dyDescent="0.35">
      <c r="G122" s="18">
        <f t="shared" si="2"/>
        <v>121</v>
      </c>
      <c r="H122" s="21" t="str">
        <f t="shared" si="3"/>
        <v>10.1xx.yyy.121</v>
      </c>
    </row>
    <row r="123" spans="7:8" x14ac:dyDescent="0.35">
      <c r="G123" s="20">
        <f t="shared" si="2"/>
        <v>122</v>
      </c>
      <c r="H123" s="21" t="str">
        <f t="shared" si="3"/>
        <v>10.1xx.yyy.122</v>
      </c>
    </row>
    <row r="124" spans="7:8" x14ac:dyDescent="0.35">
      <c r="G124" s="18">
        <f t="shared" si="2"/>
        <v>123</v>
      </c>
      <c r="H124" s="21" t="str">
        <f t="shared" si="3"/>
        <v>10.1xx.yyy.123</v>
      </c>
    </row>
    <row r="125" spans="7:8" x14ac:dyDescent="0.35">
      <c r="G125" s="20">
        <f t="shared" si="2"/>
        <v>124</v>
      </c>
      <c r="H125" s="21" t="str">
        <f t="shared" si="3"/>
        <v>10.1xx.yyy.124</v>
      </c>
    </row>
    <row r="126" spans="7:8" x14ac:dyDescent="0.35">
      <c r="G126" s="18">
        <f t="shared" si="2"/>
        <v>125</v>
      </c>
      <c r="H126" s="21" t="str">
        <f t="shared" si="3"/>
        <v>10.1xx.yyy.125</v>
      </c>
    </row>
    <row r="127" spans="7:8" x14ac:dyDescent="0.35">
      <c r="G127" s="20">
        <f t="shared" si="2"/>
        <v>126</v>
      </c>
      <c r="H127" s="21" t="str">
        <f t="shared" si="3"/>
        <v>10.1xx.yyy.126</v>
      </c>
    </row>
    <row r="128" spans="7:8" x14ac:dyDescent="0.35">
      <c r="G128" s="18">
        <f t="shared" si="2"/>
        <v>127</v>
      </c>
      <c r="H128" s="21" t="str">
        <f t="shared" si="3"/>
        <v>10.1xx.yyy.127</v>
      </c>
    </row>
    <row r="129" spans="7:8" x14ac:dyDescent="0.35">
      <c r="G129" s="20">
        <f t="shared" si="2"/>
        <v>128</v>
      </c>
      <c r="H129" s="21" t="str">
        <f t="shared" si="3"/>
        <v>10.1xx.yyy.128</v>
      </c>
    </row>
  </sheetData>
  <autoFilter ref="B2:E2" xr:uid="{7776719B-0331-4B31-82A8-3D89EF07C1A1}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29"/>
  <sheetViews>
    <sheetView zoomScale="70" zoomScaleNormal="70" workbookViewId="0">
      <pane xSplit="2" ySplit="1" topLeftCell="C66" activePane="bottomRight" state="frozen"/>
      <selection pane="topRight" activeCell="B1" sqref="B1"/>
      <selection pane="bottomLeft" activeCell="A2" sqref="A2"/>
      <selection pane="bottomRight" activeCell="F71" sqref="F71"/>
    </sheetView>
  </sheetViews>
  <sheetFormatPr defaultRowHeight="14.5" x14ac:dyDescent="0.35"/>
  <cols>
    <col min="1" max="1" width="7.81640625" customWidth="1"/>
    <col min="2" max="2" width="12.81640625" customWidth="1"/>
    <col min="3" max="3" width="9.54296875" customWidth="1"/>
    <col min="4" max="4" width="10.26953125" customWidth="1"/>
    <col min="5" max="5" width="12.6328125" customWidth="1"/>
    <col min="6" max="6" width="14.54296875" customWidth="1"/>
    <col min="7" max="7" width="15" customWidth="1"/>
    <col min="8" max="8" width="11.54296875" customWidth="1"/>
    <col min="9" max="9" width="37.36328125" customWidth="1"/>
    <col min="10" max="10" width="33.6328125" customWidth="1"/>
    <col min="11" max="11" width="26.36328125" customWidth="1"/>
  </cols>
  <sheetData>
    <row r="1" spans="1:11" x14ac:dyDescent="0.35">
      <c r="A1" s="15" t="s">
        <v>136</v>
      </c>
      <c r="B1" s="15" t="s">
        <v>0</v>
      </c>
      <c r="C1" s="16" t="s">
        <v>105</v>
      </c>
      <c r="D1" s="16" t="s">
        <v>93</v>
      </c>
      <c r="E1" s="16" t="s">
        <v>62</v>
      </c>
      <c r="F1" s="16" t="s">
        <v>12</v>
      </c>
      <c r="G1" s="16" t="s">
        <v>13</v>
      </c>
      <c r="H1" s="16" t="s">
        <v>95</v>
      </c>
      <c r="I1" s="16" t="s">
        <v>94</v>
      </c>
      <c r="J1" s="16" t="s">
        <v>14</v>
      </c>
      <c r="K1" s="17" t="s">
        <v>96</v>
      </c>
    </row>
    <row r="2" spans="1:11" x14ac:dyDescent="0.35">
      <c r="A2">
        <v>1</v>
      </c>
      <c r="B2" t="str">
        <f>Site!$D$12</f>
        <v>10.1xx.yyy.1</v>
      </c>
      <c r="C2" t="s">
        <v>107</v>
      </c>
      <c r="D2" t="s">
        <v>124</v>
      </c>
    </row>
    <row r="3" spans="1:11" x14ac:dyDescent="0.35">
      <c r="A3">
        <f>A2+1</f>
        <v>2</v>
      </c>
      <c r="B3" t="str">
        <f>CONCATENATE(LEFT($B$2,LEN($B$2)-1),A3)</f>
        <v>10.1xx.yyy.2</v>
      </c>
      <c r="C3" t="s">
        <v>107</v>
      </c>
      <c r="D3" t="s">
        <v>124</v>
      </c>
    </row>
    <row r="4" spans="1:11" x14ac:dyDescent="0.35">
      <c r="A4">
        <f t="shared" ref="A4:A67" si="0">A3+1</f>
        <v>3</v>
      </c>
      <c r="B4" t="str">
        <f t="shared" ref="B4:B67" si="1">CONCATENATE(LEFT($B$2,LEN($B$2)-1),A4)</f>
        <v>10.1xx.yyy.3</v>
      </c>
      <c r="C4" t="s">
        <v>107</v>
      </c>
      <c r="D4" t="s">
        <v>124</v>
      </c>
    </row>
    <row r="5" spans="1:11" x14ac:dyDescent="0.35">
      <c r="A5">
        <f t="shared" si="0"/>
        <v>4</v>
      </c>
      <c r="B5" t="str">
        <f t="shared" si="1"/>
        <v>10.1xx.yyy.4</v>
      </c>
      <c r="C5" t="s">
        <v>107</v>
      </c>
      <c r="D5" t="s">
        <v>124</v>
      </c>
    </row>
    <row r="6" spans="1:11" x14ac:dyDescent="0.35">
      <c r="A6">
        <f t="shared" si="0"/>
        <v>5</v>
      </c>
      <c r="B6" t="str">
        <f t="shared" si="1"/>
        <v>10.1xx.yyy.5</v>
      </c>
      <c r="C6" t="s">
        <v>107</v>
      </c>
      <c r="D6" t="s">
        <v>97</v>
      </c>
      <c r="E6" t="str">
        <f>CONCATENATE(Site!$H$1,"RS01")</f>
        <v>XXXRS01</v>
      </c>
      <c r="I6" t="s">
        <v>126</v>
      </c>
    </row>
    <row r="7" spans="1:11" x14ac:dyDescent="0.35">
      <c r="A7">
        <f t="shared" si="0"/>
        <v>6</v>
      </c>
      <c r="B7" t="str">
        <f t="shared" si="1"/>
        <v>10.1xx.yyy.6</v>
      </c>
      <c r="C7" t="s">
        <v>106</v>
      </c>
      <c r="I7" t="s">
        <v>162</v>
      </c>
    </row>
    <row r="8" spans="1:11" x14ac:dyDescent="0.35">
      <c r="A8">
        <f t="shared" si="0"/>
        <v>7</v>
      </c>
      <c r="B8" t="str">
        <f t="shared" si="1"/>
        <v>10.1xx.yyy.7</v>
      </c>
      <c r="C8" t="s">
        <v>107</v>
      </c>
      <c r="D8" t="s">
        <v>110</v>
      </c>
      <c r="E8" t="str">
        <f>_xlfn.IFS(Tbmaster[[#This Row],[Type]]="NAS",CONCATENATE(Site!$H$1,"XC01"),Tbmaster[[#This Row],[Type]]="SERVER",CONCATENATE(Site!$H$1,"A02"))</f>
        <v>XXXA02</v>
      </c>
      <c r="I8" t="s">
        <v>163</v>
      </c>
    </row>
    <row r="9" spans="1:11" x14ac:dyDescent="0.35">
      <c r="A9">
        <f t="shared" si="0"/>
        <v>8</v>
      </c>
      <c r="B9" t="str">
        <f t="shared" si="1"/>
        <v>10.1xx.yyy.8</v>
      </c>
      <c r="C9" t="s">
        <v>107</v>
      </c>
      <c r="E9" t="str">
        <f>CONCATENATE(Site!$H$1,"M02")</f>
        <v>XXXM02</v>
      </c>
      <c r="I9" t="s">
        <v>164</v>
      </c>
    </row>
    <row r="10" spans="1:11" x14ac:dyDescent="0.35">
      <c r="A10">
        <f t="shared" si="0"/>
        <v>9</v>
      </c>
      <c r="B10" t="str">
        <f t="shared" si="1"/>
        <v>10.1xx.yyy.9</v>
      </c>
      <c r="C10" t="s">
        <v>107</v>
      </c>
      <c r="E10" t="str">
        <f>CONCATENATE(Site!$H$1,"H02")</f>
        <v>XXXH02</v>
      </c>
      <c r="I10" t="s">
        <v>165</v>
      </c>
    </row>
    <row r="11" spans="1:11" x14ac:dyDescent="0.35">
      <c r="A11">
        <f t="shared" si="0"/>
        <v>10</v>
      </c>
      <c r="B11" t="str">
        <f t="shared" si="1"/>
        <v>10.1xx.yyy.10</v>
      </c>
      <c r="C11" t="s">
        <v>107</v>
      </c>
      <c r="E11" t="str">
        <f>CONCATENATE(E10,"-ILO")</f>
        <v>XXXH02-ILO</v>
      </c>
      <c r="I11" t="s">
        <v>166</v>
      </c>
    </row>
    <row r="12" spans="1:11" x14ac:dyDescent="0.35">
      <c r="A12">
        <f t="shared" si="0"/>
        <v>11</v>
      </c>
      <c r="B12" t="str">
        <f t="shared" si="1"/>
        <v>10.1xx.yyy.11</v>
      </c>
      <c r="C12" t="s">
        <v>107</v>
      </c>
      <c r="D12" t="s">
        <v>110</v>
      </c>
      <c r="E12" t="str">
        <f>CONCATENATE(Site!H1,"A01")</f>
        <v>XXXA01</v>
      </c>
      <c r="I12" s="11" t="s">
        <v>167</v>
      </c>
    </row>
    <row r="13" spans="1:11" x14ac:dyDescent="0.35">
      <c r="A13">
        <f t="shared" si="0"/>
        <v>12</v>
      </c>
      <c r="B13" t="str">
        <f t="shared" si="1"/>
        <v>10.1xx.yyy.12</v>
      </c>
      <c r="C13" t="s">
        <v>107</v>
      </c>
      <c r="D13" t="s">
        <v>110</v>
      </c>
      <c r="E13" t="str">
        <f>CONCATENATE(Site!H1,"I01")</f>
        <v>XXXI01</v>
      </c>
      <c r="I13" s="12" t="s">
        <v>168</v>
      </c>
    </row>
    <row r="14" spans="1:11" x14ac:dyDescent="0.35">
      <c r="A14">
        <f t="shared" si="0"/>
        <v>13</v>
      </c>
      <c r="B14" t="str">
        <f t="shared" si="1"/>
        <v>10.1xx.yyy.13</v>
      </c>
      <c r="C14" t="s">
        <v>107</v>
      </c>
      <c r="D14" t="s">
        <v>110</v>
      </c>
      <c r="E14" t="str">
        <f>CONCATENATE(Site!$H1,"M01")</f>
        <v>XXXM01</v>
      </c>
      <c r="I14" s="11" t="s">
        <v>169</v>
      </c>
    </row>
    <row r="15" spans="1:11" x14ac:dyDescent="0.35">
      <c r="A15">
        <f t="shared" si="0"/>
        <v>14</v>
      </c>
      <c r="B15" t="str">
        <f t="shared" si="1"/>
        <v>10.1xx.yyy.14</v>
      </c>
      <c r="C15" t="s">
        <v>107</v>
      </c>
      <c r="D15" t="s">
        <v>110</v>
      </c>
      <c r="E15" t="str">
        <f>CONCATENATE(Site!$H1,"H01")</f>
        <v>XXXH01</v>
      </c>
      <c r="I15" s="12" t="s">
        <v>170</v>
      </c>
    </row>
    <row r="16" spans="1:11" x14ac:dyDescent="0.35">
      <c r="A16">
        <f t="shared" si="0"/>
        <v>15</v>
      </c>
      <c r="B16" t="str">
        <f t="shared" si="1"/>
        <v>10.1xx.yyy.15</v>
      </c>
      <c r="C16" t="s">
        <v>107</v>
      </c>
      <c r="D16" t="s">
        <v>110</v>
      </c>
      <c r="E16" t="str">
        <f>CONCATENATE(E15,"-ILO")</f>
        <v>XXXH01-ILO</v>
      </c>
      <c r="I16" s="11" t="s">
        <v>171</v>
      </c>
    </row>
    <row r="17" spans="1:9" x14ac:dyDescent="0.35">
      <c r="A17">
        <f t="shared" si="0"/>
        <v>16</v>
      </c>
      <c r="B17" t="str">
        <f t="shared" si="1"/>
        <v>10.1xx.yyy.16</v>
      </c>
      <c r="C17" t="s">
        <v>107</v>
      </c>
      <c r="D17" t="s">
        <v>111</v>
      </c>
      <c r="E17" t="str">
        <f>CONCATENATE(Site!$H$1," APC01")</f>
        <v>XXX APC01</v>
      </c>
      <c r="I17" s="12" t="s">
        <v>172</v>
      </c>
    </row>
    <row r="18" spans="1:9" x14ac:dyDescent="0.35">
      <c r="A18">
        <f t="shared" si="0"/>
        <v>17</v>
      </c>
      <c r="B18" t="str">
        <f t="shared" si="1"/>
        <v>10.1xx.yyy.17</v>
      </c>
      <c r="C18" t="s">
        <v>107</v>
      </c>
      <c r="D18" t="s">
        <v>97</v>
      </c>
      <c r="E18" t="str">
        <f>CONCATENATE(Site!$H$1,"n01")</f>
        <v>XXXn01</v>
      </c>
      <c r="I18" s="11" t="s">
        <v>173</v>
      </c>
    </row>
    <row r="19" spans="1:9" x14ac:dyDescent="0.35">
      <c r="A19">
        <f t="shared" si="0"/>
        <v>18</v>
      </c>
      <c r="B19" t="str">
        <f t="shared" si="1"/>
        <v>10.1xx.yyy.18</v>
      </c>
      <c r="C19" t="s">
        <v>107</v>
      </c>
      <c r="D19" t="s">
        <v>111</v>
      </c>
      <c r="E19" t="str">
        <f>CONCATENATE(Site!$H$1," APC02")</f>
        <v>XXX APC02</v>
      </c>
      <c r="I19" t="s">
        <v>174</v>
      </c>
    </row>
    <row r="20" spans="1:9" x14ac:dyDescent="0.35">
      <c r="A20">
        <f t="shared" si="0"/>
        <v>19</v>
      </c>
      <c r="B20" t="str">
        <f t="shared" si="1"/>
        <v>10.1xx.yyy.19</v>
      </c>
      <c r="C20" t="s">
        <v>107</v>
      </c>
      <c r="D20" t="s">
        <v>97</v>
      </c>
      <c r="E20" t="str">
        <f>CONCATENATE(Site!$H$1,"n02")</f>
        <v>XXXn02</v>
      </c>
      <c r="I20" t="s">
        <v>175</v>
      </c>
    </row>
    <row r="21" spans="1:9" x14ac:dyDescent="0.35">
      <c r="A21">
        <f t="shared" si="0"/>
        <v>20</v>
      </c>
      <c r="B21" t="str">
        <f t="shared" si="1"/>
        <v>10.1xx.yyy.20</v>
      </c>
      <c r="C21" t="s">
        <v>108</v>
      </c>
      <c r="D21" t="s">
        <v>98</v>
      </c>
      <c r="E21" t="str">
        <f>CONCATENATE(Site!$H$1,"-SPM")</f>
        <v>XXX-SPM</v>
      </c>
    </row>
    <row r="22" spans="1:9" x14ac:dyDescent="0.35">
      <c r="A22">
        <f t="shared" si="0"/>
        <v>21</v>
      </c>
      <c r="B22" t="str">
        <f t="shared" si="1"/>
        <v>10.1xx.yyy.21</v>
      </c>
      <c r="C22" t="s">
        <v>106</v>
      </c>
      <c r="D22" t="s">
        <v>112</v>
      </c>
      <c r="E22" t="str">
        <f>CONCATENATE(Site!$H$1,"-Core-SW")</f>
        <v>XXX-Core-SW</v>
      </c>
    </row>
    <row r="23" spans="1:9" x14ac:dyDescent="0.35">
      <c r="A23">
        <f t="shared" si="0"/>
        <v>22</v>
      </c>
      <c r="B23" t="str">
        <f t="shared" si="1"/>
        <v>10.1xx.yyy.22</v>
      </c>
      <c r="C23" t="s">
        <v>106</v>
      </c>
      <c r="D23" t="s">
        <v>112</v>
      </c>
      <c r="E2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24" spans="1:9" x14ac:dyDescent="0.35">
      <c r="A24">
        <f t="shared" si="0"/>
        <v>23</v>
      </c>
      <c r="B24" t="str">
        <f t="shared" si="1"/>
        <v>10.1xx.yyy.23</v>
      </c>
      <c r="C24" t="s">
        <v>106</v>
      </c>
      <c r="D24" t="s">
        <v>112</v>
      </c>
      <c r="E2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25" spans="1:9" x14ac:dyDescent="0.35">
      <c r="A25">
        <f t="shared" si="0"/>
        <v>24</v>
      </c>
      <c r="B25" t="str">
        <f t="shared" si="1"/>
        <v>10.1xx.yyy.24</v>
      </c>
      <c r="C25" t="s">
        <v>106</v>
      </c>
      <c r="D25" t="s">
        <v>112</v>
      </c>
      <c r="E2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26" spans="1:9" x14ac:dyDescent="0.35">
      <c r="A26">
        <f t="shared" si="0"/>
        <v>25</v>
      </c>
      <c r="B26" t="str">
        <f t="shared" si="1"/>
        <v>10.1xx.yyy.25</v>
      </c>
      <c r="C26" t="s">
        <v>106</v>
      </c>
      <c r="D26" t="s">
        <v>112</v>
      </c>
      <c r="E2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27" spans="1:9" x14ac:dyDescent="0.35">
      <c r="A27">
        <f t="shared" si="0"/>
        <v>26</v>
      </c>
      <c r="B27" t="str">
        <f t="shared" si="1"/>
        <v>10.1xx.yyy.26</v>
      </c>
      <c r="C27" t="s">
        <v>106</v>
      </c>
      <c r="D27" t="s">
        <v>112</v>
      </c>
      <c r="E2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28" spans="1:9" x14ac:dyDescent="0.35">
      <c r="A28">
        <f t="shared" si="0"/>
        <v>27</v>
      </c>
      <c r="B28" t="str">
        <f t="shared" si="1"/>
        <v>10.1xx.yyy.27</v>
      </c>
      <c r="C28" t="s">
        <v>106</v>
      </c>
      <c r="D28" t="s">
        <v>112</v>
      </c>
      <c r="E2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29" spans="1:9" x14ac:dyDescent="0.35">
      <c r="A29">
        <f t="shared" si="0"/>
        <v>28</v>
      </c>
      <c r="B29" t="str">
        <f t="shared" si="1"/>
        <v>10.1xx.yyy.28</v>
      </c>
      <c r="C29" t="s">
        <v>106</v>
      </c>
      <c r="D29" t="s">
        <v>112</v>
      </c>
      <c r="E2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0" spans="1:9" x14ac:dyDescent="0.35">
      <c r="A30">
        <f t="shared" si="0"/>
        <v>29</v>
      </c>
      <c r="B30" t="str">
        <f t="shared" si="1"/>
        <v>10.1xx.yyy.29</v>
      </c>
      <c r="C30" t="s">
        <v>106</v>
      </c>
      <c r="D30" t="s">
        <v>112</v>
      </c>
      <c r="E3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1" spans="1:9" x14ac:dyDescent="0.35">
      <c r="A31">
        <f t="shared" si="0"/>
        <v>30</v>
      </c>
      <c r="B31" t="str">
        <f t="shared" si="1"/>
        <v>10.1xx.yyy.30</v>
      </c>
      <c r="C31" t="s">
        <v>106</v>
      </c>
      <c r="D31" t="s">
        <v>112</v>
      </c>
      <c r="E3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2" spans="1:9" x14ac:dyDescent="0.35">
      <c r="A32">
        <f t="shared" si="0"/>
        <v>31</v>
      </c>
      <c r="B32" t="str">
        <f t="shared" si="1"/>
        <v>10.1xx.yyy.31</v>
      </c>
      <c r="C32" t="s">
        <v>106</v>
      </c>
      <c r="D32" t="s">
        <v>112</v>
      </c>
      <c r="E3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3" spans="1:5" x14ac:dyDescent="0.35">
      <c r="A33">
        <f t="shared" si="0"/>
        <v>32</v>
      </c>
      <c r="B33" t="str">
        <f t="shared" si="1"/>
        <v>10.1xx.yyy.32</v>
      </c>
      <c r="C33" t="s">
        <v>106</v>
      </c>
      <c r="D33" t="s">
        <v>112</v>
      </c>
      <c r="E3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4" spans="1:5" x14ac:dyDescent="0.35">
      <c r="A34">
        <f t="shared" si="0"/>
        <v>33</v>
      </c>
      <c r="B34" t="str">
        <f t="shared" si="1"/>
        <v>10.1xx.yyy.33</v>
      </c>
      <c r="C34" t="s">
        <v>106</v>
      </c>
      <c r="D34" t="s">
        <v>112</v>
      </c>
      <c r="E3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5" spans="1:5" x14ac:dyDescent="0.35">
      <c r="A35">
        <f t="shared" si="0"/>
        <v>34</v>
      </c>
      <c r="B35" t="str">
        <f t="shared" si="1"/>
        <v>10.1xx.yyy.34</v>
      </c>
      <c r="C35" t="s">
        <v>106</v>
      </c>
      <c r="D35" t="s">
        <v>112</v>
      </c>
      <c r="E3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6" spans="1:5" x14ac:dyDescent="0.35">
      <c r="A36">
        <f t="shared" si="0"/>
        <v>35</v>
      </c>
      <c r="B36" t="str">
        <f t="shared" si="1"/>
        <v>10.1xx.yyy.35</v>
      </c>
      <c r="C36" t="s">
        <v>106</v>
      </c>
      <c r="D36" t="s">
        <v>112</v>
      </c>
      <c r="E3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7" spans="1:5" x14ac:dyDescent="0.35">
      <c r="A37">
        <f t="shared" si="0"/>
        <v>36</v>
      </c>
      <c r="B37" t="str">
        <f t="shared" si="1"/>
        <v>10.1xx.yyy.36</v>
      </c>
      <c r="C37" t="s">
        <v>106</v>
      </c>
      <c r="D37" t="s">
        <v>112</v>
      </c>
      <c r="E3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8" spans="1:5" x14ac:dyDescent="0.35">
      <c r="A38">
        <f t="shared" si="0"/>
        <v>37</v>
      </c>
      <c r="B38" t="str">
        <f t="shared" si="1"/>
        <v>10.1xx.yyy.37</v>
      </c>
      <c r="C38" t="s">
        <v>106</v>
      </c>
      <c r="D38" t="s">
        <v>112</v>
      </c>
      <c r="E3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39" spans="1:5" x14ac:dyDescent="0.35">
      <c r="A39">
        <f t="shared" si="0"/>
        <v>38</v>
      </c>
      <c r="B39" t="str">
        <f t="shared" si="1"/>
        <v>10.1xx.yyy.38</v>
      </c>
      <c r="C39" t="s">
        <v>106</v>
      </c>
      <c r="D39" t="s">
        <v>112</v>
      </c>
      <c r="E3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0" spans="1:5" x14ac:dyDescent="0.35">
      <c r="A40">
        <f t="shared" si="0"/>
        <v>39</v>
      </c>
      <c r="B40" t="str">
        <f t="shared" si="1"/>
        <v>10.1xx.yyy.39</v>
      </c>
      <c r="C40" t="s">
        <v>106</v>
      </c>
      <c r="D40" t="s">
        <v>112</v>
      </c>
      <c r="E4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1" spans="1:5" x14ac:dyDescent="0.35">
      <c r="A41">
        <f t="shared" si="0"/>
        <v>40</v>
      </c>
      <c r="B41" t="str">
        <f t="shared" si="1"/>
        <v>10.1xx.yyy.40</v>
      </c>
      <c r="C41" t="s">
        <v>106</v>
      </c>
      <c r="D41" t="s">
        <v>112</v>
      </c>
      <c r="E4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2" spans="1:5" x14ac:dyDescent="0.35">
      <c r="A42">
        <f t="shared" si="0"/>
        <v>41</v>
      </c>
      <c r="B42" t="str">
        <f t="shared" si="1"/>
        <v>10.1xx.yyy.41</v>
      </c>
      <c r="C42" t="s">
        <v>106</v>
      </c>
      <c r="D42" t="s">
        <v>112</v>
      </c>
      <c r="E4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3" spans="1:5" x14ac:dyDescent="0.35">
      <c r="A43">
        <f t="shared" si="0"/>
        <v>42</v>
      </c>
      <c r="B43" t="str">
        <f t="shared" si="1"/>
        <v>10.1xx.yyy.42</v>
      </c>
      <c r="C43" t="s">
        <v>106</v>
      </c>
      <c r="D43" t="s">
        <v>112</v>
      </c>
      <c r="E4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4" spans="1:5" x14ac:dyDescent="0.35">
      <c r="A44">
        <f t="shared" si="0"/>
        <v>43</v>
      </c>
      <c r="B44" t="str">
        <f t="shared" si="1"/>
        <v>10.1xx.yyy.43</v>
      </c>
      <c r="C44" t="s">
        <v>106</v>
      </c>
      <c r="D44" t="s">
        <v>112</v>
      </c>
      <c r="E4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5" spans="1:5" x14ac:dyDescent="0.35">
      <c r="A45">
        <f t="shared" si="0"/>
        <v>44</v>
      </c>
      <c r="B45" t="str">
        <f t="shared" si="1"/>
        <v>10.1xx.yyy.44</v>
      </c>
      <c r="C45" t="s">
        <v>106</v>
      </c>
      <c r="D45" t="s">
        <v>112</v>
      </c>
      <c r="E4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6" spans="1:5" x14ac:dyDescent="0.35">
      <c r="A46">
        <f t="shared" si="0"/>
        <v>45</v>
      </c>
      <c r="B46" t="str">
        <f t="shared" si="1"/>
        <v>10.1xx.yyy.45</v>
      </c>
      <c r="C46" t="s">
        <v>106</v>
      </c>
      <c r="D46" t="s">
        <v>112</v>
      </c>
      <c r="E4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7" spans="1:5" x14ac:dyDescent="0.35">
      <c r="A47">
        <f t="shared" si="0"/>
        <v>46</v>
      </c>
      <c r="B47" t="str">
        <f t="shared" si="1"/>
        <v>10.1xx.yyy.46</v>
      </c>
      <c r="C47" t="s">
        <v>106</v>
      </c>
      <c r="D47" t="s">
        <v>112</v>
      </c>
      <c r="E4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8" spans="1:5" x14ac:dyDescent="0.35">
      <c r="A48">
        <f t="shared" si="0"/>
        <v>47</v>
      </c>
      <c r="B48" t="str">
        <f t="shared" si="1"/>
        <v>10.1xx.yyy.47</v>
      </c>
      <c r="C48" t="s">
        <v>106</v>
      </c>
      <c r="D48" t="s">
        <v>112</v>
      </c>
      <c r="E4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49" spans="1:11" x14ac:dyDescent="0.35">
      <c r="A49">
        <f t="shared" si="0"/>
        <v>48</v>
      </c>
      <c r="B49" t="str">
        <f t="shared" si="1"/>
        <v>10.1xx.yyy.48</v>
      </c>
      <c r="C49" t="s">
        <v>106</v>
      </c>
      <c r="D49" t="s">
        <v>112</v>
      </c>
      <c r="E4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50" spans="1:11" x14ac:dyDescent="0.35">
      <c r="A50">
        <f t="shared" si="0"/>
        <v>49</v>
      </c>
      <c r="B50" t="str">
        <f t="shared" si="1"/>
        <v>10.1xx.yyy.49</v>
      </c>
      <c r="C50" t="s">
        <v>106</v>
      </c>
      <c r="D50" t="s">
        <v>112</v>
      </c>
      <c r="E5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51" spans="1:11" x14ac:dyDescent="0.35">
      <c r="A51">
        <f t="shared" si="0"/>
        <v>50</v>
      </c>
      <c r="B51" t="str">
        <f t="shared" si="1"/>
        <v>10.1xx.yyy.50</v>
      </c>
      <c r="C51" t="s">
        <v>106</v>
      </c>
      <c r="D51" t="s">
        <v>112</v>
      </c>
      <c r="E5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52" spans="1:11" x14ac:dyDescent="0.35">
      <c r="A52">
        <f t="shared" si="0"/>
        <v>51</v>
      </c>
      <c r="B52" t="str">
        <f t="shared" si="1"/>
        <v>10.1xx.yyy.51</v>
      </c>
      <c r="C52" t="s">
        <v>106</v>
      </c>
      <c r="D52" t="s">
        <v>112</v>
      </c>
      <c r="E5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53" spans="1:11" x14ac:dyDescent="0.35">
      <c r="A53">
        <f t="shared" si="0"/>
        <v>52</v>
      </c>
      <c r="B53" t="str">
        <f t="shared" si="1"/>
        <v>10.1xx.yyy.52</v>
      </c>
      <c r="C53" t="s">
        <v>106</v>
      </c>
      <c r="D53" t="s">
        <v>112</v>
      </c>
      <c r="E5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54" spans="1:11" x14ac:dyDescent="0.35">
      <c r="A54">
        <f t="shared" si="0"/>
        <v>53</v>
      </c>
      <c r="B54" t="str">
        <f t="shared" si="1"/>
        <v>10.1xx.yyy.53</v>
      </c>
      <c r="C54" t="s">
        <v>106</v>
      </c>
      <c r="D54" t="s">
        <v>112</v>
      </c>
      <c r="E5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XXXSW01</v>
      </c>
    </row>
    <row r="55" spans="1:11" x14ac:dyDescent="0.35">
      <c r="A55">
        <f t="shared" si="0"/>
        <v>54</v>
      </c>
      <c r="B55" t="str">
        <f t="shared" si="1"/>
        <v>10.1xx.yyy.54</v>
      </c>
      <c r="E55" t="str">
        <f>CONCATENATE(Site!H1,"-GSM-GW")</f>
        <v>XXX-GSM-GW</v>
      </c>
      <c r="I55" t="s">
        <v>100</v>
      </c>
    </row>
    <row r="56" spans="1:11" x14ac:dyDescent="0.35">
      <c r="A56">
        <f t="shared" si="0"/>
        <v>55</v>
      </c>
      <c r="B56" t="str">
        <f t="shared" si="1"/>
        <v>10.1xx.yyy.55</v>
      </c>
    </row>
    <row r="57" spans="1:11" x14ac:dyDescent="0.35">
      <c r="A57">
        <f t="shared" si="0"/>
        <v>56</v>
      </c>
      <c r="B57" t="str">
        <f t="shared" si="1"/>
        <v>10.1xx.yyy.56</v>
      </c>
      <c r="E57" t="str">
        <f>CONCATENATE(Site!H1,"-PSTN-GW")</f>
        <v>XXX-PSTN-GW</v>
      </c>
      <c r="I57" t="s">
        <v>99</v>
      </c>
    </row>
    <row r="58" spans="1:11" x14ac:dyDescent="0.35">
      <c r="A58">
        <f t="shared" si="0"/>
        <v>57</v>
      </c>
      <c r="B58" t="str">
        <f t="shared" si="1"/>
        <v>10.1xx.yyy.57</v>
      </c>
    </row>
    <row r="59" spans="1:11" x14ac:dyDescent="0.35">
      <c r="A59">
        <f t="shared" si="0"/>
        <v>58</v>
      </c>
      <c r="B59" t="str">
        <f t="shared" si="1"/>
        <v>10.1xx.yyy.58</v>
      </c>
      <c r="C59" t="s">
        <v>108</v>
      </c>
      <c r="D59" t="s">
        <v>122</v>
      </c>
      <c r="I59" t="s">
        <v>138</v>
      </c>
      <c r="J59" t="s">
        <v>137</v>
      </c>
      <c r="K59" t="s">
        <v>139</v>
      </c>
    </row>
    <row r="60" spans="1:11" x14ac:dyDescent="0.35">
      <c r="A60">
        <f t="shared" si="0"/>
        <v>59</v>
      </c>
      <c r="B60" t="str">
        <f t="shared" si="1"/>
        <v>10.1xx.yyy.59</v>
      </c>
      <c r="C60" t="s">
        <v>109</v>
      </c>
      <c r="D60" t="s">
        <v>119</v>
      </c>
      <c r="E60" t="str">
        <f>CONCATENATE("P",Site!H1,"STHL","000")</f>
        <v>PXXXSTHL000</v>
      </c>
      <c r="I60" t="s">
        <v>101</v>
      </c>
    </row>
    <row r="61" spans="1:11" x14ac:dyDescent="0.35">
      <c r="A61">
        <f t="shared" si="0"/>
        <v>60</v>
      </c>
      <c r="B61" t="str">
        <f t="shared" si="1"/>
        <v>10.1xx.yyy.60</v>
      </c>
    </row>
    <row r="62" spans="1:11" x14ac:dyDescent="0.35">
      <c r="A62">
        <f t="shared" si="0"/>
        <v>61</v>
      </c>
      <c r="B62" t="str">
        <f t="shared" si="1"/>
        <v>10.1xx.yyy.61</v>
      </c>
    </row>
    <row r="63" spans="1:11" x14ac:dyDescent="0.35">
      <c r="A63">
        <f t="shared" si="0"/>
        <v>62</v>
      </c>
      <c r="B63" t="str">
        <f t="shared" si="1"/>
        <v>10.1xx.yyy.62</v>
      </c>
      <c r="C63" t="s">
        <v>109</v>
      </c>
      <c r="D63" t="s">
        <v>115</v>
      </c>
      <c r="E63" t="str">
        <f>CONCATENATE("P",Site!H1,"000")</f>
        <v>PXXX000</v>
      </c>
      <c r="I63" t="s">
        <v>102</v>
      </c>
    </row>
    <row r="64" spans="1:11" x14ac:dyDescent="0.35">
      <c r="A64">
        <f t="shared" si="0"/>
        <v>63</v>
      </c>
      <c r="B64" t="str">
        <f t="shared" si="1"/>
        <v>10.1xx.yyy.63</v>
      </c>
      <c r="C64" t="s">
        <v>109</v>
      </c>
      <c r="D64" t="s">
        <v>115</v>
      </c>
      <c r="E64" t="str">
        <f>CONCATENATE("P",Site!H1,"000")</f>
        <v>PXXX000</v>
      </c>
      <c r="I64" t="s">
        <v>103</v>
      </c>
    </row>
    <row r="65" spans="1:13" x14ac:dyDescent="0.35">
      <c r="A65">
        <f t="shared" si="0"/>
        <v>64</v>
      </c>
      <c r="B65" t="str">
        <f t="shared" si="1"/>
        <v>10.1xx.yyy.64</v>
      </c>
      <c r="C65" t="s">
        <v>109</v>
      </c>
      <c r="D65" t="s">
        <v>115</v>
      </c>
      <c r="I65" t="s">
        <v>104</v>
      </c>
    </row>
    <row r="66" spans="1:13" x14ac:dyDescent="0.35">
      <c r="A66">
        <f t="shared" si="0"/>
        <v>65</v>
      </c>
      <c r="B66" t="str">
        <f t="shared" si="1"/>
        <v>10.1xx.yyy.65</v>
      </c>
    </row>
    <row r="67" spans="1:13" x14ac:dyDescent="0.35">
      <c r="A67">
        <f t="shared" si="0"/>
        <v>66</v>
      </c>
      <c r="B67" t="str">
        <f t="shared" si="1"/>
        <v>10.1xx.yyy.66</v>
      </c>
    </row>
    <row r="68" spans="1:13" x14ac:dyDescent="0.35">
      <c r="A68">
        <f t="shared" ref="A68:A129" si="2">A67+1</f>
        <v>67</v>
      </c>
      <c r="B68" t="str">
        <f t="shared" ref="B68:B129" si="3">CONCATENATE(LEFT($B$2,LEN($B$2)-1),A68)</f>
        <v>10.1xx.yyy.67</v>
      </c>
    </row>
    <row r="69" spans="1:13" x14ac:dyDescent="0.35">
      <c r="A69">
        <f t="shared" si="2"/>
        <v>68</v>
      </c>
      <c r="B69" t="str">
        <f t="shared" si="3"/>
        <v>10.1xx.yyy.68</v>
      </c>
    </row>
    <row r="70" spans="1:13" x14ac:dyDescent="0.35">
      <c r="A70">
        <f t="shared" si="2"/>
        <v>69</v>
      </c>
      <c r="B70" t="str">
        <f t="shared" si="3"/>
        <v>10.1xx.yyy.69</v>
      </c>
      <c r="C70" t="s">
        <v>108</v>
      </c>
      <c r="D70" t="s">
        <v>122</v>
      </c>
      <c r="E70" t="str">
        <f>CONCATENATE(Site!H1,"-Repeater")</f>
        <v>XXX-Repeater</v>
      </c>
    </row>
    <row r="71" spans="1:13" x14ac:dyDescent="0.35">
      <c r="A71">
        <f t="shared" si="2"/>
        <v>70</v>
      </c>
      <c r="B71" t="str">
        <f t="shared" si="3"/>
        <v>10.1xx.yyy.70</v>
      </c>
      <c r="C71" t="s">
        <v>106</v>
      </c>
      <c r="D71" t="s">
        <v>113</v>
      </c>
      <c r="E7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1" t="s">
        <v>15</v>
      </c>
      <c r="G71" t="s">
        <v>16</v>
      </c>
      <c r="H71" t="s">
        <v>17</v>
      </c>
      <c r="I71" t="s">
        <v>18</v>
      </c>
      <c r="J71" t="s">
        <v>18</v>
      </c>
      <c r="M71" t="str">
        <f>IF(Tbmaster[[#This Row],[Type]]="PRINTER",CONCATENATE(Site!$H$1,"_W000")," ")</f>
        <v>XXX_W000</v>
      </c>
    </row>
    <row r="72" spans="1:13" x14ac:dyDescent="0.35">
      <c r="A72">
        <f t="shared" si="2"/>
        <v>71</v>
      </c>
      <c r="B72" t="str">
        <f t="shared" si="3"/>
        <v>10.1xx.yyy.71</v>
      </c>
      <c r="C72" t="s">
        <v>106</v>
      </c>
      <c r="D72" t="s">
        <v>113</v>
      </c>
      <c r="E7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2" t="s">
        <v>140</v>
      </c>
      <c r="G72" t="s">
        <v>141</v>
      </c>
      <c r="H72" t="s">
        <v>142</v>
      </c>
      <c r="I72" t="s">
        <v>19</v>
      </c>
      <c r="J72" t="s">
        <v>19</v>
      </c>
      <c r="K72" t="s">
        <v>143</v>
      </c>
    </row>
    <row r="73" spans="1:13" x14ac:dyDescent="0.35">
      <c r="A73">
        <f t="shared" si="2"/>
        <v>72</v>
      </c>
      <c r="B73" t="str">
        <f t="shared" si="3"/>
        <v>10.1xx.yyy.72</v>
      </c>
      <c r="C73" t="s">
        <v>106</v>
      </c>
      <c r="D73" t="s">
        <v>113</v>
      </c>
      <c r="E7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3" t="s">
        <v>20</v>
      </c>
      <c r="G73" t="s">
        <v>21</v>
      </c>
      <c r="H73" t="s">
        <v>22</v>
      </c>
      <c r="I73" t="s">
        <v>23</v>
      </c>
      <c r="J73" t="s">
        <v>23</v>
      </c>
    </row>
    <row r="74" spans="1:13" x14ac:dyDescent="0.35">
      <c r="A74">
        <f t="shared" si="2"/>
        <v>73</v>
      </c>
      <c r="B74" t="str">
        <f t="shared" si="3"/>
        <v>10.1xx.yyy.73</v>
      </c>
      <c r="C74" t="s">
        <v>106</v>
      </c>
      <c r="D74" t="s">
        <v>113</v>
      </c>
      <c r="E7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4" t="s">
        <v>24</v>
      </c>
      <c r="G74" t="s">
        <v>25</v>
      </c>
      <c r="H74" t="s">
        <v>26</v>
      </c>
      <c r="I74" t="s">
        <v>27</v>
      </c>
      <c r="J74" t="s">
        <v>27</v>
      </c>
    </row>
    <row r="75" spans="1:13" x14ac:dyDescent="0.35">
      <c r="A75">
        <f t="shared" si="2"/>
        <v>74</v>
      </c>
      <c r="B75" t="str">
        <f t="shared" si="3"/>
        <v>10.1xx.yyy.74</v>
      </c>
      <c r="C75" t="s">
        <v>106</v>
      </c>
      <c r="D75" t="s">
        <v>113</v>
      </c>
      <c r="E7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5" t="s">
        <v>28</v>
      </c>
      <c r="G75" t="s">
        <v>29</v>
      </c>
      <c r="H75" t="s">
        <v>26</v>
      </c>
      <c r="I75" t="s">
        <v>30</v>
      </c>
      <c r="J75" t="s">
        <v>30</v>
      </c>
    </row>
    <row r="76" spans="1:13" x14ac:dyDescent="0.35">
      <c r="A76">
        <f t="shared" si="2"/>
        <v>75</v>
      </c>
      <c r="B76" t="str">
        <f t="shared" si="3"/>
        <v>10.1xx.yyy.75</v>
      </c>
      <c r="C76" t="s">
        <v>106</v>
      </c>
      <c r="D76" t="s">
        <v>113</v>
      </c>
      <c r="E7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6" t="s">
        <v>144</v>
      </c>
      <c r="G76" t="s">
        <v>141</v>
      </c>
      <c r="H76" t="s">
        <v>142</v>
      </c>
      <c r="I76" t="s">
        <v>32</v>
      </c>
      <c r="J76" t="s">
        <v>32</v>
      </c>
      <c r="K76" t="s">
        <v>143</v>
      </c>
    </row>
    <row r="77" spans="1:13" x14ac:dyDescent="0.35">
      <c r="A77">
        <f t="shared" si="2"/>
        <v>76</v>
      </c>
      <c r="B77" t="str">
        <f t="shared" si="3"/>
        <v>10.1xx.yyy.76</v>
      </c>
      <c r="C77" t="s">
        <v>106</v>
      </c>
      <c r="D77" t="s">
        <v>113</v>
      </c>
      <c r="E7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7" t="s">
        <v>33</v>
      </c>
      <c r="G77" t="s">
        <v>34</v>
      </c>
      <c r="H77" t="s">
        <v>17</v>
      </c>
      <c r="I77" t="s">
        <v>35</v>
      </c>
      <c r="J77" t="s">
        <v>35</v>
      </c>
    </row>
    <row r="78" spans="1:13" x14ac:dyDescent="0.35">
      <c r="A78">
        <f t="shared" si="2"/>
        <v>77</v>
      </c>
      <c r="B78" t="str">
        <f t="shared" si="3"/>
        <v>10.1xx.yyy.77</v>
      </c>
      <c r="C78" t="s">
        <v>106</v>
      </c>
      <c r="D78" t="s">
        <v>113</v>
      </c>
      <c r="E7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8" t="s">
        <v>145</v>
      </c>
      <c r="G78" t="s">
        <v>146</v>
      </c>
      <c r="H78" t="s">
        <v>17</v>
      </c>
      <c r="I78" t="s">
        <v>36</v>
      </c>
      <c r="J78" t="s">
        <v>36</v>
      </c>
    </row>
    <row r="79" spans="1:13" x14ac:dyDescent="0.35">
      <c r="A79">
        <f t="shared" si="2"/>
        <v>78</v>
      </c>
      <c r="B79" t="str">
        <f t="shared" si="3"/>
        <v>10.1xx.yyy.78</v>
      </c>
      <c r="C79" t="s">
        <v>106</v>
      </c>
      <c r="D79" t="s">
        <v>113</v>
      </c>
      <c r="E7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79" t="s">
        <v>37</v>
      </c>
      <c r="G79" t="s">
        <v>38</v>
      </c>
      <c r="H79" t="s">
        <v>17</v>
      </c>
      <c r="I79" t="s">
        <v>39</v>
      </c>
      <c r="J79" t="s">
        <v>39</v>
      </c>
    </row>
    <row r="80" spans="1:13" x14ac:dyDescent="0.35">
      <c r="A80">
        <f t="shared" si="2"/>
        <v>79</v>
      </c>
      <c r="B80" t="str">
        <f t="shared" si="3"/>
        <v>10.1xx.yyy.79</v>
      </c>
      <c r="C80" t="s">
        <v>106</v>
      </c>
      <c r="D80" t="s">
        <v>113</v>
      </c>
      <c r="E8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0" t="s">
        <v>40</v>
      </c>
      <c r="G80" t="s">
        <v>41</v>
      </c>
      <c r="H80" t="s">
        <v>17</v>
      </c>
      <c r="I80" t="s">
        <v>42</v>
      </c>
      <c r="J80" t="s">
        <v>42</v>
      </c>
    </row>
    <row r="81" spans="1:11" x14ac:dyDescent="0.35">
      <c r="A81">
        <f t="shared" si="2"/>
        <v>80</v>
      </c>
      <c r="B81" t="str">
        <f t="shared" si="3"/>
        <v>10.1xx.yyy.80</v>
      </c>
      <c r="C81" t="s">
        <v>106</v>
      </c>
      <c r="D81" t="s">
        <v>113</v>
      </c>
      <c r="E8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1" t="s">
        <v>147</v>
      </c>
      <c r="G81" t="s">
        <v>31</v>
      </c>
      <c r="H81" t="s">
        <v>17</v>
      </c>
    </row>
    <row r="82" spans="1:11" x14ac:dyDescent="0.35">
      <c r="A82">
        <f t="shared" si="2"/>
        <v>81</v>
      </c>
      <c r="B82" t="str">
        <f t="shared" si="3"/>
        <v>10.1xx.yyy.81</v>
      </c>
      <c r="C82" t="s">
        <v>106</v>
      </c>
      <c r="D82" t="s">
        <v>113</v>
      </c>
      <c r="E8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2" t="s">
        <v>43</v>
      </c>
      <c r="G82" t="s">
        <v>44</v>
      </c>
      <c r="H82" t="s">
        <v>45</v>
      </c>
      <c r="I82" t="s">
        <v>46</v>
      </c>
      <c r="J82" t="s">
        <v>46</v>
      </c>
    </row>
    <row r="83" spans="1:11" x14ac:dyDescent="0.35">
      <c r="A83">
        <f t="shared" si="2"/>
        <v>82</v>
      </c>
      <c r="B83" t="str">
        <f t="shared" si="3"/>
        <v>10.1xx.yyy.82</v>
      </c>
      <c r="C83" t="s">
        <v>106</v>
      </c>
      <c r="D83" t="s">
        <v>113</v>
      </c>
      <c r="E8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3" t="s">
        <v>148</v>
      </c>
      <c r="G83" t="s">
        <v>149</v>
      </c>
      <c r="H83" t="s">
        <v>150</v>
      </c>
      <c r="I83" t="s">
        <v>151</v>
      </c>
      <c r="J83" t="s">
        <v>151</v>
      </c>
      <c r="K83" t="s">
        <v>152</v>
      </c>
    </row>
    <row r="84" spans="1:11" x14ac:dyDescent="0.35">
      <c r="A84">
        <f t="shared" si="2"/>
        <v>83</v>
      </c>
      <c r="B84" t="str">
        <f t="shared" si="3"/>
        <v>10.1xx.yyy.83</v>
      </c>
      <c r="C84" t="s">
        <v>106</v>
      </c>
      <c r="D84" t="s">
        <v>113</v>
      </c>
      <c r="E8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4" t="s">
        <v>47</v>
      </c>
      <c r="G84" t="s">
        <v>25</v>
      </c>
      <c r="H84" t="s">
        <v>17</v>
      </c>
      <c r="I84" t="s">
        <v>48</v>
      </c>
      <c r="J84" t="s">
        <v>48</v>
      </c>
    </row>
    <row r="85" spans="1:11" x14ac:dyDescent="0.35">
      <c r="A85">
        <f t="shared" si="2"/>
        <v>84</v>
      </c>
      <c r="B85" t="str">
        <f t="shared" si="3"/>
        <v>10.1xx.yyy.84</v>
      </c>
      <c r="C85" t="s">
        <v>106</v>
      </c>
      <c r="D85" t="s">
        <v>113</v>
      </c>
      <c r="E8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5" t="s">
        <v>153</v>
      </c>
      <c r="G85" t="s">
        <v>141</v>
      </c>
      <c r="H85" t="s">
        <v>142</v>
      </c>
      <c r="I85" t="s">
        <v>49</v>
      </c>
      <c r="J85" t="s">
        <v>49</v>
      </c>
      <c r="K85" t="s">
        <v>143</v>
      </c>
    </row>
    <row r="86" spans="1:11" x14ac:dyDescent="0.35">
      <c r="A86">
        <f t="shared" si="2"/>
        <v>85</v>
      </c>
      <c r="B86" t="str">
        <f t="shared" si="3"/>
        <v>10.1xx.yyy.85</v>
      </c>
      <c r="C86" t="s">
        <v>106</v>
      </c>
      <c r="D86" t="s">
        <v>113</v>
      </c>
      <c r="E8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6" t="s">
        <v>50</v>
      </c>
      <c r="G86" t="s">
        <v>51</v>
      </c>
      <c r="H86" t="s">
        <v>52</v>
      </c>
      <c r="I86" t="s">
        <v>53</v>
      </c>
      <c r="J86" t="s">
        <v>53</v>
      </c>
    </row>
    <row r="87" spans="1:11" x14ac:dyDescent="0.35">
      <c r="A87">
        <f t="shared" si="2"/>
        <v>86</v>
      </c>
      <c r="B87" t="str">
        <f t="shared" si="3"/>
        <v>10.1xx.yyy.86</v>
      </c>
      <c r="C87" t="s">
        <v>106</v>
      </c>
      <c r="D87" t="s">
        <v>113</v>
      </c>
      <c r="E8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7" t="s">
        <v>54</v>
      </c>
      <c r="G87" t="s">
        <v>154</v>
      </c>
      <c r="H87" t="s">
        <v>55</v>
      </c>
      <c r="I87" t="s">
        <v>56</v>
      </c>
      <c r="J87" t="s">
        <v>56</v>
      </c>
    </row>
    <row r="88" spans="1:11" x14ac:dyDescent="0.35">
      <c r="A88">
        <f t="shared" si="2"/>
        <v>87</v>
      </c>
      <c r="B88" t="str">
        <f t="shared" si="3"/>
        <v>10.1xx.yyy.87</v>
      </c>
      <c r="C88" t="s">
        <v>106</v>
      </c>
      <c r="D88" t="s">
        <v>113</v>
      </c>
      <c r="E8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8" t="s">
        <v>57</v>
      </c>
      <c r="G88" t="s">
        <v>58</v>
      </c>
      <c r="H88" t="s">
        <v>17</v>
      </c>
      <c r="I88" t="s">
        <v>59</v>
      </c>
      <c r="J88" t="s">
        <v>59</v>
      </c>
    </row>
    <row r="89" spans="1:11" x14ac:dyDescent="0.35">
      <c r="A89">
        <f t="shared" si="2"/>
        <v>88</v>
      </c>
      <c r="B89" t="str">
        <f t="shared" si="3"/>
        <v>10.1xx.yyy.88</v>
      </c>
      <c r="C89" t="s">
        <v>106</v>
      </c>
      <c r="D89" t="s">
        <v>113</v>
      </c>
      <c r="E8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89" t="s">
        <v>155</v>
      </c>
    </row>
    <row r="90" spans="1:11" x14ac:dyDescent="0.35">
      <c r="A90">
        <f t="shared" si="2"/>
        <v>89</v>
      </c>
      <c r="B90" t="str">
        <f t="shared" si="3"/>
        <v>10.1xx.yyy.89</v>
      </c>
      <c r="C90" t="s">
        <v>106</v>
      </c>
      <c r="D90" t="s">
        <v>113</v>
      </c>
      <c r="E9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0" t="s">
        <v>60</v>
      </c>
      <c r="H90" t="s">
        <v>17</v>
      </c>
      <c r="I90" t="s">
        <v>61</v>
      </c>
      <c r="J90" t="s">
        <v>61</v>
      </c>
    </row>
    <row r="91" spans="1:11" x14ac:dyDescent="0.35">
      <c r="A91">
        <f t="shared" si="2"/>
        <v>90</v>
      </c>
      <c r="B91" t="str">
        <f t="shared" si="3"/>
        <v>10.1xx.yyy.90</v>
      </c>
      <c r="C91" t="s">
        <v>106</v>
      </c>
      <c r="D91" t="s">
        <v>113</v>
      </c>
      <c r="E9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1" t="s">
        <v>156</v>
      </c>
      <c r="G91" t="s">
        <v>141</v>
      </c>
      <c r="H91" t="s">
        <v>142</v>
      </c>
      <c r="I91" t="s">
        <v>157</v>
      </c>
      <c r="J91" t="s">
        <v>157</v>
      </c>
      <c r="K91" t="s">
        <v>158</v>
      </c>
    </row>
    <row r="92" spans="1:11" x14ac:dyDescent="0.35">
      <c r="A92">
        <f t="shared" si="2"/>
        <v>91</v>
      </c>
      <c r="B92" t="str">
        <f t="shared" si="3"/>
        <v>10.1xx.yyy.91</v>
      </c>
      <c r="D92" t="s">
        <v>113</v>
      </c>
      <c r="E9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2" t="s">
        <v>155</v>
      </c>
    </row>
    <row r="93" spans="1:11" x14ac:dyDescent="0.35">
      <c r="A93">
        <f t="shared" si="2"/>
        <v>92</v>
      </c>
      <c r="B93" t="str">
        <f t="shared" si="3"/>
        <v>10.1xx.yyy.92</v>
      </c>
      <c r="D93" t="s">
        <v>113</v>
      </c>
      <c r="E9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3" t="s">
        <v>159</v>
      </c>
      <c r="G93" t="s">
        <v>141</v>
      </c>
      <c r="H93" t="s">
        <v>142</v>
      </c>
      <c r="I93" t="s">
        <v>160</v>
      </c>
      <c r="J93" t="s">
        <v>160</v>
      </c>
      <c r="K93" t="s">
        <v>143</v>
      </c>
    </row>
    <row r="94" spans="1:11" x14ac:dyDescent="0.35">
      <c r="A94">
        <f t="shared" si="2"/>
        <v>93</v>
      </c>
      <c r="B94" t="str">
        <f t="shared" si="3"/>
        <v>10.1xx.yyy.93</v>
      </c>
      <c r="D94" t="s">
        <v>113</v>
      </c>
      <c r="E9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4" t="s">
        <v>155</v>
      </c>
    </row>
    <row r="95" spans="1:11" x14ac:dyDescent="0.35">
      <c r="A95">
        <f t="shared" si="2"/>
        <v>94</v>
      </c>
      <c r="B95" t="str">
        <f t="shared" si="3"/>
        <v>10.1xx.yyy.94</v>
      </c>
      <c r="C95" t="s">
        <v>106</v>
      </c>
      <c r="D95" t="s">
        <v>121</v>
      </c>
      <c r="E9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5" t="s">
        <v>155</v>
      </c>
    </row>
    <row r="96" spans="1:11" x14ac:dyDescent="0.35">
      <c r="A96">
        <f t="shared" si="2"/>
        <v>95</v>
      </c>
      <c r="B96" t="str">
        <f t="shared" si="3"/>
        <v>10.1xx.yyy.95</v>
      </c>
      <c r="C96" t="s">
        <v>106</v>
      </c>
      <c r="D96" t="s">
        <v>121</v>
      </c>
      <c r="E9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  <c r="F96" t="s">
        <v>161</v>
      </c>
    </row>
    <row r="97" spans="1:5" x14ac:dyDescent="0.35">
      <c r="A97">
        <f t="shared" si="2"/>
        <v>96</v>
      </c>
      <c r="B97" t="str">
        <f t="shared" si="3"/>
        <v>10.1xx.yyy.96</v>
      </c>
      <c r="C97" t="s">
        <v>106</v>
      </c>
      <c r="D97" t="s">
        <v>121</v>
      </c>
      <c r="E9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</row>
    <row r="98" spans="1:5" x14ac:dyDescent="0.35">
      <c r="A98">
        <f t="shared" si="2"/>
        <v>97</v>
      </c>
      <c r="B98" t="str">
        <f t="shared" si="3"/>
        <v>10.1xx.yyy.97</v>
      </c>
      <c r="D98" t="s">
        <v>121</v>
      </c>
      <c r="E9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</row>
    <row r="99" spans="1:5" x14ac:dyDescent="0.35">
      <c r="A99">
        <f t="shared" si="2"/>
        <v>98</v>
      </c>
      <c r="B99" t="str">
        <f t="shared" si="3"/>
        <v>10.1xx.yyy.98</v>
      </c>
      <c r="D99" t="s">
        <v>121</v>
      </c>
      <c r="E9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</row>
    <row r="100" spans="1:5" x14ac:dyDescent="0.35">
      <c r="A100">
        <f t="shared" si="2"/>
        <v>99</v>
      </c>
      <c r="B100" t="str">
        <f t="shared" si="3"/>
        <v>10.1xx.yyy.99</v>
      </c>
      <c r="D100" t="s">
        <v>121</v>
      </c>
      <c r="E10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XXX_W001</v>
      </c>
    </row>
    <row r="101" spans="1:5" x14ac:dyDescent="0.35">
      <c r="A101">
        <f t="shared" si="2"/>
        <v>100</v>
      </c>
      <c r="B101" t="str">
        <f t="shared" si="3"/>
        <v>10.1xx.yyy.100</v>
      </c>
      <c r="C101" t="s">
        <v>106</v>
      </c>
      <c r="D101" t="s">
        <v>118</v>
      </c>
      <c r="E10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XXX-GW</v>
      </c>
    </row>
    <row r="102" spans="1:5" x14ac:dyDescent="0.35">
      <c r="A102">
        <f t="shared" si="2"/>
        <v>101</v>
      </c>
      <c r="B102" t="str">
        <f t="shared" si="3"/>
        <v>10.1xx.yyy.101</v>
      </c>
      <c r="C102" t="s">
        <v>106</v>
      </c>
      <c r="D102" t="s">
        <v>114</v>
      </c>
      <c r="E10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3" spans="1:5" x14ac:dyDescent="0.35">
      <c r="A103">
        <f t="shared" si="2"/>
        <v>102</v>
      </c>
      <c r="B103" t="str">
        <f t="shared" si="3"/>
        <v>10.1xx.yyy.102</v>
      </c>
      <c r="C103" t="s">
        <v>106</v>
      </c>
      <c r="D103" t="s">
        <v>114</v>
      </c>
      <c r="E10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4" spans="1:5" x14ac:dyDescent="0.35">
      <c r="A104">
        <f t="shared" si="2"/>
        <v>103</v>
      </c>
      <c r="B104" t="str">
        <f t="shared" si="3"/>
        <v>10.1xx.yyy.103</v>
      </c>
      <c r="C104" t="s">
        <v>106</v>
      </c>
      <c r="D104" t="s">
        <v>114</v>
      </c>
      <c r="E10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5" spans="1:5" x14ac:dyDescent="0.35">
      <c r="A105">
        <f t="shared" si="2"/>
        <v>104</v>
      </c>
      <c r="B105" t="str">
        <f t="shared" si="3"/>
        <v>10.1xx.yyy.104</v>
      </c>
      <c r="C105" t="s">
        <v>106</v>
      </c>
      <c r="D105" t="s">
        <v>114</v>
      </c>
      <c r="E10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6" spans="1:5" x14ac:dyDescent="0.35">
      <c r="A106">
        <f t="shared" si="2"/>
        <v>105</v>
      </c>
      <c r="B106" t="str">
        <f t="shared" si="3"/>
        <v>10.1xx.yyy.105</v>
      </c>
      <c r="C106" t="s">
        <v>106</v>
      </c>
      <c r="D106" t="s">
        <v>114</v>
      </c>
      <c r="E10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7" spans="1:5" x14ac:dyDescent="0.35">
      <c r="A107">
        <f t="shared" si="2"/>
        <v>106</v>
      </c>
      <c r="B107" t="str">
        <f t="shared" si="3"/>
        <v>10.1xx.yyy.106</v>
      </c>
      <c r="C107" t="s">
        <v>106</v>
      </c>
      <c r="D107" t="s">
        <v>114</v>
      </c>
      <c r="E10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8" spans="1:5" x14ac:dyDescent="0.35">
      <c r="A108">
        <f t="shared" si="2"/>
        <v>107</v>
      </c>
      <c r="B108" t="str">
        <f t="shared" si="3"/>
        <v>10.1xx.yyy.107</v>
      </c>
      <c r="C108" t="s">
        <v>106</v>
      </c>
      <c r="D108" t="s">
        <v>114</v>
      </c>
      <c r="E10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09" spans="1:5" x14ac:dyDescent="0.35">
      <c r="A109">
        <f t="shared" si="2"/>
        <v>108</v>
      </c>
      <c r="B109" t="str">
        <f t="shared" si="3"/>
        <v>10.1xx.yyy.108</v>
      </c>
      <c r="C109" t="s">
        <v>106</v>
      </c>
      <c r="D109" t="s">
        <v>114</v>
      </c>
      <c r="E10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0" spans="1:5" x14ac:dyDescent="0.35">
      <c r="A110">
        <f t="shared" si="2"/>
        <v>109</v>
      </c>
      <c r="B110" t="str">
        <f t="shared" si="3"/>
        <v>10.1xx.yyy.109</v>
      </c>
      <c r="C110" t="s">
        <v>106</v>
      </c>
      <c r="D110" t="s">
        <v>114</v>
      </c>
      <c r="E11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1" spans="1:5" x14ac:dyDescent="0.35">
      <c r="A111">
        <f t="shared" si="2"/>
        <v>110</v>
      </c>
      <c r="B111" t="str">
        <f t="shared" si="3"/>
        <v>10.1xx.yyy.110</v>
      </c>
      <c r="C111" t="s">
        <v>106</v>
      </c>
      <c r="D111" t="s">
        <v>114</v>
      </c>
      <c r="E11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2" spans="1:5" x14ac:dyDescent="0.35">
      <c r="A112">
        <f t="shared" si="2"/>
        <v>111</v>
      </c>
      <c r="B112" t="str">
        <f t="shared" si="3"/>
        <v>10.1xx.yyy.111</v>
      </c>
      <c r="C112" t="s">
        <v>106</v>
      </c>
      <c r="D112" t="s">
        <v>114</v>
      </c>
      <c r="E11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3" spans="1:5" x14ac:dyDescent="0.35">
      <c r="A113">
        <f t="shared" si="2"/>
        <v>112</v>
      </c>
      <c r="B113" t="str">
        <f t="shared" si="3"/>
        <v>10.1xx.yyy.112</v>
      </c>
      <c r="C113" t="s">
        <v>106</v>
      </c>
      <c r="D113" t="s">
        <v>114</v>
      </c>
      <c r="E11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4" spans="1:5" x14ac:dyDescent="0.35">
      <c r="A114">
        <f t="shared" si="2"/>
        <v>113</v>
      </c>
      <c r="B114" t="str">
        <f t="shared" si="3"/>
        <v>10.1xx.yyy.113</v>
      </c>
      <c r="C114" t="s">
        <v>106</v>
      </c>
      <c r="D114" t="s">
        <v>114</v>
      </c>
      <c r="E11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5" spans="1:5" x14ac:dyDescent="0.35">
      <c r="A115">
        <f t="shared" si="2"/>
        <v>114</v>
      </c>
      <c r="B115" t="str">
        <f t="shared" si="3"/>
        <v>10.1xx.yyy.114</v>
      </c>
      <c r="C115" t="s">
        <v>106</v>
      </c>
      <c r="D115" t="s">
        <v>114</v>
      </c>
      <c r="E11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6" spans="1:5" x14ac:dyDescent="0.35">
      <c r="A116">
        <f t="shared" si="2"/>
        <v>115</v>
      </c>
      <c r="B116" t="str">
        <f t="shared" si="3"/>
        <v>10.1xx.yyy.115</v>
      </c>
      <c r="C116" t="s">
        <v>106</v>
      </c>
      <c r="D116" t="s">
        <v>114</v>
      </c>
      <c r="E11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7" spans="1:5" x14ac:dyDescent="0.35">
      <c r="A117">
        <f t="shared" si="2"/>
        <v>116</v>
      </c>
      <c r="B117" t="str">
        <f t="shared" si="3"/>
        <v>10.1xx.yyy.116</v>
      </c>
      <c r="C117" t="s">
        <v>106</v>
      </c>
      <c r="D117" t="s">
        <v>114</v>
      </c>
      <c r="E11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8" spans="1:5" x14ac:dyDescent="0.35">
      <c r="A118">
        <f t="shared" si="2"/>
        <v>117</v>
      </c>
      <c r="B118" t="str">
        <f t="shared" si="3"/>
        <v>10.1xx.yyy.117</v>
      </c>
      <c r="C118" t="s">
        <v>106</v>
      </c>
      <c r="D118" t="s">
        <v>114</v>
      </c>
      <c r="E11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19" spans="1:5" x14ac:dyDescent="0.35">
      <c r="A119">
        <f t="shared" si="2"/>
        <v>118</v>
      </c>
      <c r="B119" t="str">
        <f t="shared" si="3"/>
        <v>10.1xx.yyy.118</v>
      </c>
      <c r="C119" t="s">
        <v>106</v>
      </c>
      <c r="D119" t="s">
        <v>114</v>
      </c>
      <c r="E11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0" spans="1:5" x14ac:dyDescent="0.35">
      <c r="A120">
        <f t="shared" si="2"/>
        <v>119</v>
      </c>
      <c r="B120" t="str">
        <f t="shared" si="3"/>
        <v>10.1xx.yyy.119</v>
      </c>
      <c r="C120" t="s">
        <v>106</v>
      </c>
      <c r="D120" t="s">
        <v>114</v>
      </c>
      <c r="E120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1" spans="1:5" x14ac:dyDescent="0.35">
      <c r="A121">
        <f t="shared" si="2"/>
        <v>120</v>
      </c>
      <c r="B121" t="str">
        <f t="shared" si="3"/>
        <v>10.1xx.yyy.120</v>
      </c>
      <c r="C121" t="s">
        <v>106</v>
      </c>
      <c r="D121" t="s">
        <v>114</v>
      </c>
      <c r="E121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2" spans="1:5" x14ac:dyDescent="0.35">
      <c r="A122">
        <f t="shared" si="2"/>
        <v>121</v>
      </c>
      <c r="B122" t="str">
        <f t="shared" si="3"/>
        <v>10.1xx.yyy.121</v>
      </c>
      <c r="C122" t="s">
        <v>106</v>
      </c>
      <c r="D122" t="s">
        <v>114</v>
      </c>
      <c r="E122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3" spans="1:5" x14ac:dyDescent="0.35">
      <c r="A123">
        <f t="shared" si="2"/>
        <v>122</v>
      </c>
      <c r="B123" t="str">
        <f t="shared" si="3"/>
        <v>10.1xx.yyy.122</v>
      </c>
      <c r="C123" t="s">
        <v>106</v>
      </c>
      <c r="D123" t="s">
        <v>114</v>
      </c>
      <c r="E123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4" spans="1:5" x14ac:dyDescent="0.35">
      <c r="A124">
        <f t="shared" si="2"/>
        <v>123</v>
      </c>
      <c r="B124" t="str">
        <f t="shared" si="3"/>
        <v>10.1xx.yyy.123</v>
      </c>
      <c r="C124" t="s">
        <v>106</v>
      </c>
      <c r="D124" t="s">
        <v>114</v>
      </c>
      <c r="E124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5" spans="1:5" x14ac:dyDescent="0.35">
      <c r="A125">
        <f t="shared" si="2"/>
        <v>124</v>
      </c>
      <c r="B125" t="str">
        <f t="shared" si="3"/>
        <v>10.1xx.yyy.124</v>
      </c>
      <c r="C125" t="s">
        <v>106</v>
      </c>
      <c r="D125" t="s">
        <v>114</v>
      </c>
      <c r="E125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6" spans="1:5" x14ac:dyDescent="0.35">
      <c r="A126">
        <f t="shared" si="2"/>
        <v>125</v>
      </c>
      <c r="B126" t="str">
        <f t="shared" si="3"/>
        <v>10.1xx.yyy.125</v>
      </c>
      <c r="C126" t="s">
        <v>106</v>
      </c>
      <c r="D126" t="s">
        <v>114</v>
      </c>
      <c r="E126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7" spans="1:5" x14ac:dyDescent="0.35">
      <c r="A127">
        <f t="shared" si="2"/>
        <v>126</v>
      </c>
      <c r="B127" t="str">
        <f t="shared" si="3"/>
        <v>10.1xx.yyy.126</v>
      </c>
      <c r="C127" t="s">
        <v>106</v>
      </c>
      <c r="D127" t="s">
        <v>114</v>
      </c>
      <c r="E127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8" spans="1:5" x14ac:dyDescent="0.35">
      <c r="A128">
        <f t="shared" si="2"/>
        <v>127</v>
      </c>
      <c r="B128" t="str">
        <f t="shared" si="3"/>
        <v>10.1xx.yyy.127</v>
      </c>
      <c r="C128" t="s">
        <v>106</v>
      </c>
      <c r="D128" t="s">
        <v>114</v>
      </c>
      <c r="E128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  <row r="129" spans="1:5" x14ac:dyDescent="0.35">
      <c r="A129">
        <f t="shared" si="2"/>
        <v>128</v>
      </c>
      <c r="B129" t="str">
        <f t="shared" si="3"/>
        <v>10.1xx.yyy.128</v>
      </c>
      <c r="C129" t="s">
        <v>106</v>
      </c>
      <c r="D129" t="s">
        <v>114</v>
      </c>
      <c r="E129" t="str">
        <f>_xlfn.IFS(Tbmaster[[#This Row],[Type]]="AP",CONCATENATE(Site!$H$1,"-AP001"),Tbmaster[[#This Row],[Type]]="ARUBA GW",CONCATENATE(Site!$H$1,"-GW"),Tbmaster[[#This Row],[Type]]="BRIDGE",CONCATENATE(Site!$H$1,"-BDG01"),Tbmaster[[#This Row],[Type]]="PRINTER",CONCATENATE(Site!$H$1,"_W001"),Tbmaster[[#This Row],[Type]]="SCANNER",CONCATENATE(Site!$H$1,"_W001"),Tbmaster[[#This Row],[Type]]="SWITCH",CONCATENATE(Site!$H$1,"SW01"))</f>
        <v>XXX-AP001</v>
      </c>
    </row>
  </sheetData>
  <dataValidations count="4">
    <dataValidation type="list" errorStyle="information" allowBlank="1" showInputMessage="1" showErrorMessage="1" error="Select right value" promptTitle="Help" prompt="Please select existing type." sqref="D1" xr:uid="{696EF803-B618-47E0-813F-5F54F0EF9300}">
      <formula1>type</formula1>
    </dataValidation>
    <dataValidation type="list" errorStyle="information" allowBlank="1" showInputMessage="1" showErrorMessage="1" errorTitle="Retry" error="Please select right value" promptTitle="Family" prompt="Please select the family" sqref="C2:C129" xr:uid="{5C29CEBB-F74A-4B59-95A4-D5BE03309545}">
      <formula1>Fam</formula1>
    </dataValidation>
    <dataValidation type="list" allowBlank="1" showInputMessage="1" showErrorMessage="1" sqref="D2:D4 D6:D129" xr:uid="{2BBE1F9F-2CA6-419F-9640-64CCF45C962E}">
      <formula1>OFFSET(dep,,MATCH($C2,fami,0),SUMPRODUCT((fami=$C2)*(com)))</formula1>
    </dataValidation>
    <dataValidation type="list" errorStyle="information" allowBlank="1" showInputMessage="1" showErrorMessage="1" error="Follow instruction" promptTitle="Type" prompt="Select the type in the list" sqref="D5" xr:uid="{E9111B57-4BEA-45FD-8D05-04767F3478F2}">
      <formula1>OFFSET(dep,,MATCH($C5,fami,0),SUMPRODUCT((fami=$C5)*(com)))</formula1>
    </dataValidation>
  </dataValidations>
  <pageMargins left="0.7" right="0.7" top="0.75" bottom="0.75" header="0.3" footer="0.3"/>
  <pageSetup paperSize="9" orientation="portrait" r:id="rId1"/>
  <ignoredErrors>
    <ignoredError sqref="E27:E29 E129" evalError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87F8D-0DF1-471F-BDA8-C5455C213027}">
  <sheetPr codeName="Sheet4"/>
  <dimension ref="A1:M2"/>
  <sheetViews>
    <sheetView topLeftCell="D1" zoomScale="80" zoomScaleNormal="80" workbookViewId="0">
      <selection activeCell="C6" sqref="C6"/>
    </sheetView>
  </sheetViews>
  <sheetFormatPr defaultRowHeight="14.5" x14ac:dyDescent="0.35"/>
  <cols>
    <col min="1" max="1" width="13.6328125" hidden="1" customWidth="1"/>
    <col min="2" max="2" width="2.54296875" hidden="1" customWidth="1"/>
    <col min="3" max="3" width="6.453125" hidden="1" customWidth="1"/>
    <col min="4" max="4" width="11.90625" customWidth="1"/>
    <col min="5" max="5" width="7.7265625" customWidth="1"/>
    <col min="6" max="6" width="11.81640625" customWidth="1"/>
    <col min="7" max="7" width="11.6328125" customWidth="1"/>
    <col min="8" max="8" width="15.90625" customWidth="1"/>
    <col min="9" max="9" width="15.1796875" customWidth="1"/>
    <col min="10" max="10" width="15.08984375" customWidth="1"/>
    <col min="11" max="11" width="17.6328125" customWidth="1"/>
    <col min="12" max="13" width="17.453125" customWidth="1"/>
  </cols>
  <sheetData>
    <row r="1" spans="1:13" x14ac:dyDescent="0.35">
      <c r="A1" s="9" t="s">
        <v>105</v>
      </c>
      <c r="C1" s="8" t="s">
        <v>136</v>
      </c>
      <c r="D1" s="8" t="s">
        <v>0</v>
      </c>
      <c r="E1" s="9" t="s">
        <v>105</v>
      </c>
      <c r="F1" s="9" t="s">
        <v>93</v>
      </c>
      <c r="G1" s="9" t="s">
        <v>62</v>
      </c>
      <c r="H1" s="9" t="s">
        <v>12</v>
      </c>
      <c r="I1" s="9" t="s">
        <v>13</v>
      </c>
      <c r="J1" s="9" t="s">
        <v>95</v>
      </c>
      <c r="K1" s="9" t="s">
        <v>94</v>
      </c>
      <c r="L1" s="9" t="s">
        <v>14</v>
      </c>
      <c r="M1" s="10" t="s">
        <v>96</v>
      </c>
    </row>
    <row r="2" spans="1:13" x14ac:dyDescent="0.35">
      <c r="A2" t="str">
        <f ca="1">RIGHT(CELL("filename",B1),LEN(CELL("filename",B1))-FIND("]",CELL("filename",B1)))</f>
        <v>Family</v>
      </c>
    </row>
  </sheetData>
  <dataValidations count="1">
    <dataValidation type="list" errorStyle="information" allowBlank="1" showInputMessage="1" showErrorMessage="1" error="Select right value" promptTitle="Help" prompt="Please select existing type." sqref="F1" xr:uid="{A4560D3A-FA68-400A-A366-311BBA835CBC}">
      <formula1>type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B8532-36BD-4F08-BF40-C60A662A3FA5}">
  <sheetPr codeName="Sheet5"/>
  <dimension ref="A1:M2"/>
  <sheetViews>
    <sheetView topLeftCell="D1" zoomScale="80" zoomScaleNormal="80" workbookViewId="0">
      <selection activeCell="C5" sqref="C5"/>
    </sheetView>
  </sheetViews>
  <sheetFormatPr defaultRowHeight="14.5" x14ac:dyDescent="0.35"/>
  <cols>
    <col min="1" max="1" width="8.984375E-2" hidden="1" customWidth="1"/>
    <col min="2" max="2" width="3.08984375" hidden="1" customWidth="1"/>
    <col min="3" max="3" width="6.26953125" hidden="1" customWidth="1"/>
    <col min="4" max="4" width="11.90625" customWidth="1"/>
    <col min="5" max="5" width="7.7265625" customWidth="1"/>
    <col min="6" max="6" width="11.81640625" customWidth="1"/>
    <col min="7" max="7" width="11.6328125" customWidth="1"/>
    <col min="8" max="8" width="15.90625" customWidth="1"/>
    <col min="9" max="9" width="15.1796875" customWidth="1"/>
    <col min="10" max="10" width="15.08984375" customWidth="1"/>
    <col min="11" max="11" width="17.6328125" customWidth="1"/>
    <col min="12" max="13" width="17.453125" customWidth="1"/>
  </cols>
  <sheetData>
    <row r="1" spans="1:13" x14ac:dyDescent="0.35">
      <c r="A1" s="9" t="s">
        <v>93</v>
      </c>
      <c r="C1" s="8" t="s">
        <v>136</v>
      </c>
      <c r="D1" s="8" t="s">
        <v>0</v>
      </c>
      <c r="E1" s="9" t="s">
        <v>105</v>
      </c>
      <c r="F1" s="9" t="s">
        <v>93</v>
      </c>
      <c r="G1" s="9" t="s">
        <v>62</v>
      </c>
      <c r="H1" s="9" t="s">
        <v>12</v>
      </c>
      <c r="I1" s="9" t="s">
        <v>13</v>
      </c>
      <c r="J1" s="9" t="s">
        <v>95</v>
      </c>
      <c r="K1" s="9" t="s">
        <v>94</v>
      </c>
      <c r="L1" s="9" t="s">
        <v>14</v>
      </c>
      <c r="M1" s="10" t="s">
        <v>96</v>
      </c>
    </row>
    <row r="2" spans="1:13" x14ac:dyDescent="0.35">
      <c r="A2" t="str">
        <f ca="1">RIGHT(CELL("filename",B1),LEN(CELL("filename",B1))-FIND("]",CELL("filename",B1)))</f>
        <v>Type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G8"/>
  <sheetViews>
    <sheetView showGridLines="0" workbookViewId="0">
      <selection activeCell="B8" sqref="B8"/>
    </sheetView>
  </sheetViews>
  <sheetFormatPr defaultRowHeight="14.5" x14ac:dyDescent="0.35"/>
  <cols>
    <col min="1" max="1" width="15.26953125" customWidth="1"/>
    <col min="2" max="2" width="12.54296875" customWidth="1"/>
    <col min="3" max="3" width="13.7265625" customWidth="1"/>
    <col min="4" max="4" width="18.26953125" customWidth="1"/>
    <col min="5" max="5" width="43.1796875" customWidth="1"/>
    <col min="6" max="6" width="36.1796875" customWidth="1"/>
  </cols>
  <sheetData>
    <row r="1" spans="1:7" x14ac:dyDescent="0.35">
      <c r="A1" s="1" t="s">
        <v>62</v>
      </c>
      <c r="B1" s="1" t="s">
        <v>0</v>
      </c>
      <c r="C1" s="1" t="s">
        <v>12</v>
      </c>
      <c r="D1" s="1" t="s">
        <v>13</v>
      </c>
      <c r="E1" s="1" t="s">
        <v>14</v>
      </c>
      <c r="F1" s="1" t="s">
        <v>63</v>
      </c>
      <c r="G1" s="1"/>
    </row>
    <row r="2" spans="1:7" x14ac:dyDescent="0.35">
      <c r="A2" t="s">
        <v>64</v>
      </c>
      <c r="B2" t="s">
        <v>66</v>
      </c>
      <c r="C2" t="s">
        <v>65</v>
      </c>
      <c r="E2" t="s">
        <v>67</v>
      </c>
    </row>
    <row r="3" spans="1:7" x14ac:dyDescent="0.35">
      <c r="A3" t="s">
        <v>71</v>
      </c>
      <c r="B3" t="s">
        <v>70</v>
      </c>
      <c r="C3" t="s">
        <v>69</v>
      </c>
      <c r="E3" t="s">
        <v>72</v>
      </c>
      <c r="F3" t="s">
        <v>68</v>
      </c>
    </row>
    <row r="4" spans="1:7" x14ac:dyDescent="0.35">
      <c r="A4" t="s">
        <v>75</v>
      </c>
      <c r="B4" t="s">
        <v>74</v>
      </c>
      <c r="C4" t="s">
        <v>77</v>
      </c>
      <c r="D4" t="s">
        <v>76</v>
      </c>
      <c r="E4" t="s">
        <v>86</v>
      </c>
      <c r="F4" t="s">
        <v>73</v>
      </c>
    </row>
    <row r="5" spans="1:7" x14ac:dyDescent="0.35">
      <c r="A5" t="s">
        <v>78</v>
      </c>
      <c r="B5" t="s">
        <v>81</v>
      </c>
      <c r="C5" t="s">
        <v>83</v>
      </c>
      <c r="D5" t="s">
        <v>82</v>
      </c>
      <c r="E5" t="s">
        <v>84</v>
      </c>
      <c r="F5" t="s">
        <v>85</v>
      </c>
    </row>
    <row r="6" spans="1:7" x14ac:dyDescent="0.35">
      <c r="A6" t="s">
        <v>79</v>
      </c>
      <c r="B6" t="s">
        <v>81</v>
      </c>
      <c r="C6" t="s">
        <v>88</v>
      </c>
      <c r="D6" t="s">
        <v>89</v>
      </c>
      <c r="E6" t="s">
        <v>87</v>
      </c>
    </row>
    <row r="7" spans="1:7" x14ac:dyDescent="0.35">
      <c r="A7" t="s">
        <v>80</v>
      </c>
      <c r="B7" t="s">
        <v>91</v>
      </c>
      <c r="C7" t="s">
        <v>90</v>
      </c>
      <c r="E7" t="s">
        <v>92</v>
      </c>
    </row>
    <row r="8" spans="1:7" x14ac:dyDescent="0.35">
      <c r="B8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13</vt:i4>
      </vt:variant>
    </vt:vector>
  </HeadingPairs>
  <TitlesOfParts>
    <vt:vector size="19" baseType="lpstr">
      <vt:lpstr>Site</vt:lpstr>
      <vt:lpstr>Config</vt:lpstr>
      <vt:lpstr>Base</vt:lpstr>
      <vt:lpstr>Family</vt:lpstr>
      <vt:lpstr>Type</vt:lpstr>
      <vt:lpstr>Visitor LAN</vt:lpstr>
      <vt:lpstr>com</vt:lpstr>
      <vt:lpstr>Family!Criteria</vt:lpstr>
      <vt:lpstr>Site!Criteria</vt:lpstr>
      <vt:lpstr>Type!Criteria</vt:lpstr>
      <vt:lpstr>dep</vt:lpstr>
      <vt:lpstr>dept</vt:lpstr>
      <vt:lpstr>Family!Extract</vt:lpstr>
      <vt:lpstr>Type!Extract</vt:lpstr>
      <vt:lpstr>Fam</vt:lpstr>
      <vt:lpstr>fami</vt:lpstr>
      <vt:lpstr>IP</vt:lpstr>
      <vt:lpstr>typ</vt:lpstr>
      <vt:lpstr>type</vt:lpstr>
    </vt:vector>
  </TitlesOfParts>
  <Company>ICRC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 Xavier Magloire Nanguy</dc:creator>
  <cp:lastModifiedBy>Salomon Xavier Magloire Nanguy</cp:lastModifiedBy>
  <dcterms:created xsi:type="dcterms:W3CDTF">2018-01-16T19:29:43Z</dcterms:created>
  <dcterms:modified xsi:type="dcterms:W3CDTF">2020-04-12T00:29:11Z</dcterms:modified>
</cp:coreProperties>
</file>