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S:\INTRANET SOGECA\5 - EXPLOITATION\2. CHANTIERS\1. Chantiers en cours\2022-1049 - Ch. du Croissant\12. Rapports chantier\Rapport de chantier\2023\Aide Excel\"/>
    </mc:Choice>
  </mc:AlternateContent>
  <xr:revisionPtr revIDLastSave="0" documentId="13_ncr:1_{FC03F5D9-E626-4C50-A619-4A37BC890139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Lundi" sheetId="1" r:id="rId1"/>
    <sheet name="Mardi" sheetId="32" r:id="rId2"/>
    <sheet name="Mercredi" sheetId="33" r:id="rId3"/>
    <sheet name="Jeudi" sheetId="34" r:id="rId4"/>
    <sheet name="Vendredi" sheetId="35" r:id="rId5"/>
    <sheet name="LISTES" sheetId="8" state="hidden" r:id="rId6"/>
    <sheet name="Cockpit" sheetId="17" r:id="rId7"/>
  </sheets>
  <definedNames>
    <definedName name="f_fournisseurs">OFFSET(p_fournisseurs,0,0,COUNTA(l_fournisseurs),1)</definedName>
    <definedName name="f_machines">OFFSET(p_machines,0,0,COUNTA(l_machines),1)</definedName>
    <definedName name="f_personnel">OFFSET(p_personnel,0,0,COUNTA(l_personnel),1)</definedName>
    <definedName name="l_fournisseurs">LISTES!$M:$M</definedName>
    <definedName name="l_machines">LISTES!$H:$H</definedName>
    <definedName name="l_personnel">LISTES!$B:$B</definedName>
    <definedName name="p_fournisseurs">LISTES!$M$1</definedName>
    <definedName name="p_machines">LISTES!$H$1</definedName>
    <definedName name="p_personnel">LISTES!#REF!</definedName>
    <definedName name="_xlnm.Print_Area" localSheetId="3">Jeudi!$A$1:$Y$51</definedName>
    <definedName name="_xlnm.Print_Area" localSheetId="0">Lundi!$A$1:$Y$51</definedName>
    <definedName name="_xlnm.Print_Area" localSheetId="1">Mardi!$A$1:$Y$51</definedName>
    <definedName name="_xlnm.Print_Area" localSheetId="2">Mercredi!$A$1:$Y$51</definedName>
    <definedName name="_xlnm.Print_Area" localSheetId="4">Vendredi!$A$1:$Y$51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34" l="1"/>
  <c r="C33" i="33"/>
  <c r="W46" i="17"/>
  <c r="Z46" i="17" s="1"/>
  <c r="R46" i="17"/>
  <c r="U46" i="17" s="1"/>
  <c r="M46" i="17"/>
  <c r="P46" i="17" s="1"/>
  <c r="H46" i="17"/>
  <c r="K46" i="17" s="1"/>
  <c r="C46" i="17"/>
  <c r="F46" i="17" s="1"/>
  <c r="AA77" i="17"/>
  <c r="AA76" i="17"/>
  <c r="AA74" i="17"/>
  <c r="AA73" i="17"/>
  <c r="AA70" i="17"/>
  <c r="AA69" i="17"/>
  <c r="AA68" i="17"/>
  <c r="AA66" i="17"/>
  <c r="AA65" i="17"/>
  <c r="AA62" i="17"/>
  <c r="AA61" i="17"/>
  <c r="AA60" i="17"/>
  <c r="AA58" i="17"/>
  <c r="AA57" i="17"/>
  <c r="V76" i="17"/>
  <c r="V72" i="17"/>
  <c r="V68" i="17"/>
  <c r="V64" i="17"/>
  <c r="V55" i="17"/>
  <c r="Q75" i="17"/>
  <c r="Q71" i="17"/>
  <c r="Q67" i="17"/>
  <c r="Q63" i="17"/>
  <c r="L77" i="17"/>
  <c r="L69" i="17"/>
  <c r="L61" i="17"/>
  <c r="W50" i="17"/>
  <c r="X50" i="17"/>
  <c r="Z50" i="17"/>
  <c r="AA50" i="17" s="1"/>
  <c r="W51" i="17"/>
  <c r="X51" i="17"/>
  <c r="Z51" i="17"/>
  <c r="AA51" i="17" s="1"/>
  <c r="W52" i="17"/>
  <c r="X52" i="17"/>
  <c r="Z52" i="17"/>
  <c r="AA52" i="17" s="1"/>
  <c r="W53" i="17"/>
  <c r="X53" i="17"/>
  <c r="Z53" i="17"/>
  <c r="AA53" i="17" s="1"/>
  <c r="W54" i="17"/>
  <c r="X54" i="17"/>
  <c r="Z54" i="17"/>
  <c r="AA54" i="17" s="1"/>
  <c r="W55" i="17"/>
  <c r="X55" i="17"/>
  <c r="Z55" i="17"/>
  <c r="AA55" i="17" s="1"/>
  <c r="W56" i="17"/>
  <c r="X56" i="17"/>
  <c r="Z56" i="17"/>
  <c r="AA56" i="17" s="1"/>
  <c r="W57" i="17"/>
  <c r="X57" i="17"/>
  <c r="Z57" i="17"/>
  <c r="W58" i="17"/>
  <c r="X58" i="17"/>
  <c r="Z58" i="17"/>
  <c r="W59" i="17"/>
  <c r="X59" i="17"/>
  <c r="Z59" i="17"/>
  <c r="AA59" i="17" s="1"/>
  <c r="W60" i="17"/>
  <c r="X60" i="17"/>
  <c r="Z60" i="17"/>
  <c r="W61" i="17"/>
  <c r="X61" i="17"/>
  <c r="Z61" i="17"/>
  <c r="W62" i="17"/>
  <c r="X62" i="17"/>
  <c r="Z62" i="17"/>
  <c r="W63" i="17"/>
  <c r="X63" i="17"/>
  <c r="Z63" i="17"/>
  <c r="AA63" i="17" s="1"/>
  <c r="W64" i="17"/>
  <c r="X64" i="17"/>
  <c r="Z64" i="17"/>
  <c r="AA64" i="17" s="1"/>
  <c r="W65" i="17"/>
  <c r="X65" i="17"/>
  <c r="Z65" i="17"/>
  <c r="W66" i="17"/>
  <c r="X66" i="17"/>
  <c r="Z66" i="17"/>
  <c r="W67" i="17"/>
  <c r="X67" i="17"/>
  <c r="Z67" i="17"/>
  <c r="AA67" i="17" s="1"/>
  <c r="W68" i="17"/>
  <c r="X68" i="17"/>
  <c r="Z68" i="17"/>
  <c r="W69" i="17"/>
  <c r="X69" i="17"/>
  <c r="Z69" i="17"/>
  <c r="W70" i="17"/>
  <c r="X70" i="17"/>
  <c r="Z70" i="17"/>
  <c r="W71" i="17"/>
  <c r="X71" i="17"/>
  <c r="Z71" i="17"/>
  <c r="AA71" i="17" s="1"/>
  <c r="W72" i="17"/>
  <c r="X72" i="17"/>
  <c r="Z72" i="17"/>
  <c r="AA72" i="17" s="1"/>
  <c r="W73" i="17"/>
  <c r="X73" i="17"/>
  <c r="Z73" i="17"/>
  <c r="W74" i="17"/>
  <c r="X74" i="17"/>
  <c r="Z74" i="17"/>
  <c r="W75" i="17"/>
  <c r="X75" i="17"/>
  <c r="Z75" i="17"/>
  <c r="AA75" i="17" s="1"/>
  <c r="W76" i="17"/>
  <c r="X76" i="17"/>
  <c r="Z76" i="17"/>
  <c r="W77" i="17"/>
  <c r="X77" i="17"/>
  <c r="Z77" i="17"/>
  <c r="Z49" i="17"/>
  <c r="AA49" i="17" s="1"/>
  <c r="X49" i="17"/>
  <c r="W49" i="17"/>
  <c r="R50" i="17"/>
  <c r="S50" i="17"/>
  <c r="U50" i="17"/>
  <c r="V50" i="17" s="1"/>
  <c r="R51" i="17"/>
  <c r="S51" i="17"/>
  <c r="U51" i="17"/>
  <c r="V51" i="17" s="1"/>
  <c r="R52" i="17"/>
  <c r="S52" i="17"/>
  <c r="U52" i="17"/>
  <c r="V52" i="17" s="1"/>
  <c r="R53" i="17"/>
  <c r="S53" i="17"/>
  <c r="U53" i="17"/>
  <c r="V53" i="17" s="1"/>
  <c r="R54" i="17"/>
  <c r="S54" i="17"/>
  <c r="U54" i="17"/>
  <c r="V54" i="17" s="1"/>
  <c r="R55" i="17"/>
  <c r="S55" i="17"/>
  <c r="U55" i="17"/>
  <c r="R56" i="17"/>
  <c r="S56" i="17"/>
  <c r="U56" i="17"/>
  <c r="V56" i="17" s="1"/>
  <c r="R57" i="17"/>
  <c r="S57" i="17"/>
  <c r="U57" i="17"/>
  <c r="V57" i="17" s="1"/>
  <c r="R58" i="17"/>
  <c r="S58" i="17"/>
  <c r="U58" i="17"/>
  <c r="V58" i="17" s="1"/>
  <c r="R59" i="17"/>
  <c r="S59" i="17"/>
  <c r="U59" i="17"/>
  <c r="V59" i="17" s="1"/>
  <c r="R60" i="17"/>
  <c r="S60" i="17"/>
  <c r="U60" i="17"/>
  <c r="V60" i="17" s="1"/>
  <c r="R61" i="17"/>
  <c r="S61" i="17"/>
  <c r="U61" i="17"/>
  <c r="V61" i="17" s="1"/>
  <c r="R62" i="17"/>
  <c r="S62" i="17"/>
  <c r="U62" i="17"/>
  <c r="V62" i="17" s="1"/>
  <c r="R63" i="17"/>
  <c r="S63" i="17"/>
  <c r="U63" i="17"/>
  <c r="V63" i="17" s="1"/>
  <c r="R64" i="17"/>
  <c r="S64" i="17"/>
  <c r="U64" i="17"/>
  <c r="R65" i="17"/>
  <c r="S65" i="17"/>
  <c r="U65" i="17"/>
  <c r="V65" i="17" s="1"/>
  <c r="R66" i="17"/>
  <c r="S66" i="17"/>
  <c r="U66" i="17"/>
  <c r="V66" i="17" s="1"/>
  <c r="R67" i="17"/>
  <c r="S67" i="17"/>
  <c r="U67" i="17"/>
  <c r="V67" i="17" s="1"/>
  <c r="R68" i="17"/>
  <c r="S68" i="17"/>
  <c r="U68" i="17"/>
  <c r="R69" i="17"/>
  <c r="S69" i="17"/>
  <c r="U69" i="17"/>
  <c r="V69" i="17" s="1"/>
  <c r="R70" i="17"/>
  <c r="S70" i="17"/>
  <c r="U70" i="17"/>
  <c r="V70" i="17" s="1"/>
  <c r="R71" i="17"/>
  <c r="S71" i="17"/>
  <c r="U71" i="17"/>
  <c r="V71" i="17" s="1"/>
  <c r="R72" i="17"/>
  <c r="S72" i="17"/>
  <c r="U72" i="17"/>
  <c r="R73" i="17"/>
  <c r="S73" i="17"/>
  <c r="U73" i="17"/>
  <c r="V73" i="17" s="1"/>
  <c r="R74" i="17"/>
  <c r="S74" i="17"/>
  <c r="U74" i="17"/>
  <c r="V74" i="17" s="1"/>
  <c r="R75" i="17"/>
  <c r="S75" i="17"/>
  <c r="U75" i="17"/>
  <c r="V75" i="17" s="1"/>
  <c r="R76" i="17"/>
  <c r="S76" i="17"/>
  <c r="U76" i="17"/>
  <c r="R77" i="17"/>
  <c r="S77" i="17"/>
  <c r="U77" i="17"/>
  <c r="V77" i="17" s="1"/>
  <c r="U49" i="17"/>
  <c r="V49" i="17" s="1"/>
  <c r="S49" i="17"/>
  <c r="R49" i="17"/>
  <c r="M50" i="17"/>
  <c r="N50" i="17"/>
  <c r="P50" i="17"/>
  <c r="Q50" i="17" s="1"/>
  <c r="M51" i="17"/>
  <c r="N51" i="17"/>
  <c r="P51" i="17"/>
  <c r="Q51" i="17" s="1"/>
  <c r="M52" i="17"/>
  <c r="N52" i="17"/>
  <c r="P52" i="17"/>
  <c r="Q52" i="17" s="1"/>
  <c r="M53" i="17"/>
  <c r="N53" i="17"/>
  <c r="P53" i="17"/>
  <c r="Q53" i="17" s="1"/>
  <c r="M54" i="17"/>
  <c r="N54" i="17"/>
  <c r="P54" i="17"/>
  <c r="Q54" i="17" s="1"/>
  <c r="M55" i="17"/>
  <c r="N55" i="17"/>
  <c r="P55" i="17"/>
  <c r="Q55" i="17" s="1"/>
  <c r="M56" i="17"/>
  <c r="N56" i="17"/>
  <c r="P56" i="17"/>
  <c r="Q56" i="17" s="1"/>
  <c r="M57" i="17"/>
  <c r="N57" i="17"/>
  <c r="P57" i="17"/>
  <c r="Q57" i="17" s="1"/>
  <c r="M58" i="17"/>
  <c r="N58" i="17"/>
  <c r="P58" i="17"/>
  <c r="Q58" i="17" s="1"/>
  <c r="M59" i="17"/>
  <c r="N59" i="17"/>
  <c r="P59" i="17"/>
  <c r="Q59" i="17" s="1"/>
  <c r="M60" i="17"/>
  <c r="N60" i="17"/>
  <c r="P60" i="17"/>
  <c r="Q60" i="17" s="1"/>
  <c r="M61" i="17"/>
  <c r="N61" i="17"/>
  <c r="P61" i="17"/>
  <c r="Q61" i="17" s="1"/>
  <c r="M62" i="17"/>
  <c r="N62" i="17"/>
  <c r="P62" i="17"/>
  <c r="Q62" i="17" s="1"/>
  <c r="M63" i="17"/>
  <c r="N63" i="17"/>
  <c r="P63" i="17"/>
  <c r="M64" i="17"/>
  <c r="N64" i="17"/>
  <c r="P64" i="17"/>
  <c r="Q64" i="17" s="1"/>
  <c r="M65" i="17"/>
  <c r="N65" i="17"/>
  <c r="P65" i="17"/>
  <c r="Q65" i="17" s="1"/>
  <c r="M66" i="17"/>
  <c r="N66" i="17"/>
  <c r="P66" i="17"/>
  <c r="Q66" i="17" s="1"/>
  <c r="M67" i="17"/>
  <c r="N67" i="17"/>
  <c r="P67" i="17"/>
  <c r="M68" i="17"/>
  <c r="N68" i="17"/>
  <c r="P68" i="17"/>
  <c r="Q68" i="17" s="1"/>
  <c r="M69" i="17"/>
  <c r="N69" i="17"/>
  <c r="P69" i="17"/>
  <c r="Q69" i="17" s="1"/>
  <c r="M70" i="17"/>
  <c r="N70" i="17"/>
  <c r="P70" i="17"/>
  <c r="Q70" i="17" s="1"/>
  <c r="M71" i="17"/>
  <c r="N71" i="17"/>
  <c r="P71" i="17"/>
  <c r="M72" i="17"/>
  <c r="N72" i="17"/>
  <c r="P72" i="17"/>
  <c r="Q72" i="17" s="1"/>
  <c r="M73" i="17"/>
  <c r="N73" i="17"/>
  <c r="P73" i="17"/>
  <c r="Q73" i="17" s="1"/>
  <c r="M74" i="17"/>
  <c r="N74" i="17"/>
  <c r="P74" i="17"/>
  <c r="Q74" i="17" s="1"/>
  <c r="M75" i="17"/>
  <c r="N75" i="17"/>
  <c r="P75" i="17"/>
  <c r="M76" i="17"/>
  <c r="N76" i="17"/>
  <c r="P76" i="17"/>
  <c r="Q76" i="17" s="1"/>
  <c r="M77" i="17"/>
  <c r="N77" i="17"/>
  <c r="P77" i="17"/>
  <c r="Q77" i="17" s="1"/>
  <c r="P49" i="17"/>
  <c r="Q49" i="17" s="1"/>
  <c r="N49" i="17"/>
  <c r="M49" i="17"/>
  <c r="H50" i="17"/>
  <c r="I50" i="17"/>
  <c r="K50" i="17"/>
  <c r="L50" i="17" s="1"/>
  <c r="H51" i="17"/>
  <c r="I51" i="17"/>
  <c r="K51" i="17"/>
  <c r="L51" i="17" s="1"/>
  <c r="H52" i="17"/>
  <c r="I52" i="17"/>
  <c r="K52" i="17"/>
  <c r="L52" i="17" s="1"/>
  <c r="H53" i="17"/>
  <c r="I53" i="17"/>
  <c r="K53" i="17"/>
  <c r="L53" i="17" s="1"/>
  <c r="H54" i="17"/>
  <c r="I54" i="17"/>
  <c r="K54" i="17"/>
  <c r="L54" i="17" s="1"/>
  <c r="H55" i="17"/>
  <c r="I55" i="17"/>
  <c r="K55" i="17"/>
  <c r="L55" i="17" s="1"/>
  <c r="H56" i="17"/>
  <c r="I56" i="17"/>
  <c r="K56" i="17"/>
  <c r="L56" i="17" s="1"/>
  <c r="H57" i="17"/>
  <c r="I57" i="17"/>
  <c r="K57" i="17"/>
  <c r="L57" i="17" s="1"/>
  <c r="H58" i="17"/>
  <c r="I58" i="17"/>
  <c r="K58" i="17"/>
  <c r="L58" i="17" s="1"/>
  <c r="H59" i="17"/>
  <c r="I59" i="17"/>
  <c r="K59" i="17"/>
  <c r="L59" i="17" s="1"/>
  <c r="H60" i="17"/>
  <c r="I60" i="17"/>
  <c r="K60" i="17"/>
  <c r="L60" i="17" s="1"/>
  <c r="H61" i="17"/>
  <c r="I61" i="17"/>
  <c r="K61" i="17"/>
  <c r="H62" i="17"/>
  <c r="I62" i="17"/>
  <c r="K62" i="17"/>
  <c r="L62" i="17" s="1"/>
  <c r="H63" i="17"/>
  <c r="I63" i="17"/>
  <c r="K63" i="17"/>
  <c r="L63" i="17" s="1"/>
  <c r="H64" i="17"/>
  <c r="I64" i="17"/>
  <c r="K64" i="17"/>
  <c r="L64" i="17" s="1"/>
  <c r="H65" i="17"/>
  <c r="I65" i="17"/>
  <c r="K65" i="17"/>
  <c r="L65" i="17" s="1"/>
  <c r="H66" i="17"/>
  <c r="I66" i="17"/>
  <c r="K66" i="17"/>
  <c r="L66" i="17" s="1"/>
  <c r="H67" i="17"/>
  <c r="I67" i="17"/>
  <c r="K67" i="17"/>
  <c r="L67" i="17" s="1"/>
  <c r="H68" i="17"/>
  <c r="I68" i="17"/>
  <c r="K68" i="17"/>
  <c r="L68" i="17" s="1"/>
  <c r="H69" i="17"/>
  <c r="I69" i="17"/>
  <c r="K69" i="17"/>
  <c r="H70" i="17"/>
  <c r="I70" i="17"/>
  <c r="K70" i="17"/>
  <c r="L70" i="17" s="1"/>
  <c r="H71" i="17"/>
  <c r="I71" i="17"/>
  <c r="K71" i="17"/>
  <c r="L71" i="17" s="1"/>
  <c r="H72" i="17"/>
  <c r="I72" i="17"/>
  <c r="K72" i="17"/>
  <c r="L72" i="17" s="1"/>
  <c r="H73" i="17"/>
  <c r="I73" i="17"/>
  <c r="K73" i="17"/>
  <c r="L73" i="17" s="1"/>
  <c r="H74" i="17"/>
  <c r="I74" i="17"/>
  <c r="K74" i="17"/>
  <c r="L74" i="17" s="1"/>
  <c r="H75" i="17"/>
  <c r="I75" i="17"/>
  <c r="K75" i="17"/>
  <c r="L75" i="17" s="1"/>
  <c r="H76" i="17"/>
  <c r="I76" i="17"/>
  <c r="K76" i="17"/>
  <c r="L76" i="17" s="1"/>
  <c r="H77" i="17"/>
  <c r="I77" i="17"/>
  <c r="K77" i="17"/>
  <c r="K49" i="17"/>
  <c r="L49" i="17" s="1"/>
  <c r="I49" i="17"/>
  <c r="H49" i="17"/>
  <c r="W27" i="17"/>
  <c r="W28" i="17"/>
  <c r="W29" i="17"/>
  <c r="W30" i="17"/>
  <c r="W31" i="17"/>
  <c r="W32" i="17"/>
  <c r="W33" i="17"/>
  <c r="W34" i="17"/>
  <c r="W35" i="17"/>
  <c r="W36" i="17"/>
  <c r="W37" i="17"/>
  <c r="W38" i="17"/>
  <c r="W39" i="17"/>
  <c r="W40" i="17"/>
  <c r="W41" i="17"/>
  <c r="W42" i="17"/>
  <c r="W43" i="17"/>
  <c r="W26" i="17"/>
  <c r="R27" i="17"/>
  <c r="R28" i="17"/>
  <c r="R29" i="17"/>
  <c r="R30" i="17"/>
  <c r="R31" i="17"/>
  <c r="R32" i="17"/>
  <c r="R33" i="17"/>
  <c r="R34" i="17"/>
  <c r="R35" i="17"/>
  <c r="R36" i="17"/>
  <c r="R37" i="17"/>
  <c r="R38" i="17"/>
  <c r="R39" i="17"/>
  <c r="R40" i="17"/>
  <c r="R41" i="17"/>
  <c r="R42" i="17"/>
  <c r="R43" i="17"/>
  <c r="R26" i="17"/>
  <c r="M27" i="17"/>
  <c r="M28" i="17"/>
  <c r="M29" i="17"/>
  <c r="M30" i="17"/>
  <c r="M31" i="17"/>
  <c r="M32" i="17"/>
  <c r="M33" i="17"/>
  <c r="M34" i="17"/>
  <c r="M35" i="17"/>
  <c r="M36" i="17"/>
  <c r="M37" i="17"/>
  <c r="M38" i="17"/>
  <c r="M39" i="17"/>
  <c r="M40" i="17"/>
  <c r="M41" i="17"/>
  <c r="M42" i="17"/>
  <c r="M43" i="17"/>
  <c r="M26" i="17"/>
  <c r="H27" i="17"/>
  <c r="H28" i="17"/>
  <c r="H29" i="17"/>
  <c r="H30" i="17"/>
  <c r="H31" i="17"/>
  <c r="H32" i="17"/>
  <c r="H33" i="17"/>
  <c r="H34" i="17"/>
  <c r="H35" i="17"/>
  <c r="H36" i="17"/>
  <c r="H37" i="17"/>
  <c r="H38" i="17"/>
  <c r="H39" i="17"/>
  <c r="H40" i="17"/>
  <c r="H41" i="17"/>
  <c r="H42" i="17"/>
  <c r="H43" i="17"/>
  <c r="H26" i="17"/>
  <c r="C27" i="17"/>
  <c r="C28" i="17"/>
  <c r="C29" i="17"/>
  <c r="C30" i="17"/>
  <c r="C31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26" i="17"/>
  <c r="W8" i="17"/>
  <c r="Z8" i="17" s="1"/>
  <c r="W9" i="17"/>
  <c r="Z9" i="17" s="1"/>
  <c r="W10" i="17"/>
  <c r="Z10" i="17" s="1"/>
  <c r="W11" i="17"/>
  <c r="Z11" i="17" s="1"/>
  <c r="W12" i="17"/>
  <c r="W13" i="17"/>
  <c r="W14" i="17"/>
  <c r="W15" i="17"/>
  <c r="Z15" i="17" s="1"/>
  <c r="W16" i="17"/>
  <c r="Z16" i="17" s="1"/>
  <c r="W17" i="17"/>
  <c r="Z17" i="17" s="1"/>
  <c r="W18" i="17"/>
  <c r="W19" i="17"/>
  <c r="W20" i="17"/>
  <c r="W21" i="17"/>
  <c r="W22" i="17"/>
  <c r="Z22" i="17" s="1"/>
  <c r="W23" i="17"/>
  <c r="Z23" i="17" s="1"/>
  <c r="W24" i="17"/>
  <c r="Z24" i="17" s="1"/>
  <c r="R8" i="17"/>
  <c r="U8" i="17" s="1"/>
  <c r="R9" i="17"/>
  <c r="U9" i="17" s="1"/>
  <c r="R10" i="17"/>
  <c r="U10" i="17" s="1"/>
  <c r="R11" i="17"/>
  <c r="U11" i="17" s="1"/>
  <c r="R12" i="17"/>
  <c r="R13" i="17"/>
  <c r="U13" i="17" s="1"/>
  <c r="R14" i="17"/>
  <c r="R15" i="17"/>
  <c r="U15" i="17" s="1"/>
  <c r="R16" i="17"/>
  <c r="R17" i="17"/>
  <c r="R18" i="17"/>
  <c r="R19" i="17"/>
  <c r="R20" i="17"/>
  <c r="R21" i="17"/>
  <c r="R22" i="17"/>
  <c r="R23" i="17"/>
  <c r="U23" i="17" s="1"/>
  <c r="R24" i="17"/>
  <c r="U24" i="17" s="1"/>
  <c r="W7" i="17"/>
  <c r="Z7" i="17" s="1"/>
  <c r="R7" i="17"/>
  <c r="U7" i="17" s="1"/>
  <c r="Z12" i="17"/>
  <c r="Z13" i="17"/>
  <c r="Z14" i="17"/>
  <c r="Z18" i="17"/>
  <c r="Z19" i="17"/>
  <c r="Z20" i="17"/>
  <c r="Z21" i="17"/>
  <c r="U12" i="17"/>
  <c r="U14" i="17"/>
  <c r="U16" i="17"/>
  <c r="U17" i="17"/>
  <c r="U18" i="17"/>
  <c r="U19" i="17"/>
  <c r="U20" i="17"/>
  <c r="U21" i="17"/>
  <c r="U22" i="17"/>
  <c r="M8" i="17"/>
  <c r="P8" i="17" s="1"/>
  <c r="M9" i="17"/>
  <c r="P9" i="17" s="1"/>
  <c r="M10" i="17"/>
  <c r="P10" i="17" s="1"/>
  <c r="M11" i="17"/>
  <c r="P11" i="17" s="1"/>
  <c r="M12" i="17"/>
  <c r="M13" i="17"/>
  <c r="M14" i="17"/>
  <c r="P14" i="17" s="1"/>
  <c r="M15" i="17"/>
  <c r="P15" i="17" s="1"/>
  <c r="M16" i="17"/>
  <c r="P16" i="17" s="1"/>
  <c r="M17" i="17"/>
  <c r="P17" i="17" s="1"/>
  <c r="M18" i="17"/>
  <c r="P18" i="17" s="1"/>
  <c r="M19" i="17"/>
  <c r="M20" i="17"/>
  <c r="M21" i="17"/>
  <c r="M22" i="17"/>
  <c r="M23" i="17"/>
  <c r="P23" i="17" s="1"/>
  <c r="M24" i="17"/>
  <c r="P24" i="17" s="1"/>
  <c r="M7" i="17"/>
  <c r="P7" i="17" s="1"/>
  <c r="P12" i="17"/>
  <c r="P13" i="17"/>
  <c r="P19" i="17"/>
  <c r="P20" i="17"/>
  <c r="P21" i="17"/>
  <c r="P22" i="17"/>
  <c r="K15" i="17"/>
  <c r="K16" i="17"/>
  <c r="K17" i="17"/>
  <c r="K18" i="17"/>
  <c r="K23" i="17"/>
  <c r="K24" i="17"/>
  <c r="F12" i="17"/>
  <c r="F13" i="17"/>
  <c r="F14" i="17"/>
  <c r="F15" i="17"/>
  <c r="F20" i="17"/>
  <c r="F21" i="17"/>
  <c r="F22" i="17"/>
  <c r="F23" i="17"/>
  <c r="H8" i="17"/>
  <c r="K8" i="17" s="1"/>
  <c r="H9" i="17"/>
  <c r="K9" i="17" s="1"/>
  <c r="H10" i="17"/>
  <c r="K10" i="17" s="1"/>
  <c r="H11" i="17"/>
  <c r="K11" i="17" s="1"/>
  <c r="H12" i="17"/>
  <c r="K12" i="17" s="1"/>
  <c r="H13" i="17"/>
  <c r="K13" i="17" s="1"/>
  <c r="H14" i="17"/>
  <c r="K14" i="17" s="1"/>
  <c r="H15" i="17"/>
  <c r="H16" i="17"/>
  <c r="H17" i="17"/>
  <c r="H18" i="17"/>
  <c r="H19" i="17"/>
  <c r="K19" i="17" s="1"/>
  <c r="H20" i="17"/>
  <c r="K20" i="17" s="1"/>
  <c r="H21" i="17"/>
  <c r="K21" i="17" s="1"/>
  <c r="H22" i="17"/>
  <c r="K22" i="17" s="1"/>
  <c r="H23" i="17"/>
  <c r="H24" i="17"/>
  <c r="H7" i="17"/>
  <c r="K7" i="17" s="1"/>
  <c r="C8" i="17"/>
  <c r="F8" i="17" s="1"/>
  <c r="C9" i="17"/>
  <c r="F9" i="17" s="1"/>
  <c r="C10" i="17"/>
  <c r="F10" i="17" s="1"/>
  <c r="C11" i="17"/>
  <c r="F11" i="17" s="1"/>
  <c r="C12" i="17"/>
  <c r="C13" i="17"/>
  <c r="C14" i="17"/>
  <c r="C15" i="17"/>
  <c r="C16" i="17"/>
  <c r="C17" i="17"/>
  <c r="C18" i="17"/>
  <c r="F18" i="17" s="1"/>
  <c r="C19" i="17"/>
  <c r="C20" i="17"/>
  <c r="C21" i="17"/>
  <c r="C22" i="17"/>
  <c r="C23" i="17"/>
  <c r="C24" i="17"/>
  <c r="C7" i="17"/>
  <c r="F7" i="17" s="1"/>
  <c r="F77" i="17"/>
  <c r="G77" i="17" s="1"/>
  <c r="F50" i="17"/>
  <c r="G50" i="17" s="1"/>
  <c r="F51" i="17"/>
  <c r="G51" i="17" s="1"/>
  <c r="F52" i="17"/>
  <c r="G52" i="17" s="1"/>
  <c r="F53" i="17"/>
  <c r="G53" i="17" s="1"/>
  <c r="F54" i="17"/>
  <c r="G54" i="17" s="1"/>
  <c r="F55" i="17"/>
  <c r="G55" i="17" s="1"/>
  <c r="F56" i="17"/>
  <c r="G56" i="17" s="1"/>
  <c r="F57" i="17"/>
  <c r="G57" i="17" s="1"/>
  <c r="F58" i="17"/>
  <c r="G58" i="17" s="1"/>
  <c r="F59" i="17"/>
  <c r="G59" i="17" s="1"/>
  <c r="F60" i="17"/>
  <c r="G60" i="17" s="1"/>
  <c r="F61" i="17"/>
  <c r="G61" i="17" s="1"/>
  <c r="F62" i="17"/>
  <c r="G62" i="17" s="1"/>
  <c r="F63" i="17"/>
  <c r="G63" i="17" s="1"/>
  <c r="F64" i="17"/>
  <c r="G64" i="17" s="1"/>
  <c r="F65" i="17"/>
  <c r="G65" i="17" s="1"/>
  <c r="F66" i="17"/>
  <c r="G66" i="17" s="1"/>
  <c r="F67" i="17"/>
  <c r="G67" i="17" s="1"/>
  <c r="F68" i="17"/>
  <c r="G68" i="17" s="1"/>
  <c r="F69" i="17"/>
  <c r="G69" i="17" s="1"/>
  <c r="F70" i="17"/>
  <c r="G70" i="17" s="1"/>
  <c r="F71" i="17"/>
  <c r="G71" i="17" s="1"/>
  <c r="F72" i="17"/>
  <c r="G72" i="17" s="1"/>
  <c r="F73" i="17"/>
  <c r="G73" i="17" s="1"/>
  <c r="F74" i="17"/>
  <c r="G74" i="17" s="1"/>
  <c r="F75" i="17"/>
  <c r="G75" i="17" s="1"/>
  <c r="F76" i="17"/>
  <c r="G76" i="17" s="1"/>
  <c r="F49" i="17"/>
  <c r="G49" i="17" s="1"/>
  <c r="D50" i="17"/>
  <c r="D51" i="17"/>
  <c r="D52" i="17"/>
  <c r="D53" i="17"/>
  <c r="D54" i="17"/>
  <c r="D55" i="17"/>
  <c r="D56" i="17"/>
  <c r="D57" i="17"/>
  <c r="D58" i="17"/>
  <c r="D59" i="17"/>
  <c r="D60" i="17"/>
  <c r="D61" i="17"/>
  <c r="D62" i="17"/>
  <c r="D63" i="17"/>
  <c r="D64" i="17"/>
  <c r="D65" i="17"/>
  <c r="D66" i="17"/>
  <c r="D67" i="17"/>
  <c r="D68" i="17"/>
  <c r="D69" i="17"/>
  <c r="D70" i="17"/>
  <c r="D71" i="17"/>
  <c r="D72" i="17"/>
  <c r="D73" i="17"/>
  <c r="D74" i="17"/>
  <c r="D75" i="17"/>
  <c r="D76" i="17"/>
  <c r="D77" i="17"/>
  <c r="D49" i="17"/>
  <c r="C56" i="17"/>
  <c r="C57" i="17"/>
  <c r="C58" i="17"/>
  <c r="C59" i="17"/>
  <c r="C60" i="17"/>
  <c r="C61" i="17"/>
  <c r="C62" i="17"/>
  <c r="C63" i="17"/>
  <c r="C64" i="17"/>
  <c r="C65" i="17"/>
  <c r="C66" i="17"/>
  <c r="C67" i="17"/>
  <c r="C68" i="17"/>
  <c r="C69" i="17"/>
  <c r="C70" i="17"/>
  <c r="C71" i="17"/>
  <c r="C72" i="17"/>
  <c r="C73" i="17"/>
  <c r="C74" i="17"/>
  <c r="C75" i="17"/>
  <c r="C76" i="17"/>
  <c r="C77" i="17"/>
  <c r="C49" i="17"/>
  <c r="C50" i="17"/>
  <c r="C51" i="17"/>
  <c r="C52" i="17"/>
  <c r="C54" i="17"/>
  <c r="C55" i="17"/>
  <c r="AB18" i="17" l="1"/>
  <c r="AB20" i="17"/>
  <c r="AB12" i="17"/>
  <c r="AB23" i="17"/>
  <c r="AB15" i="17"/>
  <c r="AB22" i="17"/>
  <c r="AB14" i="17"/>
  <c r="AB21" i="17"/>
  <c r="AB13" i="17"/>
  <c r="F19" i="17"/>
  <c r="AB19" i="17" s="1"/>
  <c r="F17" i="17"/>
  <c r="AB17" i="17" s="1"/>
  <c r="F24" i="17"/>
  <c r="AB24" i="17" s="1"/>
  <c r="F16" i="17"/>
  <c r="AB16" i="17" s="1"/>
  <c r="AC45" i="17"/>
  <c r="AB49" i="17"/>
  <c r="AB11" i="17"/>
  <c r="AB10" i="17"/>
  <c r="AB9" i="17"/>
  <c r="AB8" i="17"/>
  <c r="AB55" i="17"/>
  <c r="AB7" i="17"/>
  <c r="AB57" i="17"/>
  <c r="AB27" i="17"/>
  <c r="AB28" i="17"/>
  <c r="AB29" i="17"/>
  <c r="AB30" i="17"/>
  <c r="AB31" i="17"/>
  <c r="AB32" i="17"/>
  <c r="AB33" i="17"/>
  <c r="AB34" i="17"/>
  <c r="AB35" i="17"/>
  <c r="AB36" i="17"/>
  <c r="AB37" i="17"/>
  <c r="AB38" i="17"/>
  <c r="AB39" i="17"/>
  <c r="AB40" i="17"/>
  <c r="AB41" i="17"/>
  <c r="AB42" i="17"/>
  <c r="AB43" i="17"/>
  <c r="AB26" i="17"/>
  <c r="Z44" i="17"/>
  <c r="U44" i="17"/>
  <c r="P44" i="17"/>
  <c r="K44" i="17"/>
  <c r="F44" i="17"/>
  <c r="U25" i="17"/>
  <c r="P25" i="17"/>
  <c r="Z4" i="17"/>
  <c r="U4" i="17"/>
  <c r="P4" i="17"/>
  <c r="K4" i="17"/>
  <c r="Z25" i="17"/>
  <c r="D48" i="35"/>
  <c r="C48" i="35"/>
  <c r="D47" i="35"/>
  <c r="C47" i="35"/>
  <c r="D46" i="35"/>
  <c r="C46" i="35"/>
  <c r="D45" i="35"/>
  <c r="C45" i="35"/>
  <c r="D44" i="35"/>
  <c r="C44" i="35"/>
  <c r="D43" i="35"/>
  <c r="C43" i="35"/>
  <c r="D42" i="35"/>
  <c r="C42" i="35"/>
  <c r="D41" i="35"/>
  <c r="C41" i="35"/>
  <c r="D40" i="35"/>
  <c r="C40" i="35"/>
  <c r="D39" i="35"/>
  <c r="C39" i="35"/>
  <c r="D38" i="35"/>
  <c r="C38" i="35"/>
  <c r="D37" i="35"/>
  <c r="C37" i="35"/>
  <c r="D36" i="35"/>
  <c r="C36" i="35"/>
  <c r="C35" i="35"/>
  <c r="D35" i="35" s="1"/>
  <c r="C34" i="35"/>
  <c r="D34" i="35" s="1"/>
  <c r="C33" i="35"/>
  <c r="D33" i="35" s="1"/>
  <c r="C32" i="35"/>
  <c r="D32" i="35" s="1"/>
  <c r="C31" i="35"/>
  <c r="D31" i="35" s="1"/>
  <c r="E27" i="35"/>
  <c r="D27" i="35"/>
  <c r="E26" i="35"/>
  <c r="D26" i="35"/>
  <c r="E25" i="35"/>
  <c r="D25" i="35"/>
  <c r="E24" i="35"/>
  <c r="D24" i="35"/>
  <c r="E23" i="35"/>
  <c r="D23" i="35"/>
  <c r="E22" i="35"/>
  <c r="D22" i="35"/>
  <c r="E21" i="35"/>
  <c r="D21" i="35"/>
  <c r="E20" i="35"/>
  <c r="D20" i="35"/>
  <c r="E19" i="35"/>
  <c r="D19" i="35"/>
  <c r="E18" i="35"/>
  <c r="D18" i="35"/>
  <c r="E17" i="35"/>
  <c r="D17" i="35"/>
  <c r="D48" i="34"/>
  <c r="C48" i="34"/>
  <c r="D47" i="34"/>
  <c r="C47" i="34"/>
  <c r="D46" i="34"/>
  <c r="C46" i="34"/>
  <c r="D45" i="34"/>
  <c r="C45" i="34"/>
  <c r="D44" i="34"/>
  <c r="C44" i="34"/>
  <c r="D43" i="34"/>
  <c r="C43" i="34"/>
  <c r="D42" i="34"/>
  <c r="C42" i="34"/>
  <c r="D41" i="34"/>
  <c r="C41" i="34"/>
  <c r="D40" i="34"/>
  <c r="C40" i="34"/>
  <c r="D39" i="34"/>
  <c r="C39" i="34"/>
  <c r="D38" i="34"/>
  <c r="C38" i="34"/>
  <c r="D37" i="34"/>
  <c r="C37" i="34"/>
  <c r="D36" i="34"/>
  <c r="C36" i="34"/>
  <c r="C35" i="34"/>
  <c r="D35" i="34" s="1"/>
  <c r="C34" i="34"/>
  <c r="D34" i="34" s="1"/>
  <c r="C33" i="34"/>
  <c r="D33" i="34" s="1"/>
  <c r="C32" i="34"/>
  <c r="D32" i="34" s="1"/>
  <c r="C31" i="34"/>
  <c r="D31" i="34" s="1"/>
  <c r="E27" i="34"/>
  <c r="D27" i="34"/>
  <c r="E26" i="34"/>
  <c r="D26" i="34"/>
  <c r="E25" i="34"/>
  <c r="D25" i="34"/>
  <c r="E24" i="34"/>
  <c r="D24" i="34"/>
  <c r="E23" i="34"/>
  <c r="D23" i="34"/>
  <c r="E22" i="34"/>
  <c r="D22" i="34"/>
  <c r="E21" i="34"/>
  <c r="D21" i="34"/>
  <c r="E20" i="34"/>
  <c r="D20" i="34"/>
  <c r="E19" i="34"/>
  <c r="D19" i="34"/>
  <c r="E18" i="34"/>
  <c r="D18" i="34"/>
  <c r="E17" i="34"/>
  <c r="D17" i="34"/>
  <c r="D9" i="34"/>
  <c r="D48" i="33"/>
  <c r="C48" i="33"/>
  <c r="D47" i="33"/>
  <c r="C47" i="33"/>
  <c r="D46" i="33"/>
  <c r="C46" i="33"/>
  <c r="D45" i="33"/>
  <c r="C45" i="33"/>
  <c r="D44" i="33"/>
  <c r="C44" i="33"/>
  <c r="D43" i="33"/>
  <c r="C43" i="33"/>
  <c r="D42" i="33"/>
  <c r="C42" i="33"/>
  <c r="D41" i="33"/>
  <c r="C41" i="33"/>
  <c r="D40" i="33"/>
  <c r="C40" i="33"/>
  <c r="D39" i="33"/>
  <c r="C39" i="33"/>
  <c r="D38" i="33"/>
  <c r="C38" i="33"/>
  <c r="D37" i="33"/>
  <c r="C37" i="33"/>
  <c r="D36" i="33"/>
  <c r="C36" i="33"/>
  <c r="C35" i="33"/>
  <c r="D35" i="33" s="1"/>
  <c r="C34" i="33"/>
  <c r="D34" i="33" s="1"/>
  <c r="D33" i="33"/>
  <c r="C32" i="33"/>
  <c r="D32" i="33" s="1"/>
  <c r="C31" i="33"/>
  <c r="D31" i="33" s="1"/>
  <c r="E27" i="33"/>
  <c r="D27" i="33"/>
  <c r="E26" i="33"/>
  <c r="D26" i="33"/>
  <c r="E25" i="33"/>
  <c r="D25" i="33"/>
  <c r="E24" i="33"/>
  <c r="D24" i="33"/>
  <c r="E23" i="33"/>
  <c r="D23" i="33"/>
  <c r="E22" i="33"/>
  <c r="D22" i="33"/>
  <c r="E21" i="33"/>
  <c r="D21" i="33"/>
  <c r="E20" i="33"/>
  <c r="D20" i="33"/>
  <c r="E19" i="33"/>
  <c r="D19" i="33"/>
  <c r="E18" i="33"/>
  <c r="D18" i="33"/>
  <c r="E17" i="33"/>
  <c r="D17" i="33"/>
  <c r="D9" i="33"/>
  <c r="D48" i="32"/>
  <c r="C48" i="32"/>
  <c r="D47" i="32"/>
  <c r="C47" i="32"/>
  <c r="D46" i="32"/>
  <c r="C46" i="32"/>
  <c r="D45" i="32"/>
  <c r="C45" i="32"/>
  <c r="D44" i="32"/>
  <c r="C44" i="32"/>
  <c r="D43" i="32"/>
  <c r="C43" i="32"/>
  <c r="D42" i="32"/>
  <c r="C42" i="32"/>
  <c r="D41" i="32"/>
  <c r="C41" i="32"/>
  <c r="D40" i="32"/>
  <c r="C40" i="32"/>
  <c r="D39" i="32"/>
  <c r="C39" i="32"/>
  <c r="D38" i="32"/>
  <c r="C38" i="32"/>
  <c r="D37" i="32"/>
  <c r="C37" i="32"/>
  <c r="D36" i="32"/>
  <c r="C36" i="32"/>
  <c r="C35" i="32"/>
  <c r="D35" i="32" s="1"/>
  <c r="C34" i="32"/>
  <c r="D34" i="32" s="1"/>
  <c r="C33" i="32"/>
  <c r="D33" i="32" s="1"/>
  <c r="C32" i="32"/>
  <c r="D32" i="32" s="1"/>
  <c r="C31" i="32"/>
  <c r="D31" i="32" s="1"/>
  <c r="E27" i="32"/>
  <c r="D27" i="32"/>
  <c r="E26" i="32"/>
  <c r="D26" i="32"/>
  <c r="E25" i="32"/>
  <c r="D25" i="32"/>
  <c r="E24" i="32"/>
  <c r="D24" i="32"/>
  <c r="E23" i="32"/>
  <c r="D23" i="32"/>
  <c r="E22" i="32"/>
  <c r="D22" i="32"/>
  <c r="E21" i="32"/>
  <c r="D21" i="32"/>
  <c r="E20" i="32"/>
  <c r="D20" i="32"/>
  <c r="E19" i="32"/>
  <c r="D19" i="32"/>
  <c r="E18" i="32"/>
  <c r="D18" i="32"/>
  <c r="E17" i="32"/>
  <c r="D17" i="32"/>
  <c r="E16" i="32"/>
  <c r="D16" i="32"/>
  <c r="D10" i="32"/>
  <c r="D9" i="32"/>
  <c r="AA78" i="17"/>
  <c r="V78" i="17"/>
  <c r="Q78" i="17"/>
  <c r="L78" i="17"/>
  <c r="G78" i="17"/>
  <c r="F4" i="17"/>
  <c r="D10" i="1"/>
  <c r="D17" i="1"/>
  <c r="D18" i="1"/>
  <c r="D19" i="1"/>
  <c r="D20" i="1"/>
  <c r="D21" i="1"/>
  <c r="D22" i="1"/>
  <c r="D23" i="1"/>
  <c r="D24" i="1"/>
  <c r="D25" i="1"/>
  <c r="D26" i="1"/>
  <c r="D27" i="1"/>
  <c r="D9" i="1"/>
  <c r="E28" i="35" l="1"/>
  <c r="Z3" i="17" s="1"/>
  <c r="Z6" i="17" s="1"/>
  <c r="E28" i="34"/>
  <c r="U3" i="17" s="1"/>
  <c r="U6" i="17" s="1"/>
  <c r="AC48" i="17"/>
  <c r="E28" i="33"/>
  <c r="P3" i="17" s="1"/>
  <c r="P6" i="17" s="1"/>
  <c r="K25" i="17"/>
  <c r="E28" i="32"/>
  <c r="K3" i="17" s="1"/>
  <c r="K6" i="17" s="1"/>
  <c r="AB4" i="17"/>
  <c r="F25" i="17"/>
  <c r="AB44" i="17"/>
  <c r="D36" i="1"/>
  <c r="D38" i="1"/>
  <c r="D39" i="1"/>
  <c r="D40" i="1"/>
  <c r="D41" i="1"/>
  <c r="D42" i="1"/>
  <c r="D43" i="1"/>
  <c r="D44" i="1"/>
  <c r="D45" i="1"/>
  <c r="D46" i="1"/>
  <c r="D47" i="1"/>
  <c r="D48" i="1"/>
  <c r="C32" i="1"/>
  <c r="D32" i="1" s="1"/>
  <c r="C33" i="1"/>
  <c r="D33" i="1" s="1"/>
  <c r="C34" i="1"/>
  <c r="D34" i="1" s="1"/>
  <c r="C35" i="1"/>
  <c r="D35" i="1" s="1"/>
  <c r="C36" i="1"/>
  <c r="C37" i="1"/>
  <c r="D37" i="1" s="1"/>
  <c r="C38" i="1"/>
  <c r="C39" i="1"/>
  <c r="C40" i="1"/>
  <c r="C41" i="1"/>
  <c r="C42" i="1"/>
  <c r="C43" i="1"/>
  <c r="C44" i="1"/>
  <c r="C45" i="1"/>
  <c r="C46" i="1"/>
  <c r="C47" i="1"/>
  <c r="C48" i="1"/>
  <c r="C31" i="1"/>
  <c r="D31" i="1" s="1"/>
  <c r="Z5" i="17" l="1"/>
  <c r="U5" i="17"/>
  <c r="P5" i="17"/>
  <c r="K5" i="17"/>
  <c r="E16" i="1"/>
  <c r="E17" i="1"/>
  <c r="E18" i="1"/>
  <c r="E19" i="1"/>
  <c r="E20" i="1"/>
  <c r="E21" i="1"/>
  <c r="E22" i="1"/>
  <c r="E23" i="1"/>
  <c r="E24" i="1"/>
  <c r="E25" i="1"/>
  <c r="E26" i="1"/>
  <c r="E27" i="1"/>
  <c r="AB50" i="17" l="1"/>
  <c r="AC26" i="17" l="1"/>
  <c r="AB60" i="17"/>
  <c r="AB71" i="17"/>
  <c r="AB63" i="17"/>
  <c r="AB65" i="17"/>
  <c r="AB58" i="17"/>
  <c r="AB61" i="17"/>
  <c r="AB67" i="17"/>
  <c r="AB54" i="17"/>
  <c r="AB74" i="17"/>
  <c r="AB77" i="17"/>
  <c r="AB70" i="17"/>
  <c r="AB53" i="17"/>
  <c r="AB56" i="17"/>
  <c r="AB59" i="17"/>
  <c r="AB73" i="17"/>
  <c r="AB76" i="17"/>
  <c r="AB69" i="17"/>
  <c r="AB72" i="17"/>
  <c r="AB75" i="17"/>
  <c r="AB62" i="17"/>
  <c r="AB51" i="17"/>
  <c r="AB66" i="17"/>
  <c r="AB68" i="17"/>
  <c r="AB64" i="17"/>
  <c r="E28" i="1" l="1"/>
  <c r="F3" i="17" s="1"/>
  <c r="AB3" i="17" s="1"/>
  <c r="F6" i="17" l="1"/>
  <c r="AC3" i="17" s="1"/>
  <c r="F5" i="17"/>
  <c r="AB6" i="17" l="1"/>
  <c r="AB5" i="17"/>
  <c r="AB52" i="17"/>
  <c r="AB78" i="17" s="1"/>
  <c r="AC7" i="17" l="1"/>
  <c r="AC82" i="17" s="1"/>
  <c r="AB25" i="17" l="1"/>
  <c r="C53" i="1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 Stagiaire</author>
  </authors>
  <commentList>
    <comment ref="C3" authorId="0" shapeId="0" xr:uid="{AB473419-C304-4975-B12E-96A2A41939AB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Prix moyen MO</t>
        </r>
      </text>
    </comment>
    <comment ref="H3" authorId="0" shapeId="0" xr:uid="{8210EBFA-ECFC-4758-B321-73A7E7760FB7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Prix moyen MO</t>
        </r>
      </text>
    </comment>
    <comment ref="M3" authorId="0" shapeId="0" xr:uid="{A5462E1C-B371-4E9B-8CEC-582061B8F334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Prix moyen MO</t>
        </r>
      </text>
    </comment>
    <comment ref="R3" authorId="0" shapeId="0" xr:uid="{E6AA693D-CD03-4ACA-BBFB-415F04934878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Prix moyen MO</t>
        </r>
      </text>
    </comment>
    <comment ref="W3" authorId="0" shapeId="0" xr:uid="{3BEF7E67-75A8-4481-A7E3-1C454671CA9B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Prix moyen MO</t>
        </r>
      </text>
    </comment>
    <comment ref="AB6" authorId="0" shapeId="0" xr:uid="{9090AA52-A483-44A1-AF37-D706BAEF0062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Vérification</t>
        </r>
      </text>
    </comment>
    <comment ref="AB25" authorId="0" shapeId="0" xr:uid="{905EA05F-94D4-4A68-992D-F8F7821981A9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Vérification des totaux</t>
        </r>
      </text>
    </comment>
    <comment ref="AB44" authorId="0" shapeId="0" xr:uid="{C85D744F-1225-4A2C-A8A0-09CCD0BD9D58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Vérification du prix</t>
        </r>
      </text>
    </comment>
    <comment ref="AB78" authorId="0" shapeId="0" xr:uid="{D366DAD7-5566-4F47-A55F-6E87F5D26568}">
      <text>
        <r>
          <rPr>
            <b/>
            <sz val="9"/>
            <color indexed="81"/>
            <rFont val="Tahoma"/>
            <family val="2"/>
          </rPr>
          <t>Stagiaire:</t>
        </r>
        <r>
          <rPr>
            <sz val="9"/>
            <color indexed="81"/>
            <rFont val="Tahoma"/>
            <family val="2"/>
          </rPr>
          <t xml:space="preserve">
Vérification du prix</t>
        </r>
      </text>
    </comment>
  </commentList>
</comments>
</file>

<file path=xl/sharedStrings.xml><?xml version="1.0" encoding="utf-8"?>
<sst xmlns="http://schemas.openxmlformats.org/spreadsheetml/2006/main" count="705" uniqueCount="382">
  <si>
    <t>Client :</t>
  </si>
  <si>
    <t>Chef de chantier :</t>
  </si>
  <si>
    <t>Lieu :</t>
  </si>
  <si>
    <t>Date:</t>
  </si>
  <si>
    <t>DETAIL TRAVAUX</t>
  </si>
  <si>
    <t>Nature</t>
  </si>
  <si>
    <t>Fournisseurs</t>
  </si>
  <si>
    <t>N° Bon</t>
  </si>
  <si>
    <t>Chantier N° :</t>
  </si>
  <si>
    <t>Qualification</t>
  </si>
  <si>
    <t>RAPPORT N° :</t>
  </si>
  <si>
    <t>FOURNITURES / TRANSPORTS</t>
  </si>
  <si>
    <t>PERSONNEL</t>
  </si>
  <si>
    <t>Maçon</t>
  </si>
  <si>
    <t>Machiniste</t>
  </si>
  <si>
    <t>Mécanicien</t>
  </si>
  <si>
    <t>Chef d'équipe</t>
  </si>
  <si>
    <t>Ouvrier de la construction</t>
  </si>
  <si>
    <t>Contremaître</t>
  </si>
  <si>
    <t>NATURE</t>
  </si>
  <si>
    <t>DUMPER 1</t>
  </si>
  <si>
    <t>CAMIONNETTE 1</t>
  </si>
  <si>
    <t>CAMIONNETTE 2</t>
  </si>
  <si>
    <t>CAMIONNETTE 3</t>
  </si>
  <si>
    <t>CAMIONNETTE 4</t>
  </si>
  <si>
    <t>CAMIONNETTE 5</t>
  </si>
  <si>
    <t>CAMIONNETTE 6</t>
  </si>
  <si>
    <t>CAMIONNETTE 7</t>
  </si>
  <si>
    <t>CAMIONNETTE 8</t>
  </si>
  <si>
    <t>CAMIONNETTE 9</t>
  </si>
  <si>
    <t>CAMIONNETTE 10</t>
  </si>
  <si>
    <t>ATLAS COPCO XAS 66</t>
  </si>
  <si>
    <t>COMPAIR C40 DLT 0404</t>
  </si>
  <si>
    <t>KAESER Mobilair M45-G</t>
  </si>
  <si>
    <t>ATLAS COPCO XAS 90</t>
  </si>
  <si>
    <t>MORIER RTG1</t>
  </si>
  <si>
    <t>WAKRA D 273</t>
  </si>
  <si>
    <t>NORTON CK61</t>
  </si>
  <si>
    <t>FOURNISSEURS</t>
  </si>
  <si>
    <t>MÉTÉO</t>
  </si>
  <si>
    <t>Chantier fini:</t>
  </si>
  <si>
    <t>OUI</t>
  </si>
  <si>
    <t>NON</t>
  </si>
  <si>
    <t xml:space="preserve"> </t>
  </si>
  <si>
    <t>MACHINES / ENGINS</t>
  </si>
  <si>
    <t xml:space="preserve">Nom de l'ouvrier </t>
  </si>
  <si>
    <t>CAMIONNETTE 11</t>
  </si>
  <si>
    <t>SOREVAL</t>
  </si>
  <si>
    <t>DUCRET</t>
  </si>
  <si>
    <t>CHAVAZ</t>
  </si>
  <si>
    <t>SGTT</t>
  </si>
  <si>
    <t>COTTER</t>
  </si>
  <si>
    <t>GASTER</t>
  </si>
  <si>
    <t>S&amp;L TRANSPORT</t>
  </si>
  <si>
    <t>CHARLES MAULINI</t>
  </si>
  <si>
    <t>HOLCIM</t>
  </si>
  <si>
    <t>To</t>
  </si>
  <si>
    <t>HG COMMERCIAL</t>
  </si>
  <si>
    <t>JÉROME</t>
  </si>
  <si>
    <t>PROMATÉRIAU</t>
  </si>
  <si>
    <t>MONTANT</t>
  </si>
  <si>
    <t>AUTRES FOURNISSEURS</t>
  </si>
  <si>
    <t>m</t>
  </si>
  <si>
    <t>kg</t>
  </si>
  <si>
    <t>pces</t>
  </si>
  <si>
    <t>Heures</t>
  </si>
  <si>
    <t>MACHINES</t>
  </si>
  <si>
    <t>TEMPS</t>
  </si>
  <si>
    <t>Ensoleillé</t>
  </si>
  <si>
    <t>Neige</t>
  </si>
  <si>
    <t>Pluie</t>
  </si>
  <si>
    <t>Gel</t>
  </si>
  <si>
    <t>Couvert</t>
  </si>
  <si>
    <t>Vent</t>
  </si>
  <si>
    <t>DESCOMBES</t>
  </si>
  <si>
    <t>DIESEL</t>
  </si>
  <si>
    <t>TOTAL</t>
  </si>
  <si>
    <t>LOCATION</t>
  </si>
  <si>
    <t>CDL</t>
  </si>
  <si>
    <t>WACKER</t>
  </si>
  <si>
    <t>ARAG</t>
  </si>
  <si>
    <t>LOXAM</t>
  </si>
  <si>
    <t>LOCAMACHINE</t>
  </si>
  <si>
    <t>AVESCO</t>
  </si>
  <si>
    <t>CAMIONNETTE 12</t>
  </si>
  <si>
    <t>FEMIL JCR 360</t>
  </si>
  <si>
    <t>CAMIONNETTE 13</t>
  </si>
  <si>
    <t>CAMIONNETTE 14</t>
  </si>
  <si>
    <t>SAPA</t>
  </si>
  <si>
    <t>TECVIA</t>
  </si>
  <si>
    <t>Contremaître réseaux</t>
  </si>
  <si>
    <t>CAMIONNETTE 15</t>
  </si>
  <si>
    <t>SOGETRI</t>
  </si>
  <si>
    <t>SERBECCO</t>
  </si>
  <si>
    <t xml:space="preserve">TOI TOI </t>
  </si>
  <si>
    <t>CSP</t>
  </si>
  <si>
    <t>ARDC DIESEL</t>
  </si>
  <si>
    <t>litres</t>
  </si>
  <si>
    <t>CAMIONNETTE 16</t>
  </si>
  <si>
    <t>PELLE 19</t>
  </si>
  <si>
    <t>PELLE 20</t>
  </si>
  <si>
    <t>Apprenti</t>
  </si>
  <si>
    <t>CAMIONNETTE 17</t>
  </si>
  <si>
    <t>CAMIONNETTE 18</t>
  </si>
  <si>
    <t>ROTAIR Rotair</t>
  </si>
  <si>
    <t>Type</t>
  </si>
  <si>
    <t>Nom</t>
  </si>
  <si>
    <t>Désignation</t>
  </si>
  <si>
    <t>ECHAMI</t>
  </si>
  <si>
    <t>Qualifications</t>
  </si>
  <si>
    <t>SMT</t>
  </si>
  <si>
    <t>JUSTINO</t>
  </si>
  <si>
    <t>GTT</t>
  </si>
  <si>
    <t>MAURY</t>
  </si>
  <si>
    <t>RUBAG BW400</t>
  </si>
  <si>
    <t>Lundi</t>
  </si>
  <si>
    <t>Mardi</t>
  </si>
  <si>
    <t>Mercredi</t>
  </si>
  <si>
    <t>Jeudi</t>
  </si>
  <si>
    <t>Vendredi</t>
  </si>
  <si>
    <t>Total</t>
  </si>
  <si>
    <t>MO</t>
  </si>
  <si>
    <t>Diesel</t>
  </si>
  <si>
    <t>FONCTION</t>
  </si>
  <si>
    <t>AUTRE</t>
  </si>
  <si>
    <t>REMARQUES GENERALES</t>
  </si>
  <si>
    <t>MACHINES SOGECA</t>
  </si>
  <si>
    <t xml:space="preserve">MACHINES EN LOCATION </t>
  </si>
  <si>
    <t>Fournisseur</t>
  </si>
  <si>
    <t>Unité</t>
  </si>
  <si>
    <t>Quantité</t>
  </si>
  <si>
    <t>N° du bon</t>
  </si>
  <si>
    <t>Taux horaire</t>
  </si>
  <si>
    <t>PU/jour</t>
  </si>
  <si>
    <t>Dénomination</t>
  </si>
  <si>
    <t>CAMIONNETTE 19</t>
  </si>
  <si>
    <t>CAMIONNETTE 20</t>
  </si>
  <si>
    <t>CAMIONNETTE 21</t>
  </si>
  <si>
    <t>CAMIONNETTE 22</t>
  </si>
  <si>
    <t>CAMIONNETTE 23</t>
  </si>
  <si>
    <t>Renault Master dCi 135 GE135158</t>
  </si>
  <si>
    <t>Renault Master T35 dCi 125</t>
  </si>
  <si>
    <t>Renault Master dCi 165</t>
  </si>
  <si>
    <t>Renault Master T35 dCi 165</t>
  </si>
  <si>
    <t>Renault Master T35 dCi 125 GE773845</t>
  </si>
  <si>
    <t>Renault Benne - Master T35 dCi 125</t>
  </si>
  <si>
    <t>Renault Benne - Master T35 dCi 165</t>
  </si>
  <si>
    <t>Renault Master T35 dCi 145</t>
  </si>
  <si>
    <t>Renault Benne - Master T35 dCi 150</t>
  </si>
  <si>
    <t xml:space="preserve">Renault Master dCi 145 </t>
  </si>
  <si>
    <t>Renault Master GE891176</t>
  </si>
  <si>
    <t>Fiat Fiorino 1.4</t>
  </si>
  <si>
    <t>Renault Master dCi 145</t>
  </si>
  <si>
    <t>Renault Master GE879411</t>
  </si>
  <si>
    <t>VW LT35 Blanc</t>
  </si>
  <si>
    <t>Peugeot Partner - GE887545</t>
  </si>
  <si>
    <t>Fiat Fiorino - GE898033</t>
  </si>
  <si>
    <t>Nissan NV400 - GE106967</t>
  </si>
  <si>
    <t>Peugeot Partner - GE119456</t>
  </si>
  <si>
    <t>Citroen Jumper - GE131854</t>
  </si>
  <si>
    <t>Fiat Fiorino - GE156017</t>
  </si>
  <si>
    <t>Fiat Fiorino - GE156663</t>
  </si>
  <si>
    <t>Ifor Williams LM6CH</t>
  </si>
  <si>
    <t>Daltec Cargo 35</t>
  </si>
  <si>
    <t>JCR TYPE 600 BVRS - GE1121</t>
  </si>
  <si>
    <t>RUBAG LONGUE</t>
  </si>
  <si>
    <t>JCR 480 VRS - GE 1306</t>
  </si>
  <si>
    <t>JCR BVRS 600 - GE 1125</t>
  </si>
  <si>
    <t>N° Engin</t>
  </si>
  <si>
    <t>HITACHI ZX155W-7</t>
  </si>
  <si>
    <t>CATERPILLAR M 313C</t>
  </si>
  <si>
    <t>TAKEUCHI TB 016</t>
  </si>
  <si>
    <t>TAKEUCHI TB 235</t>
  </si>
  <si>
    <t>WACKER 6503-2</t>
  </si>
  <si>
    <t>TAKEUCHI  TB 216 - 1.7 To</t>
  </si>
  <si>
    <t>N°6 - 7MWR</t>
  </si>
  <si>
    <t>714 MW - GE 5931</t>
  </si>
  <si>
    <t>WACKER NEUASON EZ17</t>
  </si>
  <si>
    <t>HITACHI ZAXIS 65 - USB-5</t>
  </si>
  <si>
    <t>714 MW</t>
  </si>
  <si>
    <t>2.8 T 28Z3</t>
  </si>
  <si>
    <t>WACKER EZ28</t>
  </si>
  <si>
    <t>WACKER WL38</t>
  </si>
  <si>
    <t>CASE MINI CX36B</t>
  </si>
  <si>
    <t>CATERPILLAR 325F-LCR</t>
  </si>
  <si>
    <t>CATERPILLAR 308E2</t>
  </si>
  <si>
    <t>HITACHI ZAXIS 280LCN-3</t>
  </si>
  <si>
    <t>WACKER EW65 - GE5985</t>
  </si>
  <si>
    <t>HITACHI 225 USLC</t>
  </si>
  <si>
    <t>HITACHI 300 LC-6</t>
  </si>
  <si>
    <t>CATERPILLAR 305E2</t>
  </si>
  <si>
    <t>WN EW65 - GE5579</t>
  </si>
  <si>
    <t>TAKEUCHI TB280FR</t>
  </si>
  <si>
    <t>MBA 2040R - GE760055</t>
  </si>
  <si>
    <t>WACKER 5001</t>
  </si>
  <si>
    <t>WACKER 5001 - GE789925</t>
  </si>
  <si>
    <t>WACKER 2001</t>
  </si>
  <si>
    <t>WACKER DW50 (5001)</t>
  </si>
  <si>
    <t>WACKER 5001 - GE854119</t>
  </si>
  <si>
    <t>WACKER 4001 - GE 860924</t>
  </si>
  <si>
    <t>WACKER 4001 - GE 876581</t>
  </si>
  <si>
    <t>WACKER DW50 - GE 896402</t>
  </si>
  <si>
    <t>WACKER 4001 - GE 896401</t>
  </si>
  <si>
    <t>MANNESMANN SC30dS-2</t>
  </si>
  <si>
    <t>BW100 1.5 TO</t>
  </si>
  <si>
    <t>HAMM 10 TO</t>
  </si>
  <si>
    <t>PELLE 23</t>
  </si>
  <si>
    <r>
      <t>m</t>
    </r>
    <r>
      <rPr>
        <vertAlign val="superscript"/>
        <sz val="12"/>
        <color theme="1"/>
        <rFont val="Calibri"/>
        <family val="2"/>
        <scheme val="minor"/>
      </rPr>
      <t>2</t>
    </r>
  </si>
  <si>
    <r>
      <t>m</t>
    </r>
    <r>
      <rPr>
        <vertAlign val="superscript"/>
        <sz val="12"/>
        <color theme="1"/>
        <rFont val="Calibri"/>
        <family val="2"/>
        <scheme val="minor"/>
      </rPr>
      <t>3</t>
    </r>
  </si>
  <si>
    <t xml:space="preserve">Machiniste </t>
  </si>
  <si>
    <t xml:space="preserve">Manœuvre </t>
  </si>
  <si>
    <t>Gestion Dépôt</t>
  </si>
  <si>
    <t>Manœuvre</t>
  </si>
  <si>
    <t>Apprenti CFC Constructeur de Route</t>
  </si>
  <si>
    <t>JACQUES-VUARAMBON Adrien</t>
  </si>
  <si>
    <t>JACQUES-VUARAMBON Edouard</t>
  </si>
  <si>
    <t>JACQUES-VUARAMBON Paul</t>
  </si>
  <si>
    <t>Machines SOGECA</t>
  </si>
  <si>
    <t>Machines en location</t>
  </si>
  <si>
    <t>SUIVI HEBDOMADAIRE DES DEPENSES</t>
  </si>
  <si>
    <t>Diesel ?</t>
  </si>
  <si>
    <t>Litre</t>
  </si>
  <si>
    <t>JOURS</t>
  </si>
  <si>
    <t>Coût</t>
  </si>
  <si>
    <t>Heures moy</t>
  </si>
  <si>
    <t>Nombre</t>
  </si>
  <si>
    <t>Total heures</t>
  </si>
  <si>
    <t>PU</t>
  </si>
  <si>
    <t>Qtité</t>
  </si>
  <si>
    <t>2022  1049</t>
  </si>
  <si>
    <t>CP  SA</t>
  </si>
  <si>
    <t>suivi du chantier</t>
  </si>
  <si>
    <t>ch. du croissant</t>
  </si>
  <si>
    <t>ch. du croisant</t>
  </si>
  <si>
    <t xml:space="preserve">suivi du chantier </t>
  </si>
  <si>
    <t>ch. Du croissant</t>
  </si>
  <si>
    <t>ch.  du  croissant</t>
  </si>
  <si>
    <t xml:space="preserve">maçon </t>
  </si>
  <si>
    <t>machiniste 1</t>
  </si>
  <si>
    <t>machiniste 2</t>
  </si>
  <si>
    <t>Machiniste 2</t>
  </si>
  <si>
    <t xml:space="preserve"> machiniste 2</t>
  </si>
  <si>
    <t xml:space="preserve">contremaitre </t>
  </si>
  <si>
    <t>autre chantier</t>
  </si>
  <si>
    <t xml:space="preserve">débuté de broyage du Boie </t>
  </si>
  <si>
    <t>mise en place Dun  matelas copeau sou les arbres</t>
  </si>
  <si>
    <t xml:space="preserve">mise en place du terrain apprêt la démolition </t>
  </si>
  <si>
    <t>diesel</t>
  </si>
  <si>
    <t>quincaillerie du lignon</t>
  </si>
  <si>
    <t>cadena</t>
  </si>
  <si>
    <t xml:space="preserve">suite du broyage des bois de démolition et végétation </t>
  </si>
  <si>
    <t>camion 4 esse</t>
  </si>
  <si>
    <t xml:space="preserve">suite du broyage du bois de la démolition et végétation </t>
  </si>
  <si>
    <t xml:space="preserve">dépose du laurier et replanter </t>
  </si>
  <si>
    <t xml:space="preserve"> suite de la  mise en place des copeau  sou les arbres  remise en place des nouba </t>
  </si>
  <si>
    <t xml:space="preserve">préparation de la piste pour l'évacuation des déblais </t>
  </si>
  <si>
    <t>tamoil</t>
  </si>
  <si>
    <t xml:space="preserve">essence </t>
  </si>
  <si>
    <t>transport bénne</t>
  </si>
  <si>
    <t>030-20938</t>
  </si>
  <si>
    <t>benne décharge a trier</t>
  </si>
  <si>
    <t>030-20959</t>
  </si>
  <si>
    <t>camion 2 esse</t>
  </si>
  <si>
    <t xml:space="preserve">suite de la piste pour l'évacuation des déblaie et décrotteur </t>
  </si>
  <si>
    <t>06  02  2023</t>
  </si>
  <si>
    <t>07  02   2022</t>
  </si>
  <si>
    <t>08  02  2023</t>
  </si>
  <si>
    <t>09   02    2023</t>
  </si>
  <si>
    <t>10  02  2023</t>
  </si>
  <si>
    <t>CAMIONNETTE 24</t>
  </si>
  <si>
    <t>CAMIONNETTE 25</t>
  </si>
  <si>
    <t>CAMIONNETTE 26</t>
  </si>
  <si>
    <t>CAMIONNETTE 27</t>
  </si>
  <si>
    <t>CAMIONNETTE 28</t>
  </si>
  <si>
    <t>CAMIONNETTE 29</t>
  </si>
  <si>
    <t>CAMIONNETTE 30</t>
  </si>
  <si>
    <t>CAMIONNETTE 31</t>
  </si>
  <si>
    <t>CAMIONNETTE 32</t>
  </si>
  <si>
    <t>CAMIONNETTE 33</t>
  </si>
  <si>
    <t>CAMIONNETTE 34</t>
  </si>
  <si>
    <t>CAMIONNETTE 35</t>
  </si>
  <si>
    <t>CAMIONNETTE 36</t>
  </si>
  <si>
    <t>CAMIONNETTE 37</t>
  </si>
  <si>
    <t>CAMIONNETTE 38</t>
  </si>
  <si>
    <t>CAMIONNETTE 39</t>
  </si>
  <si>
    <t>CAMIONNETTE 40</t>
  </si>
  <si>
    <t>CAMIONNETTE 41</t>
  </si>
  <si>
    <t>CAMIONNETTE 42</t>
  </si>
  <si>
    <t>CAMIONNETTE 43</t>
  </si>
  <si>
    <t>CAMIONNETTE 44</t>
  </si>
  <si>
    <t>CAMIONNETTE 45</t>
  </si>
  <si>
    <t>CAMIONNETTE 46</t>
  </si>
  <si>
    <t>CAMIONNETTE 47</t>
  </si>
  <si>
    <t>CAMIONNETTE 48</t>
  </si>
  <si>
    <t>CAMIONNETTE 49</t>
  </si>
  <si>
    <t>CAMIONNETTE 50</t>
  </si>
  <si>
    <t>CAMIONNETTE 51</t>
  </si>
  <si>
    <t>CAMIONNETTE 52</t>
  </si>
  <si>
    <t>CAMIONNETTE 53</t>
  </si>
  <si>
    <t>CAMIONNETTE 54</t>
  </si>
  <si>
    <t>CAMIONNETTE 55</t>
  </si>
  <si>
    <t>CAMIONNETTE 56</t>
  </si>
  <si>
    <t>CAMIONNETTE 57</t>
  </si>
  <si>
    <t>CAMIONNETTE 58</t>
  </si>
  <si>
    <t>CAMIONNETTE 59</t>
  </si>
  <si>
    <t>CAMIONNETTE 60</t>
  </si>
  <si>
    <t>CAMIONNETTE 61</t>
  </si>
  <si>
    <t>CAMIONNETTE 62</t>
  </si>
  <si>
    <t>CAMIONNETTE 63</t>
  </si>
  <si>
    <t>CAMIONNETTE 64</t>
  </si>
  <si>
    <t>CAMIONNETTE 65</t>
  </si>
  <si>
    <t>CAMIONNETTE 66</t>
  </si>
  <si>
    <t>CAMIONNETTE 67</t>
  </si>
  <si>
    <t>CAMIONNETTE 68</t>
  </si>
  <si>
    <t>CAMIONNETTE 69</t>
  </si>
  <si>
    <t>CAMIONNETTE 70</t>
  </si>
  <si>
    <t>CAMIONNETTE 71</t>
  </si>
  <si>
    <t>CAMIONNETTE 72</t>
  </si>
  <si>
    <t>CAMIONNETTE 73</t>
  </si>
  <si>
    <t>CAMIONNETTE 74</t>
  </si>
  <si>
    <t>CAMIONNETTE 75</t>
  </si>
  <si>
    <t>CAMIONNETTE 76</t>
  </si>
  <si>
    <t>CAMIONNETTE 77</t>
  </si>
  <si>
    <t>CAMIONNETTE 78</t>
  </si>
  <si>
    <t>CAMIONNETTE 79</t>
  </si>
  <si>
    <t>CAMIONNETTE 80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</si>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</sst>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CHF&quot;;[Red]\-#,##0\ &quot;CHF&quot;"/>
    <numFmt numFmtId="164" formatCode="_-* #,##0.00\ [$CHF-100C]_-;\-* #,##0.00\ [$CHF-100C]_-;_-* &quot;-&quot;??\ [$CHF-100C]_-;_-@_-"/>
    <numFmt numFmtId="165" formatCode="#,##0.00\ &quot;CHF&quot;"/>
    <numFmt numFmtId="166" formatCode="#,##0\ &quot;CHF&quot;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2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9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  <border diagonalDown="1">
      <left style="medium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Down="1">
      <left/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Down="1">
      <left/>
      <right/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 style="medium">
        <color indexed="64"/>
      </right>
      <top/>
      <bottom/>
      <diagonal style="thin">
        <color indexed="64"/>
      </diagonal>
    </border>
  </borders>
  <cellStyleXfs count="1">
    <xf numFmtId="0" fontId="0" fillId="0" borderId="0"/>
  </cellStyleXfs>
  <cellXfs count="332">
    <xf numFmtId="0" fontId="0" fillId="0" borderId="0" xfId="0"/>
    <xf numFmtId="0" fontId="3" fillId="0" borderId="2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33" xfId="0" applyFont="1" applyBorder="1" applyAlignment="1">
      <alignment horizontal="left" vertical="center"/>
    </xf>
    <xf numFmtId="0" fontId="3" fillId="0" borderId="31" xfId="0" applyFont="1" applyBorder="1" applyAlignment="1">
      <alignment horizontal="left" vertical="center"/>
    </xf>
    <xf numFmtId="0" fontId="3" fillId="0" borderId="25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47" xfId="0" applyFont="1" applyBorder="1" applyAlignment="1">
      <alignment horizontal="left" vertical="center"/>
    </xf>
    <xf numFmtId="0" fontId="5" fillId="0" borderId="0" xfId="0" applyFont="1"/>
    <xf numFmtId="0" fontId="6" fillId="0" borderId="0" xfId="0" applyFont="1" applyAlignment="1">
      <alignment vertical="top" textRotation="255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3" fillId="0" borderId="26" xfId="0" applyFont="1" applyBorder="1" applyAlignment="1">
      <alignment horizontal="left" vertical="center"/>
    </xf>
    <xf numFmtId="0" fontId="3" fillId="0" borderId="48" xfId="0" applyFont="1" applyBorder="1" applyAlignment="1">
      <alignment horizontal="left" vertical="center"/>
    </xf>
    <xf numFmtId="0" fontId="3" fillId="0" borderId="49" xfId="0" applyFont="1" applyBorder="1" applyAlignment="1">
      <alignment horizontal="left" vertical="center"/>
    </xf>
    <xf numFmtId="0" fontId="3" fillId="0" borderId="22" xfId="0" applyFont="1" applyBorder="1" applyAlignment="1">
      <alignment horizontal="left" vertical="center"/>
    </xf>
    <xf numFmtId="0" fontId="3" fillId="0" borderId="32" xfId="0" applyFont="1" applyBorder="1" applyAlignment="1">
      <alignment horizontal="left" vertical="center"/>
    </xf>
    <xf numFmtId="0" fontId="5" fillId="4" borderId="0" xfId="0" applyFont="1" applyFill="1"/>
    <xf numFmtId="2" fontId="1" fillId="2" borderId="46" xfId="0" applyNumberFormat="1" applyFont="1" applyFill="1" applyBorder="1" applyAlignment="1">
      <alignment horizontal="center"/>
    </xf>
    <xf numFmtId="14" fontId="8" fillId="4" borderId="0" xfId="0" applyNumberFormat="1" applyFont="1" applyFill="1" applyAlignment="1">
      <alignment horizontal="right"/>
    </xf>
    <xf numFmtId="0" fontId="8" fillId="4" borderId="0" xfId="0" applyFont="1" applyFill="1" applyAlignment="1">
      <alignment horizontal="right"/>
    </xf>
    <xf numFmtId="0" fontId="10" fillId="4" borderId="15" xfId="0" applyFont="1" applyFill="1" applyBorder="1" applyAlignment="1">
      <alignment horizontal="center"/>
    </xf>
    <xf numFmtId="0" fontId="5" fillId="4" borderId="16" xfId="0" applyFont="1" applyFill="1" applyBorder="1"/>
    <xf numFmtId="0" fontId="5" fillId="4" borderId="17" xfId="0" applyFont="1" applyFill="1" applyBorder="1"/>
    <xf numFmtId="49" fontId="5" fillId="4" borderId="17" xfId="0" applyNumberFormat="1" applyFont="1" applyFill="1" applyBorder="1"/>
    <xf numFmtId="49" fontId="5" fillId="4" borderId="42" xfId="0" applyNumberFormat="1" applyFont="1" applyFill="1" applyBorder="1"/>
    <xf numFmtId="0" fontId="5" fillId="4" borderId="12" xfId="0" applyFont="1" applyFill="1" applyBorder="1"/>
    <xf numFmtId="0" fontId="8" fillId="4" borderId="1" xfId="0" applyFont="1" applyFill="1" applyBorder="1" applyAlignment="1">
      <alignment horizontal="right"/>
    </xf>
    <xf numFmtId="14" fontId="8" fillId="4" borderId="1" xfId="0" applyNumberFormat="1" applyFont="1" applyFill="1" applyBorder="1" applyAlignment="1">
      <alignment horizontal="right"/>
    </xf>
    <xf numFmtId="0" fontId="8" fillId="4" borderId="1" xfId="0" applyFont="1" applyFill="1" applyBorder="1" applyAlignment="1">
      <alignment horizontal="left"/>
    </xf>
    <xf numFmtId="0" fontId="10" fillId="4" borderId="44" xfId="0" applyFont="1" applyFill="1" applyBorder="1" applyAlignment="1">
      <alignment horizontal="center"/>
    </xf>
    <xf numFmtId="0" fontId="10" fillId="4" borderId="40" xfId="0" applyFont="1" applyFill="1" applyBorder="1" applyAlignment="1">
      <alignment horizontal="center"/>
    </xf>
    <xf numFmtId="0" fontId="10" fillId="4" borderId="0" xfId="0" applyFont="1" applyFill="1"/>
    <xf numFmtId="0" fontId="10" fillId="4" borderId="0" xfId="0" applyFont="1" applyFill="1" applyAlignment="1">
      <alignment vertical="top"/>
    </xf>
    <xf numFmtId="4" fontId="5" fillId="0" borderId="1" xfId="0" applyNumberFormat="1" applyFont="1" applyBorder="1" applyAlignment="1">
      <alignment horizontal="center" vertical="center"/>
    </xf>
    <xf numFmtId="4" fontId="5" fillId="0" borderId="11" xfId="0" applyNumberFormat="1" applyFont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5" fillId="4" borderId="1" xfId="0" applyNumberFormat="1" applyFont="1" applyFill="1" applyBorder="1" applyAlignment="1">
      <alignment horizontal="center" vertical="center"/>
    </xf>
    <xf numFmtId="0" fontId="7" fillId="10" borderId="65" xfId="0" applyFont="1" applyFill="1" applyBorder="1" applyAlignment="1">
      <alignment horizontal="center" vertical="center"/>
    </xf>
    <xf numFmtId="4" fontId="5" fillId="0" borderId="2" xfId="0" applyNumberFormat="1" applyFont="1" applyBorder="1" applyAlignment="1">
      <alignment horizontal="center" vertical="center"/>
    </xf>
    <xf numFmtId="4" fontId="5" fillId="0" borderId="26" xfId="0" applyNumberFormat="1" applyFont="1" applyBorder="1" applyAlignment="1">
      <alignment horizontal="center" vertical="center"/>
    </xf>
    <xf numFmtId="4" fontId="5" fillId="0" borderId="27" xfId="0" applyNumberFormat="1" applyFont="1" applyBorder="1" applyAlignment="1">
      <alignment horizontal="center" vertical="center"/>
    </xf>
    <xf numFmtId="0" fontId="7" fillId="2" borderId="71" xfId="0" applyFont="1" applyFill="1" applyBorder="1" applyAlignment="1">
      <alignment horizontal="center" vertical="center"/>
    </xf>
    <xf numFmtId="0" fontId="7" fillId="2" borderId="72" xfId="0" applyFont="1" applyFill="1" applyBorder="1" applyAlignment="1">
      <alignment horizontal="center" vertical="center"/>
    </xf>
    <xf numFmtId="0" fontId="4" fillId="2" borderId="54" xfId="0" applyFont="1" applyFill="1" applyBorder="1" applyAlignment="1">
      <alignment horizontal="center" vertical="center"/>
    </xf>
    <xf numFmtId="165" fontId="2" fillId="0" borderId="31" xfId="0" applyNumberFormat="1" applyFont="1" applyBorder="1" applyAlignment="1">
      <alignment horizontal="center" vertical="center"/>
    </xf>
    <xf numFmtId="1" fontId="2" fillId="0" borderId="22" xfId="0" applyNumberFormat="1" applyFont="1" applyBorder="1" applyAlignment="1">
      <alignment horizontal="center" vertical="center"/>
    </xf>
    <xf numFmtId="1" fontId="2" fillId="0" borderId="31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1" fontId="2" fillId="0" borderId="48" xfId="0" applyNumberFormat="1" applyFont="1" applyBorder="1" applyAlignment="1">
      <alignment horizontal="center" vertical="center"/>
    </xf>
    <xf numFmtId="1" fontId="2" fillId="0" borderId="49" xfId="0" applyNumberFormat="1" applyFont="1" applyBorder="1" applyAlignment="1">
      <alignment horizontal="center" vertical="center"/>
    </xf>
    <xf numFmtId="1" fontId="2" fillId="0" borderId="48" xfId="0" applyNumberFormat="1" applyFont="1" applyBorder="1" applyAlignment="1">
      <alignment horizontal="center"/>
    </xf>
    <xf numFmtId="165" fontId="2" fillId="0" borderId="22" xfId="0" applyNumberFormat="1" applyFont="1" applyBorder="1" applyAlignment="1">
      <alignment horizontal="center" vertical="center"/>
    </xf>
    <xf numFmtId="1" fontId="2" fillId="0" borderId="36" xfId="0" applyNumberFormat="1" applyFont="1" applyBorder="1" applyAlignment="1">
      <alignment horizontal="center" vertical="center"/>
    </xf>
    <xf numFmtId="1" fontId="2" fillId="0" borderId="40" xfId="0" applyNumberFormat="1" applyFont="1" applyBorder="1" applyAlignment="1">
      <alignment horizontal="center" vertical="center"/>
    </xf>
    <xf numFmtId="0" fontId="3" fillId="0" borderId="40" xfId="0" applyFont="1" applyBorder="1" applyAlignment="1">
      <alignment horizontal="left" vertical="center"/>
    </xf>
    <xf numFmtId="1" fontId="2" fillId="0" borderId="51" xfId="0" applyNumberFormat="1" applyFont="1" applyBorder="1" applyAlignment="1">
      <alignment horizontal="center"/>
    </xf>
    <xf numFmtId="1" fontId="2" fillId="0" borderId="22" xfId="0" applyNumberFormat="1" applyFont="1" applyBorder="1" applyAlignment="1">
      <alignment horizontal="center"/>
    </xf>
    <xf numFmtId="1" fontId="2" fillId="0" borderId="31" xfId="0" applyNumberFormat="1" applyFont="1" applyBorder="1" applyAlignment="1">
      <alignment horizontal="center"/>
    </xf>
    <xf numFmtId="0" fontId="2" fillId="0" borderId="32" xfId="0" applyFont="1" applyBorder="1" applyAlignment="1">
      <alignment horizontal="left" vertical="center"/>
    </xf>
    <xf numFmtId="1" fontId="2" fillId="0" borderId="32" xfId="0" applyNumberFormat="1" applyFont="1" applyBorder="1" applyAlignment="1">
      <alignment horizontal="center"/>
    </xf>
    <xf numFmtId="1" fontId="2" fillId="0" borderId="46" xfId="0" applyNumberFormat="1" applyFont="1" applyBorder="1" applyAlignment="1">
      <alignment horizontal="center"/>
    </xf>
    <xf numFmtId="0" fontId="5" fillId="0" borderId="67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166" fontId="2" fillId="0" borderId="36" xfId="0" applyNumberFormat="1" applyFont="1" applyBorder="1" applyAlignment="1">
      <alignment horizontal="center" vertical="center"/>
    </xf>
    <xf numFmtId="166" fontId="2" fillId="0" borderId="22" xfId="0" applyNumberFormat="1" applyFont="1" applyBorder="1" applyAlignment="1">
      <alignment horizontal="center" vertical="center"/>
    </xf>
    <xf numFmtId="166" fontId="2" fillId="0" borderId="32" xfId="0" applyNumberFormat="1" applyFont="1" applyBorder="1" applyAlignment="1">
      <alignment horizontal="center" vertical="center"/>
    </xf>
    <xf numFmtId="166" fontId="2" fillId="0" borderId="46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left"/>
    </xf>
    <xf numFmtId="0" fontId="13" fillId="4" borderId="61" xfId="0" applyFont="1" applyFill="1" applyBorder="1" applyAlignment="1">
      <alignment horizontal="center" vertical="center" textRotation="90"/>
    </xf>
    <xf numFmtId="0" fontId="13" fillId="2" borderId="22" xfId="0" applyFont="1" applyFill="1" applyBorder="1" applyAlignment="1">
      <alignment horizontal="center"/>
    </xf>
    <xf numFmtId="0" fontId="2" fillId="0" borderId="61" xfId="0" applyFont="1" applyBorder="1"/>
    <xf numFmtId="0" fontId="2" fillId="0" borderId="31" xfId="0" applyFont="1" applyBorder="1"/>
    <xf numFmtId="0" fontId="2" fillId="0" borderId="32" xfId="0" applyFont="1" applyBorder="1"/>
    <xf numFmtId="0" fontId="2" fillId="0" borderId="22" xfId="0" applyFont="1" applyBorder="1" applyAlignment="1">
      <alignment horizontal="left"/>
    </xf>
    <xf numFmtId="0" fontId="2" fillId="0" borderId="31" xfId="0" applyFont="1" applyBorder="1" applyAlignment="1">
      <alignment horizontal="left"/>
    </xf>
    <xf numFmtId="0" fontId="2" fillId="0" borderId="32" xfId="0" applyFont="1" applyBorder="1" applyAlignment="1">
      <alignment horizontal="left"/>
    </xf>
    <xf numFmtId="0" fontId="13" fillId="2" borderId="46" xfId="0" applyFont="1" applyFill="1" applyBorder="1" applyAlignment="1">
      <alignment horizontal="center"/>
    </xf>
    <xf numFmtId="0" fontId="2" fillId="0" borderId="45" xfId="0" applyFont="1" applyBorder="1"/>
    <xf numFmtId="165" fontId="2" fillId="0" borderId="45" xfId="0" applyNumberFormat="1" applyFont="1" applyBorder="1" applyAlignment="1">
      <alignment horizontal="center"/>
    </xf>
    <xf numFmtId="0" fontId="2" fillId="0" borderId="46" xfId="0" applyFont="1" applyBorder="1"/>
    <xf numFmtId="0" fontId="2" fillId="0" borderId="22" xfId="0" applyFont="1" applyBorder="1"/>
    <xf numFmtId="166" fontId="2" fillId="0" borderId="22" xfId="0" applyNumberFormat="1" applyFont="1" applyBorder="1"/>
    <xf numFmtId="0" fontId="2" fillId="0" borderId="37" xfId="0" applyFont="1" applyBorder="1"/>
    <xf numFmtId="165" fontId="2" fillId="0" borderId="31" xfId="0" applyNumberFormat="1" applyFont="1" applyBorder="1"/>
    <xf numFmtId="0" fontId="2" fillId="0" borderId="50" xfId="0" applyFont="1" applyBorder="1"/>
    <xf numFmtId="165" fontId="2" fillId="0" borderId="32" xfId="0" applyNumberFormat="1" applyFont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80" xfId="0" applyFont="1" applyBorder="1" applyAlignment="1">
      <alignment horizontal="center" vertical="center"/>
    </xf>
    <xf numFmtId="0" fontId="5" fillId="0" borderId="79" xfId="0" applyFont="1" applyBorder="1" applyAlignment="1">
      <alignment horizontal="center" vertical="center"/>
    </xf>
    <xf numFmtId="0" fontId="5" fillId="0" borderId="71" xfId="0" applyFont="1" applyBorder="1" applyAlignment="1">
      <alignment horizontal="center" vertical="center"/>
    </xf>
    <xf numFmtId="0" fontId="5" fillId="0" borderId="72" xfId="0" applyFont="1" applyBorder="1" applyAlignment="1">
      <alignment horizontal="center" vertical="center"/>
    </xf>
    <xf numFmtId="0" fontId="5" fillId="0" borderId="82" xfId="0" applyFont="1" applyBorder="1" applyAlignment="1">
      <alignment vertical="center"/>
    </xf>
    <xf numFmtId="0" fontId="5" fillId="0" borderId="83" xfId="0" applyFont="1" applyBorder="1" applyAlignment="1">
      <alignment horizontal="center" vertical="center"/>
    </xf>
    <xf numFmtId="0" fontId="8" fillId="5" borderId="46" xfId="0" applyFont="1" applyFill="1" applyBorder="1" applyAlignment="1">
      <alignment horizontal="center" vertical="center"/>
    </xf>
    <xf numFmtId="0" fontId="13" fillId="8" borderId="65" xfId="0" applyFont="1" applyFill="1" applyBorder="1" applyAlignment="1">
      <alignment horizontal="center" vertical="center"/>
    </xf>
    <xf numFmtId="0" fontId="13" fillId="8" borderId="71" xfId="0" applyFont="1" applyFill="1" applyBorder="1" applyAlignment="1">
      <alignment horizontal="center" vertical="center"/>
    </xf>
    <xf numFmtId="0" fontId="13" fillId="8" borderId="66" xfId="0" applyFont="1" applyFill="1" applyBorder="1" applyAlignment="1">
      <alignment horizontal="center" vertical="center"/>
    </xf>
    <xf numFmtId="0" fontId="7" fillId="8" borderId="62" xfId="0" applyFont="1" applyFill="1" applyBorder="1" applyAlignment="1">
      <alignment horizontal="center" vertical="center"/>
    </xf>
    <xf numFmtId="0" fontId="7" fillId="8" borderId="59" xfId="0" applyFont="1" applyFill="1" applyBorder="1" applyAlignment="1">
      <alignment horizontal="center" vertical="center"/>
    </xf>
    <xf numFmtId="0" fontId="7" fillId="8" borderId="25" xfId="0" applyFont="1" applyFill="1" applyBorder="1" applyAlignment="1">
      <alignment horizontal="center" vertical="center"/>
    </xf>
    <xf numFmtId="0" fontId="15" fillId="0" borderId="21" xfId="0" applyFont="1" applyBorder="1" applyAlignment="1">
      <alignment horizontal="left" vertical="center"/>
    </xf>
    <xf numFmtId="0" fontId="15" fillId="0" borderId="35" xfId="0" applyFont="1" applyBorder="1" applyAlignment="1">
      <alignment horizontal="left" vertical="center"/>
    </xf>
    <xf numFmtId="4" fontId="15" fillId="0" borderId="36" xfId="0" applyNumberFormat="1" applyFont="1" applyBorder="1" applyAlignment="1">
      <alignment horizontal="center" vertical="center"/>
    </xf>
    <xf numFmtId="4" fontId="15" fillId="0" borderId="48" xfId="0" applyNumberFormat="1" applyFont="1" applyBorder="1" applyAlignment="1">
      <alignment horizontal="center" vertical="center"/>
    </xf>
    <xf numFmtId="0" fontId="15" fillId="0" borderId="48" xfId="0" applyFont="1" applyBorder="1" applyAlignment="1">
      <alignment horizontal="center"/>
    </xf>
    <xf numFmtId="0" fontId="15" fillId="0" borderId="31" xfId="0" applyFont="1" applyBorder="1" applyAlignment="1">
      <alignment horizontal="center"/>
    </xf>
    <xf numFmtId="4" fontId="15" fillId="0" borderId="51" xfId="0" applyNumberFormat="1" applyFont="1" applyBorder="1" applyAlignment="1">
      <alignment horizontal="center" vertical="center"/>
    </xf>
    <xf numFmtId="0" fontId="13" fillId="2" borderId="46" xfId="0" applyFont="1" applyFill="1" applyBorder="1" applyAlignment="1">
      <alignment horizontal="center" vertical="center"/>
    </xf>
    <xf numFmtId="0" fontId="0" fillId="9" borderId="73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62" xfId="0" applyFill="1" applyBorder="1" applyAlignment="1">
      <alignment horizontal="center" vertical="center"/>
    </xf>
    <xf numFmtId="0" fontId="0" fillId="9" borderId="59" xfId="0" applyFill="1" applyBorder="1" applyAlignment="1">
      <alignment horizontal="center" vertical="center"/>
    </xf>
    <xf numFmtId="2" fontId="0" fillId="4" borderId="16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12" fillId="0" borderId="46" xfId="0" applyNumberFormat="1" applyFon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12" fillId="0" borderId="52" xfId="0" applyNumberFormat="1" applyFont="1" applyBorder="1" applyAlignment="1">
      <alignment horizontal="center" vertical="center"/>
    </xf>
    <xf numFmtId="2" fontId="0" fillId="8" borderId="38" xfId="0" applyNumberFormat="1" applyFill="1" applyBorder="1" applyAlignment="1">
      <alignment horizontal="center" vertical="center"/>
    </xf>
    <xf numFmtId="2" fontId="0" fillId="8" borderId="23" xfId="0" applyNumberFormat="1" applyFill="1" applyBorder="1" applyAlignment="1">
      <alignment horizontal="center" vertical="center"/>
    </xf>
    <xf numFmtId="2" fontId="0" fillId="8" borderId="24" xfId="0" applyNumberFormat="1" applyFill="1" applyBorder="1" applyAlignment="1">
      <alignment horizontal="center" vertical="center"/>
    </xf>
    <xf numFmtId="2" fontId="0" fillId="7" borderId="39" xfId="0" applyNumberFormat="1" applyFill="1" applyBorder="1" applyAlignment="1">
      <alignment horizontal="center" vertical="center"/>
    </xf>
    <xf numFmtId="2" fontId="0" fillId="9" borderId="20" xfId="0" applyNumberFormat="1" applyFill="1" applyBorder="1" applyAlignment="1">
      <alignment horizontal="center" vertical="center"/>
    </xf>
    <xf numFmtId="2" fontId="0" fillId="9" borderId="22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9" borderId="11" xfId="0" applyNumberFormat="1" applyFill="1" applyBorder="1" applyAlignment="1">
      <alignment horizontal="center" vertical="center"/>
    </xf>
    <xf numFmtId="2" fontId="0" fillId="9" borderId="31" xfId="0" applyNumberFormat="1" applyFill="1" applyBorder="1" applyAlignment="1">
      <alignment horizontal="center" vertical="center"/>
    </xf>
    <xf numFmtId="2" fontId="0" fillId="7" borderId="59" xfId="0" applyNumberFormat="1" applyFill="1" applyBorder="1" applyAlignment="1">
      <alignment horizontal="center" vertical="center"/>
    </xf>
    <xf numFmtId="2" fontId="0" fillId="9" borderId="25" xfId="0" applyNumberFormat="1" applyFill="1" applyBorder="1" applyAlignment="1">
      <alignment horizontal="center" vertical="center"/>
    </xf>
    <xf numFmtId="2" fontId="0" fillId="9" borderId="32" xfId="0" applyNumberFormat="1" applyFill="1" applyBorder="1" applyAlignment="1">
      <alignment horizontal="center" vertical="center"/>
    </xf>
    <xf numFmtId="2" fontId="0" fillId="9" borderId="78" xfId="0" applyNumberFormat="1" applyFill="1" applyBorder="1" applyAlignment="1">
      <alignment horizontal="center" vertical="center"/>
    </xf>
    <xf numFmtId="2" fontId="0" fillId="9" borderId="27" xfId="0" applyNumberFormat="1" applyFill="1" applyBorder="1" applyAlignment="1">
      <alignment horizontal="center" vertical="center"/>
    </xf>
    <xf numFmtId="2" fontId="0" fillId="9" borderId="57" xfId="0" applyNumberFormat="1" applyFill="1" applyBorder="1" applyAlignment="1">
      <alignment horizontal="center" vertical="center"/>
    </xf>
    <xf numFmtId="4" fontId="5" fillId="0" borderId="1" xfId="0" applyNumberFormat="1" applyFont="1" applyBorder="1" applyAlignment="1">
      <alignment horizontal="center"/>
    </xf>
    <xf numFmtId="4" fontId="5" fillId="0" borderId="27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13" fillId="8" borderId="74" xfId="0" applyFont="1" applyFill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60" xfId="0" applyFont="1" applyFill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81" xfId="0" applyNumberFormat="1" applyFont="1" applyBorder="1" applyAlignment="1">
      <alignment horizontal="center" vertical="center"/>
    </xf>
    <xf numFmtId="3" fontId="8" fillId="4" borderId="1" xfId="0" applyNumberFormat="1" applyFont="1" applyFill="1" applyBorder="1" applyAlignment="1">
      <alignment horizontal="right"/>
    </xf>
    <xf numFmtId="4" fontId="5" fillId="4" borderId="2" xfId="0" applyNumberFormat="1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9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60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0" fontId="5" fillId="0" borderId="79" xfId="0" applyFont="1" applyBorder="1" applyAlignment="1">
      <alignment horizontal="center" vertical="center"/>
    </xf>
    <xf numFmtId="0" fontId="4" fillId="2" borderId="52" xfId="0" applyFont="1" applyFill="1" applyBorder="1" applyAlignment="1">
      <alignment horizontal="center" vertical="top"/>
    </xf>
    <xf numFmtId="0" fontId="4" fillId="2" borderId="53" xfId="0" applyFont="1" applyFill="1" applyBorder="1" applyAlignment="1">
      <alignment horizontal="center" vertical="top"/>
    </xf>
    <xf numFmtId="0" fontId="4" fillId="2" borderId="54" xfId="0" applyFont="1" applyFill="1" applyBorder="1" applyAlignment="1">
      <alignment horizontal="center" vertical="top"/>
    </xf>
    <xf numFmtId="0" fontId="5" fillId="3" borderId="2" xfId="0" applyFont="1" applyFill="1" applyBorder="1" applyAlignment="1">
      <alignment horizontal="left" vertical="center"/>
    </xf>
    <xf numFmtId="0" fontId="5" fillId="0" borderId="21" xfId="0" applyFont="1" applyBorder="1" applyAlignment="1">
      <alignment horizontal="center" vertical="center"/>
    </xf>
    <xf numFmtId="0" fontId="10" fillId="4" borderId="1" xfId="0" applyFont="1" applyFill="1" applyBorder="1" applyAlignment="1">
      <alignment horizontal="right" vertical="center"/>
    </xf>
    <xf numFmtId="0" fontId="6" fillId="4" borderId="27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4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56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/>
    </xf>
    <xf numFmtId="0" fontId="9" fillId="2" borderId="38" xfId="0" applyFont="1" applyFill="1" applyBorder="1" applyAlignment="1">
      <alignment horizontal="center" vertical="center" textRotation="255"/>
    </xf>
    <xf numFmtId="0" fontId="9" fillId="2" borderId="23" xfId="0" applyFont="1" applyFill="1" applyBorder="1" applyAlignment="1">
      <alignment horizontal="center" vertical="center" textRotation="255"/>
    </xf>
    <xf numFmtId="0" fontId="9" fillId="2" borderId="24" xfId="0" applyFont="1" applyFill="1" applyBorder="1" applyAlignment="1">
      <alignment horizontal="center" vertical="center" textRotation="255"/>
    </xf>
    <xf numFmtId="0" fontId="6" fillId="4" borderId="1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4" fillId="2" borderId="41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7" fillId="8" borderId="50" xfId="0" applyFont="1" applyFill="1" applyBorder="1" applyAlignment="1">
      <alignment horizontal="center" vertical="center"/>
    </xf>
    <xf numFmtId="0" fontId="7" fillId="8" borderId="58" xfId="0" applyFont="1" applyFill="1" applyBorder="1" applyAlignment="1">
      <alignment horizontal="center" vertical="center"/>
    </xf>
    <xf numFmtId="0" fontId="7" fillId="8" borderId="60" xfId="0" applyFont="1" applyFill="1" applyBorder="1" applyAlignment="1">
      <alignment horizontal="center" vertical="center"/>
    </xf>
    <xf numFmtId="0" fontId="7" fillId="10" borderId="66" xfId="0" applyFont="1" applyFill="1" applyBorder="1" applyAlignment="1">
      <alignment horizontal="center" vertical="center"/>
    </xf>
    <xf numFmtId="0" fontId="7" fillId="10" borderId="54" xfId="0" applyFont="1" applyFill="1" applyBorder="1" applyAlignment="1">
      <alignment horizontal="center" vertical="center"/>
    </xf>
    <xf numFmtId="0" fontId="7" fillId="2" borderId="65" xfId="0" applyFont="1" applyFill="1" applyBorder="1" applyAlignment="1">
      <alignment horizontal="center" vertical="center"/>
    </xf>
    <xf numFmtId="0" fontId="7" fillId="2" borderId="71" xfId="0" applyFont="1" applyFill="1" applyBorder="1" applyAlignment="1">
      <alignment horizontal="center" vertical="center"/>
    </xf>
    <xf numFmtId="0" fontId="5" fillId="0" borderId="55" xfId="0" applyFont="1" applyBorder="1" applyAlignment="1">
      <alignment horizontal="center" vertical="top"/>
    </xf>
    <xf numFmtId="0" fontId="5" fillId="0" borderId="56" xfId="0" applyFont="1" applyBorder="1" applyAlignment="1">
      <alignment horizontal="center" vertical="top"/>
    </xf>
    <xf numFmtId="0" fontId="5" fillId="0" borderId="70" xfId="0" applyFon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5" fillId="0" borderId="29" xfId="0" applyFont="1" applyBorder="1" applyAlignment="1">
      <alignment horizontal="left" vertical="top"/>
    </xf>
    <xf numFmtId="0" fontId="5" fillId="0" borderId="15" xfId="0" applyFont="1" applyBorder="1" applyAlignment="1">
      <alignment horizontal="left" vertical="top"/>
    </xf>
    <xf numFmtId="0" fontId="8" fillId="2" borderId="38" xfId="0" applyFont="1" applyFill="1" applyBorder="1" applyAlignment="1">
      <alignment horizontal="center" vertical="center" textRotation="255"/>
    </xf>
    <xf numFmtId="0" fontId="8" fillId="2" borderId="23" xfId="0" applyFont="1" applyFill="1" applyBorder="1" applyAlignment="1">
      <alignment horizontal="center" vertical="center" textRotation="255"/>
    </xf>
    <xf numFmtId="0" fontId="8" fillId="2" borderId="24" xfId="0" applyFont="1" applyFill="1" applyBorder="1" applyAlignment="1">
      <alignment horizontal="center" vertical="center" textRotation="255"/>
    </xf>
    <xf numFmtId="0" fontId="5" fillId="0" borderId="27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7" fillId="8" borderId="57" xfId="0" applyFont="1" applyFill="1" applyBorder="1" applyAlignment="1">
      <alignment horizontal="center" vertical="center"/>
    </xf>
    <xf numFmtId="6" fontId="5" fillId="0" borderId="1" xfId="0" applyNumberFormat="1" applyFont="1" applyBorder="1" applyAlignment="1">
      <alignment horizontal="center" vertical="center"/>
    </xf>
    <xf numFmtId="0" fontId="5" fillId="0" borderId="84" xfId="0" applyFont="1" applyBorder="1" applyAlignment="1">
      <alignment horizontal="center" vertical="center"/>
    </xf>
    <xf numFmtId="0" fontId="5" fillId="0" borderId="85" xfId="0" applyFont="1" applyBorder="1" applyAlignment="1">
      <alignment horizontal="center" vertical="center"/>
    </xf>
    <xf numFmtId="0" fontId="5" fillId="0" borderId="7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4" fillId="2" borderId="63" xfId="0" applyFont="1" applyFill="1" applyBorder="1" applyAlignment="1">
      <alignment horizontal="center" vertical="center"/>
    </xf>
    <xf numFmtId="0" fontId="4" fillId="2" borderId="68" xfId="0" applyFont="1" applyFill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0" fillId="4" borderId="27" xfId="0" applyFont="1" applyFill="1" applyBorder="1" applyAlignment="1">
      <alignment horizontal="right" vertical="center"/>
    </xf>
    <xf numFmtId="0" fontId="10" fillId="4" borderId="10" xfId="0" applyFont="1" applyFill="1" applyBorder="1" applyAlignment="1">
      <alignment horizontal="right" vertical="center"/>
    </xf>
    <xf numFmtId="0" fontId="6" fillId="4" borderId="76" xfId="0" applyFont="1" applyFill="1" applyBorder="1" applyAlignment="1">
      <alignment horizontal="center"/>
    </xf>
    <xf numFmtId="0" fontId="6" fillId="4" borderId="85" xfId="0" applyFont="1" applyFill="1" applyBorder="1" applyAlignment="1">
      <alignment horizontal="center"/>
    </xf>
    <xf numFmtId="0" fontId="6" fillId="4" borderId="77" xfId="0" applyFont="1" applyFill="1" applyBorder="1" applyAlignment="1">
      <alignment horizontal="center"/>
    </xf>
    <xf numFmtId="0" fontId="5" fillId="0" borderId="5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6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0" fillId="0" borderId="64" xfId="0" applyFont="1" applyBorder="1" applyAlignment="1">
      <alignment horizontal="center" vertical="center" wrapText="1"/>
    </xf>
    <xf numFmtId="0" fontId="20" fillId="0" borderId="5" xfId="0" applyFont="1" applyBorder="1" applyAlignment="1">
      <alignment horizontal="center" vertical="center" wrapText="1"/>
    </xf>
    <xf numFmtId="0" fontId="20" fillId="0" borderId="6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/>
    </xf>
    <xf numFmtId="0" fontId="13" fillId="2" borderId="38" xfId="0" applyFont="1" applyFill="1" applyBorder="1" applyAlignment="1">
      <alignment horizontal="center" vertical="center" textRotation="90"/>
    </xf>
    <xf numFmtId="0" fontId="13" fillId="2" borderId="23" xfId="0" applyFont="1" applyFill="1" applyBorder="1" applyAlignment="1">
      <alignment horizontal="center" vertical="center" textRotation="90"/>
    </xf>
    <xf numFmtId="0" fontId="13" fillId="2" borderId="24" xfId="0" applyFont="1" applyFill="1" applyBorder="1" applyAlignment="1">
      <alignment horizontal="center" vertical="center" textRotation="90"/>
    </xf>
    <xf numFmtId="0" fontId="1" fillId="6" borderId="52" xfId="0" applyFont="1" applyFill="1" applyBorder="1" applyAlignment="1">
      <alignment horizontal="center" vertical="center"/>
    </xf>
    <xf numFmtId="0" fontId="1" fillId="6" borderId="53" xfId="0" applyFont="1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0" fillId="9" borderId="58" xfId="0" applyFill="1" applyBorder="1" applyAlignment="1">
      <alignment horizontal="center" vertical="center"/>
    </xf>
    <xf numFmtId="0" fontId="0" fillId="9" borderId="51" xfId="0" applyFill="1" applyBorder="1" applyAlignment="1">
      <alignment horizontal="center" vertical="center"/>
    </xf>
    <xf numFmtId="2" fontId="0" fillId="7" borderId="50" xfId="0" applyNumberFormat="1" applyFill="1" applyBorder="1" applyAlignment="1">
      <alignment horizontal="center" vertical="center"/>
    </xf>
    <xf numFmtId="2" fontId="0" fillId="7" borderId="51" xfId="0" applyNumberForma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2" fontId="1" fillId="2" borderId="52" xfId="0" applyNumberFormat="1" applyFont="1" applyFill="1" applyBorder="1" applyAlignment="1">
      <alignment horizontal="center"/>
    </xf>
    <xf numFmtId="2" fontId="1" fillId="2" borderId="54" xfId="0" applyNumberFormat="1" applyFont="1" applyFill="1" applyBorder="1" applyAlignment="1">
      <alignment horizontal="center"/>
    </xf>
    <xf numFmtId="2" fontId="0" fillId="9" borderId="86" xfId="0" applyNumberFormat="1" applyFill="1" applyBorder="1" applyAlignment="1">
      <alignment horizontal="center" vertical="center"/>
    </xf>
    <xf numFmtId="2" fontId="0" fillId="9" borderId="87" xfId="0" applyNumberFormat="1" applyFill="1" applyBorder="1" applyAlignment="1">
      <alignment horizontal="center" vertical="center"/>
    </xf>
    <xf numFmtId="2" fontId="0" fillId="7" borderId="41" xfId="0" applyNumberFormat="1" applyFill="1" applyBorder="1" applyAlignment="1">
      <alignment horizontal="center" vertical="center"/>
    </xf>
    <xf numFmtId="2" fontId="0" fillId="7" borderId="29" xfId="0" applyNumberFormat="1" applyFill="1" applyBorder="1" applyAlignment="1">
      <alignment horizontal="center" vertical="center"/>
    </xf>
    <xf numFmtId="0" fontId="0" fillId="9" borderId="63" xfId="0" applyFill="1" applyBorder="1" applyAlignment="1">
      <alignment horizontal="center" vertical="center"/>
    </xf>
    <xf numFmtId="0" fontId="0" fillId="9" borderId="68" xfId="0" applyFill="1" applyBorder="1" applyAlignment="1">
      <alignment horizontal="center" vertical="center"/>
    </xf>
    <xf numFmtId="2" fontId="0" fillId="2" borderId="16" xfId="0" applyNumberFormat="1" applyFill="1" applyBorder="1" applyAlignment="1">
      <alignment horizontal="center" vertical="center"/>
    </xf>
    <xf numFmtId="2" fontId="0" fillId="2" borderId="42" xfId="0" applyNumberFormat="1" applyFill="1" applyBorder="1" applyAlignment="1">
      <alignment horizontal="center" vertical="center"/>
    </xf>
    <xf numFmtId="2" fontId="0" fillId="2" borderId="44" xfId="0" applyNumberFormat="1" applyFill="1" applyBorder="1" applyAlignment="1">
      <alignment horizontal="center" vertical="center"/>
    </xf>
    <xf numFmtId="2" fontId="0" fillId="2" borderId="40" xfId="0" applyNumberFormat="1" applyFill="1" applyBorder="1" applyAlignment="1">
      <alignment horizontal="center" vertical="center"/>
    </xf>
    <xf numFmtId="0" fontId="0" fillId="9" borderId="37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48" xfId="0" applyFill="1" applyBorder="1" applyAlignment="1">
      <alignment horizontal="center" vertical="center"/>
    </xf>
    <xf numFmtId="2" fontId="0" fillId="7" borderId="37" xfId="0" applyNumberFormat="1" applyFill="1" applyBorder="1" applyAlignment="1">
      <alignment horizontal="center" vertical="center"/>
    </xf>
    <xf numFmtId="2" fontId="0" fillId="7" borderId="48" xfId="0" applyNumberFormat="1" applyFill="1" applyBorder="1" applyAlignment="1">
      <alignment horizontal="center" vertical="center"/>
    </xf>
    <xf numFmtId="0" fontId="13" fillId="11" borderId="22" xfId="0" applyFont="1" applyFill="1" applyBorder="1" applyAlignment="1">
      <alignment horizontal="center" vertical="center"/>
    </xf>
    <xf numFmtId="0" fontId="13" fillId="11" borderId="31" xfId="0" applyFont="1" applyFill="1" applyBorder="1" applyAlignment="1">
      <alignment horizontal="center" vertical="center"/>
    </xf>
    <xf numFmtId="0" fontId="13" fillId="11" borderId="32" xfId="0" applyFont="1" applyFill="1" applyBorder="1" applyAlignment="1">
      <alignment horizontal="center" vertical="center"/>
    </xf>
    <xf numFmtId="0" fontId="18" fillId="6" borderId="52" xfId="0" applyFont="1" applyFill="1" applyBorder="1" applyAlignment="1">
      <alignment horizontal="center" vertical="center"/>
    </xf>
    <xf numFmtId="0" fontId="18" fillId="6" borderId="53" xfId="0" applyFont="1" applyFill="1" applyBorder="1" applyAlignment="1">
      <alignment horizontal="center" vertical="center"/>
    </xf>
    <xf numFmtId="0" fontId="18" fillId="6" borderId="54" xfId="0" applyFont="1" applyFill="1" applyBorder="1" applyAlignment="1">
      <alignment horizontal="center" vertical="center"/>
    </xf>
    <xf numFmtId="0" fontId="4" fillId="11" borderId="52" xfId="0" applyFont="1" applyFill="1" applyBorder="1" applyAlignment="1">
      <alignment horizontal="center" vertical="center"/>
    </xf>
    <xf numFmtId="0" fontId="4" fillId="11" borderId="54" xfId="0" applyFont="1" applyFill="1" applyBorder="1" applyAlignment="1">
      <alignment horizontal="center" vertical="center"/>
    </xf>
    <xf numFmtId="0" fontId="4" fillId="12" borderId="52" xfId="0" applyFont="1" applyFill="1" applyBorder="1" applyAlignment="1">
      <alignment horizontal="center" vertical="center"/>
    </xf>
    <xf numFmtId="0" fontId="4" fillId="12" borderId="53" xfId="0" applyFont="1" applyFill="1" applyBorder="1" applyAlignment="1">
      <alignment horizontal="center" vertical="center"/>
    </xf>
    <xf numFmtId="0" fontId="4" fillId="12" borderId="54" xfId="0" applyFont="1" applyFill="1" applyBorder="1" applyAlignment="1">
      <alignment horizontal="center" vertical="center"/>
    </xf>
    <xf numFmtId="0" fontId="4" fillId="10" borderId="52" xfId="0" applyFont="1" applyFill="1" applyBorder="1" applyAlignment="1">
      <alignment horizontal="center" vertical="center"/>
    </xf>
    <xf numFmtId="0" fontId="4" fillId="10" borderId="54" xfId="0" applyFont="1" applyFill="1" applyBorder="1" applyAlignment="1">
      <alignment horizontal="center" vertical="center"/>
    </xf>
    <xf numFmtId="2" fontId="0" fillId="9" borderId="73" xfId="0" applyNumberFormat="1" applyFill="1" applyBorder="1" applyAlignment="1">
      <alignment horizontal="center" vertical="center"/>
    </xf>
    <xf numFmtId="2" fontId="0" fillId="9" borderId="39" xfId="0" applyNumberFormat="1" applyFill="1" applyBorder="1" applyAlignment="1">
      <alignment horizontal="center" vertical="center"/>
    </xf>
    <xf numFmtId="2" fontId="0" fillId="9" borderId="20" xfId="0" applyNumberFormat="1" applyFill="1" applyBorder="1" applyAlignment="1">
      <alignment horizontal="center" vertical="center"/>
    </xf>
    <xf numFmtId="2" fontId="0" fillId="9" borderId="19" xfId="0" applyNumberFormat="1" applyFill="1" applyBorder="1" applyAlignment="1">
      <alignment horizontal="center" vertical="center"/>
    </xf>
    <xf numFmtId="2" fontId="0" fillId="9" borderId="1" xfId="0" applyNumberFormat="1" applyFill="1" applyBorder="1" applyAlignment="1">
      <alignment horizontal="center" vertical="center"/>
    </xf>
    <xf numFmtId="2" fontId="0" fillId="9" borderId="11" xfId="0" applyNumberFormat="1" applyFill="1" applyBorder="1" applyAlignment="1">
      <alignment horizontal="center" vertical="center"/>
    </xf>
    <xf numFmtId="2" fontId="0" fillId="9" borderId="62" xfId="0" applyNumberFormat="1" applyFill="1" applyBorder="1" applyAlignment="1">
      <alignment horizontal="center" vertical="center"/>
    </xf>
    <xf numFmtId="2" fontId="0" fillId="9" borderId="59" xfId="0" applyNumberFormat="1" applyFill="1" applyBorder="1" applyAlignment="1">
      <alignment horizontal="center" vertical="center"/>
    </xf>
    <xf numFmtId="2" fontId="0" fillId="9" borderId="25" xfId="0" applyNumberFormat="1" applyFill="1" applyBorder="1" applyAlignment="1">
      <alignment horizontal="center" vertical="center"/>
    </xf>
    <xf numFmtId="2" fontId="0" fillId="9" borderId="74" xfId="0" applyNumberFormat="1" applyFill="1" applyBorder="1" applyAlignment="1">
      <alignment horizontal="center" vertical="center"/>
    </xf>
    <xf numFmtId="2" fontId="0" fillId="9" borderId="78" xfId="0" applyNumberFormat="1" applyFill="1" applyBorder="1" applyAlignment="1">
      <alignment horizontal="center" vertical="center"/>
    </xf>
    <xf numFmtId="2" fontId="0" fillId="9" borderId="10" xfId="0" applyNumberFormat="1" applyFill="1" applyBorder="1" applyAlignment="1">
      <alignment horizontal="center" vertical="center"/>
    </xf>
    <xf numFmtId="2" fontId="0" fillId="9" borderId="27" xfId="0" applyNumberFormat="1" applyFill="1" applyBorder="1" applyAlignment="1">
      <alignment horizontal="center" vertical="center"/>
    </xf>
    <xf numFmtId="2" fontId="0" fillId="9" borderId="64" xfId="0" applyNumberFormat="1" applyFill="1" applyBorder="1" applyAlignment="1">
      <alignment horizontal="center" vertical="center"/>
    </xf>
    <xf numFmtId="2" fontId="0" fillId="9" borderId="3" xfId="0" applyNumberFormat="1" applyFill="1" applyBorder="1" applyAlignment="1">
      <alignment horizontal="center" vertical="center"/>
    </xf>
    <xf numFmtId="2" fontId="1" fillId="2" borderId="82" xfId="0" applyNumberFormat="1" applyFont="1" applyFill="1" applyBorder="1" applyAlignment="1">
      <alignment horizontal="center"/>
    </xf>
    <xf numFmtId="2" fontId="1" fillId="2" borderId="72" xfId="0" applyNumberFormat="1" applyFont="1" applyFill="1" applyBorder="1" applyAlignment="1">
      <alignment horizontal="center"/>
    </xf>
    <xf numFmtId="165" fontId="1" fillId="10" borderId="38" xfId="0" applyNumberFormat="1" applyFont="1" applyFill="1" applyBorder="1" applyAlignment="1">
      <alignment horizontal="center" vertical="center"/>
    </xf>
    <xf numFmtId="165" fontId="1" fillId="10" borderId="23" xfId="0" applyNumberFormat="1" applyFont="1" applyFill="1" applyBorder="1" applyAlignment="1">
      <alignment horizontal="center" vertical="center"/>
    </xf>
    <xf numFmtId="165" fontId="1" fillId="10" borderId="24" xfId="0" applyNumberFormat="1" applyFont="1" applyFill="1" applyBorder="1" applyAlignment="1">
      <alignment horizontal="center" vertical="center"/>
    </xf>
    <xf numFmtId="0" fontId="13" fillId="11" borderId="16" xfId="0" applyFont="1" applyFill="1" applyBorder="1" applyAlignment="1">
      <alignment horizontal="center" vertical="center"/>
    </xf>
    <xf numFmtId="0" fontId="13" fillId="11" borderId="42" xfId="0" applyFont="1" applyFill="1" applyBorder="1" applyAlignment="1">
      <alignment horizontal="center" vertical="center"/>
    </xf>
    <xf numFmtId="0" fontId="13" fillId="11" borderId="12" xfId="0" applyFont="1" applyFill="1" applyBorder="1" applyAlignment="1">
      <alignment horizontal="center" vertical="center"/>
    </xf>
    <xf numFmtId="0" fontId="13" fillId="11" borderId="43" xfId="0" applyFont="1" applyFill="1" applyBorder="1" applyAlignment="1">
      <alignment horizontal="center" vertical="center"/>
    </xf>
    <xf numFmtId="0" fontId="13" fillId="11" borderId="44" xfId="0" applyFont="1" applyFill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/>
    </xf>
    <xf numFmtId="2" fontId="0" fillId="0" borderId="88" xfId="0" applyNumberFormat="1" applyBorder="1" applyAlignment="1">
      <alignment horizontal="center" vertical="center"/>
    </xf>
    <xf numFmtId="2" fontId="0" fillId="0" borderId="89" xfId="0" applyNumberFormat="1" applyBorder="1" applyAlignment="1">
      <alignment horizontal="center" vertical="center"/>
    </xf>
    <xf numFmtId="2" fontId="0" fillId="0" borderId="75" xfId="0" applyNumberFormat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2" fontId="0" fillId="9" borderId="37" xfId="0" applyNumberFormat="1" applyFill="1" applyBorder="1" applyAlignment="1">
      <alignment horizontal="center" vertical="center"/>
    </xf>
    <xf numFmtId="2" fontId="0" fillId="9" borderId="48" xfId="0" applyNumberFormat="1" applyFill="1" applyBorder="1" applyAlignment="1">
      <alignment horizontal="center" vertical="center"/>
    </xf>
    <xf numFmtId="2" fontId="0" fillId="9" borderId="50" xfId="0" applyNumberFormat="1" applyFill="1" applyBorder="1" applyAlignment="1">
      <alignment horizontal="center" vertical="center"/>
    </xf>
    <xf numFmtId="2" fontId="0" fillId="9" borderId="51" xfId="0" applyNumberFormat="1" applyFill="1" applyBorder="1" applyAlignment="1">
      <alignment horizontal="center" vertical="center"/>
    </xf>
    <xf numFmtId="2" fontId="0" fillId="9" borderId="34" xfId="0" applyNumberFormat="1" applyFill="1" applyBorder="1" applyAlignment="1">
      <alignment horizontal="center" vertical="center"/>
    </xf>
    <xf numFmtId="2" fontId="0" fillId="9" borderId="36" xfId="0" applyNumberFormat="1" applyFill="1" applyBorder="1" applyAlignment="1">
      <alignment horizontal="center" vertical="center"/>
    </xf>
    <xf numFmtId="2" fontId="0" fillId="7" borderId="34" xfId="0" applyNumberFormat="1" applyFill="1" applyBorder="1" applyAlignment="1">
      <alignment horizontal="center" vertical="center"/>
    </xf>
    <xf numFmtId="2" fontId="0" fillId="7" borderId="36" xfId="0" applyNumberFormat="1" applyFill="1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54" xfId="0" applyFill="1" applyBorder="1" applyAlignment="1">
      <alignment horizontal="center" vertical="center"/>
    </xf>
    <xf numFmtId="2" fontId="0" fillId="9" borderId="33" xfId="0" applyNumberFormat="1" applyFill="1" applyBorder="1" applyAlignment="1">
      <alignment horizontal="center" vertical="center"/>
    </xf>
    <xf numFmtId="0" fontId="19" fillId="5" borderId="38" xfId="0" applyFont="1" applyFill="1" applyBorder="1" applyAlignment="1">
      <alignment horizontal="center" vertical="center"/>
    </xf>
    <xf numFmtId="0" fontId="19" fillId="5" borderId="24" xfId="0" applyFont="1" applyFill="1" applyBorder="1" applyAlignment="1">
      <alignment horizontal="center" vertical="center"/>
    </xf>
    <xf numFmtId="164" fontId="19" fillId="5" borderId="38" xfId="0" applyNumberFormat="1" applyFont="1" applyFill="1" applyBorder="1" applyAlignment="1">
      <alignment horizontal="center" vertical="center"/>
    </xf>
    <xf numFmtId="164" fontId="19" fillId="5" borderId="2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0"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gray125">
          <fgColor rgb="FFFF0000"/>
        </patternFill>
      </fill>
    </dxf>
    <dxf>
      <fill>
        <patternFill patternType="lightGray">
          <fgColor theme="5" tint="0.39991454817346722"/>
        </patternFill>
      </fill>
    </dxf>
    <dxf>
      <fill>
        <patternFill patternType="gray125">
          <fgColor rgb="FFFF0000"/>
        </patternFill>
      </fill>
    </dxf>
  </dxfs>
  <tableStyles count="0" defaultTableStyle="TableStyleMedium9" defaultPivotStyle="PivotStyleLight16"/>
  <colors>
    <mruColors>
      <color rgb="FFFFCC00"/>
      <color rgb="FFFFFFCC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26068</xdr:colOff>
      <xdr:row>0</xdr:row>
      <xdr:rowOff>18613</xdr:rowOff>
    </xdr:from>
    <xdr:to>
      <xdr:col>3</xdr:col>
      <xdr:colOff>770772</xdr:colOff>
      <xdr:row>1</xdr:row>
      <xdr:rowOff>236698</xdr:rowOff>
    </xdr:to>
    <xdr:pic>
      <xdr:nvPicPr>
        <xdr:cNvPr id="5" name="Image 4" descr="logo sogeca.png">
          <a:extLst>
            <a:ext uri="{FF2B5EF4-FFF2-40B4-BE49-F238E27FC236}">
              <a16:creationId xmlns:a16="http://schemas.microsoft.com/office/drawing/2014/main" id="{7C59F6A1-3682-4C29-9F48-46E3B130F6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068" y="18613"/>
          <a:ext cx="3498790" cy="46845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26068</xdr:colOff>
      <xdr:row>0</xdr:row>
      <xdr:rowOff>18613</xdr:rowOff>
    </xdr:from>
    <xdr:to>
      <xdr:col>3</xdr:col>
      <xdr:colOff>773947</xdr:colOff>
      <xdr:row>1</xdr:row>
      <xdr:rowOff>239873</xdr:rowOff>
    </xdr:to>
    <xdr:pic>
      <xdr:nvPicPr>
        <xdr:cNvPr id="2" name="Image 1" descr="logo sogeca.png">
          <a:extLst>
            <a:ext uri="{FF2B5EF4-FFF2-40B4-BE49-F238E27FC236}">
              <a16:creationId xmlns:a16="http://schemas.microsoft.com/office/drawing/2014/main" id="{612AF305-C69A-409D-A274-2CB880331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068" y="18613"/>
          <a:ext cx="3503144" cy="46954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26068</xdr:colOff>
      <xdr:row>0</xdr:row>
      <xdr:rowOff>18613</xdr:rowOff>
    </xdr:from>
    <xdr:to>
      <xdr:col>3</xdr:col>
      <xdr:colOff>770772</xdr:colOff>
      <xdr:row>1</xdr:row>
      <xdr:rowOff>236698</xdr:rowOff>
    </xdr:to>
    <xdr:pic>
      <xdr:nvPicPr>
        <xdr:cNvPr id="2" name="Image 1" descr="logo sogeca.png">
          <a:extLst>
            <a:ext uri="{FF2B5EF4-FFF2-40B4-BE49-F238E27FC236}">
              <a16:creationId xmlns:a16="http://schemas.microsoft.com/office/drawing/2014/main" id="{1EA86B5B-3A3F-4A9B-B49F-6F9270DDC9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068" y="18613"/>
          <a:ext cx="3503144" cy="46954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26068</xdr:colOff>
      <xdr:row>0</xdr:row>
      <xdr:rowOff>18613</xdr:rowOff>
    </xdr:from>
    <xdr:to>
      <xdr:col>3</xdr:col>
      <xdr:colOff>770772</xdr:colOff>
      <xdr:row>1</xdr:row>
      <xdr:rowOff>236698</xdr:rowOff>
    </xdr:to>
    <xdr:pic>
      <xdr:nvPicPr>
        <xdr:cNvPr id="2" name="Image 1" descr="logo sogeca.png">
          <a:extLst>
            <a:ext uri="{FF2B5EF4-FFF2-40B4-BE49-F238E27FC236}">
              <a16:creationId xmlns:a16="http://schemas.microsoft.com/office/drawing/2014/main" id="{A9B73732-A43C-4CBB-8D8F-1D4BDCA10B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068" y="18613"/>
          <a:ext cx="3503144" cy="46954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26068</xdr:colOff>
      <xdr:row>0</xdr:row>
      <xdr:rowOff>18613</xdr:rowOff>
    </xdr:from>
    <xdr:to>
      <xdr:col>3</xdr:col>
      <xdr:colOff>770772</xdr:colOff>
      <xdr:row>1</xdr:row>
      <xdr:rowOff>236698</xdr:rowOff>
    </xdr:to>
    <xdr:pic>
      <xdr:nvPicPr>
        <xdr:cNvPr id="2" name="Image 1" descr="logo sogeca.png">
          <a:extLst>
            <a:ext uri="{FF2B5EF4-FFF2-40B4-BE49-F238E27FC236}">
              <a16:creationId xmlns:a16="http://schemas.microsoft.com/office/drawing/2014/main" id="{A3C5BEA9-AEC6-43F4-A091-F7D92B7B97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068" y="18613"/>
          <a:ext cx="3498790" cy="4684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  <pageSetUpPr fitToPage="1"/>
  </sheetPr>
  <dimension ref="A1:Y52"/>
  <sheetViews>
    <sheetView view="pageBreakPreview" topLeftCell="B1" zoomScaleSheetLayoutView="100" workbookViewId="0">
      <selection activeCell="A13" sqref="A13:C13"/>
    </sheetView>
  </sheetViews>
  <sheetFormatPr baseColWidth="10" defaultColWidth="11.42578125" defaultRowHeight="15" x14ac:dyDescent="0.25"/>
  <cols>
    <col min="1" max="1" width="3.5703125" style="8" customWidth="1"/>
    <col min="2" max="2" width="23.140625" style="8" bestFit="1" customWidth="1"/>
    <col min="3" max="3" width="13.5703125" style="8" customWidth="1"/>
    <col min="4" max="4" width="35.140625" style="8" bestFit="1" customWidth="1"/>
    <col min="5" max="6" width="5.5703125" style="8" customWidth="1"/>
    <col min="7" max="18" width="4.85546875" style="8" customWidth="1"/>
    <col min="19" max="19" width="3.5703125" style="8" customWidth="1"/>
    <col min="20" max="20" width="9.140625" style="8" customWidth="1"/>
    <col min="21" max="21" width="15.5703125" style="8" customWidth="1"/>
    <col min="22" max="22" width="42.140625" style="8" customWidth="1"/>
    <col min="23" max="23" width="16.85546875" style="8" customWidth="1"/>
    <col min="24" max="24" width="13" style="8" customWidth="1"/>
    <col min="25" max="25" width="11.85546875" style="8" customWidth="1"/>
    <col min="26" max="16384" width="11.42578125" style="8"/>
  </cols>
  <sheetData>
    <row r="1" spans="1:25" ht="20.100000000000001" customHeight="1" x14ac:dyDescent="0.25">
      <c r="A1" s="22"/>
      <c r="B1" s="23"/>
      <c r="C1" s="23"/>
      <c r="D1" s="23"/>
      <c r="E1" s="182"/>
      <c r="F1" s="182"/>
      <c r="G1" s="182"/>
      <c r="H1" s="182"/>
      <c r="I1" s="24"/>
      <c r="J1" s="24"/>
      <c r="K1" s="24"/>
      <c r="L1" s="24"/>
      <c r="M1" s="24"/>
      <c r="N1" s="24"/>
      <c r="O1" s="24"/>
      <c r="P1" s="24"/>
      <c r="Q1" s="24"/>
      <c r="R1" s="25"/>
      <c r="S1" s="183" t="s">
        <v>4</v>
      </c>
      <c r="T1" s="218">
        <v>1</v>
      </c>
      <c r="U1" s="231" t="s">
        <v>231</v>
      </c>
      <c r="V1" s="232"/>
      <c r="W1" s="232"/>
      <c r="X1" s="232"/>
      <c r="Y1" s="233"/>
    </row>
    <row r="2" spans="1:25" ht="20.100000000000001" customHeight="1" x14ac:dyDescent="0.25">
      <c r="A2" s="26"/>
      <c r="B2" s="17"/>
      <c r="C2" s="17"/>
      <c r="D2" s="17"/>
      <c r="E2" s="32"/>
      <c r="F2" s="170" t="s">
        <v>10</v>
      </c>
      <c r="G2" s="170"/>
      <c r="H2" s="170"/>
      <c r="I2" s="170"/>
      <c r="J2" s="154">
        <v>35</v>
      </c>
      <c r="K2" s="155"/>
      <c r="L2" s="155"/>
      <c r="M2" s="155"/>
      <c r="N2" s="155"/>
      <c r="O2" s="155"/>
      <c r="P2" s="155"/>
      <c r="Q2" s="155"/>
      <c r="R2" s="156"/>
      <c r="S2" s="184"/>
      <c r="T2" s="216"/>
      <c r="U2" s="234"/>
      <c r="V2" s="235"/>
      <c r="W2" s="235"/>
      <c r="X2" s="235"/>
      <c r="Y2" s="236"/>
    </row>
    <row r="3" spans="1:25" ht="20.100000000000001" customHeight="1" x14ac:dyDescent="0.25">
      <c r="A3" s="225" t="s">
        <v>8</v>
      </c>
      <c r="B3" s="226"/>
      <c r="C3" s="152" t="s">
        <v>229</v>
      </c>
      <c r="D3" s="20"/>
      <c r="E3" s="32"/>
      <c r="F3" s="170" t="s">
        <v>1</v>
      </c>
      <c r="G3" s="170"/>
      <c r="H3" s="170"/>
      <c r="I3" s="170"/>
      <c r="J3" s="186" t="s">
        <v>216</v>
      </c>
      <c r="K3" s="186"/>
      <c r="L3" s="186"/>
      <c r="M3" s="186"/>
      <c r="N3" s="186"/>
      <c r="O3" s="186"/>
      <c r="P3" s="186"/>
      <c r="Q3" s="186"/>
      <c r="R3" s="187"/>
      <c r="S3" s="184"/>
      <c r="T3" s="218">
        <v>2</v>
      </c>
      <c r="U3" s="231" t="s">
        <v>244</v>
      </c>
      <c r="V3" s="232"/>
      <c r="W3" s="232"/>
      <c r="X3" s="232"/>
      <c r="Y3" s="233"/>
    </row>
    <row r="4" spans="1:25" ht="20.100000000000001" customHeight="1" x14ac:dyDescent="0.25">
      <c r="A4" s="170" t="s">
        <v>3</v>
      </c>
      <c r="B4" s="170"/>
      <c r="C4" s="28" t="s">
        <v>264</v>
      </c>
      <c r="D4" s="19"/>
      <c r="E4" s="32"/>
      <c r="F4" s="170" t="s">
        <v>2</v>
      </c>
      <c r="G4" s="170"/>
      <c r="H4" s="170"/>
      <c r="I4" s="170"/>
      <c r="J4" s="171" t="s">
        <v>232</v>
      </c>
      <c r="K4" s="172"/>
      <c r="L4" s="172"/>
      <c r="M4" s="172"/>
      <c r="N4" s="172"/>
      <c r="O4" s="172"/>
      <c r="P4" s="172"/>
      <c r="Q4" s="172"/>
      <c r="R4" s="173"/>
      <c r="S4" s="184"/>
      <c r="T4" s="216"/>
      <c r="U4" s="234"/>
      <c r="V4" s="235"/>
      <c r="W4" s="235"/>
      <c r="X4" s="235"/>
      <c r="Y4" s="236"/>
    </row>
    <row r="5" spans="1:25" ht="20.100000000000001" customHeight="1" x14ac:dyDescent="0.25">
      <c r="A5" s="170" t="s">
        <v>0</v>
      </c>
      <c r="B5" s="170"/>
      <c r="C5" s="29" t="s">
        <v>230</v>
      </c>
      <c r="D5" s="20"/>
      <c r="E5" s="33"/>
      <c r="F5" s="170" t="s">
        <v>40</v>
      </c>
      <c r="G5" s="170"/>
      <c r="H5" s="170"/>
      <c r="I5" s="170"/>
      <c r="J5" s="171"/>
      <c r="K5" s="172"/>
      <c r="L5" s="172"/>
      <c r="M5" s="172"/>
      <c r="N5" s="172"/>
      <c r="O5" s="172"/>
      <c r="P5" s="172"/>
      <c r="Q5" s="172"/>
      <c r="R5" s="173"/>
      <c r="S5" s="184"/>
      <c r="T5" s="218">
        <v>3</v>
      </c>
      <c r="U5" s="231" t="s">
        <v>245</v>
      </c>
      <c r="V5" s="232"/>
      <c r="W5" s="232"/>
      <c r="X5" s="232"/>
      <c r="Y5" s="233"/>
    </row>
    <row r="6" spans="1:25" ht="20.100000000000001" customHeight="1" thickBot="1" x14ac:dyDescent="0.3">
      <c r="A6" s="3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31"/>
      <c r="S6" s="184"/>
      <c r="T6" s="216"/>
      <c r="U6" s="234"/>
      <c r="V6" s="235"/>
      <c r="W6" s="235"/>
      <c r="X6" s="235"/>
      <c r="Y6" s="236"/>
    </row>
    <row r="7" spans="1:25" ht="20.100000000000001" customHeight="1" x14ac:dyDescent="0.25">
      <c r="A7" s="174" t="s">
        <v>45</v>
      </c>
      <c r="B7" s="175"/>
      <c r="C7" s="176"/>
      <c r="D7" s="180" t="s">
        <v>9</v>
      </c>
      <c r="E7" s="188" t="s">
        <v>65</v>
      </c>
      <c r="F7" s="176"/>
      <c r="G7" s="180">
        <v>1</v>
      </c>
      <c r="H7" s="180">
        <v>2</v>
      </c>
      <c r="I7" s="180">
        <v>3</v>
      </c>
      <c r="J7" s="180">
        <v>4</v>
      </c>
      <c r="K7" s="180">
        <v>5</v>
      </c>
      <c r="L7" s="180">
        <v>6</v>
      </c>
      <c r="M7" s="180">
        <v>7</v>
      </c>
      <c r="N7" s="180">
        <v>8</v>
      </c>
      <c r="O7" s="180">
        <v>9</v>
      </c>
      <c r="P7" s="180">
        <v>10</v>
      </c>
      <c r="Q7" s="180">
        <v>11</v>
      </c>
      <c r="R7" s="221">
        <v>12</v>
      </c>
      <c r="S7" s="184"/>
      <c r="T7" s="218">
        <v>4</v>
      </c>
      <c r="U7" s="231" t="s">
        <v>246</v>
      </c>
      <c r="V7" s="232"/>
      <c r="W7" s="232"/>
      <c r="X7" s="232"/>
      <c r="Y7" s="233"/>
    </row>
    <row r="8" spans="1:25" ht="20.100000000000001" customHeight="1" thickBot="1" x14ac:dyDescent="0.3">
      <c r="A8" s="177"/>
      <c r="B8" s="178"/>
      <c r="C8" s="179"/>
      <c r="D8" s="181"/>
      <c r="E8" s="189"/>
      <c r="F8" s="179"/>
      <c r="G8" s="181"/>
      <c r="H8" s="181"/>
      <c r="I8" s="181"/>
      <c r="J8" s="181"/>
      <c r="K8" s="181"/>
      <c r="L8" s="181"/>
      <c r="M8" s="181"/>
      <c r="N8" s="181"/>
      <c r="O8" s="181"/>
      <c r="P8" s="181"/>
      <c r="Q8" s="181"/>
      <c r="R8" s="222"/>
      <c r="S8" s="184"/>
      <c r="T8" s="216"/>
      <c r="U8" s="234"/>
      <c r="V8" s="235"/>
      <c r="W8" s="235"/>
      <c r="X8" s="235"/>
      <c r="Y8" s="236"/>
    </row>
    <row r="9" spans="1:25" ht="20.100000000000001" customHeight="1" x14ac:dyDescent="0.25">
      <c r="A9" s="168" t="s">
        <v>329</v>
      </c>
      <c r="B9" s="168"/>
      <c r="C9" s="168"/>
      <c r="D9" s="39" t="str">
        <f>IF(A9="","",VLOOKUP(A9,LISTES!$B$2:$D$57,3,FALSE))</f>
        <v xml:space="preserve">Manœuvre </v>
      </c>
      <c r="E9" s="219">
        <v>7.75</v>
      </c>
      <c r="F9" s="220"/>
      <c r="G9" s="39">
        <v>7.75</v>
      </c>
      <c r="H9" s="39"/>
      <c r="I9" s="39"/>
      <c r="J9" s="39"/>
      <c r="K9" s="39"/>
      <c r="L9" s="39"/>
      <c r="M9" s="39"/>
      <c r="N9" s="39"/>
      <c r="O9" s="39"/>
      <c r="P9" s="39"/>
      <c r="Q9" s="39"/>
      <c r="R9" s="40"/>
      <c r="S9" s="184"/>
      <c r="T9" s="218">
        <v>5</v>
      </c>
      <c r="U9" s="231"/>
      <c r="V9" s="232"/>
      <c r="W9" s="232"/>
      <c r="X9" s="232"/>
      <c r="Y9" s="233"/>
    </row>
    <row r="10" spans="1:25" ht="20.100000000000001" customHeight="1" x14ac:dyDescent="0.25">
      <c r="A10" s="168" t="s">
        <v>330</v>
      </c>
      <c r="B10" s="168"/>
      <c r="C10" s="168"/>
      <c r="D10" s="39" t="str">
        <f>IF(A10="","",VLOOKUP(A10,LISTES!$B$2:$D$57,3,FALSE))</f>
        <v xml:space="preserve">Machiniste </v>
      </c>
      <c r="E10" s="169">
        <v>7.75</v>
      </c>
      <c r="F10" s="157"/>
      <c r="G10" s="34"/>
      <c r="H10" s="34">
        <v>7.75</v>
      </c>
      <c r="I10" s="34"/>
      <c r="J10" s="34"/>
      <c r="K10" s="34"/>
      <c r="L10" s="34"/>
      <c r="M10" s="36"/>
      <c r="N10" s="34"/>
      <c r="O10" s="34"/>
      <c r="P10" s="34"/>
      <c r="Q10" s="34"/>
      <c r="R10" s="35"/>
      <c r="S10" s="184"/>
      <c r="T10" s="216"/>
      <c r="U10" s="234"/>
      <c r="V10" s="235"/>
      <c r="W10" s="235"/>
      <c r="X10" s="235"/>
      <c r="Y10" s="236"/>
    </row>
    <row r="11" spans="1:25" ht="20.100000000000001" customHeight="1" x14ac:dyDescent="0.25">
      <c r="A11" s="168" t="s">
        <v>331</v>
      </c>
      <c r="B11" s="168"/>
      <c r="C11" s="168"/>
      <c r="D11" s="153" t="s">
        <v>238</v>
      </c>
      <c r="E11" s="169">
        <v>7.75</v>
      </c>
      <c r="F11" s="157"/>
      <c r="G11" s="34"/>
      <c r="H11" s="34"/>
      <c r="I11" s="34">
        <v>7.75</v>
      </c>
      <c r="J11" s="34"/>
      <c r="K11" s="34"/>
      <c r="L11" s="34"/>
      <c r="M11" s="36"/>
      <c r="N11" s="34"/>
      <c r="O11" s="34"/>
      <c r="P11" s="34"/>
      <c r="Q11" s="34"/>
      <c r="R11" s="35"/>
      <c r="S11" s="184"/>
      <c r="T11" s="218">
        <v>6</v>
      </c>
      <c r="U11" s="237"/>
      <c r="V11" s="238"/>
      <c r="W11" s="238"/>
      <c r="X11" s="238"/>
      <c r="Y11" s="239"/>
    </row>
    <row r="12" spans="1:25" ht="20.100000000000001" customHeight="1" x14ac:dyDescent="0.25">
      <c r="A12" s="168" t="s">
        <v>331</v>
      </c>
      <c r="B12" s="168"/>
      <c r="C12" s="168"/>
      <c r="D12" s="153" t="s">
        <v>240</v>
      </c>
      <c r="E12" s="169">
        <v>3.75</v>
      </c>
      <c r="F12" s="157"/>
      <c r="G12" s="37"/>
      <c r="H12" s="37"/>
      <c r="I12" s="34"/>
      <c r="J12" s="34">
        <v>3.75</v>
      </c>
      <c r="K12" s="34"/>
      <c r="L12" s="34"/>
      <c r="M12" s="34" t="s">
        <v>243</v>
      </c>
      <c r="N12" s="34"/>
      <c r="O12" s="34"/>
      <c r="P12" s="34"/>
      <c r="Q12" s="34"/>
      <c r="R12" s="35"/>
      <c r="S12" s="184"/>
      <c r="T12" s="216"/>
      <c r="U12" s="240"/>
      <c r="V12" s="241"/>
      <c r="W12" s="241"/>
      <c r="X12" s="241"/>
      <c r="Y12" s="242"/>
    </row>
    <row r="13" spans="1:25" ht="20.100000000000001" customHeight="1" x14ac:dyDescent="0.25">
      <c r="A13" s="168" t="s">
        <v>330</v>
      </c>
      <c r="B13" s="168"/>
      <c r="C13" s="168"/>
      <c r="D13" s="39" t="s">
        <v>237</v>
      </c>
      <c r="E13" s="169">
        <v>3.75</v>
      </c>
      <c r="F13" s="157"/>
      <c r="G13" s="37"/>
      <c r="H13" s="37"/>
      <c r="I13" s="34">
        <v>3.75</v>
      </c>
      <c r="J13" s="34"/>
      <c r="K13" s="34"/>
      <c r="L13" s="34" t="s">
        <v>243</v>
      </c>
      <c r="M13" s="34"/>
      <c r="N13" s="34"/>
      <c r="O13" s="34"/>
      <c r="P13" s="34"/>
      <c r="Q13" s="34"/>
      <c r="R13" s="35"/>
      <c r="S13" s="184"/>
      <c r="T13" s="218">
        <v>7</v>
      </c>
      <c r="U13" s="231"/>
      <c r="V13" s="232"/>
      <c r="W13" s="232"/>
      <c r="X13" s="232"/>
      <c r="Y13" s="233"/>
    </row>
    <row r="14" spans="1:25" ht="20.100000000000001" customHeight="1" x14ac:dyDescent="0.25">
      <c r="A14" s="168"/>
      <c r="B14" s="168"/>
      <c r="C14" s="168"/>
      <c r="D14" s="39"/>
      <c r="E14" s="169"/>
      <c r="F14" s="157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5"/>
      <c r="S14" s="184"/>
      <c r="T14" s="216"/>
      <c r="U14" s="234"/>
      <c r="V14" s="235"/>
      <c r="W14" s="235"/>
      <c r="X14" s="235"/>
      <c r="Y14" s="236"/>
    </row>
    <row r="15" spans="1:25" ht="20.100000000000001" customHeight="1" x14ac:dyDescent="0.25">
      <c r="A15" s="168"/>
      <c r="B15" s="168"/>
      <c r="C15" s="168"/>
      <c r="D15" s="39"/>
      <c r="E15" s="169"/>
      <c r="F15" s="157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5"/>
      <c r="S15" s="184"/>
      <c r="T15" s="218">
        <v>8</v>
      </c>
      <c r="U15" s="231"/>
      <c r="V15" s="232"/>
      <c r="W15" s="232"/>
      <c r="X15" s="232"/>
      <c r="Y15" s="233"/>
    </row>
    <row r="16" spans="1:25" ht="20.100000000000001" customHeight="1" x14ac:dyDescent="0.25">
      <c r="A16" s="168"/>
      <c r="B16" s="168"/>
      <c r="C16" s="168"/>
      <c r="D16" s="39"/>
      <c r="E16" s="169">
        <f t="shared" ref="E16:E27" si="0">SUM(G16:R16)</f>
        <v>0</v>
      </c>
      <c r="F16" s="157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5"/>
      <c r="S16" s="184"/>
      <c r="T16" s="216"/>
      <c r="U16" s="234"/>
      <c r="V16" s="235"/>
      <c r="W16" s="235"/>
      <c r="X16" s="235"/>
      <c r="Y16" s="236"/>
    </row>
    <row r="17" spans="1:25" ht="20.100000000000001" customHeight="1" x14ac:dyDescent="0.25">
      <c r="A17" s="168"/>
      <c r="B17" s="168"/>
      <c r="C17" s="168"/>
      <c r="D17" s="39" t="str">
        <f>IF(A17="","",VLOOKUP(A17,LISTES!$B$2:$D$57,3,FALSE))</f>
        <v/>
      </c>
      <c r="E17" s="169">
        <f t="shared" si="0"/>
        <v>0</v>
      </c>
      <c r="F17" s="157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5"/>
      <c r="S17" s="184"/>
      <c r="T17" s="218">
        <v>9</v>
      </c>
      <c r="U17" s="231"/>
      <c r="V17" s="232"/>
      <c r="W17" s="232"/>
      <c r="X17" s="232"/>
      <c r="Y17" s="233"/>
    </row>
    <row r="18" spans="1:25" ht="20.100000000000001" customHeight="1" x14ac:dyDescent="0.25">
      <c r="A18" s="168"/>
      <c r="B18" s="168"/>
      <c r="C18" s="168"/>
      <c r="D18" s="39" t="str">
        <f>IF(A18="","",VLOOKUP(A18,LISTES!$B$2:$D$57,3,FALSE))</f>
        <v/>
      </c>
      <c r="E18" s="169">
        <f t="shared" si="0"/>
        <v>0</v>
      </c>
      <c r="F18" s="157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5"/>
      <c r="S18" s="184"/>
      <c r="T18" s="216"/>
      <c r="U18" s="234"/>
      <c r="V18" s="235"/>
      <c r="W18" s="235"/>
      <c r="X18" s="235"/>
      <c r="Y18" s="236"/>
    </row>
    <row r="19" spans="1:25" ht="20.100000000000001" customHeight="1" x14ac:dyDescent="0.25">
      <c r="A19" s="168"/>
      <c r="B19" s="168"/>
      <c r="C19" s="168"/>
      <c r="D19" s="39" t="str">
        <f>IF(A19="","",VLOOKUP(A19,LISTES!$B$2:$D$57,3,FALSE))</f>
        <v/>
      </c>
      <c r="E19" s="169">
        <f t="shared" si="0"/>
        <v>0</v>
      </c>
      <c r="F19" s="157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5"/>
      <c r="S19" s="184"/>
      <c r="T19" s="218">
        <v>10</v>
      </c>
      <c r="U19" s="231"/>
      <c r="V19" s="232"/>
      <c r="W19" s="232"/>
      <c r="X19" s="232"/>
      <c r="Y19" s="233"/>
    </row>
    <row r="20" spans="1:25" ht="20.100000000000001" customHeight="1" thickBot="1" x14ac:dyDescent="0.3">
      <c r="A20" s="168"/>
      <c r="B20" s="168"/>
      <c r="C20" s="168"/>
      <c r="D20" s="39" t="str">
        <f>IF(A20="","",VLOOKUP(A20,LISTES!$B$2:$D$57,3,FALSE))</f>
        <v/>
      </c>
      <c r="E20" s="169">
        <f t="shared" si="0"/>
        <v>0</v>
      </c>
      <c r="F20" s="157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5"/>
      <c r="S20" s="185"/>
      <c r="T20" s="230"/>
      <c r="U20" s="234"/>
      <c r="V20" s="235"/>
      <c r="W20" s="235"/>
      <c r="X20" s="235"/>
      <c r="Y20" s="236"/>
    </row>
    <row r="21" spans="1:25" ht="20.100000000000001" customHeight="1" thickBot="1" x14ac:dyDescent="0.3">
      <c r="A21" s="168"/>
      <c r="B21" s="168"/>
      <c r="C21" s="168"/>
      <c r="D21" s="39" t="str">
        <f>IF(A21="","",VLOOKUP(A21,LISTES!$B$2:$D$57,3,FALSE))</f>
        <v/>
      </c>
      <c r="E21" s="169">
        <f t="shared" si="0"/>
        <v>0</v>
      </c>
      <c r="F21" s="157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41"/>
      <c r="S21" s="183" t="s">
        <v>11</v>
      </c>
      <c r="T21" s="198" t="s">
        <v>128</v>
      </c>
      <c r="U21" s="199"/>
      <c r="V21" s="42" t="s">
        <v>5</v>
      </c>
      <c r="W21" s="42" t="s">
        <v>131</v>
      </c>
      <c r="X21" s="42" t="s">
        <v>129</v>
      </c>
      <c r="Y21" s="43" t="s">
        <v>130</v>
      </c>
    </row>
    <row r="22" spans="1:25" ht="20.100000000000001" customHeight="1" x14ac:dyDescent="0.25">
      <c r="A22" s="168"/>
      <c r="B22" s="168"/>
      <c r="C22" s="168"/>
      <c r="D22" s="39" t="str">
        <f>IF(A22="","",VLOOKUP(A22,LISTES!$B$2:$D$57,3,FALSE))</f>
        <v/>
      </c>
      <c r="E22" s="169">
        <f t="shared" si="0"/>
        <v>0</v>
      </c>
      <c r="F22" s="157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41"/>
      <c r="S22" s="184"/>
      <c r="T22" s="159" t="s">
        <v>96</v>
      </c>
      <c r="U22" s="160"/>
      <c r="V22" s="11" t="s">
        <v>247</v>
      </c>
      <c r="W22" s="11">
        <v>145147</v>
      </c>
      <c r="X22" s="11" t="s">
        <v>97</v>
      </c>
      <c r="Y22" s="149">
        <v>1346</v>
      </c>
    </row>
    <row r="23" spans="1:25" ht="20.100000000000001" customHeight="1" x14ac:dyDescent="0.25">
      <c r="A23" s="168"/>
      <c r="B23" s="168"/>
      <c r="C23" s="168"/>
      <c r="D23" s="39" t="str">
        <f>IF(A23="","",VLOOKUP(A23,LISTES!$B$2:$D$57,3,FALSE))</f>
        <v/>
      </c>
      <c r="E23" s="169">
        <f t="shared" si="0"/>
        <v>0</v>
      </c>
      <c r="F23" s="157"/>
      <c r="G23" s="144"/>
      <c r="H23" s="144"/>
      <c r="I23" s="144"/>
      <c r="J23" s="144"/>
      <c r="K23" s="144"/>
      <c r="L23" s="144"/>
      <c r="M23" s="144"/>
      <c r="N23" s="144"/>
      <c r="O23" s="144"/>
      <c r="P23" s="144"/>
      <c r="Q23" s="144"/>
      <c r="R23" s="145"/>
      <c r="S23" s="184"/>
      <c r="T23" s="159" t="s">
        <v>248</v>
      </c>
      <c r="U23" s="160"/>
      <c r="V23" s="11" t="s">
        <v>249</v>
      </c>
      <c r="W23" s="11">
        <v>225132</v>
      </c>
      <c r="X23" s="11" t="s">
        <v>64</v>
      </c>
      <c r="Y23" s="149">
        <v>2</v>
      </c>
    </row>
    <row r="24" spans="1:25" ht="20.100000000000001" customHeight="1" x14ac:dyDescent="0.25">
      <c r="A24" s="168"/>
      <c r="B24" s="168"/>
      <c r="C24" s="168"/>
      <c r="D24" s="39" t="str">
        <f>IF(A24="","",VLOOKUP(A24,LISTES!$B$2:$D$57,3,FALSE))</f>
        <v/>
      </c>
      <c r="E24" s="169">
        <f t="shared" si="0"/>
        <v>0</v>
      </c>
      <c r="F24" s="157"/>
      <c r="G24" s="144"/>
      <c r="H24" s="144"/>
      <c r="I24" s="144"/>
      <c r="J24" s="144"/>
      <c r="K24" s="144"/>
      <c r="L24" s="144"/>
      <c r="M24" s="144"/>
      <c r="N24" s="144"/>
      <c r="O24" s="144"/>
      <c r="P24" s="144"/>
      <c r="Q24" s="144"/>
      <c r="R24" s="145"/>
      <c r="S24" s="184"/>
      <c r="T24" s="159" t="s">
        <v>51</v>
      </c>
      <c r="U24" s="160"/>
      <c r="V24" s="11" t="s">
        <v>251</v>
      </c>
      <c r="W24" s="11">
        <v>38655</v>
      </c>
      <c r="X24" s="11" t="s">
        <v>65</v>
      </c>
      <c r="Y24" s="149">
        <v>1.5</v>
      </c>
    </row>
    <row r="25" spans="1:25" ht="20.100000000000001" customHeight="1" x14ac:dyDescent="0.25">
      <c r="A25" s="168"/>
      <c r="B25" s="168"/>
      <c r="C25" s="168"/>
      <c r="D25" s="39" t="str">
        <f>IF(A25="","",VLOOKUP(A25,LISTES!$B$2:$D$57,3,FALSE))</f>
        <v/>
      </c>
      <c r="E25" s="169">
        <f t="shared" si="0"/>
        <v>0</v>
      </c>
      <c r="F25" s="157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144"/>
      <c r="R25" s="145"/>
      <c r="S25" s="184"/>
      <c r="T25" s="159"/>
      <c r="U25" s="160"/>
      <c r="V25" s="11"/>
      <c r="W25" s="11"/>
      <c r="X25" s="11"/>
      <c r="Y25" s="149"/>
    </row>
    <row r="26" spans="1:25" ht="20.100000000000001" customHeight="1" x14ac:dyDescent="0.25">
      <c r="A26" s="168"/>
      <c r="B26" s="168"/>
      <c r="C26" s="168"/>
      <c r="D26" s="39" t="str">
        <f>IF(A26="","",VLOOKUP(A26,LISTES!$B$2:$D$57,3,FALSE))</f>
        <v/>
      </c>
      <c r="E26" s="169">
        <f t="shared" si="0"/>
        <v>0</v>
      </c>
      <c r="F26" s="157"/>
      <c r="G26" s="144"/>
      <c r="H26" s="144"/>
      <c r="I26" s="144"/>
      <c r="J26" s="144"/>
      <c r="K26" s="144"/>
      <c r="L26" s="144"/>
      <c r="M26" s="144"/>
      <c r="N26" s="144"/>
      <c r="O26" s="144"/>
      <c r="P26" s="144"/>
      <c r="Q26" s="144"/>
      <c r="R26" s="145"/>
      <c r="S26" s="184"/>
      <c r="T26" s="159"/>
      <c r="U26" s="160"/>
      <c r="V26" s="11"/>
      <c r="W26" s="11"/>
      <c r="X26" s="11"/>
      <c r="Y26" s="149"/>
    </row>
    <row r="27" spans="1:25" ht="20.100000000000001" customHeight="1" thickBot="1" x14ac:dyDescent="0.3">
      <c r="A27" s="168"/>
      <c r="B27" s="168"/>
      <c r="C27" s="168"/>
      <c r="D27" s="39" t="str">
        <f>IF(A27="","",VLOOKUP(A27,LISTES!$B$2:$D$57,3,FALSE))</f>
        <v/>
      </c>
      <c r="E27" s="217">
        <f t="shared" si="0"/>
        <v>0</v>
      </c>
      <c r="F27" s="218"/>
      <c r="G27" s="144"/>
      <c r="H27" s="144"/>
      <c r="I27" s="144"/>
      <c r="J27" s="144"/>
      <c r="K27" s="144"/>
      <c r="L27" s="144"/>
      <c r="M27" s="144"/>
      <c r="N27" s="144"/>
      <c r="O27" s="144"/>
      <c r="P27" s="144"/>
      <c r="Q27" s="144"/>
      <c r="R27" s="145"/>
      <c r="S27" s="184"/>
      <c r="T27" s="159"/>
      <c r="U27" s="160"/>
      <c r="V27" s="11"/>
      <c r="W27" s="11"/>
      <c r="X27" s="11"/>
      <c r="Y27" s="149"/>
    </row>
    <row r="28" spans="1:25" ht="20.100000000000001" customHeight="1" thickBot="1" x14ac:dyDescent="0.35">
      <c r="A28" s="213"/>
      <c r="B28" s="214"/>
      <c r="C28" s="215"/>
      <c r="D28" s="38" t="s">
        <v>76</v>
      </c>
      <c r="E28" s="196">
        <f>SUM(E9:F27)</f>
        <v>30.75</v>
      </c>
      <c r="F28" s="197"/>
      <c r="G28" s="227"/>
      <c r="H28" s="228"/>
      <c r="I28" s="228"/>
      <c r="J28" s="228"/>
      <c r="K28" s="228"/>
      <c r="L28" s="228"/>
      <c r="M28" s="228"/>
      <c r="N28" s="228"/>
      <c r="O28" s="228"/>
      <c r="P28" s="228"/>
      <c r="Q28" s="228"/>
      <c r="R28" s="229"/>
      <c r="S28" s="184"/>
      <c r="T28" s="159"/>
      <c r="U28" s="160"/>
      <c r="V28" s="11"/>
      <c r="W28" s="11"/>
      <c r="X28" s="11"/>
      <c r="Y28" s="149"/>
    </row>
    <row r="29" spans="1:25" ht="20.100000000000001" customHeight="1" x14ac:dyDescent="0.25">
      <c r="A29" s="206" t="s">
        <v>44</v>
      </c>
      <c r="B29" s="190" t="s">
        <v>126</v>
      </c>
      <c r="C29" s="191"/>
      <c r="D29" s="192"/>
      <c r="E29" s="190" t="s">
        <v>127</v>
      </c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84"/>
      <c r="T29" s="159"/>
      <c r="U29" s="160"/>
      <c r="V29" s="11"/>
      <c r="W29" s="11"/>
      <c r="X29" s="11"/>
      <c r="Y29" s="149"/>
    </row>
    <row r="30" spans="1:25" ht="20.100000000000001" customHeight="1" thickBot="1" x14ac:dyDescent="0.3">
      <c r="A30" s="207"/>
      <c r="B30" s="103" t="s">
        <v>19</v>
      </c>
      <c r="C30" s="104" t="s">
        <v>168</v>
      </c>
      <c r="D30" s="105" t="s">
        <v>134</v>
      </c>
      <c r="E30" s="193" t="s">
        <v>5</v>
      </c>
      <c r="F30" s="194"/>
      <c r="G30" s="194"/>
      <c r="H30" s="194"/>
      <c r="I30" s="195"/>
      <c r="J30" s="211" t="s">
        <v>128</v>
      </c>
      <c r="K30" s="194"/>
      <c r="L30" s="194"/>
      <c r="M30" s="195"/>
      <c r="N30" s="211" t="s">
        <v>7</v>
      </c>
      <c r="O30" s="194"/>
      <c r="P30" s="194"/>
      <c r="Q30" s="194"/>
      <c r="R30" s="194"/>
      <c r="S30" s="184"/>
      <c r="T30" s="159"/>
      <c r="U30" s="160"/>
      <c r="V30" s="11"/>
      <c r="W30" s="11"/>
      <c r="X30" s="11"/>
      <c r="Y30" s="149"/>
    </row>
    <row r="31" spans="1:25" ht="20.100000000000001" customHeight="1" x14ac:dyDescent="0.25">
      <c r="A31" s="207"/>
      <c r="B31" s="62" t="s">
        <v>206</v>
      </c>
      <c r="C31" s="70" t="e">
        <f>IF(B31=""," ",VLOOKUP(B31,LISTES!$H$2:$I$81,2,FALSE))</f>
        <v>#N/A</v>
      </c>
      <c r="D31" s="70" t="e">
        <f>IF(B31=""," ",VLOOKUP(C31,LISTES!$I$2:$K$81,3,FALSE))</f>
        <v>#N/A</v>
      </c>
      <c r="E31" s="216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24"/>
      <c r="S31" s="184"/>
      <c r="T31" s="159"/>
      <c r="U31" s="160"/>
      <c r="V31" s="11"/>
      <c r="W31" s="11"/>
      <c r="X31" s="11"/>
      <c r="Y31" s="149"/>
    </row>
    <row r="32" spans="1:25" ht="20.100000000000001" customHeight="1" x14ac:dyDescent="0.25">
      <c r="A32" s="207"/>
      <c r="B32" s="62" t="s">
        <v>99</v>
      </c>
      <c r="C32" s="70" t="e">
        <f>IF(B32=""," ",VLOOKUP(B32,LISTES!$H$2:$I$81,2,FALSE))</f>
        <v>#N/A</v>
      </c>
      <c r="D32" s="70" t="e">
        <f>IF(B32=""," ",VLOOKUP(C32,LISTES!$I$2:$K$81,3,FALSE))</f>
        <v>#N/A</v>
      </c>
      <c r="E32" s="157"/>
      <c r="F32" s="158"/>
      <c r="G32" s="158"/>
      <c r="H32" s="158"/>
      <c r="I32" s="158"/>
      <c r="J32" s="210"/>
      <c r="K32" s="210"/>
      <c r="L32" s="210"/>
      <c r="M32" s="210"/>
      <c r="N32" s="212"/>
      <c r="O32" s="158"/>
      <c r="P32" s="158"/>
      <c r="Q32" s="158"/>
      <c r="R32" s="209"/>
      <c r="S32" s="184"/>
      <c r="T32" s="159"/>
      <c r="U32" s="160"/>
      <c r="V32" s="11"/>
      <c r="W32" s="11"/>
      <c r="X32" s="11"/>
      <c r="Y32" s="149"/>
    </row>
    <row r="33" spans="1:25" ht="20.100000000000001" customHeight="1" x14ac:dyDescent="0.25">
      <c r="A33" s="207"/>
      <c r="B33" s="62" t="s">
        <v>20</v>
      </c>
      <c r="C33" s="70" t="e">
        <f>IF(B33=""," ",VLOOKUP(B33,LISTES!$H$2:$I$81,2,FALSE))</f>
        <v>#N/A</v>
      </c>
      <c r="D33" s="70" t="e">
        <f>IF(B33=""," ",VLOOKUP(C33,LISTES!$I$2:$K$81,3,FALSE))</f>
        <v>#N/A</v>
      </c>
      <c r="E33" s="157"/>
      <c r="F33" s="158"/>
      <c r="G33" s="158"/>
      <c r="H33" s="158"/>
      <c r="I33" s="158"/>
      <c r="J33" s="210"/>
      <c r="K33" s="210"/>
      <c r="L33" s="210"/>
      <c r="M33" s="210"/>
      <c r="N33" s="158"/>
      <c r="O33" s="158"/>
      <c r="P33" s="158"/>
      <c r="Q33" s="158"/>
      <c r="R33" s="209"/>
      <c r="S33" s="184"/>
      <c r="T33" s="159"/>
      <c r="U33" s="160"/>
      <c r="V33" s="11"/>
      <c r="W33" s="11"/>
      <c r="X33" s="11"/>
      <c r="Y33" s="149"/>
    </row>
    <row r="34" spans="1:25" ht="20.100000000000001" customHeight="1" x14ac:dyDescent="0.25">
      <c r="A34" s="207"/>
      <c r="B34" s="62" t="s">
        <v>21</v>
      </c>
      <c r="C34" s="70">
        <f>IF(B34=""," ",VLOOKUP(B34,LISTES!$H$2:$I$81,2,FALSE))</f>
        <v>2501</v>
      </c>
      <c r="D34" s="70" t="str">
        <f>IF(B34=""," ",VLOOKUP(C34,LISTES!$I$2:$K$81,3,FALSE))</f>
        <v>Renault Benne - Master T35 dCi 125</v>
      </c>
      <c r="E34" s="157"/>
      <c r="F34" s="158"/>
      <c r="G34" s="158"/>
      <c r="H34" s="158"/>
      <c r="I34" s="158"/>
      <c r="J34" s="210"/>
      <c r="K34" s="210"/>
      <c r="L34" s="210"/>
      <c r="M34" s="210"/>
      <c r="N34" s="158"/>
      <c r="O34" s="158"/>
      <c r="P34" s="158"/>
      <c r="Q34" s="158"/>
      <c r="R34" s="209"/>
      <c r="S34" s="184"/>
      <c r="T34" s="159"/>
      <c r="U34" s="160"/>
      <c r="V34" s="11"/>
      <c r="W34" s="11"/>
      <c r="X34" s="11"/>
      <c r="Y34" s="149"/>
    </row>
    <row r="35" spans="1:25" ht="20.100000000000001" customHeight="1" x14ac:dyDescent="0.25">
      <c r="A35" s="207"/>
      <c r="B35" s="62" t="s">
        <v>100</v>
      </c>
      <c r="C35" s="70" t="e">
        <f>IF(B35=""," ",VLOOKUP(B35,LISTES!$H$2:$I$81,2,FALSE))</f>
        <v>#N/A</v>
      </c>
      <c r="D35" s="70" t="e">
        <f>IF(B35=""," ",VLOOKUP(C35,LISTES!$I$2:$K$81,3,FALSE))</f>
        <v>#N/A</v>
      </c>
      <c r="E35" s="157"/>
      <c r="F35" s="158"/>
      <c r="G35" s="158"/>
      <c r="H35" s="158"/>
      <c r="I35" s="158"/>
      <c r="J35" s="210"/>
      <c r="K35" s="210"/>
      <c r="L35" s="210"/>
      <c r="M35" s="210"/>
      <c r="N35" s="158"/>
      <c r="O35" s="158"/>
      <c r="P35" s="158"/>
      <c r="Q35" s="158"/>
      <c r="R35" s="209"/>
      <c r="S35" s="184"/>
      <c r="T35" s="159"/>
      <c r="U35" s="160"/>
      <c r="V35" s="11"/>
      <c r="W35" s="11"/>
      <c r="X35" s="11"/>
      <c r="Y35" s="149"/>
    </row>
    <row r="36" spans="1:25" ht="20.100000000000001" customHeight="1" x14ac:dyDescent="0.25">
      <c r="A36" s="207"/>
      <c r="B36" s="62"/>
      <c r="C36" s="70" t="str">
        <f>IF(B36=""," ",VLOOKUP(B36,LISTES!$H$2:$I$81,2,FALSE))</f>
        <v xml:space="preserve"> </v>
      </c>
      <c r="D36" s="70" t="str">
        <f>IF(B36=""," ",VLOOKUP(C36,LISTES!$I$2:$K$81,3,FALSE))</f>
        <v xml:space="preserve"> </v>
      </c>
      <c r="E36" s="157"/>
      <c r="F36" s="158"/>
      <c r="G36" s="158"/>
      <c r="H36" s="158"/>
      <c r="I36" s="158"/>
      <c r="J36" s="210"/>
      <c r="K36" s="210"/>
      <c r="L36" s="210"/>
      <c r="M36" s="210"/>
      <c r="N36" s="158"/>
      <c r="O36" s="158"/>
      <c r="P36" s="158"/>
      <c r="Q36" s="158"/>
      <c r="R36" s="209"/>
      <c r="S36" s="184"/>
      <c r="T36" s="159"/>
      <c r="U36" s="160"/>
      <c r="V36" s="11"/>
      <c r="W36" s="11"/>
      <c r="X36" s="11"/>
      <c r="Y36" s="149"/>
    </row>
    <row r="37" spans="1:25" ht="20.100000000000001" customHeight="1" x14ac:dyDescent="0.25">
      <c r="A37" s="207"/>
      <c r="B37" s="62"/>
      <c r="C37" s="70" t="str">
        <f>IF(B37=""," ",VLOOKUP(B37,LISTES!$H$2:$I$81,2,FALSE))</f>
        <v xml:space="preserve"> </v>
      </c>
      <c r="D37" s="70" t="str">
        <f>IF(B37=""," ",VLOOKUP(C37,LISTES!$I$2:$K$81,3,FALSE))</f>
        <v xml:space="preserve"> </v>
      </c>
      <c r="E37" s="157"/>
      <c r="F37" s="158"/>
      <c r="G37" s="158"/>
      <c r="H37" s="158"/>
      <c r="I37" s="158"/>
      <c r="J37" s="210"/>
      <c r="K37" s="210"/>
      <c r="L37" s="210"/>
      <c r="M37" s="210"/>
      <c r="N37" s="158"/>
      <c r="O37" s="158"/>
      <c r="P37" s="158"/>
      <c r="Q37" s="158"/>
      <c r="R37" s="209"/>
      <c r="S37" s="184"/>
      <c r="T37" s="159"/>
      <c r="U37" s="160"/>
      <c r="V37" s="10"/>
      <c r="W37" s="10"/>
      <c r="X37" s="11"/>
      <c r="Y37" s="150"/>
    </row>
    <row r="38" spans="1:25" ht="20.100000000000001" customHeight="1" x14ac:dyDescent="0.25">
      <c r="A38" s="207"/>
      <c r="B38" s="62"/>
      <c r="C38" s="70" t="str">
        <f>IF(B38=""," ",VLOOKUP(B38,LISTES!$H$2:$I$81,2,FALSE))</f>
        <v xml:space="preserve"> </v>
      </c>
      <c r="D38" s="70" t="str">
        <f>IF(B38=""," ",VLOOKUP(C38,LISTES!$I$2:$K$81,3,FALSE))</f>
        <v xml:space="preserve"> </v>
      </c>
      <c r="E38" s="157"/>
      <c r="F38" s="158"/>
      <c r="G38" s="158"/>
      <c r="H38" s="158"/>
      <c r="I38" s="158"/>
      <c r="J38" s="210"/>
      <c r="K38" s="210"/>
      <c r="L38" s="210"/>
      <c r="M38" s="210"/>
      <c r="N38" s="158"/>
      <c r="O38" s="158"/>
      <c r="P38" s="158"/>
      <c r="Q38" s="158"/>
      <c r="R38" s="209"/>
      <c r="S38" s="184"/>
      <c r="T38" s="159"/>
      <c r="U38" s="160"/>
      <c r="V38" s="10"/>
      <c r="W38" s="10"/>
      <c r="X38" s="11"/>
      <c r="Y38" s="150"/>
    </row>
    <row r="39" spans="1:25" ht="20.100000000000001" customHeight="1" x14ac:dyDescent="0.25">
      <c r="A39" s="207"/>
      <c r="B39" s="62"/>
      <c r="C39" s="70" t="str">
        <f>IF(B39=""," ",VLOOKUP(B39,LISTES!$H$2:$I$81,2,FALSE))</f>
        <v xml:space="preserve"> </v>
      </c>
      <c r="D39" s="70" t="str">
        <f>IF(B39=""," ",VLOOKUP(C39,LISTES!$I$2:$K$81,3,FALSE))</f>
        <v xml:space="preserve"> </v>
      </c>
      <c r="E39" s="157"/>
      <c r="F39" s="158"/>
      <c r="G39" s="158"/>
      <c r="H39" s="158"/>
      <c r="I39" s="158"/>
      <c r="J39" s="210"/>
      <c r="K39" s="210"/>
      <c r="L39" s="210"/>
      <c r="M39" s="210"/>
      <c r="N39" s="158"/>
      <c r="O39" s="158"/>
      <c r="P39" s="158"/>
      <c r="Q39" s="158"/>
      <c r="R39" s="209"/>
      <c r="S39" s="184"/>
      <c r="T39" s="159"/>
      <c r="U39" s="160"/>
      <c r="V39" s="10"/>
      <c r="W39" s="10"/>
      <c r="X39" s="11"/>
      <c r="Y39" s="150"/>
    </row>
    <row r="40" spans="1:25" ht="20.100000000000001" customHeight="1" x14ac:dyDescent="0.25">
      <c r="A40" s="207"/>
      <c r="B40" s="62"/>
      <c r="C40" s="70" t="str">
        <f>IF(B40=""," ",VLOOKUP(B40,LISTES!$H$2:$I$81,2,FALSE))</f>
        <v xml:space="preserve"> </v>
      </c>
      <c r="D40" s="70" t="str">
        <f>IF(B40=""," ",VLOOKUP(C40,LISTES!$I$2:$K$81,3,FALSE))</f>
        <v xml:space="preserve"> </v>
      </c>
      <c r="E40" s="157"/>
      <c r="F40" s="158"/>
      <c r="G40" s="158"/>
      <c r="H40" s="158"/>
      <c r="I40" s="158"/>
      <c r="J40" s="210"/>
      <c r="K40" s="210"/>
      <c r="L40" s="210"/>
      <c r="M40" s="210"/>
      <c r="N40" s="158"/>
      <c r="O40" s="158"/>
      <c r="P40" s="158"/>
      <c r="Q40" s="158"/>
      <c r="R40" s="209"/>
      <c r="S40" s="184"/>
      <c r="T40" s="159"/>
      <c r="U40" s="160"/>
      <c r="V40" s="10"/>
      <c r="W40" s="10"/>
      <c r="X40" s="11"/>
      <c r="Y40" s="150"/>
    </row>
    <row r="41" spans="1:25" ht="20.100000000000001" customHeight="1" x14ac:dyDescent="0.25">
      <c r="A41" s="207"/>
      <c r="B41" s="62"/>
      <c r="C41" s="70" t="str">
        <f>IF(B41=""," ",VLOOKUP(B41,LISTES!$H$2:$I$81,2,FALSE))</f>
        <v xml:space="preserve"> </v>
      </c>
      <c r="D41" s="70" t="str">
        <f>IF(B41=""," ",VLOOKUP(C41,LISTES!$I$2:$K$81,3,FALSE))</f>
        <v xml:space="preserve"> </v>
      </c>
      <c r="E41" s="157"/>
      <c r="F41" s="158"/>
      <c r="G41" s="158"/>
      <c r="H41" s="158"/>
      <c r="I41" s="158"/>
      <c r="J41" s="210"/>
      <c r="K41" s="210"/>
      <c r="L41" s="210"/>
      <c r="M41" s="210"/>
      <c r="N41" s="158"/>
      <c r="O41" s="158"/>
      <c r="P41" s="158"/>
      <c r="Q41" s="158"/>
      <c r="R41" s="209"/>
      <c r="S41" s="184"/>
      <c r="T41" s="159"/>
      <c r="U41" s="160"/>
      <c r="V41" s="10"/>
      <c r="W41" s="10"/>
      <c r="X41" s="11"/>
      <c r="Y41" s="150"/>
    </row>
    <row r="42" spans="1:25" ht="20.100000000000001" customHeight="1" x14ac:dyDescent="0.25">
      <c r="A42" s="207"/>
      <c r="B42" s="62"/>
      <c r="C42" s="70" t="str">
        <f>IF(B42=""," ",VLOOKUP(B42,LISTES!$H$2:$I$81,2,FALSE))</f>
        <v xml:space="preserve"> </v>
      </c>
      <c r="D42" s="70" t="str">
        <f>IF(B42=""," ",VLOOKUP(C42,LISTES!$I$2:$K$81,3,FALSE))</f>
        <v xml:space="preserve"> </v>
      </c>
      <c r="E42" s="157"/>
      <c r="F42" s="158"/>
      <c r="G42" s="158"/>
      <c r="H42" s="158"/>
      <c r="I42" s="158"/>
      <c r="J42" s="210"/>
      <c r="K42" s="210"/>
      <c r="L42" s="210"/>
      <c r="M42" s="210"/>
      <c r="N42" s="158"/>
      <c r="O42" s="158"/>
      <c r="P42" s="158"/>
      <c r="Q42" s="158"/>
      <c r="R42" s="209"/>
      <c r="S42" s="184"/>
      <c r="T42" s="159"/>
      <c r="U42" s="160"/>
      <c r="V42" s="10"/>
      <c r="W42" s="10"/>
      <c r="X42" s="11"/>
      <c r="Y42" s="150"/>
    </row>
    <row r="43" spans="1:25" ht="20.100000000000001" customHeight="1" x14ac:dyDescent="0.25">
      <c r="A43" s="207"/>
      <c r="B43" s="62"/>
      <c r="C43" s="70" t="str">
        <f>IF(B43=""," ",VLOOKUP(B43,LISTES!$H$2:$I$81,2,FALSE))</f>
        <v xml:space="preserve"> </v>
      </c>
      <c r="D43" s="70" t="str">
        <f>IF(B43=""," ",VLOOKUP(C43,LISTES!$I$2:$K$81,3,FALSE))</f>
        <v xml:space="preserve"> </v>
      </c>
      <c r="E43" s="157"/>
      <c r="F43" s="158"/>
      <c r="G43" s="158"/>
      <c r="H43" s="158"/>
      <c r="I43" s="158"/>
      <c r="J43" s="210"/>
      <c r="K43" s="210"/>
      <c r="L43" s="210"/>
      <c r="M43" s="210"/>
      <c r="N43" s="158"/>
      <c r="O43" s="158"/>
      <c r="P43" s="158"/>
      <c r="Q43" s="158"/>
      <c r="R43" s="209"/>
      <c r="S43" s="184"/>
      <c r="T43" s="159"/>
      <c r="U43" s="160"/>
      <c r="V43" s="10"/>
      <c r="W43" s="10"/>
      <c r="X43" s="11"/>
      <c r="Y43" s="150"/>
    </row>
    <row r="44" spans="1:25" ht="20.100000000000001" customHeight="1" x14ac:dyDescent="0.25">
      <c r="A44" s="207"/>
      <c r="B44" s="62"/>
      <c r="C44" s="70" t="str">
        <f>IF(B44=""," ",VLOOKUP(B44,LISTES!$H$2:$I$81,2,FALSE))</f>
        <v xml:space="preserve"> </v>
      </c>
      <c r="D44" s="70" t="str">
        <f>IF(B44=""," ",VLOOKUP(C44,LISTES!$I$2:$K$81,3,FALSE))</f>
        <v xml:space="preserve"> </v>
      </c>
      <c r="E44" s="157"/>
      <c r="F44" s="158"/>
      <c r="G44" s="158"/>
      <c r="H44" s="158"/>
      <c r="I44" s="158"/>
      <c r="J44" s="210"/>
      <c r="K44" s="210"/>
      <c r="L44" s="210"/>
      <c r="M44" s="210"/>
      <c r="N44" s="158"/>
      <c r="O44" s="158"/>
      <c r="P44" s="158"/>
      <c r="Q44" s="158"/>
      <c r="R44" s="209"/>
      <c r="S44" s="184"/>
      <c r="T44" s="159"/>
      <c r="U44" s="160"/>
      <c r="V44" s="10"/>
      <c r="W44" s="10"/>
      <c r="X44" s="11"/>
      <c r="Y44" s="150"/>
    </row>
    <row r="45" spans="1:25" ht="20.100000000000001" customHeight="1" x14ac:dyDescent="0.25">
      <c r="A45" s="207"/>
      <c r="B45" s="62"/>
      <c r="C45" s="70" t="str">
        <f>IF(B45=""," ",VLOOKUP(B45,LISTES!$H$2:$I$81,2,FALSE))</f>
        <v xml:space="preserve"> </v>
      </c>
      <c r="D45" s="70" t="str">
        <f>IF(B45=""," ",VLOOKUP(C45,LISTES!$I$2:$K$81,3,FALSE))</f>
        <v xml:space="preserve"> </v>
      </c>
      <c r="E45" s="157"/>
      <c r="F45" s="158"/>
      <c r="G45" s="158"/>
      <c r="H45" s="158"/>
      <c r="I45" s="158"/>
      <c r="J45" s="210"/>
      <c r="K45" s="210"/>
      <c r="L45" s="210"/>
      <c r="M45" s="210"/>
      <c r="N45" s="158"/>
      <c r="O45" s="158"/>
      <c r="P45" s="158"/>
      <c r="Q45" s="158"/>
      <c r="R45" s="209"/>
      <c r="S45" s="184"/>
      <c r="T45" s="159"/>
      <c r="U45" s="160"/>
      <c r="V45" s="10"/>
      <c r="W45" s="10"/>
      <c r="X45" s="11"/>
      <c r="Y45" s="150"/>
    </row>
    <row r="46" spans="1:25" ht="20.100000000000001" customHeight="1" x14ac:dyDescent="0.25">
      <c r="A46" s="207"/>
      <c r="B46" s="62"/>
      <c r="C46" s="70" t="str">
        <f>IF(B46=""," ",VLOOKUP(B46,LISTES!$H$2:$I$81,2,FALSE))</f>
        <v xml:space="preserve"> </v>
      </c>
      <c r="D46" s="70" t="str">
        <f>IF(B46=""," ",VLOOKUP(C46,LISTES!$I$2:$K$81,3,FALSE))</f>
        <v xml:space="preserve"> </v>
      </c>
      <c r="E46" s="157"/>
      <c r="F46" s="158"/>
      <c r="G46" s="158"/>
      <c r="H46" s="158"/>
      <c r="I46" s="158"/>
      <c r="J46" s="210"/>
      <c r="K46" s="210"/>
      <c r="L46" s="210"/>
      <c r="M46" s="210"/>
      <c r="N46" s="158"/>
      <c r="O46" s="158"/>
      <c r="P46" s="158"/>
      <c r="Q46" s="158"/>
      <c r="R46" s="209"/>
      <c r="S46" s="184"/>
      <c r="T46" s="159"/>
      <c r="U46" s="160"/>
      <c r="V46" s="10"/>
      <c r="W46" s="10"/>
      <c r="X46" s="11"/>
      <c r="Y46" s="150"/>
    </row>
    <row r="47" spans="1:25" ht="20.100000000000001" customHeight="1" x14ac:dyDescent="0.25">
      <c r="A47" s="207"/>
      <c r="B47" s="62"/>
      <c r="C47" s="70" t="str">
        <f>IF(B47=""," ",VLOOKUP(B47,LISTES!$H$2:$I$81,2,FALSE))</f>
        <v xml:space="preserve"> </v>
      </c>
      <c r="D47" s="70" t="str">
        <f>IF(B47=""," ",VLOOKUP(C47,LISTES!$I$2:$K$81,3,FALSE))</f>
        <v xml:space="preserve"> </v>
      </c>
      <c r="E47" s="157"/>
      <c r="F47" s="158"/>
      <c r="G47" s="158"/>
      <c r="H47" s="158"/>
      <c r="I47" s="158"/>
      <c r="J47" s="210"/>
      <c r="K47" s="210"/>
      <c r="L47" s="210"/>
      <c r="M47" s="210"/>
      <c r="N47" s="158"/>
      <c r="O47" s="158"/>
      <c r="P47" s="158"/>
      <c r="Q47" s="158"/>
      <c r="R47" s="209"/>
      <c r="S47" s="184"/>
      <c r="T47" s="159"/>
      <c r="U47" s="160"/>
      <c r="V47" s="10"/>
      <c r="W47" s="10"/>
      <c r="X47" s="11"/>
      <c r="Y47" s="150"/>
    </row>
    <row r="48" spans="1:25" ht="20.100000000000001" customHeight="1" thickBot="1" x14ac:dyDescent="0.3">
      <c r="A48" s="208"/>
      <c r="B48" s="62"/>
      <c r="C48" s="70" t="str">
        <f>IF(B48=""," ",VLOOKUP(B48,LISTES!$H$2:$I$81,2,FALSE))</f>
        <v xml:space="preserve"> </v>
      </c>
      <c r="D48" s="70" t="str">
        <f>IF(B48=""," ",VLOOKUP(C48,LISTES!$I$2:$K$81,3,FALSE))</f>
        <v xml:space="preserve"> </v>
      </c>
      <c r="E48" s="161"/>
      <c r="F48" s="162"/>
      <c r="G48" s="162"/>
      <c r="H48" s="162"/>
      <c r="I48" s="162"/>
      <c r="J48" s="210"/>
      <c r="K48" s="210"/>
      <c r="L48" s="210"/>
      <c r="M48" s="210"/>
      <c r="N48" s="162"/>
      <c r="O48" s="162"/>
      <c r="P48" s="162"/>
      <c r="Q48" s="162"/>
      <c r="R48" s="223"/>
      <c r="S48" s="184"/>
      <c r="T48" s="159"/>
      <c r="U48" s="160"/>
      <c r="V48" s="10"/>
      <c r="W48" s="10"/>
      <c r="X48" s="11"/>
      <c r="Y48" s="150"/>
    </row>
    <row r="49" spans="1:25" ht="20.100000000000001" customHeight="1" thickBot="1" x14ac:dyDescent="0.3">
      <c r="A49" s="183"/>
      <c r="B49" s="44" t="s">
        <v>39</v>
      </c>
      <c r="C49" s="165" t="s">
        <v>125</v>
      </c>
      <c r="D49" s="166"/>
      <c r="E49" s="166"/>
      <c r="F49" s="166"/>
      <c r="G49" s="166"/>
      <c r="H49" s="166"/>
      <c r="I49" s="166"/>
      <c r="J49" s="166"/>
      <c r="K49" s="166"/>
      <c r="L49" s="166"/>
      <c r="M49" s="166"/>
      <c r="N49" s="166"/>
      <c r="O49" s="166"/>
      <c r="P49" s="166"/>
      <c r="Q49" s="166"/>
      <c r="R49" s="167"/>
      <c r="S49" s="184"/>
      <c r="T49" s="159"/>
      <c r="U49" s="160"/>
      <c r="V49" s="10"/>
      <c r="W49" s="10"/>
      <c r="X49" s="11"/>
      <c r="Y49" s="150"/>
    </row>
    <row r="50" spans="1:25" ht="20.100000000000001" customHeight="1" thickBot="1" x14ac:dyDescent="0.3">
      <c r="A50" s="184"/>
      <c r="B50" s="200"/>
      <c r="C50" s="202"/>
      <c r="D50" s="203"/>
      <c r="E50" s="203"/>
      <c r="F50" s="203"/>
      <c r="G50" s="203"/>
      <c r="H50" s="203"/>
      <c r="I50" s="203"/>
      <c r="J50" s="203"/>
      <c r="K50" s="203"/>
      <c r="L50" s="203"/>
      <c r="M50" s="203"/>
      <c r="N50" s="203"/>
      <c r="O50" s="203"/>
      <c r="P50" s="203"/>
      <c r="Q50" s="203"/>
      <c r="R50" s="203"/>
      <c r="S50" s="184"/>
      <c r="T50" s="163"/>
      <c r="U50" s="164"/>
      <c r="V50" s="93"/>
      <c r="W50" s="93"/>
      <c r="X50" s="94"/>
      <c r="Y50" s="151"/>
    </row>
    <row r="51" spans="1:25" ht="20.100000000000001" customHeight="1" thickBot="1" x14ac:dyDescent="0.3">
      <c r="A51" s="185"/>
      <c r="B51" s="201"/>
      <c r="C51" s="204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185"/>
      <c r="T51" s="99" t="s">
        <v>220</v>
      </c>
      <c r="U51" s="97"/>
      <c r="V51" s="98"/>
      <c r="W51" s="95"/>
      <c r="X51" s="95" t="s">
        <v>221</v>
      </c>
      <c r="Y51" s="96"/>
    </row>
    <row r="52" spans="1:25" ht="14.1" customHeight="1" x14ac:dyDescent="0.25">
      <c r="S52" s="9"/>
    </row>
  </sheetData>
  <dataConsolidate/>
  <mergeCells count="184">
    <mergeCell ref="A49:A51"/>
    <mergeCell ref="A3:B3"/>
    <mergeCell ref="G28:R28"/>
    <mergeCell ref="T19:T20"/>
    <mergeCell ref="U1:Y2"/>
    <mergeCell ref="U3:Y4"/>
    <mergeCell ref="U5:Y6"/>
    <mergeCell ref="U7:Y8"/>
    <mergeCell ref="U9:Y10"/>
    <mergeCell ref="U11:Y12"/>
    <mergeCell ref="U13:Y14"/>
    <mergeCell ref="U15:Y16"/>
    <mergeCell ref="U17:Y18"/>
    <mergeCell ref="U19:Y20"/>
    <mergeCell ref="T1:T2"/>
    <mergeCell ref="T3:T4"/>
    <mergeCell ref="T5:T6"/>
    <mergeCell ref="T7:T8"/>
    <mergeCell ref="T9:T10"/>
    <mergeCell ref="T11:T12"/>
    <mergeCell ref="T13:T14"/>
    <mergeCell ref="T15:T16"/>
    <mergeCell ref="T17:T18"/>
    <mergeCell ref="F2:I2"/>
    <mergeCell ref="J46:M46"/>
    <mergeCell ref="N46:R46"/>
    <mergeCell ref="J47:M47"/>
    <mergeCell ref="N47:R47"/>
    <mergeCell ref="J48:M48"/>
    <mergeCell ref="N48:R48"/>
    <mergeCell ref="O7:O8"/>
    <mergeCell ref="Q7:Q8"/>
    <mergeCell ref="J40:M40"/>
    <mergeCell ref="N40:R40"/>
    <mergeCell ref="J41:M41"/>
    <mergeCell ref="N41:R41"/>
    <mergeCell ref="J42:M42"/>
    <mergeCell ref="N42:R42"/>
    <mergeCell ref="J43:M43"/>
    <mergeCell ref="N43:R43"/>
    <mergeCell ref="J44:M44"/>
    <mergeCell ref="N44:R44"/>
    <mergeCell ref="J35:M35"/>
    <mergeCell ref="N35:R35"/>
    <mergeCell ref="J36:M36"/>
    <mergeCell ref="N31:R31"/>
    <mergeCell ref="J33:M33"/>
    <mergeCell ref="N33:R33"/>
    <mergeCell ref="E26:F26"/>
    <mergeCell ref="J45:M45"/>
    <mergeCell ref="N45:R45"/>
    <mergeCell ref="A27:C27"/>
    <mergeCell ref="A28:C28"/>
    <mergeCell ref="E31:I31"/>
    <mergeCell ref="E27:F27"/>
    <mergeCell ref="A20:C20"/>
    <mergeCell ref="N7:N8"/>
    <mergeCell ref="P7:P8"/>
    <mergeCell ref="A9:C9"/>
    <mergeCell ref="E9:F9"/>
    <mergeCell ref="E13:F13"/>
    <mergeCell ref="E12:F12"/>
    <mergeCell ref="M7:M8"/>
    <mergeCell ref="R7:R8"/>
    <mergeCell ref="B50:B51"/>
    <mergeCell ref="C50:R51"/>
    <mergeCell ref="E35:I35"/>
    <mergeCell ref="E36:I36"/>
    <mergeCell ref="E37:I37"/>
    <mergeCell ref="A29:A48"/>
    <mergeCell ref="E42:I42"/>
    <mergeCell ref="E43:I43"/>
    <mergeCell ref="N36:R36"/>
    <mergeCell ref="J37:M37"/>
    <mergeCell ref="N37:R37"/>
    <mergeCell ref="J38:M38"/>
    <mergeCell ref="N38:R38"/>
    <mergeCell ref="J39:M39"/>
    <mergeCell ref="N39:R39"/>
    <mergeCell ref="N30:R30"/>
    <mergeCell ref="J30:M30"/>
    <mergeCell ref="J31:M31"/>
    <mergeCell ref="J32:M32"/>
    <mergeCell ref="N32:R32"/>
    <mergeCell ref="J34:M34"/>
    <mergeCell ref="N34:R34"/>
    <mergeCell ref="E33:I33"/>
    <mergeCell ref="E34:I34"/>
    <mergeCell ref="T44:U44"/>
    <mergeCell ref="A21:C21"/>
    <mergeCell ref="T42:U42"/>
    <mergeCell ref="T33:U33"/>
    <mergeCell ref="T36:U36"/>
    <mergeCell ref="B29:D29"/>
    <mergeCell ref="E29:R29"/>
    <mergeCell ref="E38:I38"/>
    <mergeCell ref="E39:I39"/>
    <mergeCell ref="E30:I30"/>
    <mergeCell ref="E28:F28"/>
    <mergeCell ref="A25:C25"/>
    <mergeCell ref="A26:C26"/>
    <mergeCell ref="T28:U28"/>
    <mergeCell ref="T32:U32"/>
    <mergeCell ref="T34:U34"/>
    <mergeCell ref="S21:S51"/>
    <mergeCell ref="T24:U24"/>
    <mergeCell ref="T27:U27"/>
    <mergeCell ref="T37:U37"/>
    <mergeCell ref="T38:U38"/>
    <mergeCell ref="T31:U31"/>
    <mergeCell ref="T21:U21"/>
    <mergeCell ref="T26:U26"/>
    <mergeCell ref="T30:U30"/>
    <mergeCell ref="T35:U35"/>
    <mergeCell ref="T39:U39"/>
    <mergeCell ref="E1:H1"/>
    <mergeCell ref="S1:S20"/>
    <mergeCell ref="F3:I3"/>
    <mergeCell ref="J3:R3"/>
    <mergeCell ref="E7:F8"/>
    <mergeCell ref="G7:G8"/>
    <mergeCell ref="H7:H8"/>
    <mergeCell ref="E14:F14"/>
    <mergeCell ref="E19:F19"/>
    <mergeCell ref="E15:F15"/>
    <mergeCell ref="E16:F16"/>
    <mergeCell ref="E17:F17"/>
    <mergeCell ref="E18:F18"/>
    <mergeCell ref="E10:F10"/>
    <mergeCell ref="E11:F11"/>
    <mergeCell ref="I7:I8"/>
    <mergeCell ref="J7:J8"/>
    <mergeCell ref="K7:K8"/>
    <mergeCell ref="L7:L8"/>
    <mergeCell ref="E20:F20"/>
    <mergeCell ref="E32:I32"/>
    <mergeCell ref="A5:B5"/>
    <mergeCell ref="F5:I5"/>
    <mergeCell ref="A4:B4"/>
    <mergeCell ref="E23:F23"/>
    <mergeCell ref="E24:F24"/>
    <mergeCell ref="J4:R4"/>
    <mergeCell ref="A22:C22"/>
    <mergeCell ref="T29:U29"/>
    <mergeCell ref="A23:C23"/>
    <mergeCell ref="A12:C12"/>
    <mergeCell ref="A11:C11"/>
    <mergeCell ref="A14:C14"/>
    <mergeCell ref="A17:C17"/>
    <mergeCell ref="A18:C18"/>
    <mergeCell ref="A24:C24"/>
    <mergeCell ref="A19:C19"/>
    <mergeCell ref="A13:C13"/>
    <mergeCell ref="A7:C8"/>
    <mergeCell ref="D7:D8"/>
    <mergeCell ref="E21:F21"/>
    <mergeCell ref="T22:U22"/>
    <mergeCell ref="E22:F22"/>
    <mergeCell ref="A10:C10"/>
    <mergeCell ref="J5:R5"/>
    <mergeCell ref="J2:R2"/>
    <mergeCell ref="E47:I47"/>
    <mergeCell ref="T47:U47"/>
    <mergeCell ref="E48:I48"/>
    <mergeCell ref="T48:U48"/>
    <mergeCell ref="T49:U49"/>
    <mergeCell ref="T50:U50"/>
    <mergeCell ref="C49:R49"/>
    <mergeCell ref="E45:I45"/>
    <mergeCell ref="E46:I46"/>
    <mergeCell ref="T46:U46"/>
    <mergeCell ref="T45:U45"/>
    <mergeCell ref="E44:I44"/>
    <mergeCell ref="E40:I40"/>
    <mergeCell ref="E41:I41"/>
    <mergeCell ref="T43:U43"/>
    <mergeCell ref="T40:U40"/>
    <mergeCell ref="T41:U41"/>
    <mergeCell ref="A15:C15"/>
    <mergeCell ref="A16:C16"/>
    <mergeCell ref="E25:F25"/>
    <mergeCell ref="T25:U25"/>
    <mergeCell ref="T23:U23"/>
    <mergeCell ref="F4:I4"/>
  </mergeCells>
  <conditionalFormatting sqref="B31:B48 T22:U51">
    <cfRule type="containsBlanks" dxfId="39" priority="30">
      <formula>LEN(TRIM(B22))=0</formula>
    </cfRule>
  </conditionalFormatting>
  <conditionalFormatting sqref="B50 A9:C27">
    <cfRule type="containsBlanks" dxfId="38" priority="33">
      <formula>LEN(TRIM(A9))=0</formula>
    </cfRule>
  </conditionalFormatting>
  <conditionalFormatting sqref="B50:B51">
    <cfRule type="containsBlanks" dxfId="37" priority="32">
      <formula>LEN(TRIM(B50))=0</formula>
    </cfRule>
  </conditionalFormatting>
  <conditionalFormatting sqref="J5">
    <cfRule type="containsBlanks" dxfId="36" priority="31">
      <formula>LEN(TRIM(J5))=0</formula>
    </cfRule>
  </conditionalFormatting>
  <conditionalFormatting sqref="J31:J48">
    <cfRule type="containsBlanks" dxfId="35" priority="28">
      <formula>LEN(TRIM(J31))=0</formula>
    </cfRule>
  </conditionalFormatting>
  <conditionalFormatting sqref="X22:X51">
    <cfRule type="containsBlanks" dxfId="34" priority="22">
      <formula>LEN(TRIM(X22))=0</formula>
    </cfRule>
  </conditionalFormatting>
  <conditionalFormatting sqref="J3">
    <cfRule type="containsBlanks" dxfId="33" priority="2">
      <formula>LEN(TRIM(J3))=0</formula>
    </cfRule>
  </conditionalFormatting>
  <conditionalFormatting sqref="E9">
    <cfRule type="containsBlanks" dxfId="32" priority="1">
      <formula>LEN(TRIM(E9))=0</formula>
    </cfRule>
  </conditionalFormatting>
  <printOptions horizontalCentered="1" verticalCentered="1"/>
  <pageMargins left="3.937007874015748E-2" right="3.937007874015748E-2" top="3.937007874015748E-2" bottom="3.937007874015748E-2" header="0" footer="0"/>
  <pageSetup paperSize="9" scale="5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223" yWindow="661" count="9">
        <x14:dataValidation type="list" allowBlank="1" showInputMessage="1" showErrorMessage="1" promptTitle="Sélectionner le temps " prompt="-" xr:uid="{A8B959E3-5AEA-4A95-925D-D59993D1F062}">
          <x14:formula1>
            <xm:f>LISTES!$R$16:$R$21</xm:f>
          </x14:formula1>
          <xm:sqref>B50:B51</xm:sqref>
        </x14:dataValidation>
        <x14:dataValidation type="list" allowBlank="1" showInputMessage="1" prompt="Choisir le fournisseur" xr:uid="{18177A73-973B-4596-B42E-97C91720FFEE}">
          <x14:formula1>
            <xm:f>LISTES!$N$2:$N$28</xm:f>
          </x14:formula1>
          <xm:sqref>T22:U50</xm:sqref>
        </x14:dataValidation>
        <x14:dataValidation type="list" allowBlank="1" showInputMessage="1" showErrorMessage="1" promptTitle="OUI OU NON ?" xr:uid="{D8FF8E83-9369-4796-B207-EDDF1FD94DA1}">
          <x14:formula1>
            <xm:f>LISTES!$R$2:$R$3</xm:f>
          </x14:formula1>
          <xm:sqref>J5</xm:sqref>
        </x14:dataValidation>
        <x14:dataValidation type="list" allowBlank="1" showInputMessage="1" showErrorMessage="1" prompt="Choisir une unité" xr:uid="{CEA39D9F-AF52-4A9F-90B9-65A46F0644EF}">
          <x14:formula1>
            <xm:f>LISTES!$R$5:$R$12</xm:f>
          </x14:formula1>
          <xm:sqref>X22:X50</xm:sqref>
        </x14:dataValidation>
        <x14:dataValidation type="list" allowBlank="1" showInputMessage="1" prompt="Saisir la machine et numéro" xr:uid="{0C37F611-DE85-46A9-A54A-51627CC3E680}">
          <x14:formula1>
            <xm:f>LISTES!$H$2:$H$81</xm:f>
          </x14:formula1>
          <xm:sqref>B31:B48</xm:sqref>
        </x14:dataValidation>
        <x14:dataValidation type="list" allowBlank="1" showInputMessage="1" showErrorMessage="1" promptTitle="Sélectionner le fournisseur" xr:uid="{3E9194DA-CE95-44DE-B00E-171E5349B9A5}">
          <x14:formula1>
            <xm:f>LISTES!$R$25:$R$32</xm:f>
          </x14:formula1>
          <xm:sqref>J31:M48</xm:sqref>
        </x14:dataValidation>
        <x14:dataValidation type="list" allowBlank="1" showInputMessage="1" prompt="Sélectionner une personne" xr:uid="{745823D2-D764-4746-BF34-88A38A873CFB}">
          <x14:formula1>
            <xm:f>LISTES!$B$2:$B$57</xm:f>
          </x14:formula1>
          <xm:sqref>A9:C27</xm:sqref>
        </x14:dataValidation>
        <x14:dataValidation type="list" allowBlank="1" showInputMessage="1" showErrorMessage="1" xr:uid="{068B186D-490F-48EC-B1F9-1ACE80BCF4D8}">
          <x14:formula1>
            <xm:f>LISTES!$B$2:$B$47</xm:f>
          </x14:formula1>
          <xm:sqref>J3</xm:sqref>
        </x14:dataValidation>
        <x14:dataValidation type="list" allowBlank="1" showInputMessage="1" prompt="Choisir oui ou non" xr:uid="{6D586435-2048-413E-BB69-7DFB074E578A}">
          <x14:formula1>
            <xm:f>LISTES!$R$2:$R$3</xm:f>
          </x14:formula1>
          <xm:sqref>U51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319F53-BD0E-43F3-92E5-99AB3EE3C77C}">
  <sheetPr>
    <tabColor rgb="FFFFFF00"/>
    <pageSetUpPr fitToPage="1"/>
  </sheetPr>
  <dimension ref="A1:Y52"/>
  <sheetViews>
    <sheetView view="pageBreakPreview" zoomScaleSheetLayoutView="100" workbookViewId="0">
      <selection activeCell="A11" sqref="A11:C11"/>
    </sheetView>
  </sheetViews>
  <sheetFormatPr baseColWidth="10" defaultColWidth="11.42578125" defaultRowHeight="15" x14ac:dyDescent="0.25"/>
  <cols>
    <col min="1" max="1" width="3.5703125" style="8" customWidth="1"/>
    <col min="2" max="2" width="23.140625" style="8" bestFit="1" customWidth="1"/>
    <col min="3" max="3" width="13.5703125" style="8" customWidth="1"/>
    <col min="4" max="4" width="35.140625" style="8" bestFit="1" customWidth="1"/>
    <col min="5" max="6" width="5.5703125" style="8" customWidth="1"/>
    <col min="7" max="18" width="4.85546875" style="8" customWidth="1"/>
    <col min="19" max="19" width="3.5703125" style="8" customWidth="1"/>
    <col min="20" max="20" width="9.140625" style="8" customWidth="1"/>
    <col min="21" max="21" width="15.5703125" style="8" customWidth="1"/>
    <col min="22" max="22" width="42.140625" style="8" customWidth="1"/>
    <col min="23" max="23" width="16.85546875" style="8" customWidth="1"/>
    <col min="24" max="24" width="13" style="8" customWidth="1"/>
    <col min="25" max="25" width="11.85546875" style="8" customWidth="1"/>
    <col min="26" max="16384" width="11.42578125" style="8"/>
  </cols>
  <sheetData>
    <row r="1" spans="1:25" ht="20.100000000000001" customHeight="1" x14ac:dyDescent="0.25">
      <c r="A1" s="22"/>
      <c r="B1" s="23"/>
      <c r="C1" s="23"/>
      <c r="D1" s="23"/>
      <c r="E1" s="182"/>
      <c r="F1" s="182"/>
      <c r="G1" s="182"/>
      <c r="H1" s="182"/>
      <c r="I1" s="24"/>
      <c r="J1" s="24"/>
      <c r="K1" s="24"/>
      <c r="L1" s="24"/>
      <c r="M1" s="24"/>
      <c r="N1" s="24"/>
      <c r="O1" s="24"/>
      <c r="P1" s="24"/>
      <c r="Q1" s="24"/>
      <c r="R1" s="25"/>
      <c r="S1" s="183" t="s">
        <v>4</v>
      </c>
      <c r="T1" s="218">
        <v>1</v>
      </c>
      <c r="U1" s="231" t="s">
        <v>231</v>
      </c>
      <c r="V1" s="232"/>
      <c r="W1" s="232"/>
      <c r="X1" s="232"/>
      <c r="Y1" s="233"/>
    </row>
    <row r="2" spans="1:25" ht="20.100000000000001" customHeight="1" x14ac:dyDescent="0.25">
      <c r="A2" s="26"/>
      <c r="B2" s="17"/>
      <c r="C2" s="17"/>
      <c r="D2" s="17"/>
      <c r="E2" s="32"/>
      <c r="F2" s="170" t="s">
        <v>10</v>
      </c>
      <c r="G2" s="170"/>
      <c r="H2" s="170"/>
      <c r="I2" s="170"/>
      <c r="J2" s="154">
        <v>36</v>
      </c>
      <c r="K2" s="155"/>
      <c r="L2" s="155"/>
      <c r="M2" s="155"/>
      <c r="N2" s="155"/>
      <c r="O2" s="155"/>
      <c r="P2" s="155"/>
      <c r="Q2" s="155"/>
      <c r="R2" s="156"/>
      <c r="S2" s="184"/>
      <c r="T2" s="216"/>
      <c r="U2" s="234"/>
      <c r="V2" s="235"/>
      <c r="W2" s="235"/>
      <c r="X2" s="235"/>
      <c r="Y2" s="236"/>
    </row>
    <row r="3" spans="1:25" ht="20.100000000000001" customHeight="1" x14ac:dyDescent="0.25">
      <c r="A3" s="225" t="s">
        <v>8</v>
      </c>
      <c r="B3" s="226"/>
      <c r="C3" s="27" t="s">
        <v>229</v>
      </c>
      <c r="D3" s="20"/>
      <c r="E3" s="32"/>
      <c r="F3" s="170" t="s">
        <v>1</v>
      </c>
      <c r="G3" s="170"/>
      <c r="H3" s="170"/>
      <c r="I3" s="170"/>
      <c r="J3" s="186" t="s">
        <v>216</v>
      </c>
      <c r="K3" s="186"/>
      <c r="L3" s="186"/>
      <c r="M3" s="186"/>
      <c r="N3" s="186"/>
      <c r="O3" s="186"/>
      <c r="P3" s="186"/>
      <c r="Q3" s="186"/>
      <c r="R3" s="187"/>
      <c r="S3" s="184"/>
      <c r="T3" s="218">
        <v>2</v>
      </c>
      <c r="U3" s="231" t="s">
        <v>250</v>
      </c>
      <c r="V3" s="232"/>
      <c r="W3" s="232"/>
      <c r="X3" s="232"/>
      <c r="Y3" s="233"/>
    </row>
    <row r="4" spans="1:25" ht="20.100000000000001" customHeight="1" x14ac:dyDescent="0.25">
      <c r="A4" s="170" t="s">
        <v>3</v>
      </c>
      <c r="B4" s="170"/>
      <c r="C4" s="28" t="s">
        <v>265</v>
      </c>
      <c r="D4" s="19"/>
      <c r="E4" s="32"/>
      <c r="F4" s="170" t="s">
        <v>2</v>
      </c>
      <c r="G4" s="170"/>
      <c r="H4" s="170"/>
      <c r="I4" s="170"/>
      <c r="J4" s="171" t="s">
        <v>233</v>
      </c>
      <c r="K4" s="172"/>
      <c r="L4" s="172"/>
      <c r="M4" s="172"/>
      <c r="N4" s="172"/>
      <c r="O4" s="172"/>
      <c r="P4" s="172"/>
      <c r="Q4" s="172"/>
      <c r="R4" s="173"/>
      <c r="S4" s="184"/>
      <c r="T4" s="216"/>
      <c r="U4" s="234"/>
      <c r="V4" s="235"/>
      <c r="W4" s="235"/>
      <c r="X4" s="235"/>
      <c r="Y4" s="236"/>
    </row>
    <row r="5" spans="1:25" ht="20.100000000000001" customHeight="1" x14ac:dyDescent="0.25">
      <c r="A5" s="170" t="s">
        <v>0</v>
      </c>
      <c r="B5" s="170"/>
      <c r="C5" s="29" t="s">
        <v>230</v>
      </c>
      <c r="D5" s="20"/>
      <c r="E5" s="33"/>
      <c r="F5" s="170" t="s">
        <v>40</v>
      </c>
      <c r="G5" s="170"/>
      <c r="H5" s="170"/>
      <c r="I5" s="170"/>
      <c r="J5" s="171"/>
      <c r="K5" s="172"/>
      <c r="L5" s="172"/>
      <c r="M5" s="172"/>
      <c r="N5" s="172"/>
      <c r="O5" s="172"/>
      <c r="P5" s="172"/>
      <c r="Q5" s="172"/>
      <c r="R5" s="173"/>
      <c r="S5" s="184"/>
      <c r="T5" s="218">
        <v>3</v>
      </c>
      <c r="U5" s="231"/>
      <c r="V5" s="232"/>
      <c r="W5" s="232"/>
      <c r="X5" s="232"/>
      <c r="Y5" s="233"/>
    </row>
    <row r="6" spans="1:25" ht="20.100000000000001" customHeight="1" thickBot="1" x14ac:dyDescent="0.3">
      <c r="A6" s="3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31"/>
      <c r="S6" s="184"/>
      <c r="T6" s="216"/>
      <c r="U6" s="234"/>
      <c r="V6" s="235"/>
      <c r="W6" s="235"/>
      <c r="X6" s="235"/>
      <c r="Y6" s="236"/>
    </row>
    <row r="7" spans="1:25" ht="20.100000000000001" customHeight="1" x14ac:dyDescent="0.25">
      <c r="A7" s="174" t="s">
        <v>45</v>
      </c>
      <c r="B7" s="175"/>
      <c r="C7" s="176"/>
      <c r="D7" s="180" t="s">
        <v>9</v>
      </c>
      <c r="E7" s="188" t="s">
        <v>65</v>
      </c>
      <c r="F7" s="176"/>
      <c r="G7" s="180">
        <v>1</v>
      </c>
      <c r="H7" s="180">
        <v>2</v>
      </c>
      <c r="I7" s="180">
        <v>3</v>
      </c>
      <c r="J7" s="180">
        <v>4</v>
      </c>
      <c r="K7" s="180">
        <v>5</v>
      </c>
      <c r="L7" s="180">
        <v>6</v>
      </c>
      <c r="M7" s="180">
        <v>7</v>
      </c>
      <c r="N7" s="180">
        <v>8</v>
      </c>
      <c r="O7" s="180">
        <v>9</v>
      </c>
      <c r="P7" s="180">
        <v>10</v>
      </c>
      <c r="Q7" s="180">
        <v>11</v>
      </c>
      <c r="R7" s="221">
        <v>12</v>
      </c>
      <c r="S7" s="184"/>
      <c r="T7" s="218">
        <v>4</v>
      </c>
      <c r="U7" s="231"/>
      <c r="V7" s="232"/>
      <c r="W7" s="232"/>
      <c r="X7" s="232"/>
      <c r="Y7" s="233"/>
    </row>
    <row r="8" spans="1:25" ht="20.100000000000001" customHeight="1" thickBot="1" x14ac:dyDescent="0.3">
      <c r="A8" s="177"/>
      <c r="B8" s="178"/>
      <c r="C8" s="179"/>
      <c r="D8" s="181"/>
      <c r="E8" s="189"/>
      <c r="F8" s="179"/>
      <c r="G8" s="181"/>
      <c r="H8" s="181"/>
      <c r="I8" s="181"/>
      <c r="J8" s="181"/>
      <c r="K8" s="181"/>
      <c r="L8" s="181"/>
      <c r="M8" s="181"/>
      <c r="N8" s="181"/>
      <c r="O8" s="181"/>
      <c r="P8" s="181"/>
      <c r="Q8" s="181"/>
      <c r="R8" s="222"/>
      <c r="S8" s="184"/>
      <c r="T8" s="216"/>
      <c r="U8" s="234"/>
      <c r="V8" s="235"/>
      <c r="W8" s="235"/>
      <c r="X8" s="235"/>
      <c r="Y8" s="236"/>
    </row>
    <row r="9" spans="1:25" ht="20.100000000000001" customHeight="1" x14ac:dyDescent="0.25">
      <c r="A9" s="168" t="s">
        <v>330</v>
      </c>
      <c r="B9" s="168"/>
      <c r="C9" s="168"/>
      <c r="D9" s="39" t="str">
        <f>IF(A9="","",VLOOKUP(A9,LISTES!$B$2:$D$57,3,FALSE))</f>
        <v xml:space="preserve">Machiniste </v>
      </c>
      <c r="E9" s="219">
        <v>7.75</v>
      </c>
      <c r="F9" s="220"/>
      <c r="G9" s="39">
        <v>7.75</v>
      </c>
      <c r="H9" s="39"/>
      <c r="I9" s="39"/>
      <c r="J9" s="39"/>
      <c r="K9" s="39"/>
      <c r="L9" s="39"/>
      <c r="M9" s="39"/>
      <c r="N9" s="39"/>
      <c r="O9" s="39"/>
      <c r="P9" s="39"/>
      <c r="Q9" s="39"/>
      <c r="R9" s="40"/>
      <c r="S9" s="184"/>
      <c r="T9" s="218">
        <v>5</v>
      </c>
      <c r="U9" s="231"/>
      <c r="V9" s="232"/>
      <c r="W9" s="232"/>
      <c r="X9" s="232"/>
      <c r="Y9" s="233"/>
    </row>
    <row r="10" spans="1:25" ht="20.100000000000001" customHeight="1" x14ac:dyDescent="0.25">
      <c r="A10" s="168" t="s">
        <v>329</v>
      </c>
      <c r="B10" s="168"/>
      <c r="C10" s="168"/>
      <c r="D10" s="39" t="str">
        <f>IF(A10="","",VLOOKUP(A10,LISTES!$B$2:$D$57,3,FALSE))</f>
        <v xml:space="preserve">Manœuvre </v>
      </c>
      <c r="E10" s="169">
        <v>7.75</v>
      </c>
      <c r="F10" s="157"/>
      <c r="G10" s="34"/>
      <c r="H10" s="34">
        <v>7.75</v>
      </c>
      <c r="I10" s="34"/>
      <c r="J10" s="34"/>
      <c r="K10" s="34"/>
      <c r="L10" s="34"/>
      <c r="M10" s="36"/>
      <c r="N10" s="34"/>
      <c r="O10" s="34"/>
      <c r="P10" s="34"/>
      <c r="Q10" s="34"/>
      <c r="R10" s="35"/>
      <c r="S10" s="184"/>
      <c r="T10" s="216"/>
      <c r="U10" s="234"/>
      <c r="V10" s="235"/>
      <c r="W10" s="235"/>
      <c r="X10" s="235"/>
      <c r="Y10" s="236"/>
    </row>
    <row r="11" spans="1:25" ht="20.100000000000001" customHeight="1" x14ac:dyDescent="0.25">
      <c r="A11" s="168" t="s">
        <v>331</v>
      </c>
      <c r="B11" s="168"/>
      <c r="C11" s="168"/>
      <c r="D11" s="153" t="s">
        <v>238</v>
      </c>
      <c r="E11" s="169">
        <v>7.75</v>
      </c>
      <c r="F11" s="157"/>
      <c r="G11" s="34"/>
      <c r="H11" s="34">
        <v>7.75</v>
      </c>
      <c r="I11" s="34"/>
      <c r="J11" s="34"/>
      <c r="K11" s="34"/>
      <c r="L11" s="34"/>
      <c r="M11" s="36"/>
      <c r="N11" s="34"/>
      <c r="O11" s="34"/>
      <c r="P11" s="34"/>
      <c r="Q11" s="34"/>
      <c r="R11" s="35"/>
      <c r="S11" s="184"/>
      <c r="T11" s="218">
        <v>6</v>
      </c>
      <c r="U11" s="237"/>
      <c r="V11" s="232"/>
      <c r="W11" s="232"/>
      <c r="X11" s="232"/>
      <c r="Y11" s="233"/>
    </row>
    <row r="12" spans="1:25" ht="20.100000000000001" customHeight="1" x14ac:dyDescent="0.25">
      <c r="A12" s="168"/>
      <c r="B12" s="168"/>
      <c r="C12" s="168"/>
      <c r="D12" s="153"/>
      <c r="E12" s="169"/>
      <c r="F12" s="157"/>
      <c r="G12" s="37"/>
      <c r="H12" s="37"/>
      <c r="I12" s="34"/>
      <c r="J12" s="34"/>
      <c r="K12" s="34"/>
      <c r="L12" s="34"/>
      <c r="M12" s="34"/>
      <c r="N12" s="34"/>
      <c r="O12" s="34"/>
      <c r="P12" s="34"/>
      <c r="Q12" s="34"/>
      <c r="R12" s="35"/>
      <c r="S12" s="184"/>
      <c r="T12" s="216"/>
      <c r="U12" s="234"/>
      <c r="V12" s="235"/>
      <c r="W12" s="235"/>
      <c r="X12" s="235"/>
      <c r="Y12" s="236"/>
    </row>
    <row r="13" spans="1:25" ht="20.100000000000001" customHeight="1" x14ac:dyDescent="0.25">
      <c r="A13" s="168"/>
      <c r="B13" s="168"/>
      <c r="C13" s="168"/>
      <c r="D13" s="39"/>
      <c r="E13" s="169"/>
      <c r="F13" s="157"/>
      <c r="G13" s="37"/>
      <c r="H13" s="37"/>
      <c r="I13" s="34"/>
      <c r="J13" s="34"/>
      <c r="K13" s="34"/>
      <c r="L13" s="34"/>
      <c r="M13" s="34"/>
      <c r="N13" s="34"/>
      <c r="O13" s="34"/>
      <c r="P13" s="34"/>
      <c r="Q13" s="34"/>
      <c r="R13" s="35"/>
      <c r="S13" s="184"/>
      <c r="T13" s="218">
        <v>7</v>
      </c>
      <c r="U13" s="231"/>
      <c r="V13" s="232"/>
      <c r="W13" s="232"/>
      <c r="X13" s="232"/>
      <c r="Y13" s="233"/>
    </row>
    <row r="14" spans="1:25" ht="20.100000000000001" customHeight="1" x14ac:dyDescent="0.25">
      <c r="A14" s="168"/>
      <c r="B14" s="168"/>
      <c r="C14" s="168"/>
      <c r="D14" s="39"/>
      <c r="E14" s="169"/>
      <c r="F14" s="157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5"/>
      <c r="S14" s="184"/>
      <c r="T14" s="216"/>
      <c r="U14" s="234"/>
      <c r="V14" s="235"/>
      <c r="W14" s="235"/>
      <c r="X14" s="235"/>
      <c r="Y14" s="236"/>
    </row>
    <row r="15" spans="1:25" ht="20.100000000000001" customHeight="1" x14ac:dyDescent="0.25">
      <c r="A15" s="168"/>
      <c r="B15" s="168"/>
      <c r="C15" s="168"/>
      <c r="D15" s="39"/>
      <c r="E15" s="169"/>
      <c r="F15" s="157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5"/>
      <c r="S15" s="184"/>
      <c r="T15" s="218">
        <v>8</v>
      </c>
      <c r="U15" s="231"/>
      <c r="V15" s="232"/>
      <c r="W15" s="232"/>
      <c r="X15" s="232"/>
      <c r="Y15" s="233"/>
    </row>
    <row r="16" spans="1:25" ht="20.100000000000001" customHeight="1" x14ac:dyDescent="0.25">
      <c r="A16" s="168"/>
      <c r="B16" s="168"/>
      <c r="C16" s="168"/>
      <c r="D16" s="39" t="str">
        <f>IF(A16="","",VLOOKUP(A16,LISTES!$B$2:$D$57,3,FALSE))</f>
        <v/>
      </c>
      <c r="E16" s="169">
        <f t="shared" ref="E16:E27" si="0">SUM(G16:R16)</f>
        <v>0</v>
      </c>
      <c r="F16" s="157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5"/>
      <c r="S16" s="184"/>
      <c r="T16" s="216"/>
      <c r="U16" s="234"/>
      <c r="V16" s="235"/>
      <c r="W16" s="235"/>
      <c r="X16" s="235"/>
      <c r="Y16" s="236"/>
    </row>
    <row r="17" spans="1:25" ht="20.100000000000001" customHeight="1" x14ac:dyDescent="0.25">
      <c r="A17" s="168"/>
      <c r="B17" s="168"/>
      <c r="C17" s="168"/>
      <c r="D17" s="39" t="str">
        <f>IF(A17="","",VLOOKUP(A17,LISTES!$B$2:$D$57,3,FALSE))</f>
        <v/>
      </c>
      <c r="E17" s="169">
        <f t="shared" si="0"/>
        <v>0</v>
      </c>
      <c r="F17" s="157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5"/>
      <c r="S17" s="184"/>
      <c r="T17" s="218">
        <v>9</v>
      </c>
      <c r="U17" s="231"/>
      <c r="V17" s="232"/>
      <c r="W17" s="232"/>
      <c r="X17" s="232"/>
      <c r="Y17" s="233"/>
    </row>
    <row r="18" spans="1:25" ht="20.100000000000001" customHeight="1" x14ac:dyDescent="0.25">
      <c r="A18" s="168"/>
      <c r="B18" s="168"/>
      <c r="C18" s="168"/>
      <c r="D18" s="39" t="str">
        <f>IF(A18="","",VLOOKUP(A18,LISTES!$B$2:$D$57,3,FALSE))</f>
        <v/>
      </c>
      <c r="E18" s="169">
        <f t="shared" si="0"/>
        <v>0</v>
      </c>
      <c r="F18" s="157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5"/>
      <c r="S18" s="184"/>
      <c r="T18" s="216"/>
      <c r="U18" s="234"/>
      <c r="V18" s="235"/>
      <c r="W18" s="235"/>
      <c r="X18" s="235"/>
      <c r="Y18" s="236"/>
    </row>
    <row r="19" spans="1:25" ht="20.100000000000001" customHeight="1" x14ac:dyDescent="0.25">
      <c r="A19" s="168"/>
      <c r="B19" s="168"/>
      <c r="C19" s="168"/>
      <c r="D19" s="39" t="str">
        <f>IF(A19="","",VLOOKUP(A19,LISTES!$B$2:$D$57,3,FALSE))</f>
        <v/>
      </c>
      <c r="E19" s="169">
        <f t="shared" si="0"/>
        <v>0</v>
      </c>
      <c r="F19" s="157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5"/>
      <c r="S19" s="184"/>
      <c r="T19" s="218">
        <v>10</v>
      </c>
      <c r="U19" s="231"/>
      <c r="V19" s="232"/>
      <c r="W19" s="232"/>
      <c r="X19" s="232"/>
      <c r="Y19" s="233"/>
    </row>
    <row r="20" spans="1:25" ht="20.100000000000001" customHeight="1" thickBot="1" x14ac:dyDescent="0.3">
      <c r="A20" s="168"/>
      <c r="B20" s="168"/>
      <c r="C20" s="168"/>
      <c r="D20" s="39" t="str">
        <f>IF(A20="","",VLOOKUP(A20,LISTES!$B$2:$D$57,3,FALSE))</f>
        <v/>
      </c>
      <c r="E20" s="169">
        <f t="shared" si="0"/>
        <v>0</v>
      </c>
      <c r="F20" s="157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5"/>
      <c r="S20" s="185"/>
      <c r="T20" s="230"/>
      <c r="U20" s="234"/>
      <c r="V20" s="235"/>
      <c r="W20" s="235"/>
      <c r="X20" s="235"/>
      <c r="Y20" s="236"/>
    </row>
    <row r="21" spans="1:25" ht="20.100000000000001" customHeight="1" thickBot="1" x14ac:dyDescent="0.3">
      <c r="A21" s="168"/>
      <c r="B21" s="168"/>
      <c r="C21" s="168"/>
      <c r="D21" s="39" t="str">
        <f>IF(A21="","",VLOOKUP(A21,LISTES!$B$2:$D$57,3,FALSE))</f>
        <v/>
      </c>
      <c r="E21" s="169">
        <f t="shared" si="0"/>
        <v>0</v>
      </c>
      <c r="F21" s="157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41"/>
      <c r="S21" s="183" t="s">
        <v>11</v>
      </c>
      <c r="T21" s="198" t="s">
        <v>128</v>
      </c>
      <c r="U21" s="199"/>
      <c r="V21" s="42" t="s">
        <v>5</v>
      </c>
      <c r="W21" s="42" t="s">
        <v>131</v>
      </c>
      <c r="X21" s="42" t="s">
        <v>129</v>
      </c>
      <c r="Y21" s="43" t="s">
        <v>130</v>
      </c>
    </row>
    <row r="22" spans="1:25" ht="20.100000000000001" customHeight="1" x14ac:dyDescent="0.25">
      <c r="A22" s="168"/>
      <c r="B22" s="168"/>
      <c r="C22" s="168"/>
      <c r="D22" s="39" t="str">
        <f>IF(A22="","",VLOOKUP(A22,LISTES!$B$2:$D$57,3,FALSE))</f>
        <v/>
      </c>
      <c r="E22" s="169">
        <f t="shared" si="0"/>
        <v>0</v>
      </c>
      <c r="F22" s="157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41"/>
      <c r="S22" s="184"/>
      <c r="T22" s="159" t="s">
        <v>48</v>
      </c>
      <c r="U22" s="160"/>
      <c r="V22" s="11" t="s">
        <v>258</v>
      </c>
      <c r="W22" s="11" t="s">
        <v>259</v>
      </c>
      <c r="X22" s="11" t="s">
        <v>64</v>
      </c>
      <c r="Y22" s="149">
        <v>1</v>
      </c>
    </row>
    <row r="23" spans="1:25" ht="20.100000000000001" customHeight="1" x14ac:dyDescent="0.25">
      <c r="A23" s="168"/>
      <c r="B23" s="168"/>
      <c r="C23" s="168"/>
      <c r="D23" s="39" t="str">
        <f>IF(A23="","",VLOOKUP(A23,LISTES!$B$2:$D$57,3,FALSE))</f>
        <v/>
      </c>
      <c r="E23" s="169">
        <f t="shared" si="0"/>
        <v>0</v>
      </c>
      <c r="F23" s="157"/>
      <c r="G23" s="144"/>
      <c r="H23" s="144"/>
      <c r="I23" s="144"/>
      <c r="J23" s="144"/>
      <c r="K23" s="144"/>
      <c r="L23" s="144"/>
      <c r="M23" s="144"/>
      <c r="N23" s="144"/>
      <c r="O23" s="144"/>
      <c r="P23" s="144"/>
      <c r="Q23" s="144"/>
      <c r="R23" s="145"/>
      <c r="S23" s="184"/>
      <c r="T23" s="159" t="s">
        <v>48</v>
      </c>
      <c r="U23" s="160"/>
      <c r="V23" s="11" t="s">
        <v>260</v>
      </c>
      <c r="W23" s="11" t="s">
        <v>261</v>
      </c>
      <c r="X23" s="11" t="s">
        <v>64</v>
      </c>
      <c r="Y23" s="149">
        <v>30</v>
      </c>
    </row>
    <row r="24" spans="1:25" ht="20.100000000000001" customHeight="1" x14ac:dyDescent="0.25">
      <c r="A24" s="168"/>
      <c r="B24" s="168"/>
      <c r="C24" s="168"/>
      <c r="D24" s="39" t="str">
        <f>IF(A24="","",VLOOKUP(A24,LISTES!$B$2:$D$57,3,FALSE))</f>
        <v/>
      </c>
      <c r="E24" s="169">
        <f t="shared" si="0"/>
        <v>0</v>
      </c>
      <c r="F24" s="157"/>
      <c r="G24" s="144"/>
      <c r="H24" s="144"/>
      <c r="I24" s="144"/>
      <c r="J24" s="144"/>
      <c r="K24" s="144"/>
      <c r="L24" s="144"/>
      <c r="M24" s="144"/>
      <c r="N24" s="144"/>
      <c r="O24" s="144"/>
      <c r="P24" s="144"/>
      <c r="Q24" s="144"/>
      <c r="R24" s="145"/>
      <c r="S24" s="184"/>
      <c r="T24" s="159"/>
      <c r="U24" s="160"/>
      <c r="V24" s="11"/>
      <c r="W24" s="11"/>
      <c r="X24" s="11"/>
      <c r="Y24" s="149"/>
    </row>
    <row r="25" spans="1:25" ht="20.100000000000001" customHeight="1" x14ac:dyDescent="0.25">
      <c r="A25" s="168"/>
      <c r="B25" s="168"/>
      <c r="C25" s="168"/>
      <c r="D25" s="39" t="str">
        <f>IF(A25="","",VLOOKUP(A25,LISTES!$B$2:$D$57,3,FALSE))</f>
        <v/>
      </c>
      <c r="E25" s="169">
        <f t="shared" si="0"/>
        <v>0</v>
      </c>
      <c r="F25" s="157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144"/>
      <c r="R25" s="145"/>
      <c r="S25" s="184"/>
      <c r="T25" s="159"/>
      <c r="U25" s="160"/>
      <c r="V25" s="11"/>
      <c r="W25" s="11"/>
      <c r="X25" s="11"/>
      <c r="Y25" s="149"/>
    </row>
    <row r="26" spans="1:25" ht="20.100000000000001" customHeight="1" x14ac:dyDescent="0.25">
      <c r="A26" s="168"/>
      <c r="B26" s="168"/>
      <c r="C26" s="168"/>
      <c r="D26" s="39" t="str">
        <f>IF(A26="","",VLOOKUP(A26,LISTES!$B$2:$D$57,3,FALSE))</f>
        <v/>
      </c>
      <c r="E26" s="169">
        <f t="shared" si="0"/>
        <v>0</v>
      </c>
      <c r="F26" s="157"/>
      <c r="G26" s="144"/>
      <c r="H26" s="144"/>
      <c r="I26" s="144"/>
      <c r="J26" s="144"/>
      <c r="K26" s="144"/>
      <c r="L26" s="144"/>
      <c r="M26" s="144"/>
      <c r="N26" s="144"/>
      <c r="O26" s="144"/>
      <c r="P26" s="144"/>
      <c r="Q26" s="144"/>
      <c r="R26" s="145"/>
      <c r="S26" s="184"/>
      <c r="T26" s="159"/>
      <c r="U26" s="160"/>
      <c r="V26" s="11"/>
      <c r="W26" s="11"/>
      <c r="X26" s="11"/>
      <c r="Y26" s="149"/>
    </row>
    <row r="27" spans="1:25" ht="20.100000000000001" customHeight="1" thickBot="1" x14ac:dyDescent="0.3">
      <c r="A27" s="168"/>
      <c r="B27" s="168"/>
      <c r="C27" s="168"/>
      <c r="D27" s="39" t="str">
        <f>IF(A27="","",VLOOKUP(A27,LISTES!$B$2:$D$57,3,FALSE))</f>
        <v/>
      </c>
      <c r="E27" s="217">
        <f t="shared" si="0"/>
        <v>0</v>
      </c>
      <c r="F27" s="218"/>
      <c r="G27" s="144"/>
      <c r="H27" s="144"/>
      <c r="I27" s="144"/>
      <c r="J27" s="144"/>
      <c r="K27" s="144"/>
      <c r="L27" s="144"/>
      <c r="M27" s="144"/>
      <c r="N27" s="144"/>
      <c r="O27" s="144"/>
      <c r="P27" s="144"/>
      <c r="Q27" s="144"/>
      <c r="R27" s="145"/>
      <c r="S27" s="184"/>
      <c r="T27" s="159"/>
      <c r="U27" s="160"/>
      <c r="V27" s="11"/>
      <c r="W27" s="11"/>
      <c r="X27" s="11"/>
      <c r="Y27" s="149"/>
    </row>
    <row r="28" spans="1:25" ht="20.100000000000001" customHeight="1" thickBot="1" x14ac:dyDescent="0.35">
      <c r="A28" s="213"/>
      <c r="B28" s="214"/>
      <c r="C28" s="215"/>
      <c r="D28" s="38" t="s">
        <v>76</v>
      </c>
      <c r="E28" s="196">
        <f>SUM(E9:F27)</f>
        <v>23.25</v>
      </c>
      <c r="F28" s="197"/>
      <c r="G28" s="227"/>
      <c r="H28" s="228"/>
      <c r="I28" s="228"/>
      <c r="J28" s="228"/>
      <c r="K28" s="228"/>
      <c r="L28" s="228"/>
      <c r="M28" s="228"/>
      <c r="N28" s="228"/>
      <c r="O28" s="228"/>
      <c r="P28" s="228"/>
      <c r="Q28" s="228"/>
      <c r="R28" s="229"/>
      <c r="S28" s="184"/>
      <c r="T28" s="159"/>
      <c r="U28" s="160"/>
      <c r="V28" s="11"/>
      <c r="W28" s="11"/>
      <c r="X28" s="11"/>
      <c r="Y28" s="149"/>
    </row>
    <row r="29" spans="1:25" ht="20.100000000000001" customHeight="1" x14ac:dyDescent="0.25">
      <c r="A29" s="206" t="s">
        <v>44</v>
      </c>
      <c r="B29" s="190" t="s">
        <v>126</v>
      </c>
      <c r="C29" s="191"/>
      <c r="D29" s="192"/>
      <c r="E29" s="190" t="s">
        <v>127</v>
      </c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84"/>
      <c r="T29" s="159"/>
      <c r="U29" s="160"/>
      <c r="V29" s="11"/>
      <c r="W29" s="11"/>
      <c r="X29" s="11"/>
      <c r="Y29" s="149"/>
    </row>
    <row r="30" spans="1:25" ht="20.100000000000001" customHeight="1" thickBot="1" x14ac:dyDescent="0.3">
      <c r="A30" s="207"/>
      <c r="B30" s="103" t="s">
        <v>19</v>
      </c>
      <c r="C30" s="104" t="s">
        <v>168</v>
      </c>
      <c r="D30" s="105" t="s">
        <v>134</v>
      </c>
      <c r="E30" s="193" t="s">
        <v>5</v>
      </c>
      <c r="F30" s="194"/>
      <c r="G30" s="194"/>
      <c r="H30" s="194"/>
      <c r="I30" s="195"/>
      <c r="J30" s="211" t="s">
        <v>128</v>
      </c>
      <c r="K30" s="194"/>
      <c r="L30" s="194"/>
      <c r="M30" s="195"/>
      <c r="N30" s="211" t="s">
        <v>7</v>
      </c>
      <c r="O30" s="194"/>
      <c r="P30" s="194"/>
      <c r="Q30" s="194"/>
      <c r="R30" s="194"/>
      <c r="S30" s="184"/>
      <c r="T30" s="159"/>
      <c r="U30" s="160"/>
      <c r="V30" s="11"/>
      <c r="W30" s="11"/>
      <c r="X30" s="11"/>
      <c r="Y30" s="149"/>
    </row>
    <row r="31" spans="1:25" ht="20.100000000000001" customHeight="1" x14ac:dyDescent="0.25">
      <c r="A31" s="207"/>
      <c r="B31" s="62" t="s">
        <v>206</v>
      </c>
      <c r="C31" s="70" t="e">
        <f>IF(B31=""," ",VLOOKUP(B31,LISTES!$H$2:$I$81,2,FALSE))</f>
        <v>#N/A</v>
      </c>
      <c r="D31" s="70" t="e">
        <f>IF(B31=""," ",VLOOKUP(C31,LISTES!$I$2:$K$81,3,FALSE))</f>
        <v>#N/A</v>
      </c>
      <c r="E31" s="216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24"/>
      <c r="S31" s="184"/>
      <c r="T31" s="159"/>
      <c r="U31" s="160"/>
      <c r="V31" s="11"/>
      <c r="W31" s="11"/>
      <c r="X31" s="11"/>
      <c r="Y31" s="149"/>
    </row>
    <row r="32" spans="1:25" ht="20.100000000000001" customHeight="1" x14ac:dyDescent="0.25">
      <c r="A32" s="207"/>
      <c r="B32" s="62" t="s">
        <v>99</v>
      </c>
      <c r="C32" s="70" t="e">
        <f>IF(B32=""," ",VLOOKUP(B32,LISTES!$H$2:$I$81,2,FALSE))</f>
        <v>#N/A</v>
      </c>
      <c r="D32" s="70" t="e">
        <f>IF(B32=""," ",VLOOKUP(C32,LISTES!$I$2:$K$81,3,FALSE))</f>
        <v>#N/A</v>
      </c>
      <c r="E32" s="157"/>
      <c r="F32" s="158"/>
      <c r="G32" s="158"/>
      <c r="H32" s="158"/>
      <c r="I32" s="158"/>
      <c r="J32" s="210"/>
      <c r="K32" s="210"/>
      <c r="L32" s="210"/>
      <c r="M32" s="210"/>
      <c r="N32" s="158"/>
      <c r="O32" s="158"/>
      <c r="P32" s="158"/>
      <c r="Q32" s="158"/>
      <c r="R32" s="209"/>
      <c r="S32" s="184"/>
      <c r="T32" s="159"/>
      <c r="U32" s="160"/>
      <c r="V32" s="11"/>
      <c r="W32" s="11"/>
      <c r="X32" s="11"/>
      <c r="Y32" s="149"/>
    </row>
    <row r="33" spans="1:25" ht="20.100000000000001" customHeight="1" x14ac:dyDescent="0.25">
      <c r="A33" s="207"/>
      <c r="B33" s="62" t="s">
        <v>20</v>
      </c>
      <c r="C33" s="70" t="e">
        <f>IF(B33=""," ",VLOOKUP(B33,LISTES!$H$2:$I$81,2,FALSE))</f>
        <v>#N/A</v>
      </c>
      <c r="D33" s="70" t="e">
        <f>IF(B33=""," ",VLOOKUP(C33,LISTES!$I$2:$K$81,3,FALSE))</f>
        <v>#N/A</v>
      </c>
      <c r="E33" s="157"/>
      <c r="F33" s="158"/>
      <c r="G33" s="158"/>
      <c r="H33" s="158"/>
      <c r="I33" s="158"/>
      <c r="J33" s="210"/>
      <c r="K33" s="210"/>
      <c r="L33" s="210"/>
      <c r="M33" s="210"/>
      <c r="N33" s="158"/>
      <c r="O33" s="158"/>
      <c r="P33" s="158"/>
      <c r="Q33" s="158"/>
      <c r="R33" s="209"/>
      <c r="S33" s="184"/>
      <c r="T33" s="159"/>
      <c r="U33" s="160"/>
      <c r="V33" s="11"/>
      <c r="W33" s="11"/>
      <c r="X33" s="11"/>
      <c r="Y33" s="149"/>
    </row>
    <row r="34" spans="1:25" ht="20.100000000000001" customHeight="1" x14ac:dyDescent="0.25">
      <c r="A34" s="207"/>
      <c r="B34" s="62" t="s">
        <v>21</v>
      </c>
      <c r="C34" s="70">
        <f>IF(B34=""," ",VLOOKUP(B34,LISTES!$H$2:$I$81,2,FALSE))</f>
        <v>2501</v>
      </c>
      <c r="D34" s="70" t="str">
        <f>IF(B34=""," ",VLOOKUP(C34,LISTES!$I$2:$K$81,3,FALSE))</f>
        <v>Renault Benne - Master T35 dCi 125</v>
      </c>
      <c r="E34" s="157"/>
      <c r="F34" s="158"/>
      <c r="G34" s="158"/>
      <c r="H34" s="158"/>
      <c r="I34" s="158"/>
      <c r="J34" s="210"/>
      <c r="K34" s="210"/>
      <c r="L34" s="210"/>
      <c r="M34" s="210"/>
      <c r="N34" s="158"/>
      <c r="O34" s="158"/>
      <c r="P34" s="158"/>
      <c r="Q34" s="158"/>
      <c r="R34" s="209"/>
      <c r="S34" s="184"/>
      <c r="T34" s="159"/>
      <c r="U34" s="160"/>
      <c r="V34" s="11"/>
      <c r="W34" s="11"/>
      <c r="X34" s="11"/>
      <c r="Y34" s="149"/>
    </row>
    <row r="35" spans="1:25" ht="20.100000000000001" customHeight="1" x14ac:dyDescent="0.25">
      <c r="A35" s="207"/>
      <c r="B35" s="62" t="s">
        <v>100</v>
      </c>
      <c r="C35" s="70" t="e">
        <f>IF(B35=""," ",VLOOKUP(B35,LISTES!$H$2:$I$81,2,FALSE))</f>
        <v>#N/A</v>
      </c>
      <c r="D35" s="70" t="e">
        <f>IF(B35=""," ",VLOOKUP(C35,LISTES!$I$2:$K$81,3,FALSE))</f>
        <v>#N/A</v>
      </c>
      <c r="E35" s="157"/>
      <c r="F35" s="158"/>
      <c r="G35" s="158"/>
      <c r="H35" s="158"/>
      <c r="I35" s="158"/>
      <c r="J35" s="210"/>
      <c r="K35" s="210"/>
      <c r="L35" s="210"/>
      <c r="M35" s="210"/>
      <c r="N35" s="158"/>
      <c r="O35" s="158"/>
      <c r="P35" s="158"/>
      <c r="Q35" s="158"/>
      <c r="R35" s="209"/>
      <c r="S35" s="184"/>
      <c r="T35" s="159"/>
      <c r="U35" s="160"/>
      <c r="V35" s="11"/>
      <c r="W35" s="11"/>
      <c r="X35" s="11"/>
      <c r="Y35" s="149"/>
    </row>
    <row r="36" spans="1:25" ht="20.100000000000001" customHeight="1" x14ac:dyDescent="0.25">
      <c r="A36" s="207"/>
      <c r="B36" s="62"/>
      <c r="C36" s="70" t="str">
        <f>IF(B36=""," ",VLOOKUP(B36,LISTES!$H$2:$I$81,2,FALSE))</f>
        <v xml:space="preserve"> </v>
      </c>
      <c r="D36" s="70" t="str">
        <f>IF(B36=""," ",VLOOKUP(C36,LISTES!$I$2:$K$81,3,FALSE))</f>
        <v xml:space="preserve"> </v>
      </c>
      <c r="E36" s="157"/>
      <c r="F36" s="158"/>
      <c r="G36" s="158"/>
      <c r="H36" s="158"/>
      <c r="I36" s="158"/>
      <c r="J36" s="210"/>
      <c r="K36" s="210"/>
      <c r="L36" s="210"/>
      <c r="M36" s="210"/>
      <c r="N36" s="158"/>
      <c r="O36" s="158"/>
      <c r="P36" s="158"/>
      <c r="Q36" s="158"/>
      <c r="R36" s="209"/>
      <c r="S36" s="184"/>
      <c r="T36" s="159"/>
      <c r="U36" s="160"/>
      <c r="V36" s="11"/>
      <c r="W36" s="11"/>
      <c r="X36" s="11"/>
      <c r="Y36" s="149"/>
    </row>
    <row r="37" spans="1:25" ht="20.100000000000001" customHeight="1" x14ac:dyDescent="0.25">
      <c r="A37" s="207"/>
      <c r="B37" s="62"/>
      <c r="C37" s="70" t="str">
        <f>IF(B37=""," ",VLOOKUP(B37,LISTES!$H$2:$I$81,2,FALSE))</f>
        <v xml:space="preserve"> </v>
      </c>
      <c r="D37" s="70" t="str">
        <f>IF(B37=""," ",VLOOKUP(C37,LISTES!$I$2:$K$81,3,FALSE))</f>
        <v xml:space="preserve"> </v>
      </c>
      <c r="E37" s="157"/>
      <c r="F37" s="158"/>
      <c r="G37" s="158"/>
      <c r="H37" s="158"/>
      <c r="I37" s="158"/>
      <c r="J37" s="210"/>
      <c r="K37" s="210"/>
      <c r="L37" s="210"/>
      <c r="M37" s="210"/>
      <c r="N37" s="158"/>
      <c r="O37" s="158"/>
      <c r="P37" s="158"/>
      <c r="Q37" s="158"/>
      <c r="R37" s="209"/>
      <c r="S37" s="184"/>
      <c r="T37" s="159"/>
      <c r="U37" s="160"/>
      <c r="V37" s="10"/>
      <c r="W37" s="10"/>
      <c r="X37" s="11"/>
      <c r="Y37" s="150"/>
    </row>
    <row r="38" spans="1:25" ht="20.100000000000001" customHeight="1" x14ac:dyDescent="0.25">
      <c r="A38" s="207"/>
      <c r="B38" s="62"/>
      <c r="C38" s="70" t="str">
        <f>IF(B38=""," ",VLOOKUP(B38,LISTES!$H$2:$I$81,2,FALSE))</f>
        <v xml:space="preserve"> </v>
      </c>
      <c r="D38" s="70" t="str">
        <f>IF(B38=""," ",VLOOKUP(C38,LISTES!$I$2:$K$81,3,FALSE))</f>
        <v xml:space="preserve"> </v>
      </c>
      <c r="E38" s="157"/>
      <c r="F38" s="158"/>
      <c r="G38" s="158"/>
      <c r="H38" s="158"/>
      <c r="I38" s="158"/>
      <c r="J38" s="210"/>
      <c r="K38" s="210"/>
      <c r="L38" s="210"/>
      <c r="M38" s="210"/>
      <c r="N38" s="158"/>
      <c r="O38" s="158"/>
      <c r="P38" s="158"/>
      <c r="Q38" s="158"/>
      <c r="R38" s="209"/>
      <c r="S38" s="184"/>
      <c r="T38" s="159"/>
      <c r="U38" s="160"/>
      <c r="V38" s="10"/>
      <c r="W38" s="10"/>
      <c r="X38" s="11"/>
      <c r="Y38" s="150"/>
    </row>
    <row r="39" spans="1:25" ht="20.100000000000001" customHeight="1" x14ac:dyDescent="0.25">
      <c r="A39" s="207"/>
      <c r="B39" s="62"/>
      <c r="C39" s="70" t="str">
        <f>IF(B39=""," ",VLOOKUP(B39,LISTES!$H$2:$I$81,2,FALSE))</f>
        <v xml:space="preserve"> </v>
      </c>
      <c r="D39" s="70" t="str">
        <f>IF(B39=""," ",VLOOKUP(C39,LISTES!$I$2:$K$81,3,FALSE))</f>
        <v xml:space="preserve"> </v>
      </c>
      <c r="E39" s="157"/>
      <c r="F39" s="158"/>
      <c r="G39" s="158"/>
      <c r="H39" s="158"/>
      <c r="I39" s="158"/>
      <c r="J39" s="210"/>
      <c r="K39" s="210"/>
      <c r="L39" s="210"/>
      <c r="M39" s="210"/>
      <c r="N39" s="158"/>
      <c r="O39" s="158"/>
      <c r="P39" s="158"/>
      <c r="Q39" s="158"/>
      <c r="R39" s="209"/>
      <c r="S39" s="184"/>
      <c r="T39" s="159"/>
      <c r="U39" s="160"/>
      <c r="V39" s="10"/>
      <c r="W39" s="10"/>
      <c r="X39" s="11"/>
      <c r="Y39" s="150"/>
    </row>
    <row r="40" spans="1:25" ht="20.100000000000001" customHeight="1" x14ac:dyDescent="0.25">
      <c r="A40" s="207"/>
      <c r="B40" s="62"/>
      <c r="C40" s="70" t="str">
        <f>IF(B40=""," ",VLOOKUP(B40,LISTES!$H$2:$I$81,2,FALSE))</f>
        <v xml:space="preserve"> </v>
      </c>
      <c r="D40" s="70" t="str">
        <f>IF(B40=""," ",VLOOKUP(C40,LISTES!$I$2:$K$81,3,FALSE))</f>
        <v xml:space="preserve"> </v>
      </c>
      <c r="E40" s="157"/>
      <c r="F40" s="158"/>
      <c r="G40" s="158"/>
      <c r="H40" s="158"/>
      <c r="I40" s="158"/>
      <c r="J40" s="210"/>
      <c r="K40" s="210"/>
      <c r="L40" s="210"/>
      <c r="M40" s="210"/>
      <c r="N40" s="158"/>
      <c r="O40" s="158"/>
      <c r="P40" s="158"/>
      <c r="Q40" s="158"/>
      <c r="R40" s="209"/>
      <c r="S40" s="184"/>
      <c r="T40" s="159"/>
      <c r="U40" s="160"/>
      <c r="V40" s="10"/>
      <c r="W40" s="10"/>
      <c r="X40" s="11"/>
      <c r="Y40" s="150"/>
    </row>
    <row r="41" spans="1:25" ht="20.100000000000001" customHeight="1" x14ac:dyDescent="0.25">
      <c r="A41" s="207"/>
      <c r="B41" s="62"/>
      <c r="C41" s="70" t="str">
        <f>IF(B41=""," ",VLOOKUP(B41,LISTES!$H$2:$I$81,2,FALSE))</f>
        <v xml:space="preserve"> </v>
      </c>
      <c r="D41" s="70" t="str">
        <f>IF(B41=""," ",VLOOKUP(C41,LISTES!$I$2:$K$81,3,FALSE))</f>
        <v xml:space="preserve"> </v>
      </c>
      <c r="E41" s="157"/>
      <c r="F41" s="158"/>
      <c r="G41" s="158"/>
      <c r="H41" s="158"/>
      <c r="I41" s="158"/>
      <c r="J41" s="210"/>
      <c r="K41" s="210"/>
      <c r="L41" s="210"/>
      <c r="M41" s="210"/>
      <c r="N41" s="158"/>
      <c r="O41" s="158"/>
      <c r="P41" s="158"/>
      <c r="Q41" s="158"/>
      <c r="R41" s="209"/>
      <c r="S41" s="184"/>
      <c r="T41" s="159"/>
      <c r="U41" s="160"/>
      <c r="V41" s="10"/>
      <c r="W41" s="10"/>
      <c r="X41" s="11"/>
      <c r="Y41" s="150"/>
    </row>
    <row r="42" spans="1:25" ht="20.100000000000001" customHeight="1" x14ac:dyDescent="0.25">
      <c r="A42" s="207"/>
      <c r="B42" s="62"/>
      <c r="C42" s="70" t="str">
        <f>IF(B42=""," ",VLOOKUP(B42,LISTES!$H$2:$I$81,2,FALSE))</f>
        <v xml:space="preserve"> </v>
      </c>
      <c r="D42" s="70" t="str">
        <f>IF(B42=""," ",VLOOKUP(C42,LISTES!$I$2:$K$81,3,FALSE))</f>
        <v xml:space="preserve"> </v>
      </c>
      <c r="E42" s="157"/>
      <c r="F42" s="158"/>
      <c r="G42" s="158"/>
      <c r="H42" s="158"/>
      <c r="I42" s="158"/>
      <c r="J42" s="210"/>
      <c r="K42" s="210"/>
      <c r="L42" s="210"/>
      <c r="M42" s="210"/>
      <c r="N42" s="158"/>
      <c r="O42" s="158"/>
      <c r="P42" s="158"/>
      <c r="Q42" s="158"/>
      <c r="R42" s="209"/>
      <c r="S42" s="184"/>
      <c r="T42" s="159"/>
      <c r="U42" s="160"/>
      <c r="V42" s="10"/>
      <c r="W42" s="10"/>
      <c r="X42" s="11"/>
      <c r="Y42" s="150"/>
    </row>
    <row r="43" spans="1:25" ht="20.100000000000001" customHeight="1" x14ac:dyDescent="0.25">
      <c r="A43" s="207"/>
      <c r="B43" s="62"/>
      <c r="C43" s="70" t="str">
        <f>IF(B43=""," ",VLOOKUP(B43,LISTES!$H$2:$I$81,2,FALSE))</f>
        <v xml:space="preserve"> </v>
      </c>
      <c r="D43" s="70" t="str">
        <f>IF(B43=""," ",VLOOKUP(C43,LISTES!$I$2:$K$81,3,FALSE))</f>
        <v xml:space="preserve"> </v>
      </c>
      <c r="E43" s="157"/>
      <c r="F43" s="158"/>
      <c r="G43" s="158"/>
      <c r="H43" s="158"/>
      <c r="I43" s="158"/>
      <c r="J43" s="210"/>
      <c r="K43" s="210"/>
      <c r="L43" s="210"/>
      <c r="M43" s="210"/>
      <c r="N43" s="158"/>
      <c r="O43" s="158"/>
      <c r="P43" s="158"/>
      <c r="Q43" s="158"/>
      <c r="R43" s="209"/>
      <c r="S43" s="184"/>
      <c r="T43" s="159"/>
      <c r="U43" s="160"/>
      <c r="V43" s="10"/>
      <c r="W43" s="10"/>
      <c r="X43" s="11"/>
      <c r="Y43" s="150"/>
    </row>
    <row r="44" spans="1:25" ht="20.100000000000001" customHeight="1" x14ac:dyDescent="0.25">
      <c r="A44" s="207"/>
      <c r="B44" s="62"/>
      <c r="C44" s="70" t="str">
        <f>IF(B44=""," ",VLOOKUP(B44,LISTES!$H$2:$I$81,2,FALSE))</f>
        <v xml:space="preserve"> </v>
      </c>
      <c r="D44" s="70" t="str">
        <f>IF(B44=""," ",VLOOKUP(C44,LISTES!$I$2:$K$81,3,FALSE))</f>
        <v xml:space="preserve"> </v>
      </c>
      <c r="E44" s="157"/>
      <c r="F44" s="158"/>
      <c r="G44" s="158"/>
      <c r="H44" s="158"/>
      <c r="I44" s="158"/>
      <c r="J44" s="210"/>
      <c r="K44" s="210"/>
      <c r="L44" s="210"/>
      <c r="M44" s="210"/>
      <c r="N44" s="158"/>
      <c r="O44" s="158"/>
      <c r="P44" s="158"/>
      <c r="Q44" s="158"/>
      <c r="R44" s="209"/>
      <c r="S44" s="184"/>
      <c r="T44" s="159"/>
      <c r="U44" s="160"/>
      <c r="V44" s="10"/>
      <c r="W44" s="10"/>
      <c r="X44" s="11"/>
      <c r="Y44" s="150"/>
    </row>
    <row r="45" spans="1:25" ht="20.100000000000001" customHeight="1" x14ac:dyDescent="0.25">
      <c r="A45" s="207"/>
      <c r="B45" s="62"/>
      <c r="C45" s="70" t="str">
        <f>IF(B45=""," ",VLOOKUP(B45,LISTES!$H$2:$I$81,2,FALSE))</f>
        <v xml:space="preserve"> </v>
      </c>
      <c r="D45" s="70" t="str">
        <f>IF(B45=""," ",VLOOKUP(C45,LISTES!$I$2:$K$81,3,FALSE))</f>
        <v xml:space="preserve"> </v>
      </c>
      <c r="E45" s="157"/>
      <c r="F45" s="158"/>
      <c r="G45" s="158"/>
      <c r="H45" s="158"/>
      <c r="I45" s="158"/>
      <c r="J45" s="210"/>
      <c r="K45" s="210"/>
      <c r="L45" s="210"/>
      <c r="M45" s="210"/>
      <c r="N45" s="158"/>
      <c r="O45" s="158"/>
      <c r="P45" s="158"/>
      <c r="Q45" s="158"/>
      <c r="R45" s="209"/>
      <c r="S45" s="184"/>
      <c r="T45" s="159"/>
      <c r="U45" s="160"/>
      <c r="V45" s="10"/>
      <c r="W45" s="10"/>
      <c r="X45" s="11"/>
      <c r="Y45" s="150"/>
    </row>
    <row r="46" spans="1:25" ht="20.100000000000001" customHeight="1" x14ac:dyDescent="0.25">
      <c r="A46" s="207"/>
      <c r="B46" s="62"/>
      <c r="C46" s="70" t="str">
        <f>IF(B46=""," ",VLOOKUP(B46,LISTES!$H$2:$I$81,2,FALSE))</f>
        <v xml:space="preserve"> </v>
      </c>
      <c r="D46" s="70" t="str">
        <f>IF(B46=""," ",VLOOKUP(C46,LISTES!$I$2:$K$81,3,FALSE))</f>
        <v xml:space="preserve"> </v>
      </c>
      <c r="E46" s="157" t="s">
        <v>43</v>
      </c>
      <c r="F46" s="158"/>
      <c r="G46" s="158"/>
      <c r="H46" s="158"/>
      <c r="I46" s="158"/>
      <c r="J46" s="210"/>
      <c r="K46" s="210"/>
      <c r="L46" s="210"/>
      <c r="M46" s="210"/>
      <c r="N46" s="158"/>
      <c r="O46" s="158"/>
      <c r="P46" s="158"/>
      <c r="Q46" s="158"/>
      <c r="R46" s="209"/>
      <c r="S46" s="184"/>
      <c r="T46" s="159"/>
      <c r="U46" s="160"/>
      <c r="V46" s="10"/>
      <c r="W46" s="10"/>
      <c r="X46" s="11"/>
      <c r="Y46" s="150"/>
    </row>
    <row r="47" spans="1:25" ht="20.100000000000001" customHeight="1" x14ac:dyDescent="0.25">
      <c r="A47" s="207"/>
      <c r="B47" s="62"/>
      <c r="C47" s="70" t="str">
        <f>IF(B47=""," ",VLOOKUP(B47,LISTES!$H$2:$I$81,2,FALSE))</f>
        <v xml:space="preserve"> </v>
      </c>
      <c r="D47" s="70" t="str">
        <f>IF(B47=""," ",VLOOKUP(C47,LISTES!$I$2:$K$81,3,FALSE))</f>
        <v xml:space="preserve"> </v>
      </c>
      <c r="E47" s="157"/>
      <c r="F47" s="158"/>
      <c r="G47" s="158"/>
      <c r="H47" s="158"/>
      <c r="I47" s="158"/>
      <c r="J47" s="210"/>
      <c r="K47" s="210"/>
      <c r="L47" s="210"/>
      <c r="M47" s="210"/>
      <c r="N47" s="158"/>
      <c r="O47" s="158"/>
      <c r="P47" s="158"/>
      <c r="Q47" s="158"/>
      <c r="R47" s="209"/>
      <c r="S47" s="184"/>
      <c r="T47" s="159"/>
      <c r="U47" s="160"/>
      <c r="V47" s="10"/>
      <c r="W47" s="10"/>
      <c r="X47" s="11"/>
      <c r="Y47" s="150"/>
    </row>
    <row r="48" spans="1:25" ht="20.100000000000001" customHeight="1" thickBot="1" x14ac:dyDescent="0.3">
      <c r="A48" s="208"/>
      <c r="B48" s="62"/>
      <c r="C48" s="70" t="str">
        <f>IF(B48=""," ",VLOOKUP(B48,LISTES!$H$2:$I$81,2,FALSE))</f>
        <v xml:space="preserve"> </v>
      </c>
      <c r="D48" s="70" t="str">
        <f>IF(B48=""," ",VLOOKUP(C48,LISTES!$I$2:$K$81,3,FALSE))</f>
        <v xml:space="preserve"> </v>
      </c>
      <c r="E48" s="161"/>
      <c r="F48" s="162"/>
      <c r="G48" s="162"/>
      <c r="H48" s="162"/>
      <c r="I48" s="162"/>
      <c r="J48" s="210"/>
      <c r="K48" s="210"/>
      <c r="L48" s="210"/>
      <c r="M48" s="210"/>
      <c r="N48" s="162"/>
      <c r="O48" s="162"/>
      <c r="P48" s="162"/>
      <c r="Q48" s="162"/>
      <c r="R48" s="223"/>
      <c r="S48" s="184"/>
      <c r="T48" s="159"/>
      <c r="U48" s="160"/>
      <c r="V48" s="10"/>
      <c r="W48" s="10"/>
      <c r="X48" s="11"/>
      <c r="Y48" s="150"/>
    </row>
    <row r="49" spans="1:25" ht="20.100000000000001" customHeight="1" thickBot="1" x14ac:dyDescent="0.3">
      <c r="A49" s="183"/>
      <c r="B49" s="44" t="s">
        <v>39</v>
      </c>
      <c r="C49" s="165" t="s">
        <v>125</v>
      </c>
      <c r="D49" s="166"/>
      <c r="E49" s="166"/>
      <c r="F49" s="166"/>
      <c r="G49" s="166"/>
      <c r="H49" s="166"/>
      <c r="I49" s="166"/>
      <c r="J49" s="166"/>
      <c r="K49" s="166"/>
      <c r="L49" s="166"/>
      <c r="M49" s="166"/>
      <c r="N49" s="166"/>
      <c r="O49" s="166"/>
      <c r="P49" s="166"/>
      <c r="Q49" s="166"/>
      <c r="R49" s="167"/>
      <c r="S49" s="184"/>
      <c r="T49" s="159"/>
      <c r="U49" s="160"/>
      <c r="V49" s="10"/>
      <c r="W49" s="10"/>
      <c r="X49" s="11"/>
      <c r="Y49" s="150"/>
    </row>
    <row r="50" spans="1:25" ht="20.100000000000001" customHeight="1" thickBot="1" x14ac:dyDescent="0.3">
      <c r="A50" s="184"/>
      <c r="B50" s="200"/>
      <c r="C50" s="202"/>
      <c r="D50" s="203"/>
      <c r="E50" s="203"/>
      <c r="F50" s="203"/>
      <c r="G50" s="203"/>
      <c r="H50" s="203"/>
      <c r="I50" s="203"/>
      <c r="J50" s="203"/>
      <c r="K50" s="203"/>
      <c r="L50" s="203"/>
      <c r="M50" s="203"/>
      <c r="N50" s="203"/>
      <c r="O50" s="203"/>
      <c r="P50" s="203"/>
      <c r="Q50" s="203"/>
      <c r="R50" s="203"/>
      <c r="S50" s="184"/>
      <c r="T50" s="163"/>
      <c r="U50" s="164"/>
      <c r="V50" s="93"/>
      <c r="W50" s="93"/>
      <c r="X50" s="94"/>
      <c r="Y50" s="151"/>
    </row>
    <row r="51" spans="1:25" ht="20.100000000000001" customHeight="1" thickBot="1" x14ac:dyDescent="0.3">
      <c r="A51" s="185"/>
      <c r="B51" s="201"/>
      <c r="C51" s="204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185"/>
      <c r="T51" s="99" t="s">
        <v>220</v>
      </c>
      <c r="U51" s="97"/>
      <c r="V51" s="98"/>
      <c r="W51" s="95"/>
      <c r="X51" s="95" t="s">
        <v>221</v>
      </c>
      <c r="Y51" s="96"/>
    </row>
    <row r="52" spans="1:25" ht="14.1" customHeight="1" x14ac:dyDescent="0.25">
      <c r="S52" s="9"/>
    </row>
  </sheetData>
  <dataConsolidate/>
  <mergeCells count="184">
    <mergeCell ref="E48:I48"/>
    <mergeCell ref="J48:M48"/>
    <mergeCell ref="N48:R48"/>
    <mergeCell ref="T48:U48"/>
    <mergeCell ref="A49:A51"/>
    <mergeCell ref="C49:R49"/>
    <mergeCell ref="T49:U49"/>
    <mergeCell ref="B50:B51"/>
    <mergeCell ref="C50:R51"/>
    <mergeCell ref="T50:U50"/>
    <mergeCell ref="E46:I46"/>
    <mergeCell ref="J46:M46"/>
    <mergeCell ref="N46:R46"/>
    <mergeCell ref="T46:U46"/>
    <mergeCell ref="E47:I47"/>
    <mergeCell ref="J47:M47"/>
    <mergeCell ref="N47:R47"/>
    <mergeCell ref="T47:U47"/>
    <mergeCell ref="E44:I44"/>
    <mergeCell ref="J44:M44"/>
    <mergeCell ref="N44:R44"/>
    <mergeCell ref="T44:U44"/>
    <mergeCell ref="E45:I45"/>
    <mergeCell ref="J45:M45"/>
    <mergeCell ref="N45:R45"/>
    <mergeCell ref="T45:U45"/>
    <mergeCell ref="E42:I42"/>
    <mergeCell ref="J42:M42"/>
    <mergeCell ref="N42:R42"/>
    <mergeCell ref="T42:U42"/>
    <mergeCell ref="E43:I43"/>
    <mergeCell ref="J43:M43"/>
    <mergeCell ref="N43:R43"/>
    <mergeCell ref="T43:U43"/>
    <mergeCell ref="E40:I40"/>
    <mergeCell ref="J40:M40"/>
    <mergeCell ref="N40:R40"/>
    <mergeCell ref="T40:U40"/>
    <mergeCell ref="E41:I41"/>
    <mergeCell ref="J41:M41"/>
    <mergeCell ref="N41:R41"/>
    <mergeCell ref="T41:U41"/>
    <mergeCell ref="E39:I39"/>
    <mergeCell ref="J39:M39"/>
    <mergeCell ref="N39:R39"/>
    <mergeCell ref="T39:U39"/>
    <mergeCell ref="E36:I36"/>
    <mergeCell ref="J36:M36"/>
    <mergeCell ref="N36:R36"/>
    <mergeCell ref="T36:U36"/>
    <mergeCell ref="E37:I37"/>
    <mergeCell ref="J37:M37"/>
    <mergeCell ref="N37:R37"/>
    <mergeCell ref="T37:U37"/>
    <mergeCell ref="N32:R32"/>
    <mergeCell ref="T32:U32"/>
    <mergeCell ref="E33:I33"/>
    <mergeCell ref="J33:M33"/>
    <mergeCell ref="N33:R33"/>
    <mergeCell ref="T33:U33"/>
    <mergeCell ref="E38:I38"/>
    <mergeCell ref="J38:M38"/>
    <mergeCell ref="N38:R38"/>
    <mergeCell ref="T38:U38"/>
    <mergeCell ref="E31:I31"/>
    <mergeCell ref="J31:M31"/>
    <mergeCell ref="N31:R31"/>
    <mergeCell ref="T31:U31"/>
    <mergeCell ref="A28:C28"/>
    <mergeCell ref="E28:F28"/>
    <mergeCell ref="G28:R28"/>
    <mergeCell ref="T28:U28"/>
    <mergeCell ref="A29:A48"/>
    <mergeCell ref="B29:D29"/>
    <mergeCell ref="E29:R29"/>
    <mergeCell ref="T29:U29"/>
    <mergeCell ref="E30:I30"/>
    <mergeCell ref="J30:M30"/>
    <mergeCell ref="E34:I34"/>
    <mergeCell ref="J34:M34"/>
    <mergeCell ref="N34:R34"/>
    <mergeCell ref="T34:U34"/>
    <mergeCell ref="E35:I35"/>
    <mergeCell ref="J35:M35"/>
    <mergeCell ref="N35:R35"/>
    <mergeCell ref="T35:U35"/>
    <mergeCell ref="E32:I32"/>
    <mergeCell ref="J32:M32"/>
    <mergeCell ref="A21:C21"/>
    <mergeCell ref="E21:F21"/>
    <mergeCell ref="S21:S51"/>
    <mergeCell ref="T21:U21"/>
    <mergeCell ref="A22:C22"/>
    <mergeCell ref="E22:F22"/>
    <mergeCell ref="T22:U22"/>
    <mergeCell ref="A23:C23"/>
    <mergeCell ref="E23:F23"/>
    <mergeCell ref="T23:U23"/>
    <mergeCell ref="A26:C26"/>
    <mergeCell ref="E26:F26"/>
    <mergeCell ref="T26:U26"/>
    <mergeCell ref="A27:C27"/>
    <mergeCell ref="E27:F27"/>
    <mergeCell ref="T27:U27"/>
    <mergeCell ref="A24:C24"/>
    <mergeCell ref="E24:F24"/>
    <mergeCell ref="T24:U24"/>
    <mergeCell ref="A25:C25"/>
    <mergeCell ref="E25:F25"/>
    <mergeCell ref="T25:U25"/>
    <mergeCell ref="N30:R30"/>
    <mergeCell ref="T30:U30"/>
    <mergeCell ref="A19:C19"/>
    <mergeCell ref="E19:F19"/>
    <mergeCell ref="T19:T20"/>
    <mergeCell ref="U19:Y20"/>
    <mergeCell ref="A20:C20"/>
    <mergeCell ref="E20:F20"/>
    <mergeCell ref="A17:C17"/>
    <mergeCell ref="E17:F17"/>
    <mergeCell ref="T17:T18"/>
    <mergeCell ref="U17:Y18"/>
    <mergeCell ref="A18:C18"/>
    <mergeCell ref="E18:F18"/>
    <mergeCell ref="A15:C15"/>
    <mergeCell ref="E15:F15"/>
    <mergeCell ref="T15:T16"/>
    <mergeCell ref="U15:Y16"/>
    <mergeCell ref="A16:C16"/>
    <mergeCell ref="E16:F16"/>
    <mergeCell ref="A13:C13"/>
    <mergeCell ref="E13:F13"/>
    <mergeCell ref="T13:T14"/>
    <mergeCell ref="U13:Y14"/>
    <mergeCell ref="A14:C14"/>
    <mergeCell ref="E14:F14"/>
    <mergeCell ref="D7:D8"/>
    <mergeCell ref="E7:F8"/>
    <mergeCell ref="G7:G8"/>
    <mergeCell ref="H7:H8"/>
    <mergeCell ref="A11:C11"/>
    <mergeCell ref="E11:F11"/>
    <mergeCell ref="T11:T12"/>
    <mergeCell ref="U11:Y12"/>
    <mergeCell ref="A12:C12"/>
    <mergeCell ref="E12:F12"/>
    <mergeCell ref="T7:T8"/>
    <mergeCell ref="U7:Y8"/>
    <mergeCell ref="A9:C9"/>
    <mergeCell ref="E9:F9"/>
    <mergeCell ref="T9:T10"/>
    <mergeCell ref="U9:Y10"/>
    <mergeCell ref="A10:C10"/>
    <mergeCell ref="E10:F10"/>
    <mergeCell ref="M7:M8"/>
    <mergeCell ref="N7:N8"/>
    <mergeCell ref="O7:O8"/>
    <mergeCell ref="P7:P8"/>
    <mergeCell ref="Q7:Q8"/>
    <mergeCell ref="R7:R8"/>
    <mergeCell ref="A3:B3"/>
    <mergeCell ref="F3:I3"/>
    <mergeCell ref="J3:R3"/>
    <mergeCell ref="T3:T4"/>
    <mergeCell ref="U3:Y4"/>
    <mergeCell ref="A4:B4"/>
    <mergeCell ref="F4:I4"/>
    <mergeCell ref="J4:R4"/>
    <mergeCell ref="E1:H1"/>
    <mergeCell ref="S1:S20"/>
    <mergeCell ref="T1:T2"/>
    <mergeCell ref="U1:Y2"/>
    <mergeCell ref="F2:I2"/>
    <mergeCell ref="J2:R2"/>
    <mergeCell ref="I7:I8"/>
    <mergeCell ref="J7:J8"/>
    <mergeCell ref="K7:K8"/>
    <mergeCell ref="L7:L8"/>
    <mergeCell ref="A5:B5"/>
    <mergeCell ref="F5:I5"/>
    <mergeCell ref="J5:R5"/>
    <mergeCell ref="T5:T6"/>
    <mergeCell ref="U5:Y6"/>
    <mergeCell ref="A7:C8"/>
  </mergeCells>
  <conditionalFormatting sqref="T22:U51 B31:B48">
    <cfRule type="containsBlanks" dxfId="31" priority="5">
      <formula>LEN(TRIM(B22))=0</formula>
    </cfRule>
  </conditionalFormatting>
  <conditionalFormatting sqref="B50 A9:C27">
    <cfRule type="containsBlanks" dxfId="30" priority="8">
      <formula>LEN(TRIM(A9))=0</formula>
    </cfRule>
  </conditionalFormatting>
  <conditionalFormatting sqref="B50:B51">
    <cfRule type="containsBlanks" dxfId="29" priority="7">
      <formula>LEN(TRIM(B50))=0</formula>
    </cfRule>
  </conditionalFormatting>
  <conditionalFormatting sqref="J5">
    <cfRule type="containsBlanks" dxfId="28" priority="6">
      <formula>LEN(TRIM(J5))=0</formula>
    </cfRule>
  </conditionalFormatting>
  <conditionalFormatting sqref="J31:J48">
    <cfRule type="containsBlanks" dxfId="27" priority="4">
      <formula>LEN(TRIM(J31))=0</formula>
    </cfRule>
  </conditionalFormatting>
  <conditionalFormatting sqref="X22:X51">
    <cfRule type="containsBlanks" dxfId="26" priority="3">
      <formula>LEN(TRIM(X22))=0</formula>
    </cfRule>
  </conditionalFormatting>
  <conditionalFormatting sqref="J3">
    <cfRule type="containsBlanks" dxfId="25" priority="2">
      <formula>LEN(TRIM(J3))=0</formula>
    </cfRule>
  </conditionalFormatting>
  <conditionalFormatting sqref="E9">
    <cfRule type="containsBlanks" dxfId="24" priority="1">
      <formula>LEN(TRIM(E9))=0</formula>
    </cfRule>
  </conditionalFormatting>
  <printOptions horizontalCentered="1" verticalCentered="1"/>
  <pageMargins left="3.937007874015748E-2" right="3.937007874015748E-2" top="3.937007874015748E-2" bottom="3.937007874015748E-2" header="0" footer="0"/>
  <pageSetup paperSize="9" scale="5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prompt="Choisir oui ou non" xr:uid="{68CDF369-3C95-449B-BEB4-03781B02CCCF}">
          <x14:formula1>
            <xm:f>LISTES!$R$2:$R$3</xm:f>
          </x14:formula1>
          <xm:sqref>U51</xm:sqref>
        </x14:dataValidation>
        <x14:dataValidation type="list" allowBlank="1" showInputMessage="1" showErrorMessage="1" xr:uid="{2E24C795-0563-44C9-8716-8FF211A1F399}">
          <x14:formula1>
            <xm:f>LISTES!$B$2:$B$47</xm:f>
          </x14:formula1>
          <xm:sqref>J3</xm:sqref>
        </x14:dataValidation>
        <x14:dataValidation type="list" allowBlank="1" showInputMessage="1" prompt="Sélectionner une personne" xr:uid="{C17570BD-6354-4D4A-8FF1-04E2073AFC15}">
          <x14:formula1>
            <xm:f>LISTES!$B$2:$B$57</xm:f>
          </x14:formula1>
          <xm:sqref>A9:C27</xm:sqref>
        </x14:dataValidation>
        <x14:dataValidation type="list" allowBlank="1" showInputMessage="1" showErrorMessage="1" promptTitle="Sélectionner le fournisseur" xr:uid="{4B638E5E-BE55-4286-87C2-2B51A52115D9}">
          <x14:formula1>
            <xm:f>LISTES!$R$25:$R$32</xm:f>
          </x14:formula1>
          <xm:sqref>J31:M48</xm:sqref>
        </x14:dataValidation>
        <x14:dataValidation type="list" allowBlank="1" showInputMessage="1" prompt="Saisir la machine et numéro" xr:uid="{B5215B4B-EB2F-4A0C-9AD5-13795AC75EC6}">
          <x14:formula1>
            <xm:f>LISTES!$H$2:$H$81</xm:f>
          </x14:formula1>
          <xm:sqref>B31:B48</xm:sqref>
        </x14:dataValidation>
        <x14:dataValidation type="list" allowBlank="1" showInputMessage="1" showErrorMessage="1" prompt="Choisir une unité" xr:uid="{E79A2BB1-8085-4C3B-87FD-42BC9884066E}">
          <x14:formula1>
            <xm:f>LISTES!$R$5:$R$12</xm:f>
          </x14:formula1>
          <xm:sqref>X22:X50</xm:sqref>
        </x14:dataValidation>
        <x14:dataValidation type="list" allowBlank="1" showInputMessage="1" showErrorMessage="1" promptTitle="OUI OU NON ?" xr:uid="{B84F1E92-E7B9-4088-B9C0-3AFBA15B3C89}">
          <x14:formula1>
            <xm:f>LISTES!$R$2:$R$3</xm:f>
          </x14:formula1>
          <xm:sqref>J5</xm:sqref>
        </x14:dataValidation>
        <x14:dataValidation type="list" allowBlank="1" showInputMessage="1" prompt="Choisir le fournisseur" xr:uid="{ACCF057D-B02A-471B-AB34-60AA35180B1C}">
          <x14:formula1>
            <xm:f>LISTES!$N$2:$N$28</xm:f>
          </x14:formula1>
          <xm:sqref>T22:U50</xm:sqref>
        </x14:dataValidation>
        <x14:dataValidation type="list" allowBlank="1" showInputMessage="1" showErrorMessage="1" promptTitle="Sélectionner le temps " prompt="-" xr:uid="{CF406DDC-EB55-4190-9E8C-85F74A3C9F09}">
          <x14:formula1>
            <xm:f>LISTES!$R$16:$R$21</xm:f>
          </x14:formula1>
          <xm:sqref>B50:B51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A36B9-BD9E-452C-B3D5-84871862E7B3}">
  <sheetPr>
    <tabColor rgb="FFFFFF00"/>
    <pageSetUpPr fitToPage="1"/>
  </sheetPr>
  <dimension ref="A1:Y52"/>
  <sheetViews>
    <sheetView view="pageBreakPreview" zoomScaleSheetLayoutView="100" workbookViewId="0">
      <selection activeCell="C4" sqref="C4"/>
    </sheetView>
  </sheetViews>
  <sheetFormatPr baseColWidth="10" defaultColWidth="11.42578125" defaultRowHeight="15" x14ac:dyDescent="0.25"/>
  <cols>
    <col min="1" max="1" width="3.5703125" style="8" customWidth="1"/>
    <col min="2" max="2" width="23.140625" style="8" bestFit="1" customWidth="1"/>
    <col min="3" max="3" width="13.5703125" style="8" customWidth="1"/>
    <col min="4" max="4" width="35.140625" style="8" bestFit="1" customWidth="1"/>
    <col min="5" max="6" width="5.5703125" style="8" customWidth="1"/>
    <col min="7" max="18" width="4.85546875" style="8" customWidth="1"/>
    <col min="19" max="19" width="3.5703125" style="8" customWidth="1"/>
    <col min="20" max="20" width="9.140625" style="8" customWidth="1"/>
    <col min="21" max="21" width="15.5703125" style="8" customWidth="1"/>
    <col min="22" max="22" width="42.140625" style="8" customWidth="1"/>
    <col min="23" max="23" width="16.85546875" style="8" customWidth="1"/>
    <col min="24" max="24" width="13" style="8" customWidth="1"/>
    <col min="25" max="25" width="11.85546875" style="8" customWidth="1"/>
    <col min="26" max="16384" width="11.42578125" style="8"/>
  </cols>
  <sheetData>
    <row r="1" spans="1:25" ht="20.100000000000001" customHeight="1" x14ac:dyDescent="0.25">
      <c r="A1" s="22"/>
      <c r="B1" s="23"/>
      <c r="C1" s="23"/>
      <c r="D1" s="23"/>
      <c r="E1" s="182"/>
      <c r="F1" s="182"/>
      <c r="G1" s="182"/>
      <c r="H1" s="182"/>
      <c r="I1" s="24"/>
      <c r="J1" s="24"/>
      <c r="K1" s="24"/>
      <c r="L1" s="24"/>
      <c r="M1" s="24"/>
      <c r="N1" s="24"/>
      <c r="O1" s="24"/>
      <c r="P1" s="24"/>
      <c r="Q1" s="24"/>
      <c r="R1" s="25"/>
      <c r="S1" s="183" t="s">
        <v>4</v>
      </c>
      <c r="T1" s="218">
        <v>1</v>
      </c>
      <c r="U1" s="231" t="s">
        <v>234</v>
      </c>
      <c r="V1" s="232"/>
      <c r="W1" s="232"/>
      <c r="X1" s="232"/>
      <c r="Y1" s="233"/>
    </row>
    <row r="2" spans="1:25" ht="20.100000000000001" customHeight="1" x14ac:dyDescent="0.25">
      <c r="A2" s="26"/>
      <c r="B2" s="17"/>
      <c r="C2" s="17"/>
      <c r="D2" s="17"/>
      <c r="E2" s="32"/>
      <c r="F2" s="170" t="s">
        <v>10</v>
      </c>
      <c r="G2" s="170"/>
      <c r="H2" s="170"/>
      <c r="I2" s="170"/>
      <c r="J2" s="154">
        <v>37</v>
      </c>
      <c r="K2" s="155"/>
      <c r="L2" s="155"/>
      <c r="M2" s="155"/>
      <c r="N2" s="155"/>
      <c r="O2" s="155"/>
      <c r="P2" s="155"/>
      <c r="Q2" s="155"/>
      <c r="R2" s="156"/>
      <c r="S2" s="184"/>
      <c r="T2" s="216"/>
      <c r="U2" s="234"/>
      <c r="V2" s="235"/>
      <c r="W2" s="235"/>
      <c r="X2" s="235"/>
      <c r="Y2" s="236"/>
    </row>
    <row r="3" spans="1:25" ht="20.100000000000001" customHeight="1" x14ac:dyDescent="0.25">
      <c r="A3" s="225" t="s">
        <v>8</v>
      </c>
      <c r="B3" s="226"/>
      <c r="C3" s="27" t="s">
        <v>229</v>
      </c>
      <c r="D3" s="20"/>
      <c r="E3" s="32"/>
      <c r="F3" s="170" t="s">
        <v>1</v>
      </c>
      <c r="G3" s="170"/>
      <c r="H3" s="170"/>
      <c r="I3" s="170"/>
      <c r="J3" s="186" t="s">
        <v>216</v>
      </c>
      <c r="K3" s="186"/>
      <c r="L3" s="186"/>
      <c r="M3" s="186"/>
      <c r="N3" s="186"/>
      <c r="O3" s="186"/>
      <c r="P3" s="186"/>
      <c r="Q3" s="186"/>
      <c r="R3" s="187"/>
      <c r="S3" s="184"/>
      <c r="T3" s="218">
        <v>2</v>
      </c>
      <c r="U3" s="231" t="s">
        <v>252</v>
      </c>
      <c r="V3" s="232"/>
      <c r="W3" s="232"/>
      <c r="X3" s="232"/>
      <c r="Y3" s="233"/>
    </row>
    <row r="4" spans="1:25" ht="20.100000000000001" customHeight="1" x14ac:dyDescent="0.25">
      <c r="A4" s="170" t="s">
        <v>3</v>
      </c>
      <c r="B4" s="170"/>
      <c r="C4" s="28" t="s">
        <v>266</v>
      </c>
      <c r="D4" s="19"/>
      <c r="E4" s="32"/>
      <c r="F4" s="170" t="s">
        <v>2</v>
      </c>
      <c r="G4" s="170"/>
      <c r="H4" s="170"/>
      <c r="I4" s="170"/>
      <c r="J4" s="171" t="s">
        <v>235</v>
      </c>
      <c r="K4" s="172"/>
      <c r="L4" s="172"/>
      <c r="M4" s="172"/>
      <c r="N4" s="172"/>
      <c r="O4" s="172"/>
      <c r="P4" s="172"/>
      <c r="Q4" s="172"/>
      <c r="R4" s="173"/>
      <c r="S4" s="184"/>
      <c r="T4" s="216"/>
      <c r="U4" s="234"/>
      <c r="V4" s="235"/>
      <c r="W4" s="235"/>
      <c r="X4" s="235"/>
      <c r="Y4" s="236"/>
    </row>
    <row r="5" spans="1:25" ht="20.100000000000001" customHeight="1" x14ac:dyDescent="0.25">
      <c r="A5" s="170" t="s">
        <v>0</v>
      </c>
      <c r="B5" s="170"/>
      <c r="C5" s="29" t="s">
        <v>230</v>
      </c>
      <c r="D5" s="20"/>
      <c r="E5" s="33"/>
      <c r="F5" s="170" t="s">
        <v>40</v>
      </c>
      <c r="G5" s="170"/>
      <c r="H5" s="170"/>
      <c r="I5" s="170"/>
      <c r="J5" s="171"/>
      <c r="K5" s="172"/>
      <c r="L5" s="172"/>
      <c r="M5" s="172"/>
      <c r="N5" s="172"/>
      <c r="O5" s="172"/>
      <c r="P5" s="172"/>
      <c r="Q5" s="172"/>
      <c r="R5" s="173"/>
      <c r="S5" s="184"/>
      <c r="T5" s="218">
        <v>3</v>
      </c>
      <c r="U5" s="231" t="s">
        <v>253</v>
      </c>
      <c r="V5" s="232"/>
      <c r="W5" s="232"/>
      <c r="X5" s="232"/>
      <c r="Y5" s="233"/>
    </row>
    <row r="6" spans="1:25" ht="20.100000000000001" customHeight="1" thickBot="1" x14ac:dyDescent="0.3">
      <c r="A6" s="3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31"/>
      <c r="S6" s="184"/>
      <c r="T6" s="216"/>
      <c r="U6" s="234"/>
      <c r="V6" s="235"/>
      <c r="W6" s="235"/>
      <c r="X6" s="235"/>
      <c r="Y6" s="236"/>
    </row>
    <row r="7" spans="1:25" ht="20.100000000000001" customHeight="1" x14ac:dyDescent="0.25">
      <c r="A7" s="174" t="s">
        <v>45</v>
      </c>
      <c r="B7" s="175"/>
      <c r="C7" s="176"/>
      <c r="D7" s="180" t="s">
        <v>9</v>
      </c>
      <c r="E7" s="188" t="s">
        <v>65</v>
      </c>
      <c r="F7" s="176"/>
      <c r="G7" s="180">
        <v>1</v>
      </c>
      <c r="H7" s="180">
        <v>2</v>
      </c>
      <c r="I7" s="180">
        <v>3</v>
      </c>
      <c r="J7" s="180">
        <v>4</v>
      </c>
      <c r="K7" s="180">
        <v>5</v>
      </c>
      <c r="L7" s="180">
        <v>6</v>
      </c>
      <c r="M7" s="180">
        <v>7</v>
      </c>
      <c r="N7" s="180">
        <v>8</v>
      </c>
      <c r="O7" s="180">
        <v>9</v>
      </c>
      <c r="P7" s="180">
        <v>10</v>
      </c>
      <c r="Q7" s="180">
        <v>11</v>
      </c>
      <c r="R7" s="221">
        <v>12</v>
      </c>
      <c r="S7" s="184"/>
      <c r="T7" s="218">
        <v>4</v>
      </c>
      <c r="U7" s="231"/>
      <c r="V7" s="232"/>
      <c r="W7" s="232"/>
      <c r="X7" s="232"/>
      <c r="Y7" s="233"/>
    </row>
    <row r="8" spans="1:25" ht="20.100000000000001" customHeight="1" thickBot="1" x14ac:dyDescent="0.3">
      <c r="A8" s="177"/>
      <c r="B8" s="178"/>
      <c r="C8" s="179"/>
      <c r="D8" s="181"/>
      <c r="E8" s="189"/>
      <c r="F8" s="179"/>
      <c r="G8" s="181"/>
      <c r="H8" s="181"/>
      <c r="I8" s="181"/>
      <c r="J8" s="181"/>
      <c r="K8" s="181"/>
      <c r="L8" s="181"/>
      <c r="M8" s="181"/>
      <c r="N8" s="181"/>
      <c r="O8" s="181"/>
      <c r="P8" s="181"/>
      <c r="Q8" s="181"/>
      <c r="R8" s="222"/>
      <c r="S8" s="184"/>
      <c r="T8" s="216"/>
      <c r="U8" s="234"/>
      <c r="V8" s="235"/>
      <c r="W8" s="235"/>
      <c r="X8" s="235"/>
      <c r="Y8" s="236"/>
    </row>
    <row r="9" spans="1:25" ht="20.100000000000001" customHeight="1" x14ac:dyDescent="0.25">
      <c r="A9" s="168" t="s">
        <v>216</v>
      </c>
      <c r="B9" s="168"/>
      <c r="C9" s="168"/>
      <c r="D9" s="39" t="e">
        <f>IF(A9="","",VLOOKUP(A9,LISTES!$B$2:$D$57,3,FALSE))</f>
        <v>#N/A</v>
      </c>
      <c r="E9" s="219">
        <v>7.75</v>
      </c>
      <c r="F9" s="220"/>
      <c r="G9" s="39">
        <v>7.75</v>
      </c>
      <c r="H9" s="39"/>
      <c r="I9" s="39"/>
      <c r="J9" s="39"/>
      <c r="K9" s="39"/>
      <c r="L9" s="39"/>
      <c r="M9" s="39"/>
      <c r="N9" s="39"/>
      <c r="O9" s="39"/>
      <c r="P9" s="39"/>
      <c r="Q9" s="39"/>
      <c r="R9" s="40"/>
      <c r="S9" s="184"/>
      <c r="T9" s="218">
        <v>5</v>
      </c>
      <c r="U9" s="231"/>
      <c r="V9" s="232"/>
      <c r="W9" s="232"/>
      <c r="X9" s="232"/>
      <c r="Y9" s="233"/>
    </row>
    <row r="10" spans="1:25" ht="20.100000000000001" customHeight="1" x14ac:dyDescent="0.25">
      <c r="A10" s="168" t="s">
        <v>214</v>
      </c>
      <c r="B10" s="168"/>
      <c r="C10" s="168"/>
      <c r="D10" s="39" t="s">
        <v>241</v>
      </c>
      <c r="E10" s="169">
        <v>7.75</v>
      </c>
      <c r="F10" s="157"/>
      <c r="G10" s="34"/>
      <c r="H10" s="34">
        <v>6.75</v>
      </c>
      <c r="I10" s="34">
        <v>1</v>
      </c>
      <c r="J10" s="34"/>
      <c r="K10" s="34"/>
      <c r="L10" s="34"/>
      <c r="M10" s="36"/>
      <c r="N10" s="34"/>
      <c r="O10" s="34"/>
      <c r="P10" s="34"/>
      <c r="Q10" s="34"/>
      <c r="R10" s="35"/>
      <c r="S10" s="184"/>
      <c r="T10" s="216"/>
      <c r="U10" s="234"/>
      <c r="V10" s="235"/>
      <c r="W10" s="235"/>
      <c r="X10" s="235"/>
      <c r="Y10" s="236"/>
    </row>
    <row r="11" spans="1:25" ht="20.100000000000001" customHeight="1" x14ac:dyDescent="0.25">
      <c r="A11" s="168" t="s">
        <v>215</v>
      </c>
      <c r="B11" s="168"/>
      <c r="C11" s="168"/>
      <c r="D11" s="153" t="s">
        <v>238</v>
      </c>
      <c r="E11" s="155">
        <v>7.75</v>
      </c>
      <c r="F11" s="243"/>
      <c r="G11" s="37"/>
      <c r="H11" s="37">
        <v>6.75</v>
      </c>
      <c r="I11" s="37">
        <v>1</v>
      </c>
      <c r="J11" s="37"/>
      <c r="K11" s="37"/>
      <c r="L11" s="34"/>
      <c r="M11" s="36"/>
      <c r="N11" s="34"/>
      <c r="O11" s="34"/>
      <c r="P11" s="34"/>
      <c r="Q11" s="34"/>
      <c r="R11" s="35"/>
      <c r="S11" s="184"/>
      <c r="T11" s="218">
        <v>6</v>
      </c>
      <c r="U11" s="231"/>
      <c r="V11" s="232"/>
      <c r="W11" s="232"/>
      <c r="X11" s="232"/>
      <c r="Y11" s="233"/>
    </row>
    <row r="12" spans="1:25" ht="20.100000000000001" customHeight="1" x14ac:dyDescent="0.25">
      <c r="A12" s="168"/>
      <c r="B12" s="168"/>
      <c r="C12" s="168"/>
      <c r="D12" s="153"/>
      <c r="E12" s="169"/>
      <c r="F12" s="157"/>
      <c r="G12" s="37"/>
      <c r="H12" s="37"/>
      <c r="I12" s="34"/>
      <c r="J12" s="34"/>
      <c r="K12" s="34"/>
      <c r="L12" s="34"/>
      <c r="M12" s="34"/>
      <c r="N12" s="34"/>
      <c r="O12" s="34"/>
      <c r="P12" s="34"/>
      <c r="Q12" s="34"/>
      <c r="R12" s="35"/>
      <c r="S12" s="184"/>
      <c r="T12" s="216"/>
      <c r="U12" s="234"/>
      <c r="V12" s="235"/>
      <c r="W12" s="235"/>
      <c r="X12" s="235"/>
      <c r="Y12" s="236"/>
    </row>
    <row r="13" spans="1:25" ht="20.100000000000001" customHeight="1" x14ac:dyDescent="0.25">
      <c r="A13" s="168"/>
      <c r="B13" s="168"/>
      <c r="C13" s="168"/>
      <c r="D13" s="153"/>
      <c r="E13" s="169"/>
      <c r="F13" s="157"/>
      <c r="G13" s="37"/>
      <c r="H13" s="37"/>
      <c r="I13" s="34"/>
      <c r="J13" s="34"/>
      <c r="K13" s="34"/>
      <c r="L13" s="34"/>
      <c r="M13" s="34"/>
      <c r="N13" s="34"/>
      <c r="O13" s="34"/>
      <c r="P13" s="34"/>
      <c r="Q13" s="34"/>
      <c r="R13" s="35"/>
      <c r="S13" s="184"/>
      <c r="T13" s="218">
        <v>7</v>
      </c>
      <c r="U13" s="231"/>
      <c r="V13" s="232"/>
      <c r="W13" s="232"/>
      <c r="X13" s="232"/>
      <c r="Y13" s="233"/>
    </row>
    <row r="14" spans="1:25" ht="20.100000000000001" customHeight="1" x14ac:dyDescent="0.25">
      <c r="A14" s="168"/>
      <c r="B14" s="168"/>
      <c r="C14" s="168"/>
      <c r="D14" s="39"/>
      <c r="E14" s="169"/>
      <c r="F14" s="157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5"/>
      <c r="S14" s="184"/>
      <c r="T14" s="216"/>
      <c r="U14" s="234"/>
      <c r="V14" s="235"/>
      <c r="W14" s="235"/>
      <c r="X14" s="235"/>
      <c r="Y14" s="236"/>
    </row>
    <row r="15" spans="1:25" ht="20.100000000000001" customHeight="1" x14ac:dyDescent="0.25">
      <c r="A15" s="168"/>
      <c r="B15" s="168"/>
      <c r="C15" s="168"/>
      <c r="D15" s="39"/>
      <c r="E15" s="169"/>
      <c r="F15" s="157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5"/>
      <c r="S15" s="184"/>
      <c r="T15" s="218">
        <v>8</v>
      </c>
      <c r="U15" s="231"/>
      <c r="V15" s="232"/>
      <c r="W15" s="232"/>
      <c r="X15" s="232"/>
      <c r="Y15" s="233"/>
    </row>
    <row r="16" spans="1:25" ht="20.100000000000001" customHeight="1" x14ac:dyDescent="0.25">
      <c r="A16" s="168"/>
      <c r="B16" s="168"/>
      <c r="C16" s="168"/>
      <c r="D16" s="39"/>
      <c r="E16" s="169"/>
      <c r="F16" s="157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5"/>
      <c r="S16" s="184"/>
      <c r="T16" s="216"/>
      <c r="U16" s="234"/>
      <c r="V16" s="235"/>
      <c r="W16" s="235"/>
      <c r="X16" s="235"/>
      <c r="Y16" s="236"/>
    </row>
    <row r="17" spans="1:25" ht="20.100000000000001" customHeight="1" x14ac:dyDescent="0.25">
      <c r="A17" s="168"/>
      <c r="B17" s="168"/>
      <c r="C17" s="168"/>
      <c r="D17" s="39" t="str">
        <f>IF(A17="","",VLOOKUP(A17,LISTES!$B$2:$D$57,3,FALSE))</f>
        <v/>
      </c>
      <c r="E17" s="169">
        <f t="shared" ref="E17:E27" si="0">SUM(G17:R17)</f>
        <v>0</v>
      </c>
      <c r="F17" s="157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5"/>
      <c r="S17" s="184"/>
      <c r="T17" s="218">
        <v>9</v>
      </c>
      <c r="U17" s="231"/>
      <c r="V17" s="232"/>
      <c r="W17" s="232"/>
      <c r="X17" s="232"/>
      <c r="Y17" s="233"/>
    </row>
    <row r="18" spans="1:25" ht="20.100000000000001" customHeight="1" x14ac:dyDescent="0.25">
      <c r="A18" s="168"/>
      <c r="B18" s="168"/>
      <c r="C18" s="168"/>
      <c r="D18" s="39" t="str">
        <f>IF(A18="","",VLOOKUP(A18,LISTES!$B$2:$D$57,3,FALSE))</f>
        <v/>
      </c>
      <c r="E18" s="169">
        <f t="shared" si="0"/>
        <v>0</v>
      </c>
      <c r="F18" s="157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5"/>
      <c r="S18" s="184"/>
      <c r="T18" s="216"/>
      <c r="U18" s="234"/>
      <c r="V18" s="235"/>
      <c r="W18" s="235"/>
      <c r="X18" s="235"/>
      <c r="Y18" s="236"/>
    </row>
    <row r="19" spans="1:25" ht="20.100000000000001" customHeight="1" x14ac:dyDescent="0.25">
      <c r="A19" s="168"/>
      <c r="B19" s="168"/>
      <c r="C19" s="168"/>
      <c r="D19" s="39" t="str">
        <f>IF(A19="","",VLOOKUP(A19,LISTES!$B$2:$D$57,3,FALSE))</f>
        <v/>
      </c>
      <c r="E19" s="169">
        <f t="shared" si="0"/>
        <v>0</v>
      </c>
      <c r="F19" s="157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5"/>
      <c r="S19" s="184"/>
      <c r="T19" s="218">
        <v>10</v>
      </c>
      <c r="U19" s="231"/>
      <c r="V19" s="232"/>
      <c r="W19" s="232"/>
      <c r="X19" s="232"/>
      <c r="Y19" s="233"/>
    </row>
    <row r="20" spans="1:25" ht="20.100000000000001" customHeight="1" thickBot="1" x14ac:dyDescent="0.3">
      <c r="A20" s="168"/>
      <c r="B20" s="168"/>
      <c r="C20" s="168"/>
      <c r="D20" s="39" t="str">
        <f>IF(A20="","",VLOOKUP(A20,LISTES!$B$2:$D$57,3,FALSE))</f>
        <v/>
      </c>
      <c r="E20" s="169">
        <f t="shared" si="0"/>
        <v>0</v>
      </c>
      <c r="F20" s="157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5"/>
      <c r="S20" s="185"/>
      <c r="T20" s="230"/>
      <c r="U20" s="234"/>
      <c r="V20" s="235"/>
      <c r="W20" s="235"/>
      <c r="X20" s="235"/>
      <c r="Y20" s="236"/>
    </row>
    <row r="21" spans="1:25" ht="20.100000000000001" customHeight="1" thickBot="1" x14ac:dyDescent="0.3">
      <c r="A21" s="168"/>
      <c r="B21" s="168"/>
      <c r="C21" s="168"/>
      <c r="D21" s="39" t="str">
        <f>IF(A21="","",VLOOKUP(A21,LISTES!$B$2:$D$57,3,FALSE))</f>
        <v/>
      </c>
      <c r="E21" s="169">
        <f t="shared" si="0"/>
        <v>0</v>
      </c>
      <c r="F21" s="157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41"/>
      <c r="S21" s="183" t="s">
        <v>11</v>
      </c>
      <c r="T21" s="198" t="s">
        <v>128</v>
      </c>
      <c r="U21" s="199"/>
      <c r="V21" s="42" t="s">
        <v>5</v>
      </c>
      <c r="W21" s="42" t="s">
        <v>131</v>
      </c>
      <c r="X21" s="42" t="s">
        <v>129</v>
      </c>
      <c r="Y21" s="43" t="s">
        <v>130</v>
      </c>
    </row>
    <row r="22" spans="1:25" ht="20.100000000000001" customHeight="1" x14ac:dyDescent="0.25">
      <c r="A22" s="168"/>
      <c r="B22" s="168"/>
      <c r="C22" s="168"/>
      <c r="D22" s="39" t="str">
        <f>IF(A22="","",VLOOKUP(A22,LISTES!$B$2:$D$57,3,FALSE))</f>
        <v/>
      </c>
      <c r="E22" s="169">
        <f t="shared" si="0"/>
        <v>0</v>
      </c>
      <c r="F22" s="157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41"/>
      <c r="S22" s="184"/>
      <c r="T22" s="159"/>
      <c r="U22" s="160"/>
      <c r="V22" s="11"/>
      <c r="W22" s="11"/>
      <c r="X22" s="11"/>
      <c r="Y22" s="149"/>
    </row>
    <row r="23" spans="1:25" ht="20.100000000000001" customHeight="1" x14ac:dyDescent="0.25">
      <c r="A23" s="168"/>
      <c r="B23" s="168"/>
      <c r="C23" s="168"/>
      <c r="D23" s="39" t="str">
        <f>IF(A23="","",VLOOKUP(A23,LISTES!$B$2:$D$57,3,FALSE))</f>
        <v/>
      </c>
      <c r="E23" s="169">
        <f t="shared" si="0"/>
        <v>0</v>
      </c>
      <c r="F23" s="157"/>
      <c r="G23" s="142"/>
      <c r="H23" s="142"/>
      <c r="I23" s="142"/>
      <c r="J23" s="142"/>
      <c r="K23" s="142"/>
      <c r="L23" s="142"/>
      <c r="M23" s="142"/>
      <c r="N23" s="142"/>
      <c r="O23" s="142"/>
      <c r="P23" s="142"/>
      <c r="Q23" s="142"/>
      <c r="R23" s="143"/>
      <c r="S23" s="184"/>
      <c r="T23" s="159"/>
      <c r="U23" s="160"/>
      <c r="V23" s="11"/>
      <c r="W23" s="11"/>
      <c r="X23" s="11"/>
      <c r="Y23" s="149"/>
    </row>
    <row r="24" spans="1:25" ht="20.100000000000001" customHeight="1" x14ac:dyDescent="0.25">
      <c r="A24" s="168"/>
      <c r="B24" s="168"/>
      <c r="C24" s="168"/>
      <c r="D24" s="39" t="str">
        <f>IF(A24="","",VLOOKUP(A24,LISTES!$B$2:$D$57,3,FALSE))</f>
        <v/>
      </c>
      <c r="E24" s="169">
        <f t="shared" si="0"/>
        <v>0</v>
      </c>
      <c r="F24" s="157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3"/>
      <c r="S24" s="184"/>
      <c r="T24" s="159"/>
      <c r="U24" s="160"/>
      <c r="V24" s="11"/>
      <c r="W24" s="11"/>
      <c r="X24" s="11"/>
      <c r="Y24" s="149"/>
    </row>
    <row r="25" spans="1:25" ht="20.100000000000001" customHeight="1" x14ac:dyDescent="0.25">
      <c r="A25" s="168"/>
      <c r="B25" s="168"/>
      <c r="C25" s="168"/>
      <c r="D25" s="39" t="str">
        <f>IF(A25="","",VLOOKUP(A25,LISTES!$B$2:$D$57,3,FALSE))</f>
        <v/>
      </c>
      <c r="E25" s="169">
        <f t="shared" si="0"/>
        <v>0</v>
      </c>
      <c r="F25" s="157"/>
      <c r="G25" s="142"/>
      <c r="H25" s="142"/>
      <c r="I25" s="142"/>
      <c r="J25" s="142"/>
      <c r="K25" s="142"/>
      <c r="L25" s="142"/>
      <c r="M25" s="142"/>
      <c r="N25" s="142"/>
      <c r="O25" s="142"/>
      <c r="P25" s="142"/>
      <c r="Q25" s="142"/>
      <c r="R25" s="143"/>
      <c r="S25" s="184"/>
      <c r="T25" s="159"/>
      <c r="U25" s="160"/>
      <c r="V25" s="11"/>
      <c r="W25" s="11"/>
      <c r="X25" s="11"/>
      <c r="Y25" s="149"/>
    </row>
    <row r="26" spans="1:25" ht="20.100000000000001" customHeight="1" x14ac:dyDescent="0.25">
      <c r="A26" s="168"/>
      <c r="B26" s="168"/>
      <c r="C26" s="168"/>
      <c r="D26" s="39" t="str">
        <f>IF(A26="","",VLOOKUP(A26,LISTES!$B$2:$D$57,3,FALSE))</f>
        <v/>
      </c>
      <c r="E26" s="169">
        <f t="shared" si="0"/>
        <v>0</v>
      </c>
      <c r="F26" s="157"/>
      <c r="G26" s="142"/>
      <c r="H26" s="142"/>
      <c r="I26" s="142"/>
      <c r="J26" s="142"/>
      <c r="K26" s="142"/>
      <c r="L26" s="142"/>
      <c r="M26" s="142"/>
      <c r="N26" s="142"/>
      <c r="O26" s="142"/>
      <c r="P26" s="142"/>
      <c r="Q26" s="142"/>
      <c r="R26" s="143"/>
      <c r="S26" s="184"/>
      <c r="T26" s="159"/>
      <c r="U26" s="160"/>
      <c r="V26" s="11"/>
      <c r="W26" s="11"/>
      <c r="X26" s="11"/>
      <c r="Y26" s="149"/>
    </row>
    <row r="27" spans="1:25" ht="20.100000000000001" customHeight="1" thickBot="1" x14ac:dyDescent="0.3">
      <c r="A27" s="168"/>
      <c r="B27" s="168"/>
      <c r="C27" s="168"/>
      <c r="D27" s="39" t="str">
        <f>IF(A27="","",VLOOKUP(A27,LISTES!$B$2:$D$57,3,FALSE))</f>
        <v/>
      </c>
      <c r="E27" s="217">
        <f t="shared" si="0"/>
        <v>0</v>
      </c>
      <c r="F27" s="218"/>
      <c r="G27" s="142"/>
      <c r="H27" s="142"/>
      <c r="I27" s="142"/>
      <c r="J27" s="142"/>
      <c r="K27" s="142"/>
      <c r="L27" s="142"/>
      <c r="M27" s="142"/>
      <c r="N27" s="142"/>
      <c r="O27" s="142"/>
      <c r="P27" s="142"/>
      <c r="Q27" s="142"/>
      <c r="R27" s="143"/>
      <c r="S27" s="184"/>
      <c r="T27" s="159"/>
      <c r="U27" s="160"/>
      <c r="V27" s="11"/>
      <c r="W27" s="11"/>
      <c r="X27" s="11"/>
      <c r="Y27" s="149"/>
    </row>
    <row r="28" spans="1:25" ht="20.100000000000001" customHeight="1" thickBot="1" x14ac:dyDescent="0.35">
      <c r="A28" s="213"/>
      <c r="B28" s="214"/>
      <c r="C28" s="215"/>
      <c r="D28" s="38" t="s">
        <v>76</v>
      </c>
      <c r="E28" s="196">
        <f>SUM(E9:F27)</f>
        <v>23.25</v>
      </c>
      <c r="F28" s="197"/>
      <c r="G28" s="227"/>
      <c r="H28" s="228"/>
      <c r="I28" s="228"/>
      <c r="J28" s="228"/>
      <c r="K28" s="228"/>
      <c r="L28" s="228"/>
      <c r="M28" s="228"/>
      <c r="N28" s="228"/>
      <c r="O28" s="228"/>
      <c r="P28" s="228"/>
      <c r="Q28" s="228"/>
      <c r="R28" s="229"/>
      <c r="S28" s="184"/>
      <c r="T28" s="159"/>
      <c r="U28" s="160"/>
      <c r="V28" s="11"/>
      <c r="W28" s="11"/>
      <c r="X28" s="11"/>
      <c r="Y28" s="149"/>
    </row>
    <row r="29" spans="1:25" ht="20.100000000000001" customHeight="1" x14ac:dyDescent="0.25">
      <c r="A29" s="206" t="s">
        <v>44</v>
      </c>
      <c r="B29" s="190" t="s">
        <v>126</v>
      </c>
      <c r="C29" s="191"/>
      <c r="D29" s="192"/>
      <c r="E29" s="190" t="s">
        <v>127</v>
      </c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84"/>
      <c r="T29" s="159"/>
      <c r="U29" s="160"/>
      <c r="V29" s="11"/>
      <c r="W29" s="11"/>
      <c r="X29" s="11"/>
      <c r="Y29" s="149"/>
    </row>
    <row r="30" spans="1:25" ht="20.100000000000001" customHeight="1" thickBot="1" x14ac:dyDescent="0.3">
      <c r="A30" s="207"/>
      <c r="B30" s="103" t="s">
        <v>19</v>
      </c>
      <c r="C30" s="104" t="s">
        <v>168</v>
      </c>
      <c r="D30" s="105" t="s">
        <v>134</v>
      </c>
      <c r="E30" s="193" t="s">
        <v>5</v>
      </c>
      <c r="F30" s="194"/>
      <c r="G30" s="194"/>
      <c r="H30" s="194"/>
      <c r="I30" s="195"/>
      <c r="J30" s="211" t="s">
        <v>128</v>
      </c>
      <c r="K30" s="194"/>
      <c r="L30" s="194"/>
      <c r="M30" s="195"/>
      <c r="N30" s="211" t="s">
        <v>7</v>
      </c>
      <c r="O30" s="194"/>
      <c r="P30" s="194"/>
      <c r="Q30" s="194"/>
      <c r="R30" s="194"/>
      <c r="S30" s="184"/>
      <c r="T30" s="159"/>
      <c r="U30" s="160"/>
      <c r="V30" s="11"/>
      <c r="W30" s="11"/>
      <c r="X30" s="11"/>
      <c r="Y30" s="149"/>
    </row>
    <row r="31" spans="1:25" ht="20.100000000000001" customHeight="1" x14ac:dyDescent="0.25">
      <c r="A31" s="207"/>
      <c r="B31" s="62" t="s">
        <v>206</v>
      </c>
      <c r="C31" s="70" t="e">
        <f>IF(B31=""," ",VLOOKUP(B31,LISTES!$H$2:$I$81,2,FALSE))</f>
        <v>#N/A</v>
      </c>
      <c r="D31" s="70" t="e">
        <f>IF(B31=""," ",VLOOKUP(C31,LISTES!$I$2:$K$81,3,FALSE))</f>
        <v>#N/A</v>
      </c>
      <c r="E31" s="216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24"/>
      <c r="S31" s="184"/>
      <c r="T31" s="159"/>
      <c r="U31" s="160"/>
      <c r="V31" s="11"/>
      <c r="W31" s="11"/>
      <c r="X31" s="11"/>
      <c r="Y31" s="149"/>
    </row>
    <row r="32" spans="1:25" ht="20.100000000000001" customHeight="1" x14ac:dyDescent="0.25">
      <c r="A32" s="207"/>
      <c r="B32" s="62" t="s">
        <v>99</v>
      </c>
      <c r="C32" s="70" t="e">
        <f>IF(B32=""," ",VLOOKUP(B32,LISTES!$H$2:$I$81,2,FALSE))</f>
        <v>#N/A</v>
      </c>
      <c r="D32" s="70" t="e">
        <f>IF(B32=""," ",VLOOKUP(C32,LISTES!$I$2:$K$81,3,FALSE))</f>
        <v>#N/A</v>
      </c>
      <c r="E32" s="157"/>
      <c r="F32" s="158"/>
      <c r="G32" s="158"/>
      <c r="H32" s="158"/>
      <c r="I32" s="158"/>
      <c r="J32" s="210"/>
      <c r="K32" s="210"/>
      <c r="L32" s="210"/>
      <c r="M32" s="210"/>
      <c r="N32" s="158"/>
      <c r="O32" s="158"/>
      <c r="P32" s="158"/>
      <c r="Q32" s="158"/>
      <c r="R32" s="209"/>
      <c r="S32" s="184"/>
      <c r="T32" s="159"/>
      <c r="U32" s="160"/>
      <c r="V32" s="11"/>
      <c r="W32" s="11"/>
      <c r="X32" s="11"/>
      <c r="Y32" s="149"/>
    </row>
    <row r="33" spans="1:25" ht="20.100000000000001" customHeight="1" x14ac:dyDescent="0.25">
      <c r="A33" s="207"/>
      <c r="B33" s="62" t="s">
        <v>20</v>
      </c>
      <c r="C33" s="70" t="e">
        <f>IF(B33=""," ",VLOOKUP(B33,LISTES!$H$2:$I$81,2,FALSE))</f>
        <v>#N/A</v>
      </c>
      <c r="D33" s="70" t="e">
        <f>IF(B33=""," ",VLOOKUP(C33,LISTES!$I$2:$K$81,3,FALSE))</f>
        <v>#N/A</v>
      </c>
      <c r="E33" s="157"/>
      <c r="F33" s="158"/>
      <c r="G33" s="158"/>
      <c r="H33" s="158"/>
      <c r="I33" s="158"/>
      <c r="J33" s="210"/>
      <c r="K33" s="210"/>
      <c r="L33" s="210"/>
      <c r="M33" s="210"/>
      <c r="N33" s="158"/>
      <c r="O33" s="158"/>
      <c r="P33" s="158"/>
      <c r="Q33" s="158"/>
      <c r="R33" s="209"/>
      <c r="S33" s="184"/>
      <c r="T33" s="159"/>
      <c r="U33" s="160"/>
      <c r="V33" s="11"/>
      <c r="W33" s="11"/>
      <c r="X33" s="11"/>
      <c r="Y33" s="149"/>
    </row>
    <row r="34" spans="1:25" ht="20.100000000000001" customHeight="1" x14ac:dyDescent="0.25">
      <c r="A34" s="207"/>
      <c r="B34" s="62" t="s">
        <v>21</v>
      </c>
      <c r="C34" s="70">
        <f>IF(B34=""," ",VLOOKUP(B34,LISTES!$H$2:$I$81,2,FALSE))</f>
        <v>2501</v>
      </c>
      <c r="D34" s="70" t="str">
        <f>IF(B34=""," ",VLOOKUP(C34,LISTES!$I$2:$K$81,3,FALSE))</f>
        <v>Renault Benne - Master T35 dCi 125</v>
      </c>
      <c r="E34" s="157"/>
      <c r="F34" s="158"/>
      <c r="G34" s="158"/>
      <c r="H34" s="158"/>
      <c r="I34" s="158"/>
      <c r="J34" s="210"/>
      <c r="K34" s="210"/>
      <c r="L34" s="210"/>
      <c r="M34" s="210"/>
      <c r="N34" s="158"/>
      <c r="O34" s="158"/>
      <c r="P34" s="158"/>
      <c r="Q34" s="158"/>
      <c r="R34" s="209"/>
      <c r="S34" s="184"/>
      <c r="T34" s="159"/>
      <c r="U34" s="160"/>
      <c r="V34" s="11"/>
      <c r="W34" s="11"/>
      <c r="X34" s="11"/>
      <c r="Y34" s="149"/>
    </row>
    <row r="35" spans="1:25" ht="20.100000000000001" customHeight="1" x14ac:dyDescent="0.25">
      <c r="A35" s="207"/>
      <c r="B35" s="62" t="s">
        <v>100</v>
      </c>
      <c r="C35" s="70" t="e">
        <f>IF(B35=""," ",VLOOKUP(B35,LISTES!$H$2:$I$81,2,FALSE))</f>
        <v>#N/A</v>
      </c>
      <c r="D35" s="70" t="e">
        <f>IF(B35=""," ",VLOOKUP(C35,LISTES!$I$2:$K$81,3,FALSE))</f>
        <v>#N/A</v>
      </c>
      <c r="E35" s="157"/>
      <c r="F35" s="158"/>
      <c r="G35" s="158"/>
      <c r="H35" s="158"/>
      <c r="I35" s="158"/>
      <c r="J35" s="210"/>
      <c r="K35" s="210"/>
      <c r="L35" s="210"/>
      <c r="M35" s="210"/>
      <c r="N35" s="158"/>
      <c r="O35" s="158"/>
      <c r="P35" s="158"/>
      <c r="Q35" s="158"/>
      <c r="R35" s="209"/>
      <c r="S35" s="184"/>
      <c r="T35" s="159"/>
      <c r="U35" s="160"/>
      <c r="V35" s="11"/>
      <c r="W35" s="11"/>
      <c r="X35" s="11"/>
      <c r="Y35" s="149"/>
    </row>
    <row r="36" spans="1:25" ht="20.100000000000001" customHeight="1" x14ac:dyDescent="0.25">
      <c r="A36" s="207"/>
      <c r="B36" s="62"/>
      <c r="C36" s="70" t="str">
        <f>IF(B36=""," ",VLOOKUP(B36,LISTES!$H$2:$I$81,2,FALSE))</f>
        <v xml:space="preserve"> </v>
      </c>
      <c r="D36" s="70" t="str">
        <f>IF(B36=""," ",VLOOKUP(C36,LISTES!$I$2:$K$81,3,FALSE))</f>
        <v xml:space="preserve"> </v>
      </c>
      <c r="E36" s="157"/>
      <c r="F36" s="158"/>
      <c r="G36" s="158"/>
      <c r="H36" s="158"/>
      <c r="I36" s="158"/>
      <c r="J36" s="210"/>
      <c r="K36" s="210"/>
      <c r="L36" s="210"/>
      <c r="M36" s="210"/>
      <c r="N36" s="158"/>
      <c r="O36" s="158"/>
      <c r="P36" s="158"/>
      <c r="Q36" s="158"/>
      <c r="R36" s="209"/>
      <c r="S36" s="184"/>
      <c r="T36" s="159"/>
      <c r="U36" s="160"/>
      <c r="V36" s="11"/>
      <c r="W36" s="11"/>
      <c r="X36" s="11"/>
      <c r="Y36" s="149"/>
    </row>
    <row r="37" spans="1:25" ht="20.100000000000001" customHeight="1" x14ac:dyDescent="0.25">
      <c r="A37" s="207"/>
      <c r="B37" s="62"/>
      <c r="C37" s="70" t="str">
        <f>IF(B37=""," ",VLOOKUP(B37,LISTES!$H$2:$I$81,2,FALSE))</f>
        <v xml:space="preserve"> </v>
      </c>
      <c r="D37" s="70" t="str">
        <f>IF(B37=""," ",VLOOKUP(C37,LISTES!$I$2:$K$81,3,FALSE))</f>
        <v xml:space="preserve"> </v>
      </c>
      <c r="E37" s="157"/>
      <c r="F37" s="158"/>
      <c r="G37" s="158"/>
      <c r="H37" s="158"/>
      <c r="I37" s="158"/>
      <c r="J37" s="210"/>
      <c r="K37" s="210"/>
      <c r="L37" s="210"/>
      <c r="M37" s="210"/>
      <c r="N37" s="158"/>
      <c r="O37" s="158"/>
      <c r="P37" s="158"/>
      <c r="Q37" s="158"/>
      <c r="R37" s="209"/>
      <c r="S37" s="184"/>
      <c r="T37" s="159"/>
      <c r="U37" s="160"/>
      <c r="V37" s="10"/>
      <c r="W37" s="10"/>
      <c r="X37" s="11"/>
      <c r="Y37" s="150"/>
    </row>
    <row r="38" spans="1:25" ht="20.100000000000001" customHeight="1" x14ac:dyDescent="0.25">
      <c r="A38" s="207"/>
      <c r="B38" s="62"/>
      <c r="C38" s="70" t="str">
        <f>IF(B38=""," ",VLOOKUP(B38,LISTES!$H$2:$I$81,2,FALSE))</f>
        <v xml:space="preserve"> </v>
      </c>
      <c r="D38" s="70" t="str">
        <f>IF(B38=""," ",VLOOKUP(C38,LISTES!$I$2:$K$81,3,FALSE))</f>
        <v xml:space="preserve"> </v>
      </c>
      <c r="E38" s="157"/>
      <c r="F38" s="158"/>
      <c r="G38" s="158"/>
      <c r="H38" s="158"/>
      <c r="I38" s="158"/>
      <c r="J38" s="210"/>
      <c r="K38" s="210"/>
      <c r="L38" s="210"/>
      <c r="M38" s="210"/>
      <c r="N38" s="158"/>
      <c r="O38" s="158"/>
      <c r="P38" s="158"/>
      <c r="Q38" s="158"/>
      <c r="R38" s="209"/>
      <c r="S38" s="184"/>
      <c r="T38" s="159"/>
      <c r="U38" s="160"/>
      <c r="V38" s="10"/>
      <c r="W38" s="10"/>
      <c r="X38" s="11"/>
      <c r="Y38" s="150"/>
    </row>
    <row r="39" spans="1:25" ht="20.100000000000001" customHeight="1" x14ac:dyDescent="0.25">
      <c r="A39" s="207"/>
      <c r="B39" s="62"/>
      <c r="C39" s="70" t="str">
        <f>IF(B39=""," ",VLOOKUP(B39,LISTES!$H$2:$I$81,2,FALSE))</f>
        <v xml:space="preserve"> </v>
      </c>
      <c r="D39" s="70" t="str">
        <f>IF(B39=""," ",VLOOKUP(C39,LISTES!$I$2:$K$81,3,FALSE))</f>
        <v xml:space="preserve"> </v>
      </c>
      <c r="E39" s="157"/>
      <c r="F39" s="158"/>
      <c r="G39" s="158"/>
      <c r="H39" s="158"/>
      <c r="I39" s="158"/>
      <c r="J39" s="210"/>
      <c r="K39" s="210"/>
      <c r="L39" s="210"/>
      <c r="M39" s="210"/>
      <c r="N39" s="158"/>
      <c r="O39" s="158"/>
      <c r="P39" s="158"/>
      <c r="Q39" s="158"/>
      <c r="R39" s="209"/>
      <c r="S39" s="184"/>
      <c r="T39" s="159"/>
      <c r="U39" s="160"/>
      <c r="V39" s="10"/>
      <c r="W39" s="10"/>
      <c r="X39" s="11"/>
      <c r="Y39" s="150"/>
    </row>
    <row r="40" spans="1:25" ht="20.100000000000001" customHeight="1" x14ac:dyDescent="0.25">
      <c r="A40" s="207"/>
      <c r="B40" s="62"/>
      <c r="C40" s="70" t="str">
        <f>IF(B40=""," ",VLOOKUP(B40,LISTES!$H$2:$I$81,2,FALSE))</f>
        <v xml:space="preserve"> </v>
      </c>
      <c r="D40" s="70" t="str">
        <f>IF(B40=""," ",VLOOKUP(C40,LISTES!$I$2:$K$81,3,FALSE))</f>
        <v xml:space="preserve"> </v>
      </c>
      <c r="E40" s="157"/>
      <c r="F40" s="158"/>
      <c r="G40" s="158"/>
      <c r="H40" s="158"/>
      <c r="I40" s="158"/>
      <c r="J40" s="210"/>
      <c r="K40" s="210"/>
      <c r="L40" s="210"/>
      <c r="M40" s="210"/>
      <c r="N40" s="158"/>
      <c r="O40" s="158"/>
      <c r="P40" s="158"/>
      <c r="Q40" s="158"/>
      <c r="R40" s="209"/>
      <c r="S40" s="184"/>
      <c r="T40" s="159"/>
      <c r="U40" s="160"/>
      <c r="V40" s="10"/>
      <c r="W40" s="10"/>
      <c r="X40" s="11"/>
      <c r="Y40" s="150"/>
    </row>
    <row r="41" spans="1:25" ht="20.100000000000001" customHeight="1" x14ac:dyDescent="0.25">
      <c r="A41" s="207"/>
      <c r="B41" s="62"/>
      <c r="C41" s="70" t="str">
        <f>IF(B41=""," ",VLOOKUP(B41,LISTES!$H$2:$I$81,2,FALSE))</f>
        <v xml:space="preserve"> </v>
      </c>
      <c r="D41" s="70" t="str">
        <f>IF(B41=""," ",VLOOKUP(C41,LISTES!$I$2:$K$81,3,FALSE))</f>
        <v xml:space="preserve"> </v>
      </c>
      <c r="E41" s="157"/>
      <c r="F41" s="158"/>
      <c r="G41" s="158"/>
      <c r="H41" s="158"/>
      <c r="I41" s="158"/>
      <c r="J41" s="210"/>
      <c r="K41" s="210"/>
      <c r="L41" s="210"/>
      <c r="M41" s="210"/>
      <c r="N41" s="158"/>
      <c r="O41" s="158"/>
      <c r="P41" s="158"/>
      <c r="Q41" s="158"/>
      <c r="R41" s="209"/>
      <c r="S41" s="184"/>
      <c r="T41" s="159"/>
      <c r="U41" s="160"/>
      <c r="V41" s="10"/>
      <c r="W41" s="10"/>
      <c r="X41" s="11"/>
      <c r="Y41" s="150"/>
    </row>
    <row r="42" spans="1:25" ht="20.100000000000001" customHeight="1" x14ac:dyDescent="0.25">
      <c r="A42" s="207"/>
      <c r="B42" s="62"/>
      <c r="C42" s="70" t="str">
        <f>IF(B42=""," ",VLOOKUP(B42,LISTES!$H$2:$I$81,2,FALSE))</f>
        <v xml:space="preserve"> </v>
      </c>
      <c r="D42" s="70" t="str">
        <f>IF(B42=""," ",VLOOKUP(C42,LISTES!$I$2:$K$81,3,FALSE))</f>
        <v xml:space="preserve"> </v>
      </c>
      <c r="E42" s="157"/>
      <c r="F42" s="158"/>
      <c r="G42" s="158"/>
      <c r="H42" s="158"/>
      <c r="I42" s="158"/>
      <c r="J42" s="210"/>
      <c r="K42" s="210"/>
      <c r="L42" s="210"/>
      <c r="M42" s="210"/>
      <c r="N42" s="158"/>
      <c r="O42" s="158"/>
      <c r="P42" s="158"/>
      <c r="Q42" s="158"/>
      <c r="R42" s="209"/>
      <c r="S42" s="184"/>
      <c r="T42" s="159"/>
      <c r="U42" s="160"/>
      <c r="V42" s="10"/>
      <c r="W42" s="10"/>
      <c r="X42" s="11"/>
      <c r="Y42" s="150"/>
    </row>
    <row r="43" spans="1:25" ht="20.100000000000001" customHeight="1" x14ac:dyDescent="0.25">
      <c r="A43" s="207"/>
      <c r="B43" s="62"/>
      <c r="C43" s="70" t="str">
        <f>IF(B43=""," ",VLOOKUP(B43,LISTES!$H$2:$I$81,2,FALSE))</f>
        <v xml:space="preserve"> </v>
      </c>
      <c r="D43" s="70" t="str">
        <f>IF(B43=""," ",VLOOKUP(C43,LISTES!$I$2:$K$81,3,FALSE))</f>
        <v xml:space="preserve"> </v>
      </c>
      <c r="E43" s="157"/>
      <c r="F43" s="158"/>
      <c r="G43" s="158"/>
      <c r="H43" s="158"/>
      <c r="I43" s="158"/>
      <c r="J43" s="210"/>
      <c r="K43" s="210"/>
      <c r="L43" s="210"/>
      <c r="M43" s="210"/>
      <c r="N43" s="158"/>
      <c r="O43" s="158"/>
      <c r="P43" s="158"/>
      <c r="Q43" s="158"/>
      <c r="R43" s="209"/>
      <c r="S43" s="184"/>
      <c r="T43" s="159"/>
      <c r="U43" s="160"/>
      <c r="V43" s="10"/>
      <c r="W43" s="10"/>
      <c r="X43" s="11"/>
      <c r="Y43" s="150"/>
    </row>
    <row r="44" spans="1:25" ht="20.100000000000001" customHeight="1" x14ac:dyDescent="0.25">
      <c r="A44" s="207"/>
      <c r="B44" s="62"/>
      <c r="C44" s="70" t="str">
        <f>IF(B44=""," ",VLOOKUP(B44,LISTES!$H$2:$I$81,2,FALSE))</f>
        <v xml:space="preserve"> </v>
      </c>
      <c r="D44" s="70" t="str">
        <f>IF(B44=""," ",VLOOKUP(C44,LISTES!$I$2:$K$81,3,FALSE))</f>
        <v xml:space="preserve"> </v>
      </c>
      <c r="E44" s="157"/>
      <c r="F44" s="158"/>
      <c r="G44" s="158"/>
      <c r="H44" s="158"/>
      <c r="I44" s="158"/>
      <c r="J44" s="210"/>
      <c r="K44" s="210"/>
      <c r="L44" s="210"/>
      <c r="M44" s="210"/>
      <c r="N44" s="158"/>
      <c r="O44" s="158"/>
      <c r="P44" s="158"/>
      <c r="Q44" s="158"/>
      <c r="R44" s="209"/>
      <c r="S44" s="184"/>
      <c r="T44" s="159"/>
      <c r="U44" s="160"/>
      <c r="V44" s="10"/>
      <c r="W44" s="10"/>
      <c r="X44" s="11"/>
      <c r="Y44" s="150"/>
    </row>
    <row r="45" spans="1:25" ht="20.100000000000001" customHeight="1" x14ac:dyDescent="0.25">
      <c r="A45" s="207"/>
      <c r="B45" s="62"/>
      <c r="C45" s="70" t="str">
        <f>IF(B45=""," ",VLOOKUP(B45,LISTES!$H$2:$I$81,2,FALSE))</f>
        <v xml:space="preserve"> </v>
      </c>
      <c r="D45" s="70" t="str">
        <f>IF(B45=""," ",VLOOKUP(C45,LISTES!$I$2:$K$81,3,FALSE))</f>
        <v xml:space="preserve"> </v>
      </c>
      <c r="E45" s="157"/>
      <c r="F45" s="158"/>
      <c r="G45" s="158"/>
      <c r="H45" s="158"/>
      <c r="I45" s="158"/>
      <c r="J45" s="210"/>
      <c r="K45" s="210"/>
      <c r="L45" s="210"/>
      <c r="M45" s="210"/>
      <c r="N45" s="158"/>
      <c r="O45" s="158"/>
      <c r="P45" s="158"/>
      <c r="Q45" s="158"/>
      <c r="R45" s="209"/>
      <c r="S45" s="184"/>
      <c r="T45" s="159"/>
      <c r="U45" s="160"/>
      <c r="V45" s="10"/>
      <c r="W45" s="10"/>
      <c r="X45" s="11"/>
      <c r="Y45" s="150"/>
    </row>
    <row r="46" spans="1:25" ht="20.100000000000001" customHeight="1" x14ac:dyDescent="0.25">
      <c r="A46" s="207"/>
      <c r="B46" s="62"/>
      <c r="C46" s="70" t="str">
        <f>IF(B46=""," ",VLOOKUP(B46,LISTES!$H$2:$I$81,2,FALSE))</f>
        <v xml:space="preserve"> </v>
      </c>
      <c r="D46" s="70" t="str">
        <f>IF(B46=""," ",VLOOKUP(C46,LISTES!$I$2:$K$81,3,FALSE))</f>
        <v xml:space="preserve"> </v>
      </c>
      <c r="E46" s="157" t="s">
        <v>43</v>
      </c>
      <c r="F46" s="158"/>
      <c r="G46" s="158"/>
      <c r="H46" s="158"/>
      <c r="I46" s="158"/>
      <c r="J46" s="210"/>
      <c r="K46" s="210"/>
      <c r="L46" s="210"/>
      <c r="M46" s="210"/>
      <c r="N46" s="158"/>
      <c r="O46" s="158"/>
      <c r="P46" s="158"/>
      <c r="Q46" s="158"/>
      <c r="R46" s="209"/>
      <c r="S46" s="184"/>
      <c r="T46" s="159"/>
      <c r="U46" s="160"/>
      <c r="V46" s="10"/>
      <c r="W46" s="10"/>
      <c r="X46" s="11"/>
      <c r="Y46" s="150"/>
    </row>
    <row r="47" spans="1:25" ht="20.100000000000001" customHeight="1" x14ac:dyDescent="0.25">
      <c r="A47" s="207"/>
      <c r="B47" s="62"/>
      <c r="C47" s="70" t="str">
        <f>IF(B47=""," ",VLOOKUP(B47,LISTES!$H$2:$I$81,2,FALSE))</f>
        <v xml:space="preserve"> </v>
      </c>
      <c r="D47" s="70" t="str">
        <f>IF(B47=""," ",VLOOKUP(C47,LISTES!$I$2:$K$81,3,FALSE))</f>
        <v xml:space="preserve"> </v>
      </c>
      <c r="E47" s="157"/>
      <c r="F47" s="158"/>
      <c r="G47" s="158"/>
      <c r="H47" s="158"/>
      <c r="I47" s="158"/>
      <c r="J47" s="210"/>
      <c r="K47" s="210"/>
      <c r="L47" s="210"/>
      <c r="M47" s="210"/>
      <c r="N47" s="158"/>
      <c r="O47" s="158"/>
      <c r="P47" s="158"/>
      <c r="Q47" s="158"/>
      <c r="R47" s="209"/>
      <c r="S47" s="184"/>
      <c r="T47" s="159"/>
      <c r="U47" s="160"/>
      <c r="V47" s="10"/>
      <c r="W47" s="10"/>
      <c r="X47" s="11"/>
      <c r="Y47" s="150"/>
    </row>
    <row r="48" spans="1:25" ht="20.100000000000001" customHeight="1" thickBot="1" x14ac:dyDescent="0.3">
      <c r="A48" s="208"/>
      <c r="B48" s="62"/>
      <c r="C48" s="70" t="str">
        <f>IF(B48=""," ",VLOOKUP(B48,LISTES!$H$2:$I$81,2,FALSE))</f>
        <v xml:space="preserve"> </v>
      </c>
      <c r="D48" s="70" t="str">
        <f>IF(B48=""," ",VLOOKUP(C48,LISTES!$I$2:$K$81,3,FALSE))</f>
        <v xml:space="preserve"> </v>
      </c>
      <c r="E48" s="161"/>
      <c r="F48" s="162"/>
      <c r="G48" s="162"/>
      <c r="H48" s="162"/>
      <c r="I48" s="162"/>
      <c r="J48" s="210"/>
      <c r="K48" s="210"/>
      <c r="L48" s="210"/>
      <c r="M48" s="210"/>
      <c r="N48" s="162"/>
      <c r="O48" s="162"/>
      <c r="P48" s="162"/>
      <c r="Q48" s="162"/>
      <c r="R48" s="223"/>
      <c r="S48" s="184"/>
      <c r="T48" s="159"/>
      <c r="U48" s="160"/>
      <c r="V48" s="10"/>
      <c r="W48" s="10"/>
      <c r="X48" s="11"/>
      <c r="Y48" s="150"/>
    </row>
    <row r="49" spans="1:25" ht="20.100000000000001" customHeight="1" thickBot="1" x14ac:dyDescent="0.3">
      <c r="A49" s="183"/>
      <c r="B49" s="44" t="s">
        <v>39</v>
      </c>
      <c r="C49" s="165" t="s">
        <v>125</v>
      </c>
      <c r="D49" s="166"/>
      <c r="E49" s="166"/>
      <c r="F49" s="166"/>
      <c r="G49" s="166"/>
      <c r="H49" s="166"/>
      <c r="I49" s="166"/>
      <c r="J49" s="166"/>
      <c r="K49" s="166"/>
      <c r="L49" s="166"/>
      <c r="M49" s="166"/>
      <c r="N49" s="166"/>
      <c r="O49" s="166"/>
      <c r="P49" s="166"/>
      <c r="Q49" s="166"/>
      <c r="R49" s="167"/>
      <c r="S49" s="184"/>
      <c r="T49" s="159"/>
      <c r="U49" s="160"/>
      <c r="V49" s="10"/>
      <c r="W49" s="10"/>
      <c r="X49" s="11"/>
      <c r="Y49" s="150"/>
    </row>
    <row r="50" spans="1:25" ht="20.100000000000001" customHeight="1" thickBot="1" x14ac:dyDescent="0.3">
      <c r="A50" s="184"/>
      <c r="B50" s="200"/>
      <c r="C50" s="202"/>
      <c r="D50" s="203"/>
      <c r="E50" s="203"/>
      <c r="F50" s="203"/>
      <c r="G50" s="203"/>
      <c r="H50" s="203"/>
      <c r="I50" s="203"/>
      <c r="J50" s="203"/>
      <c r="K50" s="203"/>
      <c r="L50" s="203"/>
      <c r="M50" s="203"/>
      <c r="N50" s="203"/>
      <c r="O50" s="203"/>
      <c r="P50" s="203"/>
      <c r="Q50" s="203"/>
      <c r="R50" s="203"/>
      <c r="S50" s="184"/>
      <c r="T50" s="163"/>
      <c r="U50" s="164"/>
      <c r="V50" s="93"/>
      <c r="W50" s="93"/>
      <c r="X50" s="94"/>
      <c r="Y50" s="151"/>
    </row>
    <row r="51" spans="1:25" ht="20.100000000000001" customHeight="1" thickBot="1" x14ac:dyDescent="0.3">
      <c r="A51" s="185"/>
      <c r="B51" s="201"/>
      <c r="C51" s="204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185"/>
      <c r="T51" s="99" t="s">
        <v>220</v>
      </c>
      <c r="U51" s="97"/>
      <c r="V51" s="98"/>
      <c r="W51" s="95"/>
      <c r="X51" s="95" t="s">
        <v>221</v>
      </c>
      <c r="Y51" s="96"/>
    </row>
    <row r="52" spans="1:25" ht="14.1" customHeight="1" x14ac:dyDescent="0.25">
      <c r="S52" s="9"/>
    </row>
  </sheetData>
  <dataConsolidate/>
  <mergeCells count="184">
    <mergeCell ref="E48:I48"/>
    <mergeCell ref="J48:M48"/>
    <mergeCell ref="N48:R48"/>
    <mergeCell ref="T48:U48"/>
    <mergeCell ref="A49:A51"/>
    <mergeCell ref="C49:R49"/>
    <mergeCell ref="T49:U49"/>
    <mergeCell ref="B50:B51"/>
    <mergeCell ref="C50:R51"/>
    <mergeCell ref="T50:U50"/>
    <mergeCell ref="E46:I46"/>
    <mergeCell ref="J46:M46"/>
    <mergeCell ref="N46:R46"/>
    <mergeCell ref="T46:U46"/>
    <mergeCell ref="E47:I47"/>
    <mergeCell ref="J47:M47"/>
    <mergeCell ref="N47:R47"/>
    <mergeCell ref="T47:U47"/>
    <mergeCell ref="E44:I44"/>
    <mergeCell ref="J44:M44"/>
    <mergeCell ref="N44:R44"/>
    <mergeCell ref="T44:U44"/>
    <mergeCell ref="E45:I45"/>
    <mergeCell ref="J45:M45"/>
    <mergeCell ref="N45:R45"/>
    <mergeCell ref="T45:U45"/>
    <mergeCell ref="E42:I42"/>
    <mergeCell ref="J42:M42"/>
    <mergeCell ref="N42:R42"/>
    <mergeCell ref="T42:U42"/>
    <mergeCell ref="E43:I43"/>
    <mergeCell ref="J43:M43"/>
    <mergeCell ref="N43:R43"/>
    <mergeCell ref="T43:U43"/>
    <mergeCell ref="E40:I40"/>
    <mergeCell ref="J40:M40"/>
    <mergeCell ref="N40:R40"/>
    <mergeCell ref="T40:U40"/>
    <mergeCell ref="E41:I41"/>
    <mergeCell ref="J41:M41"/>
    <mergeCell ref="N41:R41"/>
    <mergeCell ref="T41:U41"/>
    <mergeCell ref="E39:I39"/>
    <mergeCell ref="J39:M39"/>
    <mergeCell ref="N39:R39"/>
    <mergeCell ref="T39:U39"/>
    <mergeCell ref="E36:I36"/>
    <mergeCell ref="J36:M36"/>
    <mergeCell ref="N36:R36"/>
    <mergeCell ref="T36:U36"/>
    <mergeCell ref="E37:I37"/>
    <mergeCell ref="J37:M37"/>
    <mergeCell ref="N37:R37"/>
    <mergeCell ref="T37:U37"/>
    <mergeCell ref="N32:R32"/>
    <mergeCell ref="T32:U32"/>
    <mergeCell ref="E33:I33"/>
    <mergeCell ref="J33:M33"/>
    <mergeCell ref="N33:R33"/>
    <mergeCell ref="T33:U33"/>
    <mergeCell ref="E38:I38"/>
    <mergeCell ref="J38:M38"/>
    <mergeCell ref="N38:R38"/>
    <mergeCell ref="T38:U38"/>
    <mergeCell ref="E31:I31"/>
    <mergeCell ref="J31:M31"/>
    <mergeCell ref="N31:R31"/>
    <mergeCell ref="T31:U31"/>
    <mergeCell ref="A28:C28"/>
    <mergeCell ref="E28:F28"/>
    <mergeCell ref="G28:R28"/>
    <mergeCell ref="T28:U28"/>
    <mergeCell ref="A29:A48"/>
    <mergeCell ref="B29:D29"/>
    <mergeCell ref="E29:R29"/>
    <mergeCell ref="T29:U29"/>
    <mergeCell ref="E30:I30"/>
    <mergeCell ref="J30:M30"/>
    <mergeCell ref="E34:I34"/>
    <mergeCell ref="J34:M34"/>
    <mergeCell ref="N34:R34"/>
    <mergeCell ref="T34:U34"/>
    <mergeCell ref="E35:I35"/>
    <mergeCell ref="J35:M35"/>
    <mergeCell ref="N35:R35"/>
    <mergeCell ref="T35:U35"/>
    <mergeCell ref="E32:I32"/>
    <mergeCell ref="J32:M32"/>
    <mergeCell ref="A21:C21"/>
    <mergeCell ref="E21:F21"/>
    <mergeCell ref="S21:S51"/>
    <mergeCell ref="T21:U21"/>
    <mergeCell ref="A22:C22"/>
    <mergeCell ref="E22:F22"/>
    <mergeCell ref="T22:U22"/>
    <mergeCell ref="A23:C23"/>
    <mergeCell ref="E23:F23"/>
    <mergeCell ref="T23:U23"/>
    <mergeCell ref="A26:C26"/>
    <mergeCell ref="E26:F26"/>
    <mergeCell ref="T26:U26"/>
    <mergeCell ref="A27:C27"/>
    <mergeCell ref="E27:F27"/>
    <mergeCell ref="T27:U27"/>
    <mergeCell ref="A24:C24"/>
    <mergeCell ref="E24:F24"/>
    <mergeCell ref="T24:U24"/>
    <mergeCell ref="A25:C25"/>
    <mergeCell ref="E25:F25"/>
    <mergeCell ref="T25:U25"/>
    <mergeCell ref="N30:R30"/>
    <mergeCell ref="T30:U30"/>
    <mergeCell ref="A19:C19"/>
    <mergeCell ref="E19:F19"/>
    <mergeCell ref="T19:T20"/>
    <mergeCell ref="U19:Y20"/>
    <mergeCell ref="A20:C20"/>
    <mergeCell ref="E20:F20"/>
    <mergeCell ref="A17:C17"/>
    <mergeCell ref="E17:F17"/>
    <mergeCell ref="T17:T18"/>
    <mergeCell ref="U17:Y18"/>
    <mergeCell ref="A18:C18"/>
    <mergeCell ref="E18:F18"/>
    <mergeCell ref="A15:C15"/>
    <mergeCell ref="E15:F15"/>
    <mergeCell ref="T15:T16"/>
    <mergeCell ref="U15:Y16"/>
    <mergeCell ref="A16:C16"/>
    <mergeCell ref="E16:F16"/>
    <mergeCell ref="A13:C13"/>
    <mergeCell ref="E13:F13"/>
    <mergeCell ref="T13:T14"/>
    <mergeCell ref="U13:Y14"/>
    <mergeCell ref="A14:C14"/>
    <mergeCell ref="E14:F14"/>
    <mergeCell ref="D7:D8"/>
    <mergeCell ref="E7:F8"/>
    <mergeCell ref="G7:G8"/>
    <mergeCell ref="H7:H8"/>
    <mergeCell ref="A11:C11"/>
    <mergeCell ref="E11:F11"/>
    <mergeCell ref="T11:T12"/>
    <mergeCell ref="U11:Y12"/>
    <mergeCell ref="A12:C12"/>
    <mergeCell ref="E12:F12"/>
    <mergeCell ref="T7:T8"/>
    <mergeCell ref="U7:Y8"/>
    <mergeCell ref="A9:C9"/>
    <mergeCell ref="E9:F9"/>
    <mergeCell ref="T9:T10"/>
    <mergeCell ref="U9:Y10"/>
    <mergeCell ref="A10:C10"/>
    <mergeCell ref="E10:F10"/>
    <mergeCell ref="M7:M8"/>
    <mergeCell ref="N7:N8"/>
    <mergeCell ref="O7:O8"/>
    <mergeCell ref="P7:P8"/>
    <mergeCell ref="Q7:Q8"/>
    <mergeCell ref="R7:R8"/>
    <mergeCell ref="A3:B3"/>
    <mergeCell ref="F3:I3"/>
    <mergeCell ref="J3:R3"/>
    <mergeCell ref="T3:T4"/>
    <mergeCell ref="U3:Y4"/>
    <mergeCell ref="A4:B4"/>
    <mergeCell ref="F4:I4"/>
    <mergeCell ref="J4:R4"/>
    <mergeCell ref="E1:H1"/>
    <mergeCell ref="S1:S20"/>
    <mergeCell ref="T1:T2"/>
    <mergeCell ref="U1:Y2"/>
    <mergeCell ref="F2:I2"/>
    <mergeCell ref="J2:R2"/>
    <mergeCell ref="I7:I8"/>
    <mergeCell ref="J7:J8"/>
    <mergeCell ref="K7:K8"/>
    <mergeCell ref="L7:L8"/>
    <mergeCell ref="A5:B5"/>
    <mergeCell ref="F5:I5"/>
    <mergeCell ref="J5:R5"/>
    <mergeCell ref="T5:T6"/>
    <mergeCell ref="U5:Y6"/>
    <mergeCell ref="A7:C8"/>
  </mergeCells>
  <conditionalFormatting sqref="T22:U51 B31:B48">
    <cfRule type="containsBlanks" dxfId="23" priority="5">
      <formula>LEN(TRIM(B22))=0</formula>
    </cfRule>
  </conditionalFormatting>
  <conditionalFormatting sqref="B50 A9:C27">
    <cfRule type="containsBlanks" dxfId="22" priority="8">
      <formula>LEN(TRIM(A9))=0</formula>
    </cfRule>
  </conditionalFormatting>
  <conditionalFormatting sqref="B50:B51">
    <cfRule type="containsBlanks" dxfId="21" priority="7">
      <formula>LEN(TRIM(B50))=0</formula>
    </cfRule>
  </conditionalFormatting>
  <conditionalFormatting sqref="J5">
    <cfRule type="containsBlanks" dxfId="20" priority="6">
      <formula>LEN(TRIM(J5))=0</formula>
    </cfRule>
  </conditionalFormatting>
  <conditionalFormatting sqref="J31:J48">
    <cfRule type="containsBlanks" dxfId="19" priority="4">
      <formula>LEN(TRIM(J31))=0</formula>
    </cfRule>
  </conditionalFormatting>
  <conditionalFormatting sqref="X22:X51">
    <cfRule type="containsBlanks" dxfId="18" priority="3">
      <formula>LEN(TRIM(X22))=0</formula>
    </cfRule>
  </conditionalFormatting>
  <conditionalFormatting sqref="J3">
    <cfRule type="containsBlanks" dxfId="17" priority="2">
      <formula>LEN(TRIM(J3))=0</formula>
    </cfRule>
  </conditionalFormatting>
  <conditionalFormatting sqref="E9">
    <cfRule type="containsBlanks" dxfId="16" priority="1">
      <formula>LEN(TRIM(E9))=0</formula>
    </cfRule>
  </conditionalFormatting>
  <printOptions horizontalCentered="1" verticalCentered="1"/>
  <pageMargins left="3.937007874015748E-2" right="3.937007874015748E-2" top="3.937007874015748E-2" bottom="3.937007874015748E-2" header="0" footer="0"/>
  <pageSetup paperSize="9" scale="5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promptTitle="Sélectionner le temps " prompt="-" xr:uid="{4DDE4AEB-751D-4E02-BE9B-C631343D03D7}">
          <x14:formula1>
            <xm:f>LISTES!$R$16:$R$21</xm:f>
          </x14:formula1>
          <xm:sqref>B50:B51</xm:sqref>
        </x14:dataValidation>
        <x14:dataValidation type="list" allowBlank="1" showInputMessage="1" prompt="Choisir le fournisseur" xr:uid="{3774D245-3929-42F9-8711-FE8B0AD9687D}">
          <x14:formula1>
            <xm:f>LISTES!$N$2:$N$28</xm:f>
          </x14:formula1>
          <xm:sqref>T22:U50</xm:sqref>
        </x14:dataValidation>
        <x14:dataValidation type="list" allowBlank="1" showInputMessage="1" showErrorMessage="1" promptTitle="OUI OU NON ?" xr:uid="{567BDA8A-0083-4C02-8ABD-2EAFB64192F8}">
          <x14:formula1>
            <xm:f>LISTES!$R$2:$R$3</xm:f>
          </x14:formula1>
          <xm:sqref>J5</xm:sqref>
        </x14:dataValidation>
        <x14:dataValidation type="list" allowBlank="1" showInputMessage="1" showErrorMessage="1" prompt="Choisir une unité" xr:uid="{38A57D32-8713-493D-A7A0-A1EF7E39185C}">
          <x14:formula1>
            <xm:f>LISTES!$R$5:$R$12</xm:f>
          </x14:formula1>
          <xm:sqref>X22:X50</xm:sqref>
        </x14:dataValidation>
        <x14:dataValidation type="list" allowBlank="1" showInputMessage="1" prompt="Saisir la machine et numéro" xr:uid="{0DEAAC72-0BC9-476B-9455-1FB70291109F}">
          <x14:formula1>
            <xm:f>LISTES!$H$2:$H$81</xm:f>
          </x14:formula1>
          <xm:sqref>B31:B48</xm:sqref>
        </x14:dataValidation>
        <x14:dataValidation type="list" allowBlank="1" showInputMessage="1" showErrorMessage="1" promptTitle="Sélectionner le fournisseur" xr:uid="{6AFD239C-7C07-49D6-AE3B-84797369B906}">
          <x14:formula1>
            <xm:f>LISTES!$R$25:$R$32</xm:f>
          </x14:formula1>
          <xm:sqref>J31:M48</xm:sqref>
        </x14:dataValidation>
        <x14:dataValidation type="list" allowBlank="1" showInputMessage="1" prompt="Sélectionner une personne" xr:uid="{C732D77B-2505-4FAD-A032-261136755926}">
          <x14:formula1>
            <xm:f>LISTES!$B$2:$B$57</xm:f>
          </x14:formula1>
          <xm:sqref>A9:C27</xm:sqref>
        </x14:dataValidation>
        <x14:dataValidation type="list" allowBlank="1" showInputMessage="1" showErrorMessage="1" xr:uid="{9D55D6A4-5EAB-435B-B50E-F07EA2E1E383}">
          <x14:formula1>
            <xm:f>LISTES!$B$2:$B$47</xm:f>
          </x14:formula1>
          <xm:sqref>J3</xm:sqref>
        </x14:dataValidation>
        <x14:dataValidation type="list" allowBlank="1" showInputMessage="1" prompt="Choisir oui ou non" xr:uid="{8B4BBA94-CBC9-4CFD-83F0-C03F68B3A8F3}">
          <x14:formula1>
            <xm:f>LISTES!$R$2:$R$3</xm:f>
          </x14:formula1>
          <xm:sqref>U51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FE0EE-B684-4804-AF14-FB35DCE918ED}">
  <sheetPr>
    <tabColor rgb="FFFFFF00"/>
    <pageSetUpPr fitToPage="1"/>
  </sheetPr>
  <dimension ref="A1:Y52"/>
  <sheetViews>
    <sheetView view="pageBreakPreview" zoomScaleSheetLayoutView="100" workbookViewId="0">
      <selection activeCell="C4" sqref="C4"/>
    </sheetView>
  </sheetViews>
  <sheetFormatPr baseColWidth="10" defaultColWidth="11.42578125" defaultRowHeight="15" x14ac:dyDescent="0.25"/>
  <cols>
    <col min="1" max="1" width="3.5703125" style="8" customWidth="1"/>
    <col min="2" max="2" width="23.140625" style="8" bestFit="1" customWidth="1"/>
    <col min="3" max="3" width="13.5703125" style="8" customWidth="1"/>
    <col min="4" max="4" width="35.140625" style="8" bestFit="1" customWidth="1"/>
    <col min="5" max="6" width="5.5703125" style="8" customWidth="1"/>
    <col min="7" max="18" width="4.85546875" style="8" customWidth="1"/>
    <col min="19" max="19" width="3.5703125" style="8" customWidth="1"/>
    <col min="20" max="20" width="9.140625" style="8" customWidth="1"/>
    <col min="21" max="21" width="15.5703125" style="8" customWidth="1"/>
    <col min="22" max="22" width="42.140625" style="8" customWidth="1"/>
    <col min="23" max="23" width="16.85546875" style="8" customWidth="1"/>
    <col min="24" max="24" width="13" style="8" customWidth="1"/>
    <col min="25" max="25" width="11.85546875" style="8" customWidth="1"/>
    <col min="26" max="16384" width="11.42578125" style="8"/>
  </cols>
  <sheetData>
    <row r="1" spans="1:25" ht="20.100000000000001" customHeight="1" x14ac:dyDescent="0.25">
      <c r="A1" s="22"/>
      <c r="B1" s="23"/>
      <c r="C1" s="23"/>
      <c r="D1" s="23"/>
      <c r="E1" s="182"/>
      <c r="F1" s="182"/>
      <c r="G1" s="182"/>
      <c r="H1" s="182"/>
      <c r="I1" s="24"/>
      <c r="J1" s="24"/>
      <c r="K1" s="24"/>
      <c r="L1" s="24"/>
      <c r="M1" s="24"/>
      <c r="N1" s="24"/>
      <c r="O1" s="24"/>
      <c r="P1" s="24"/>
      <c r="Q1" s="24"/>
      <c r="R1" s="25"/>
      <c r="S1" s="183" t="s">
        <v>4</v>
      </c>
      <c r="T1" s="218">
        <v>1</v>
      </c>
      <c r="U1" s="231" t="s">
        <v>231</v>
      </c>
      <c r="V1" s="232"/>
      <c r="W1" s="232"/>
      <c r="X1" s="232"/>
      <c r="Y1" s="233"/>
    </row>
    <row r="2" spans="1:25" ht="20.100000000000001" customHeight="1" x14ac:dyDescent="0.25">
      <c r="A2" s="26"/>
      <c r="B2" s="17"/>
      <c r="C2" s="17"/>
      <c r="D2" s="17"/>
      <c r="E2" s="32"/>
      <c r="F2" s="170" t="s">
        <v>10</v>
      </c>
      <c r="G2" s="170"/>
      <c r="H2" s="170"/>
      <c r="I2" s="170"/>
      <c r="J2" s="154">
        <v>38</v>
      </c>
      <c r="K2" s="155"/>
      <c r="L2" s="155"/>
      <c r="M2" s="155"/>
      <c r="N2" s="155"/>
      <c r="O2" s="155"/>
      <c r="P2" s="155"/>
      <c r="Q2" s="155"/>
      <c r="R2" s="156"/>
      <c r="S2" s="184"/>
      <c r="T2" s="216"/>
      <c r="U2" s="234"/>
      <c r="V2" s="235"/>
      <c r="W2" s="235"/>
      <c r="X2" s="235"/>
      <c r="Y2" s="236"/>
    </row>
    <row r="3" spans="1:25" ht="20.100000000000001" customHeight="1" x14ac:dyDescent="0.25">
      <c r="A3" s="225" t="s">
        <v>8</v>
      </c>
      <c r="B3" s="226"/>
      <c r="C3" s="27" t="s">
        <v>229</v>
      </c>
      <c r="D3" s="20"/>
      <c r="E3" s="32"/>
      <c r="F3" s="170" t="s">
        <v>1</v>
      </c>
      <c r="G3" s="170"/>
      <c r="H3" s="170"/>
      <c r="I3" s="170"/>
      <c r="J3" s="186" t="s">
        <v>216</v>
      </c>
      <c r="K3" s="186"/>
      <c r="L3" s="186"/>
      <c r="M3" s="186"/>
      <c r="N3" s="186"/>
      <c r="O3" s="186"/>
      <c r="P3" s="186"/>
      <c r="Q3" s="186"/>
      <c r="R3" s="187"/>
      <c r="S3" s="184"/>
      <c r="T3" s="218">
        <v>2</v>
      </c>
      <c r="U3" s="231" t="s">
        <v>254</v>
      </c>
      <c r="V3" s="232"/>
      <c r="W3" s="232"/>
      <c r="X3" s="232"/>
      <c r="Y3" s="233"/>
    </row>
    <row r="4" spans="1:25" ht="20.100000000000001" customHeight="1" x14ac:dyDescent="0.25">
      <c r="A4" s="170" t="s">
        <v>3</v>
      </c>
      <c r="B4" s="170"/>
      <c r="C4" s="28" t="s">
        <v>267</v>
      </c>
      <c r="D4" s="19"/>
      <c r="E4" s="32"/>
      <c r="F4" s="170" t="s">
        <v>2</v>
      </c>
      <c r="G4" s="170"/>
      <c r="H4" s="170"/>
      <c r="I4" s="170"/>
      <c r="J4" s="171" t="s">
        <v>232</v>
      </c>
      <c r="K4" s="172"/>
      <c r="L4" s="172"/>
      <c r="M4" s="172"/>
      <c r="N4" s="172"/>
      <c r="O4" s="172"/>
      <c r="P4" s="172"/>
      <c r="Q4" s="172"/>
      <c r="R4" s="173"/>
      <c r="S4" s="184"/>
      <c r="T4" s="216"/>
      <c r="U4" s="234"/>
      <c r="V4" s="235"/>
      <c r="W4" s="235"/>
      <c r="X4" s="235"/>
      <c r="Y4" s="236"/>
    </row>
    <row r="5" spans="1:25" ht="20.100000000000001" customHeight="1" x14ac:dyDescent="0.25">
      <c r="A5" s="170" t="s">
        <v>0</v>
      </c>
      <c r="B5" s="170"/>
      <c r="C5" s="29" t="s">
        <v>230</v>
      </c>
      <c r="D5" s="20"/>
      <c r="E5" s="33"/>
      <c r="F5" s="170" t="s">
        <v>40</v>
      </c>
      <c r="G5" s="170"/>
      <c r="H5" s="170"/>
      <c r="I5" s="170"/>
      <c r="J5" s="171"/>
      <c r="K5" s="172"/>
      <c r="L5" s="172"/>
      <c r="M5" s="172"/>
      <c r="N5" s="172"/>
      <c r="O5" s="172"/>
      <c r="P5" s="172"/>
      <c r="Q5" s="172"/>
      <c r="R5" s="173"/>
      <c r="S5" s="184"/>
      <c r="T5" s="218">
        <v>3</v>
      </c>
      <c r="U5" s="231" t="s">
        <v>255</v>
      </c>
      <c r="V5" s="232"/>
      <c r="W5" s="232"/>
      <c r="X5" s="232"/>
      <c r="Y5" s="233"/>
    </row>
    <row r="6" spans="1:25" ht="20.100000000000001" customHeight="1" thickBot="1" x14ac:dyDescent="0.3">
      <c r="A6" s="3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31"/>
      <c r="S6" s="184"/>
      <c r="T6" s="216"/>
      <c r="U6" s="234"/>
      <c r="V6" s="235"/>
      <c r="W6" s="235"/>
      <c r="X6" s="235"/>
      <c r="Y6" s="236"/>
    </row>
    <row r="7" spans="1:25" ht="20.100000000000001" customHeight="1" x14ac:dyDescent="0.25">
      <c r="A7" s="174" t="s">
        <v>45</v>
      </c>
      <c r="B7" s="175"/>
      <c r="C7" s="176"/>
      <c r="D7" s="180" t="s">
        <v>9</v>
      </c>
      <c r="E7" s="188" t="s">
        <v>65</v>
      </c>
      <c r="F7" s="176"/>
      <c r="G7" s="180">
        <v>1</v>
      </c>
      <c r="H7" s="180">
        <v>2</v>
      </c>
      <c r="I7" s="180">
        <v>3</v>
      </c>
      <c r="J7" s="180">
        <v>4</v>
      </c>
      <c r="K7" s="180">
        <v>5</v>
      </c>
      <c r="L7" s="180">
        <v>6</v>
      </c>
      <c r="M7" s="180">
        <v>7</v>
      </c>
      <c r="N7" s="180">
        <v>8</v>
      </c>
      <c r="O7" s="180">
        <v>9</v>
      </c>
      <c r="P7" s="180">
        <v>10</v>
      </c>
      <c r="Q7" s="180">
        <v>11</v>
      </c>
      <c r="R7" s="221">
        <v>12</v>
      </c>
      <c r="S7" s="184"/>
      <c r="T7" s="218">
        <v>4</v>
      </c>
      <c r="U7" s="231"/>
      <c r="V7" s="232"/>
      <c r="W7" s="232"/>
      <c r="X7" s="232"/>
      <c r="Y7" s="233"/>
    </row>
    <row r="8" spans="1:25" ht="20.100000000000001" customHeight="1" thickBot="1" x14ac:dyDescent="0.3">
      <c r="A8" s="177"/>
      <c r="B8" s="178"/>
      <c r="C8" s="179"/>
      <c r="D8" s="181"/>
      <c r="E8" s="189"/>
      <c r="F8" s="179"/>
      <c r="G8" s="181"/>
      <c r="H8" s="181"/>
      <c r="I8" s="181"/>
      <c r="J8" s="181"/>
      <c r="K8" s="181"/>
      <c r="L8" s="181"/>
      <c r="M8" s="181"/>
      <c r="N8" s="181"/>
      <c r="O8" s="181"/>
      <c r="P8" s="181"/>
      <c r="Q8" s="181"/>
      <c r="R8" s="222"/>
      <c r="S8" s="184"/>
      <c r="T8" s="216"/>
      <c r="U8" s="234"/>
      <c r="V8" s="235"/>
      <c r="W8" s="235"/>
      <c r="X8" s="235"/>
      <c r="Y8" s="236"/>
    </row>
    <row r="9" spans="1:25" ht="20.100000000000001" customHeight="1" x14ac:dyDescent="0.25">
      <c r="A9" s="168" t="s">
        <v>216</v>
      </c>
      <c r="B9" s="168"/>
      <c r="C9" s="168"/>
      <c r="D9" s="39" t="e">
        <f>IF(A9="","",VLOOKUP(A9,LISTES!$B$2:$D$57,3,FALSE))</f>
        <v>#N/A</v>
      </c>
      <c r="E9" s="219">
        <v>7.75</v>
      </c>
      <c r="F9" s="220"/>
      <c r="G9" s="39">
        <v>7.75</v>
      </c>
      <c r="H9" s="39"/>
      <c r="I9" s="39"/>
      <c r="J9" s="39"/>
      <c r="K9" s="39"/>
      <c r="L9" s="39"/>
      <c r="M9" s="39"/>
      <c r="N9" s="39"/>
      <c r="O9" s="39"/>
      <c r="P9" s="39"/>
      <c r="Q9" s="39"/>
      <c r="R9" s="40"/>
      <c r="S9" s="184"/>
      <c r="T9" s="218">
        <v>5</v>
      </c>
      <c r="U9" s="231"/>
      <c r="V9" s="232"/>
      <c r="W9" s="232"/>
      <c r="X9" s="232"/>
      <c r="Y9" s="233"/>
    </row>
    <row r="10" spans="1:25" ht="20.100000000000001" customHeight="1" x14ac:dyDescent="0.25">
      <c r="A10" s="168" t="s">
        <v>214</v>
      </c>
      <c r="B10" s="168"/>
      <c r="C10" s="168"/>
      <c r="D10" s="39" t="e">
        <f>IF(A10="","",VLOOKUP(A10,LISTES!$B$2:$D$57,3,FALSE))</f>
        <v>#N/A</v>
      </c>
      <c r="E10" s="169">
        <v>7.75</v>
      </c>
      <c r="F10" s="157"/>
      <c r="G10" s="34"/>
      <c r="H10" s="34"/>
      <c r="I10" s="34">
        <v>7.75</v>
      </c>
      <c r="J10" s="34"/>
      <c r="K10" s="34"/>
      <c r="L10" s="34"/>
      <c r="M10" s="36"/>
      <c r="N10" s="34"/>
      <c r="O10" s="34"/>
      <c r="P10" s="34"/>
      <c r="Q10" s="34"/>
      <c r="R10" s="35"/>
      <c r="S10" s="184"/>
      <c r="T10" s="216"/>
      <c r="U10" s="234"/>
      <c r="V10" s="235"/>
      <c r="W10" s="235"/>
      <c r="X10" s="235"/>
      <c r="Y10" s="236"/>
    </row>
    <row r="11" spans="1:25" ht="20.100000000000001" customHeight="1" x14ac:dyDescent="0.25">
      <c r="A11" s="168" t="s">
        <v>215</v>
      </c>
      <c r="B11" s="168"/>
      <c r="C11" s="168"/>
      <c r="D11" s="153" t="s">
        <v>238</v>
      </c>
      <c r="E11" s="155">
        <v>7.75</v>
      </c>
      <c r="F11" s="243"/>
      <c r="G11" s="37"/>
      <c r="H11" s="37">
        <v>7.75</v>
      </c>
      <c r="I11" s="37"/>
      <c r="J11" s="37"/>
      <c r="K11" s="34"/>
      <c r="L11" s="34"/>
      <c r="M11" s="36"/>
      <c r="N11" s="34"/>
      <c r="O11" s="34"/>
      <c r="P11" s="34"/>
      <c r="Q11" s="34"/>
      <c r="R11" s="35"/>
      <c r="S11" s="184"/>
      <c r="T11" s="218">
        <v>6</v>
      </c>
      <c r="U11" s="231"/>
      <c r="V11" s="232"/>
      <c r="W11" s="232"/>
      <c r="X11" s="232"/>
      <c r="Y11" s="233"/>
    </row>
    <row r="12" spans="1:25" ht="20.100000000000001" customHeight="1" x14ac:dyDescent="0.25">
      <c r="A12" s="168"/>
      <c r="B12" s="168"/>
      <c r="C12" s="168"/>
      <c r="D12" s="153"/>
      <c r="E12" s="169"/>
      <c r="F12" s="157"/>
      <c r="G12" s="37"/>
      <c r="H12" s="37"/>
      <c r="I12" s="34"/>
      <c r="J12" s="34"/>
      <c r="K12" s="34"/>
      <c r="L12" s="34"/>
      <c r="M12" s="34"/>
      <c r="N12" s="34"/>
      <c r="O12" s="34"/>
      <c r="P12" s="34"/>
      <c r="Q12" s="34"/>
      <c r="R12" s="35"/>
      <c r="S12" s="184"/>
      <c r="T12" s="216"/>
      <c r="U12" s="234"/>
      <c r="V12" s="235"/>
      <c r="W12" s="235"/>
      <c r="X12" s="235"/>
      <c r="Y12" s="236"/>
    </row>
    <row r="13" spans="1:25" ht="20.100000000000001" customHeight="1" x14ac:dyDescent="0.25">
      <c r="A13" s="168"/>
      <c r="B13" s="168"/>
      <c r="C13" s="168"/>
      <c r="D13" s="153"/>
      <c r="E13" s="169"/>
      <c r="F13" s="157"/>
      <c r="G13" s="37"/>
      <c r="H13" s="37"/>
      <c r="I13" s="34"/>
      <c r="J13" s="34"/>
      <c r="K13" s="34"/>
      <c r="L13" s="34"/>
      <c r="M13" s="34"/>
      <c r="N13" s="34"/>
      <c r="O13" s="34"/>
      <c r="P13" s="34"/>
      <c r="Q13" s="34"/>
      <c r="R13" s="35"/>
      <c r="S13" s="184"/>
      <c r="T13" s="218">
        <v>7</v>
      </c>
      <c r="U13" s="231"/>
      <c r="V13" s="232"/>
      <c r="W13" s="232"/>
      <c r="X13" s="232"/>
      <c r="Y13" s="233"/>
    </row>
    <row r="14" spans="1:25" ht="20.100000000000001" customHeight="1" x14ac:dyDescent="0.25">
      <c r="A14" s="168"/>
      <c r="B14" s="168"/>
      <c r="C14" s="168"/>
      <c r="D14" s="39"/>
      <c r="E14" s="169"/>
      <c r="F14" s="157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5"/>
      <c r="S14" s="184"/>
      <c r="T14" s="216"/>
      <c r="U14" s="234"/>
      <c r="V14" s="235"/>
      <c r="W14" s="235"/>
      <c r="X14" s="235"/>
      <c r="Y14" s="236"/>
    </row>
    <row r="15" spans="1:25" ht="20.100000000000001" customHeight="1" x14ac:dyDescent="0.25">
      <c r="A15" s="168"/>
      <c r="B15" s="168"/>
      <c r="C15" s="168"/>
      <c r="D15" s="39"/>
      <c r="E15" s="169"/>
      <c r="F15" s="157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5"/>
      <c r="S15" s="184"/>
      <c r="T15" s="218">
        <v>8</v>
      </c>
      <c r="U15" s="231"/>
      <c r="V15" s="232"/>
      <c r="W15" s="232"/>
      <c r="X15" s="232"/>
      <c r="Y15" s="233"/>
    </row>
    <row r="16" spans="1:25" ht="20.100000000000001" customHeight="1" x14ac:dyDescent="0.25">
      <c r="A16" s="168"/>
      <c r="B16" s="168"/>
      <c r="C16" s="168"/>
      <c r="D16" s="39"/>
      <c r="E16" s="169"/>
      <c r="F16" s="157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5"/>
      <c r="S16" s="184"/>
      <c r="T16" s="216"/>
      <c r="U16" s="234"/>
      <c r="V16" s="235"/>
      <c r="W16" s="235"/>
      <c r="X16" s="235"/>
      <c r="Y16" s="236"/>
    </row>
    <row r="17" spans="1:25" ht="20.100000000000001" customHeight="1" x14ac:dyDescent="0.25">
      <c r="A17" s="168"/>
      <c r="B17" s="168"/>
      <c r="C17" s="168"/>
      <c r="D17" s="39" t="str">
        <f>IF(A17="","",VLOOKUP(A17,LISTES!$B$2:$D$57,3,FALSE))</f>
        <v/>
      </c>
      <c r="E17" s="169">
        <f t="shared" ref="E17:E27" si="0">SUM(G17:R17)</f>
        <v>0</v>
      </c>
      <c r="F17" s="157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5"/>
      <c r="S17" s="184"/>
      <c r="T17" s="218">
        <v>9</v>
      </c>
      <c r="U17" s="231"/>
      <c r="V17" s="232"/>
      <c r="W17" s="232"/>
      <c r="X17" s="232"/>
      <c r="Y17" s="233"/>
    </row>
    <row r="18" spans="1:25" ht="20.100000000000001" customHeight="1" x14ac:dyDescent="0.25">
      <c r="A18" s="168"/>
      <c r="B18" s="168"/>
      <c r="C18" s="168"/>
      <c r="D18" s="39" t="str">
        <f>IF(A18="","",VLOOKUP(A18,LISTES!$B$2:$D$57,3,FALSE))</f>
        <v/>
      </c>
      <c r="E18" s="169">
        <f t="shared" si="0"/>
        <v>0</v>
      </c>
      <c r="F18" s="157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5"/>
      <c r="S18" s="184"/>
      <c r="T18" s="216"/>
      <c r="U18" s="234"/>
      <c r="V18" s="235"/>
      <c r="W18" s="235"/>
      <c r="X18" s="235"/>
      <c r="Y18" s="236"/>
    </row>
    <row r="19" spans="1:25" ht="20.100000000000001" customHeight="1" x14ac:dyDescent="0.25">
      <c r="A19" s="168"/>
      <c r="B19" s="168"/>
      <c r="C19" s="168"/>
      <c r="D19" s="39" t="str">
        <f>IF(A19="","",VLOOKUP(A19,LISTES!$B$2:$D$57,3,FALSE))</f>
        <v/>
      </c>
      <c r="E19" s="169">
        <f t="shared" si="0"/>
        <v>0</v>
      </c>
      <c r="F19" s="157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5"/>
      <c r="S19" s="184"/>
      <c r="T19" s="218">
        <v>10</v>
      </c>
      <c r="U19" s="231"/>
      <c r="V19" s="232"/>
      <c r="W19" s="232"/>
      <c r="X19" s="232"/>
      <c r="Y19" s="233"/>
    </row>
    <row r="20" spans="1:25" ht="20.100000000000001" customHeight="1" thickBot="1" x14ac:dyDescent="0.3">
      <c r="A20" s="168"/>
      <c r="B20" s="168"/>
      <c r="C20" s="168"/>
      <c r="D20" s="39" t="str">
        <f>IF(A20="","",VLOOKUP(A20,LISTES!$B$2:$D$57,3,FALSE))</f>
        <v/>
      </c>
      <c r="E20" s="169">
        <f t="shared" si="0"/>
        <v>0</v>
      </c>
      <c r="F20" s="157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5"/>
      <c r="S20" s="185"/>
      <c r="T20" s="230"/>
      <c r="U20" s="234"/>
      <c r="V20" s="235"/>
      <c r="W20" s="235"/>
      <c r="X20" s="235"/>
      <c r="Y20" s="236"/>
    </row>
    <row r="21" spans="1:25" ht="20.100000000000001" customHeight="1" thickBot="1" x14ac:dyDescent="0.3">
      <c r="A21" s="168"/>
      <c r="B21" s="168"/>
      <c r="C21" s="168"/>
      <c r="D21" s="39" t="str">
        <f>IF(A21="","",VLOOKUP(A21,LISTES!$B$2:$D$57,3,FALSE))</f>
        <v/>
      </c>
      <c r="E21" s="169">
        <f t="shared" si="0"/>
        <v>0</v>
      </c>
      <c r="F21" s="157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41"/>
      <c r="S21" s="183" t="s">
        <v>11</v>
      </c>
      <c r="T21" s="198" t="s">
        <v>128</v>
      </c>
      <c r="U21" s="199"/>
      <c r="V21" s="42" t="s">
        <v>5</v>
      </c>
      <c r="W21" s="42" t="s">
        <v>131</v>
      </c>
      <c r="X21" s="42" t="s">
        <v>129</v>
      </c>
      <c r="Y21" s="43" t="s">
        <v>130</v>
      </c>
    </row>
    <row r="22" spans="1:25" ht="20.100000000000001" customHeight="1" x14ac:dyDescent="0.25">
      <c r="A22" s="168"/>
      <c r="B22" s="168"/>
      <c r="C22" s="168"/>
      <c r="D22" s="39" t="str">
        <f>IF(A22="","",VLOOKUP(A22,LISTES!$B$2:$D$57,3,FALSE))</f>
        <v/>
      </c>
      <c r="E22" s="169">
        <f t="shared" si="0"/>
        <v>0</v>
      </c>
      <c r="F22" s="157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41"/>
      <c r="S22" s="184"/>
      <c r="T22" s="159" t="s">
        <v>51</v>
      </c>
      <c r="U22" s="160"/>
      <c r="V22" s="11" t="s">
        <v>262</v>
      </c>
      <c r="W22" s="11">
        <v>38960</v>
      </c>
      <c r="X22" s="11" t="s">
        <v>65</v>
      </c>
      <c r="Y22" s="149">
        <v>1.5</v>
      </c>
    </row>
    <row r="23" spans="1:25" ht="20.100000000000001" customHeight="1" x14ac:dyDescent="0.25">
      <c r="A23" s="168"/>
      <c r="B23" s="168"/>
      <c r="C23" s="168"/>
      <c r="D23" s="39" t="str">
        <f>IF(A23="","",VLOOKUP(A23,LISTES!$B$2:$D$57,3,FALSE))</f>
        <v/>
      </c>
      <c r="E23" s="169">
        <f t="shared" si="0"/>
        <v>0</v>
      </c>
      <c r="F23" s="157"/>
      <c r="G23" s="142"/>
      <c r="H23" s="142"/>
      <c r="I23" s="142"/>
      <c r="J23" s="142"/>
      <c r="K23" s="142"/>
      <c r="L23" s="142"/>
      <c r="M23" s="142"/>
      <c r="N23" s="142"/>
      <c r="O23" s="142"/>
      <c r="P23" s="142"/>
      <c r="Q23" s="142"/>
      <c r="R23" s="143"/>
      <c r="S23" s="184"/>
      <c r="T23" s="159"/>
      <c r="U23" s="160"/>
      <c r="V23" s="11"/>
      <c r="W23" s="11"/>
      <c r="X23" s="11"/>
      <c r="Y23" s="149"/>
    </row>
    <row r="24" spans="1:25" ht="20.100000000000001" customHeight="1" x14ac:dyDescent="0.25">
      <c r="A24" s="168"/>
      <c r="B24" s="168"/>
      <c r="C24" s="168"/>
      <c r="D24" s="39" t="str">
        <f>IF(A24="","",VLOOKUP(A24,LISTES!$B$2:$D$57,3,FALSE))</f>
        <v/>
      </c>
      <c r="E24" s="169">
        <f t="shared" si="0"/>
        <v>0</v>
      </c>
      <c r="F24" s="157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3"/>
      <c r="S24" s="184"/>
      <c r="T24" s="159"/>
      <c r="U24" s="160"/>
      <c r="V24" s="11"/>
      <c r="W24" s="11"/>
      <c r="X24" s="11"/>
      <c r="Y24" s="149"/>
    </row>
    <row r="25" spans="1:25" ht="20.100000000000001" customHeight="1" x14ac:dyDescent="0.25">
      <c r="A25" s="168"/>
      <c r="B25" s="168"/>
      <c r="C25" s="168"/>
      <c r="D25" s="39" t="str">
        <f>IF(A25="","",VLOOKUP(A25,LISTES!$B$2:$D$57,3,FALSE))</f>
        <v/>
      </c>
      <c r="E25" s="169">
        <f t="shared" si="0"/>
        <v>0</v>
      </c>
      <c r="F25" s="157"/>
      <c r="G25" s="142"/>
      <c r="H25" s="142"/>
      <c r="I25" s="142"/>
      <c r="J25" s="142"/>
      <c r="K25" s="142"/>
      <c r="L25" s="142"/>
      <c r="M25" s="142"/>
      <c r="N25" s="142"/>
      <c r="O25" s="142"/>
      <c r="P25" s="142"/>
      <c r="Q25" s="142"/>
      <c r="R25" s="143"/>
      <c r="S25" s="184"/>
      <c r="T25" s="159"/>
      <c r="U25" s="160"/>
      <c r="V25" s="11"/>
      <c r="W25" s="11"/>
      <c r="X25" s="11"/>
      <c r="Y25" s="149"/>
    </row>
    <row r="26" spans="1:25" ht="20.100000000000001" customHeight="1" x14ac:dyDescent="0.25">
      <c r="A26" s="168"/>
      <c r="B26" s="168"/>
      <c r="C26" s="168"/>
      <c r="D26" s="39" t="str">
        <f>IF(A26="","",VLOOKUP(A26,LISTES!$B$2:$D$57,3,FALSE))</f>
        <v/>
      </c>
      <c r="E26" s="169">
        <f t="shared" si="0"/>
        <v>0</v>
      </c>
      <c r="F26" s="157"/>
      <c r="G26" s="142"/>
      <c r="H26" s="142"/>
      <c r="I26" s="142"/>
      <c r="J26" s="142"/>
      <c r="K26" s="142"/>
      <c r="L26" s="142"/>
      <c r="M26" s="142"/>
      <c r="N26" s="142"/>
      <c r="O26" s="142"/>
      <c r="P26" s="142"/>
      <c r="Q26" s="142"/>
      <c r="R26" s="143"/>
      <c r="S26" s="184"/>
      <c r="T26" s="159"/>
      <c r="U26" s="160"/>
      <c r="V26" s="11"/>
      <c r="W26" s="11"/>
      <c r="X26" s="11"/>
      <c r="Y26" s="149"/>
    </row>
    <row r="27" spans="1:25" ht="20.100000000000001" customHeight="1" thickBot="1" x14ac:dyDescent="0.3">
      <c r="A27" s="168"/>
      <c r="B27" s="168"/>
      <c r="C27" s="168"/>
      <c r="D27" s="39" t="str">
        <f>IF(A27="","",VLOOKUP(A27,LISTES!$B$2:$D$57,3,FALSE))</f>
        <v/>
      </c>
      <c r="E27" s="217">
        <f t="shared" si="0"/>
        <v>0</v>
      </c>
      <c r="F27" s="218"/>
      <c r="G27" s="142"/>
      <c r="H27" s="142"/>
      <c r="I27" s="142"/>
      <c r="J27" s="142"/>
      <c r="K27" s="142"/>
      <c r="L27" s="142"/>
      <c r="M27" s="142"/>
      <c r="N27" s="142"/>
      <c r="O27" s="142"/>
      <c r="P27" s="142"/>
      <c r="Q27" s="142"/>
      <c r="R27" s="143"/>
      <c r="S27" s="184"/>
      <c r="T27" s="159"/>
      <c r="U27" s="160"/>
      <c r="V27" s="11"/>
      <c r="W27" s="11"/>
      <c r="X27" s="11"/>
      <c r="Y27" s="149"/>
    </row>
    <row r="28" spans="1:25" ht="20.100000000000001" customHeight="1" thickBot="1" x14ac:dyDescent="0.35">
      <c r="A28" s="213"/>
      <c r="B28" s="214"/>
      <c r="C28" s="215"/>
      <c r="D28" s="38" t="s">
        <v>76</v>
      </c>
      <c r="E28" s="196">
        <f>SUM(E9:F27)</f>
        <v>23.25</v>
      </c>
      <c r="F28" s="197"/>
      <c r="G28" s="227"/>
      <c r="H28" s="228"/>
      <c r="I28" s="228"/>
      <c r="J28" s="228"/>
      <c r="K28" s="228"/>
      <c r="L28" s="228"/>
      <c r="M28" s="228"/>
      <c r="N28" s="228"/>
      <c r="O28" s="228"/>
      <c r="P28" s="228"/>
      <c r="Q28" s="228"/>
      <c r="R28" s="229"/>
      <c r="S28" s="184"/>
      <c r="T28" s="159"/>
      <c r="U28" s="160"/>
      <c r="V28" s="11"/>
      <c r="W28" s="11"/>
      <c r="X28" s="11"/>
      <c r="Y28" s="149"/>
    </row>
    <row r="29" spans="1:25" ht="20.100000000000001" customHeight="1" x14ac:dyDescent="0.25">
      <c r="A29" s="206" t="s">
        <v>44</v>
      </c>
      <c r="B29" s="190" t="s">
        <v>126</v>
      </c>
      <c r="C29" s="191"/>
      <c r="D29" s="192"/>
      <c r="E29" s="190" t="s">
        <v>127</v>
      </c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84"/>
      <c r="T29" s="159"/>
      <c r="U29" s="160"/>
      <c r="V29" s="11"/>
      <c r="W29" s="11"/>
      <c r="X29" s="11"/>
      <c r="Y29" s="149"/>
    </row>
    <row r="30" spans="1:25" ht="20.100000000000001" customHeight="1" thickBot="1" x14ac:dyDescent="0.3">
      <c r="A30" s="207"/>
      <c r="B30" s="103" t="s">
        <v>19</v>
      </c>
      <c r="C30" s="104" t="s">
        <v>168</v>
      </c>
      <c r="D30" s="105" t="s">
        <v>134</v>
      </c>
      <c r="E30" s="193" t="s">
        <v>5</v>
      </c>
      <c r="F30" s="194"/>
      <c r="G30" s="194"/>
      <c r="H30" s="194"/>
      <c r="I30" s="195"/>
      <c r="J30" s="211" t="s">
        <v>128</v>
      </c>
      <c r="K30" s="194"/>
      <c r="L30" s="194"/>
      <c r="M30" s="195"/>
      <c r="N30" s="211" t="s">
        <v>7</v>
      </c>
      <c r="O30" s="194"/>
      <c r="P30" s="194"/>
      <c r="Q30" s="194"/>
      <c r="R30" s="194"/>
      <c r="S30" s="184"/>
      <c r="T30" s="159"/>
      <c r="U30" s="160"/>
      <c r="V30" s="11"/>
      <c r="W30" s="11"/>
      <c r="X30" s="11"/>
      <c r="Y30" s="149"/>
    </row>
    <row r="31" spans="1:25" ht="20.100000000000001" customHeight="1" x14ac:dyDescent="0.25">
      <c r="A31" s="207"/>
      <c r="B31" s="62" t="s">
        <v>206</v>
      </c>
      <c r="C31" s="70" t="e">
        <f>IF(B31=""," ",VLOOKUP(B31,LISTES!$H$2:$I$81,2,FALSE))</f>
        <v>#N/A</v>
      </c>
      <c r="D31" s="70" t="e">
        <f>IF(B31=""," ",VLOOKUP(C31,LISTES!$I$2:$K$81,3,FALSE))</f>
        <v>#N/A</v>
      </c>
      <c r="E31" s="216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24"/>
      <c r="S31" s="184"/>
      <c r="T31" s="159"/>
      <c r="U31" s="160"/>
      <c r="V31" s="11"/>
      <c r="W31" s="11"/>
      <c r="X31" s="11"/>
      <c r="Y31" s="149"/>
    </row>
    <row r="32" spans="1:25" ht="20.100000000000001" customHeight="1" x14ac:dyDescent="0.25">
      <c r="A32" s="207"/>
      <c r="B32" s="62" t="s">
        <v>99</v>
      </c>
      <c r="C32" s="70" t="e">
        <f>IF(B32=""," ",VLOOKUP(B32,LISTES!$H$2:$I$81,2,FALSE))</f>
        <v>#N/A</v>
      </c>
      <c r="D32" s="70" t="e">
        <f>IF(B32=""," ",VLOOKUP(C32,LISTES!$I$2:$K$81,3,FALSE))</f>
        <v>#N/A</v>
      </c>
      <c r="E32" s="157"/>
      <c r="F32" s="158"/>
      <c r="G32" s="158"/>
      <c r="H32" s="158"/>
      <c r="I32" s="158"/>
      <c r="J32" s="210"/>
      <c r="K32" s="210"/>
      <c r="L32" s="210"/>
      <c r="M32" s="210"/>
      <c r="N32" s="212"/>
      <c r="O32" s="158"/>
      <c r="P32" s="158"/>
      <c r="Q32" s="158"/>
      <c r="R32" s="209"/>
      <c r="S32" s="184"/>
      <c r="T32" s="159"/>
      <c r="U32" s="160"/>
      <c r="V32" s="11"/>
      <c r="W32" s="11"/>
      <c r="X32" s="11"/>
      <c r="Y32" s="149"/>
    </row>
    <row r="33" spans="1:25" ht="20.100000000000001" customHeight="1" x14ac:dyDescent="0.25">
      <c r="A33" s="207"/>
      <c r="B33" s="62" t="s">
        <v>20</v>
      </c>
      <c r="C33" s="70" t="e">
        <f>IF(B33=""," ",VLOOKUP(B33,LISTES!$H$2:$I$81,2,FALSE))</f>
        <v>#N/A</v>
      </c>
      <c r="D33" s="70" t="e">
        <f>IF(B33=""," ",VLOOKUP(C33,LISTES!$I$2:$K$81,3,FALSE))</f>
        <v>#N/A</v>
      </c>
      <c r="E33" s="157"/>
      <c r="F33" s="158"/>
      <c r="G33" s="158"/>
      <c r="H33" s="158"/>
      <c r="I33" s="158"/>
      <c r="J33" s="210"/>
      <c r="K33" s="210"/>
      <c r="L33" s="210"/>
      <c r="M33" s="210"/>
      <c r="N33" s="158"/>
      <c r="O33" s="158"/>
      <c r="P33" s="158"/>
      <c r="Q33" s="158"/>
      <c r="R33" s="209"/>
      <c r="S33" s="184"/>
      <c r="T33" s="159"/>
      <c r="U33" s="160"/>
      <c r="V33" s="11"/>
      <c r="W33" s="11"/>
      <c r="X33" s="11"/>
      <c r="Y33" s="149"/>
    </row>
    <row r="34" spans="1:25" ht="20.100000000000001" customHeight="1" x14ac:dyDescent="0.25">
      <c r="A34" s="207"/>
      <c r="B34" s="62" t="s">
        <v>21</v>
      </c>
      <c r="C34" s="70">
        <f>IF(B34=""," ",VLOOKUP(B34,LISTES!$H$2:$I$81,2,FALSE))</f>
        <v>2501</v>
      </c>
      <c r="D34" s="70" t="str">
        <f>IF(B34=""," ",VLOOKUP(C34,LISTES!$I$2:$K$81,3,FALSE))</f>
        <v>Renault Benne - Master T35 dCi 125</v>
      </c>
      <c r="E34" s="157"/>
      <c r="F34" s="158"/>
      <c r="G34" s="158"/>
      <c r="H34" s="158"/>
      <c r="I34" s="158"/>
      <c r="J34" s="210"/>
      <c r="K34" s="210"/>
      <c r="L34" s="210"/>
      <c r="M34" s="210"/>
      <c r="N34" s="158"/>
      <c r="O34" s="158"/>
      <c r="P34" s="158"/>
      <c r="Q34" s="158"/>
      <c r="R34" s="209"/>
      <c r="S34" s="184"/>
      <c r="T34" s="159"/>
      <c r="U34" s="160"/>
      <c r="V34" s="11"/>
      <c r="W34" s="11"/>
      <c r="X34" s="11"/>
      <c r="Y34" s="149"/>
    </row>
    <row r="35" spans="1:25" ht="20.100000000000001" customHeight="1" x14ac:dyDescent="0.25">
      <c r="A35" s="207"/>
      <c r="B35" s="62" t="s">
        <v>100</v>
      </c>
      <c r="C35" s="70" t="e">
        <f>IF(B35=""," ",VLOOKUP(B35,LISTES!$H$2:$I$81,2,FALSE))</f>
        <v>#N/A</v>
      </c>
      <c r="D35" s="70" t="e">
        <f>IF(B35=""," ",VLOOKUP(C35,LISTES!$I$2:$K$81,3,FALSE))</f>
        <v>#N/A</v>
      </c>
      <c r="E35" s="157"/>
      <c r="F35" s="158"/>
      <c r="G35" s="158"/>
      <c r="H35" s="158"/>
      <c r="I35" s="158"/>
      <c r="J35" s="210"/>
      <c r="K35" s="210"/>
      <c r="L35" s="210"/>
      <c r="M35" s="210"/>
      <c r="N35" s="158"/>
      <c r="O35" s="158"/>
      <c r="P35" s="158"/>
      <c r="Q35" s="158"/>
      <c r="R35" s="209"/>
      <c r="S35" s="184"/>
      <c r="T35" s="159"/>
      <c r="U35" s="160"/>
      <c r="V35" s="11"/>
      <c r="W35" s="11"/>
      <c r="X35" s="11"/>
      <c r="Y35" s="149"/>
    </row>
    <row r="36" spans="1:25" ht="20.100000000000001" customHeight="1" x14ac:dyDescent="0.25">
      <c r="A36" s="207"/>
      <c r="B36" s="62"/>
      <c r="C36" s="70" t="str">
        <f>IF(B36=""," ",VLOOKUP(B36,LISTES!$H$2:$I$81,2,FALSE))</f>
        <v xml:space="preserve"> </v>
      </c>
      <c r="D36" s="70" t="str">
        <f>IF(B36=""," ",VLOOKUP(C36,LISTES!$I$2:$K$81,3,FALSE))</f>
        <v xml:space="preserve"> </v>
      </c>
      <c r="E36" s="157"/>
      <c r="F36" s="158"/>
      <c r="G36" s="158"/>
      <c r="H36" s="158"/>
      <c r="I36" s="158"/>
      <c r="J36" s="210"/>
      <c r="K36" s="210"/>
      <c r="L36" s="210"/>
      <c r="M36" s="210"/>
      <c r="N36" s="158"/>
      <c r="O36" s="158"/>
      <c r="P36" s="158"/>
      <c r="Q36" s="158"/>
      <c r="R36" s="209"/>
      <c r="S36" s="184"/>
      <c r="T36" s="159"/>
      <c r="U36" s="160"/>
      <c r="V36" s="11"/>
      <c r="W36" s="11"/>
      <c r="X36" s="11"/>
      <c r="Y36" s="149"/>
    </row>
    <row r="37" spans="1:25" ht="20.100000000000001" customHeight="1" x14ac:dyDescent="0.25">
      <c r="A37" s="207"/>
      <c r="B37" s="62"/>
      <c r="C37" s="70" t="str">
        <f>IF(B37=""," ",VLOOKUP(B37,LISTES!$H$2:$I$81,2,FALSE))</f>
        <v xml:space="preserve"> </v>
      </c>
      <c r="D37" s="70" t="str">
        <f>IF(B37=""," ",VLOOKUP(C37,LISTES!$I$2:$K$81,3,FALSE))</f>
        <v xml:space="preserve"> </v>
      </c>
      <c r="E37" s="157"/>
      <c r="F37" s="158"/>
      <c r="G37" s="158"/>
      <c r="H37" s="158"/>
      <c r="I37" s="158"/>
      <c r="J37" s="210"/>
      <c r="K37" s="210"/>
      <c r="L37" s="210"/>
      <c r="M37" s="210"/>
      <c r="N37" s="158"/>
      <c r="O37" s="158"/>
      <c r="P37" s="158"/>
      <c r="Q37" s="158"/>
      <c r="R37" s="209"/>
      <c r="S37" s="184"/>
      <c r="T37" s="159"/>
      <c r="U37" s="160"/>
      <c r="V37" s="10"/>
      <c r="W37" s="10"/>
      <c r="X37" s="11"/>
      <c r="Y37" s="150"/>
    </row>
    <row r="38" spans="1:25" ht="20.100000000000001" customHeight="1" x14ac:dyDescent="0.25">
      <c r="A38" s="207"/>
      <c r="B38" s="62"/>
      <c r="C38" s="70" t="str">
        <f>IF(B38=""," ",VLOOKUP(B38,LISTES!$H$2:$I$81,2,FALSE))</f>
        <v xml:space="preserve"> </v>
      </c>
      <c r="D38" s="70" t="str">
        <f>IF(B38=""," ",VLOOKUP(C38,LISTES!$I$2:$K$81,3,FALSE))</f>
        <v xml:space="preserve"> </v>
      </c>
      <c r="E38" s="157"/>
      <c r="F38" s="158"/>
      <c r="G38" s="158"/>
      <c r="H38" s="158"/>
      <c r="I38" s="158"/>
      <c r="J38" s="210"/>
      <c r="K38" s="210"/>
      <c r="L38" s="210"/>
      <c r="M38" s="210"/>
      <c r="N38" s="158"/>
      <c r="O38" s="158"/>
      <c r="P38" s="158"/>
      <c r="Q38" s="158"/>
      <c r="R38" s="209"/>
      <c r="S38" s="184"/>
      <c r="T38" s="159"/>
      <c r="U38" s="160"/>
      <c r="V38" s="10"/>
      <c r="W38" s="10"/>
      <c r="X38" s="11"/>
      <c r="Y38" s="150"/>
    </row>
    <row r="39" spans="1:25" ht="20.100000000000001" customHeight="1" x14ac:dyDescent="0.25">
      <c r="A39" s="207"/>
      <c r="B39" s="62"/>
      <c r="C39" s="70" t="str">
        <f>IF(B39=""," ",VLOOKUP(B39,LISTES!$H$2:$I$81,2,FALSE))</f>
        <v xml:space="preserve"> </v>
      </c>
      <c r="D39" s="70" t="str">
        <f>IF(B39=""," ",VLOOKUP(C39,LISTES!$I$2:$K$81,3,FALSE))</f>
        <v xml:space="preserve"> </v>
      </c>
      <c r="E39" s="157"/>
      <c r="F39" s="158"/>
      <c r="G39" s="158"/>
      <c r="H39" s="158"/>
      <c r="I39" s="158"/>
      <c r="J39" s="210"/>
      <c r="K39" s="210"/>
      <c r="L39" s="210"/>
      <c r="M39" s="210"/>
      <c r="N39" s="158"/>
      <c r="O39" s="158"/>
      <c r="P39" s="158"/>
      <c r="Q39" s="158"/>
      <c r="R39" s="209"/>
      <c r="S39" s="184"/>
      <c r="T39" s="159"/>
      <c r="U39" s="160"/>
      <c r="V39" s="10"/>
      <c r="W39" s="10"/>
      <c r="X39" s="11"/>
      <c r="Y39" s="150"/>
    </row>
    <row r="40" spans="1:25" ht="20.100000000000001" customHeight="1" x14ac:dyDescent="0.25">
      <c r="A40" s="207"/>
      <c r="B40" s="62"/>
      <c r="C40" s="70" t="str">
        <f>IF(B40=""," ",VLOOKUP(B40,LISTES!$H$2:$I$81,2,FALSE))</f>
        <v xml:space="preserve"> </v>
      </c>
      <c r="D40" s="70" t="str">
        <f>IF(B40=""," ",VLOOKUP(C40,LISTES!$I$2:$K$81,3,FALSE))</f>
        <v xml:space="preserve"> </v>
      </c>
      <c r="E40" s="157"/>
      <c r="F40" s="158"/>
      <c r="G40" s="158"/>
      <c r="H40" s="158"/>
      <c r="I40" s="158"/>
      <c r="J40" s="210"/>
      <c r="K40" s="210"/>
      <c r="L40" s="210"/>
      <c r="M40" s="210"/>
      <c r="N40" s="158"/>
      <c r="O40" s="158"/>
      <c r="P40" s="158"/>
      <c r="Q40" s="158"/>
      <c r="R40" s="209"/>
      <c r="S40" s="184"/>
      <c r="T40" s="159"/>
      <c r="U40" s="160"/>
      <c r="V40" s="10"/>
      <c r="W40" s="10"/>
      <c r="X40" s="11"/>
      <c r="Y40" s="150"/>
    </row>
    <row r="41" spans="1:25" ht="20.100000000000001" customHeight="1" x14ac:dyDescent="0.25">
      <c r="A41" s="207"/>
      <c r="B41" s="62"/>
      <c r="C41" s="70" t="str">
        <f>IF(B41=""," ",VLOOKUP(B41,LISTES!$H$2:$I$81,2,FALSE))</f>
        <v xml:space="preserve"> </v>
      </c>
      <c r="D41" s="70" t="str">
        <f>IF(B41=""," ",VLOOKUP(C41,LISTES!$I$2:$K$81,3,FALSE))</f>
        <v xml:space="preserve"> </v>
      </c>
      <c r="E41" s="157"/>
      <c r="F41" s="158"/>
      <c r="G41" s="158"/>
      <c r="H41" s="158"/>
      <c r="I41" s="158"/>
      <c r="J41" s="210"/>
      <c r="K41" s="210"/>
      <c r="L41" s="210"/>
      <c r="M41" s="210"/>
      <c r="N41" s="158"/>
      <c r="O41" s="158"/>
      <c r="P41" s="158"/>
      <c r="Q41" s="158"/>
      <c r="R41" s="209"/>
      <c r="S41" s="184"/>
      <c r="T41" s="159"/>
      <c r="U41" s="160"/>
      <c r="V41" s="10"/>
      <c r="W41" s="10"/>
      <c r="X41" s="11"/>
      <c r="Y41" s="150"/>
    </row>
    <row r="42" spans="1:25" ht="20.100000000000001" customHeight="1" x14ac:dyDescent="0.25">
      <c r="A42" s="207"/>
      <c r="B42" s="62"/>
      <c r="C42" s="70" t="str">
        <f>IF(B42=""," ",VLOOKUP(B42,LISTES!$H$2:$I$81,2,FALSE))</f>
        <v xml:space="preserve"> </v>
      </c>
      <c r="D42" s="70" t="str">
        <f>IF(B42=""," ",VLOOKUP(C42,LISTES!$I$2:$K$81,3,FALSE))</f>
        <v xml:space="preserve"> </v>
      </c>
      <c r="E42" s="157"/>
      <c r="F42" s="158"/>
      <c r="G42" s="158"/>
      <c r="H42" s="158"/>
      <c r="I42" s="158"/>
      <c r="J42" s="210"/>
      <c r="K42" s="210"/>
      <c r="L42" s="210"/>
      <c r="M42" s="210"/>
      <c r="N42" s="158"/>
      <c r="O42" s="158"/>
      <c r="P42" s="158"/>
      <c r="Q42" s="158"/>
      <c r="R42" s="209"/>
      <c r="S42" s="184"/>
      <c r="T42" s="159"/>
      <c r="U42" s="160"/>
      <c r="V42" s="10"/>
      <c r="W42" s="10"/>
      <c r="X42" s="11"/>
      <c r="Y42" s="150"/>
    </row>
    <row r="43" spans="1:25" ht="20.100000000000001" customHeight="1" x14ac:dyDescent="0.25">
      <c r="A43" s="207"/>
      <c r="B43" s="62"/>
      <c r="C43" s="70" t="str">
        <f>IF(B43=""," ",VLOOKUP(B43,LISTES!$H$2:$I$81,2,FALSE))</f>
        <v xml:space="preserve"> </v>
      </c>
      <c r="D43" s="70" t="str">
        <f>IF(B43=""," ",VLOOKUP(C43,LISTES!$I$2:$K$81,3,FALSE))</f>
        <v xml:space="preserve"> </v>
      </c>
      <c r="E43" s="157"/>
      <c r="F43" s="158"/>
      <c r="G43" s="158"/>
      <c r="H43" s="158"/>
      <c r="I43" s="158"/>
      <c r="J43" s="210"/>
      <c r="K43" s="210"/>
      <c r="L43" s="210"/>
      <c r="M43" s="210"/>
      <c r="N43" s="158"/>
      <c r="O43" s="158"/>
      <c r="P43" s="158"/>
      <c r="Q43" s="158"/>
      <c r="R43" s="209"/>
      <c r="S43" s="184"/>
      <c r="T43" s="159"/>
      <c r="U43" s="160"/>
      <c r="V43" s="10"/>
      <c r="W43" s="10"/>
      <c r="X43" s="11"/>
      <c r="Y43" s="150"/>
    </row>
    <row r="44" spans="1:25" ht="20.100000000000001" customHeight="1" x14ac:dyDescent="0.25">
      <c r="A44" s="207"/>
      <c r="B44" s="62"/>
      <c r="C44" s="70" t="str">
        <f>IF(B44=""," ",VLOOKUP(B44,LISTES!$H$2:$I$81,2,FALSE))</f>
        <v xml:space="preserve"> </v>
      </c>
      <c r="D44" s="70" t="str">
        <f>IF(B44=""," ",VLOOKUP(C44,LISTES!$I$2:$K$81,3,FALSE))</f>
        <v xml:space="preserve"> </v>
      </c>
      <c r="E44" s="157"/>
      <c r="F44" s="158"/>
      <c r="G44" s="158"/>
      <c r="H44" s="158"/>
      <c r="I44" s="158"/>
      <c r="J44" s="210"/>
      <c r="K44" s="210"/>
      <c r="L44" s="210"/>
      <c r="M44" s="210"/>
      <c r="N44" s="158"/>
      <c r="O44" s="158"/>
      <c r="P44" s="158"/>
      <c r="Q44" s="158"/>
      <c r="R44" s="209"/>
      <c r="S44" s="184"/>
      <c r="T44" s="159"/>
      <c r="U44" s="160"/>
      <c r="V44" s="10"/>
      <c r="W44" s="10"/>
      <c r="X44" s="11"/>
      <c r="Y44" s="150"/>
    </row>
    <row r="45" spans="1:25" ht="20.100000000000001" customHeight="1" x14ac:dyDescent="0.25">
      <c r="A45" s="207"/>
      <c r="B45" s="62"/>
      <c r="C45" s="70" t="str">
        <f>IF(B45=""," ",VLOOKUP(B45,LISTES!$H$2:$I$81,2,FALSE))</f>
        <v xml:space="preserve"> </v>
      </c>
      <c r="D45" s="70" t="str">
        <f>IF(B45=""," ",VLOOKUP(C45,LISTES!$I$2:$K$81,3,FALSE))</f>
        <v xml:space="preserve"> </v>
      </c>
      <c r="E45" s="157"/>
      <c r="F45" s="158"/>
      <c r="G45" s="158"/>
      <c r="H45" s="158"/>
      <c r="I45" s="158"/>
      <c r="J45" s="210"/>
      <c r="K45" s="210"/>
      <c r="L45" s="210"/>
      <c r="M45" s="210"/>
      <c r="N45" s="158"/>
      <c r="O45" s="158"/>
      <c r="P45" s="158"/>
      <c r="Q45" s="158"/>
      <c r="R45" s="209"/>
      <c r="S45" s="184"/>
      <c r="T45" s="159"/>
      <c r="U45" s="160"/>
      <c r="V45" s="10"/>
      <c r="W45" s="10"/>
      <c r="X45" s="11"/>
      <c r="Y45" s="150"/>
    </row>
    <row r="46" spans="1:25" ht="20.100000000000001" customHeight="1" x14ac:dyDescent="0.25">
      <c r="A46" s="207"/>
      <c r="B46" s="62"/>
      <c r="C46" s="70" t="str">
        <f>IF(B46=""," ",VLOOKUP(B46,LISTES!$H$2:$I$81,2,FALSE))</f>
        <v xml:space="preserve"> </v>
      </c>
      <c r="D46" s="70" t="str">
        <f>IF(B46=""," ",VLOOKUP(C46,LISTES!$I$2:$K$81,3,FALSE))</f>
        <v xml:space="preserve"> </v>
      </c>
      <c r="E46" s="157" t="s">
        <v>43</v>
      </c>
      <c r="F46" s="158"/>
      <c r="G46" s="158"/>
      <c r="H46" s="158"/>
      <c r="I46" s="158"/>
      <c r="J46" s="210"/>
      <c r="K46" s="210"/>
      <c r="L46" s="210"/>
      <c r="M46" s="210"/>
      <c r="N46" s="158"/>
      <c r="O46" s="158"/>
      <c r="P46" s="158"/>
      <c r="Q46" s="158"/>
      <c r="R46" s="209"/>
      <c r="S46" s="184"/>
      <c r="T46" s="159"/>
      <c r="U46" s="160"/>
      <c r="V46" s="10"/>
      <c r="W46" s="10"/>
      <c r="X46" s="11"/>
      <c r="Y46" s="150"/>
    </row>
    <row r="47" spans="1:25" ht="20.100000000000001" customHeight="1" x14ac:dyDescent="0.25">
      <c r="A47" s="207"/>
      <c r="B47" s="62"/>
      <c r="C47" s="70" t="str">
        <f>IF(B47=""," ",VLOOKUP(B47,LISTES!$H$2:$I$81,2,FALSE))</f>
        <v xml:space="preserve"> </v>
      </c>
      <c r="D47" s="70" t="str">
        <f>IF(B47=""," ",VLOOKUP(C47,LISTES!$I$2:$K$81,3,FALSE))</f>
        <v xml:space="preserve"> </v>
      </c>
      <c r="E47" s="157"/>
      <c r="F47" s="158"/>
      <c r="G47" s="158"/>
      <c r="H47" s="158"/>
      <c r="I47" s="158"/>
      <c r="J47" s="210"/>
      <c r="K47" s="210"/>
      <c r="L47" s="210"/>
      <c r="M47" s="210"/>
      <c r="N47" s="158"/>
      <c r="O47" s="158"/>
      <c r="P47" s="158"/>
      <c r="Q47" s="158"/>
      <c r="R47" s="209"/>
      <c r="S47" s="184"/>
      <c r="T47" s="159"/>
      <c r="U47" s="160"/>
      <c r="V47" s="10"/>
      <c r="W47" s="10"/>
      <c r="X47" s="11"/>
      <c r="Y47" s="150"/>
    </row>
    <row r="48" spans="1:25" ht="20.100000000000001" customHeight="1" thickBot="1" x14ac:dyDescent="0.3">
      <c r="A48" s="208"/>
      <c r="B48" s="62"/>
      <c r="C48" s="70" t="str">
        <f>IF(B48=""," ",VLOOKUP(B48,LISTES!$H$2:$I$81,2,FALSE))</f>
        <v xml:space="preserve"> </v>
      </c>
      <c r="D48" s="70" t="str">
        <f>IF(B48=""," ",VLOOKUP(C48,LISTES!$I$2:$K$81,3,FALSE))</f>
        <v xml:space="preserve"> </v>
      </c>
      <c r="E48" s="161"/>
      <c r="F48" s="162"/>
      <c r="G48" s="162"/>
      <c r="H48" s="162"/>
      <c r="I48" s="162"/>
      <c r="J48" s="210"/>
      <c r="K48" s="210"/>
      <c r="L48" s="210"/>
      <c r="M48" s="210"/>
      <c r="N48" s="162"/>
      <c r="O48" s="162"/>
      <c r="P48" s="162"/>
      <c r="Q48" s="162"/>
      <c r="R48" s="223"/>
      <c r="S48" s="184"/>
      <c r="T48" s="159"/>
      <c r="U48" s="160"/>
      <c r="V48" s="10"/>
      <c r="W48" s="10"/>
      <c r="X48" s="11"/>
      <c r="Y48" s="150"/>
    </row>
    <row r="49" spans="1:25" ht="20.100000000000001" customHeight="1" thickBot="1" x14ac:dyDescent="0.3">
      <c r="A49" s="183"/>
      <c r="B49" s="44" t="s">
        <v>39</v>
      </c>
      <c r="C49" s="165" t="s">
        <v>125</v>
      </c>
      <c r="D49" s="166"/>
      <c r="E49" s="166"/>
      <c r="F49" s="166"/>
      <c r="G49" s="166"/>
      <c r="H49" s="166"/>
      <c r="I49" s="166"/>
      <c r="J49" s="166"/>
      <c r="K49" s="166"/>
      <c r="L49" s="166"/>
      <c r="M49" s="166"/>
      <c r="N49" s="166"/>
      <c r="O49" s="166"/>
      <c r="P49" s="166"/>
      <c r="Q49" s="166"/>
      <c r="R49" s="167"/>
      <c r="S49" s="184"/>
      <c r="T49" s="159"/>
      <c r="U49" s="160"/>
      <c r="V49" s="10"/>
      <c r="W49" s="10"/>
      <c r="X49" s="11"/>
      <c r="Y49" s="150"/>
    </row>
    <row r="50" spans="1:25" ht="20.100000000000001" customHeight="1" thickBot="1" x14ac:dyDescent="0.3">
      <c r="A50" s="184"/>
      <c r="B50" s="200"/>
      <c r="C50" s="202"/>
      <c r="D50" s="203"/>
      <c r="E50" s="203"/>
      <c r="F50" s="203"/>
      <c r="G50" s="203"/>
      <c r="H50" s="203"/>
      <c r="I50" s="203"/>
      <c r="J50" s="203"/>
      <c r="K50" s="203"/>
      <c r="L50" s="203"/>
      <c r="M50" s="203"/>
      <c r="N50" s="203"/>
      <c r="O50" s="203"/>
      <c r="P50" s="203"/>
      <c r="Q50" s="203"/>
      <c r="R50" s="203"/>
      <c r="S50" s="184"/>
      <c r="T50" s="163"/>
      <c r="U50" s="164"/>
      <c r="V50" s="93"/>
      <c r="W50" s="93"/>
      <c r="X50" s="94"/>
      <c r="Y50" s="151"/>
    </row>
    <row r="51" spans="1:25" ht="20.100000000000001" customHeight="1" thickBot="1" x14ac:dyDescent="0.3">
      <c r="A51" s="185"/>
      <c r="B51" s="201"/>
      <c r="C51" s="204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185"/>
      <c r="T51" s="99" t="s">
        <v>220</v>
      </c>
      <c r="U51" s="97"/>
      <c r="V51" s="98"/>
      <c r="W51" s="95"/>
      <c r="X51" s="95" t="s">
        <v>221</v>
      </c>
      <c r="Y51" s="96"/>
    </row>
    <row r="52" spans="1:25" ht="14.1" customHeight="1" x14ac:dyDescent="0.25">
      <c r="S52" s="9"/>
    </row>
  </sheetData>
  <dataConsolidate/>
  <mergeCells count="184">
    <mergeCell ref="E48:I48"/>
    <mergeCell ref="J48:M48"/>
    <mergeCell ref="N48:R48"/>
    <mergeCell ref="T48:U48"/>
    <mergeCell ref="A49:A51"/>
    <mergeCell ref="C49:R49"/>
    <mergeCell ref="T49:U49"/>
    <mergeCell ref="B50:B51"/>
    <mergeCell ref="C50:R51"/>
    <mergeCell ref="T50:U50"/>
    <mergeCell ref="E46:I46"/>
    <mergeCell ref="J46:M46"/>
    <mergeCell ref="N46:R46"/>
    <mergeCell ref="T46:U46"/>
    <mergeCell ref="E47:I47"/>
    <mergeCell ref="J47:M47"/>
    <mergeCell ref="N47:R47"/>
    <mergeCell ref="T47:U47"/>
    <mergeCell ref="E44:I44"/>
    <mergeCell ref="J44:M44"/>
    <mergeCell ref="N44:R44"/>
    <mergeCell ref="T44:U44"/>
    <mergeCell ref="E45:I45"/>
    <mergeCell ref="J45:M45"/>
    <mergeCell ref="N45:R45"/>
    <mergeCell ref="T45:U45"/>
    <mergeCell ref="E42:I42"/>
    <mergeCell ref="J42:M42"/>
    <mergeCell ref="N42:R42"/>
    <mergeCell ref="T42:U42"/>
    <mergeCell ref="E43:I43"/>
    <mergeCell ref="J43:M43"/>
    <mergeCell ref="N43:R43"/>
    <mergeCell ref="T43:U43"/>
    <mergeCell ref="E40:I40"/>
    <mergeCell ref="J40:M40"/>
    <mergeCell ref="N40:R40"/>
    <mergeCell ref="T40:U40"/>
    <mergeCell ref="E41:I41"/>
    <mergeCell ref="J41:M41"/>
    <mergeCell ref="N41:R41"/>
    <mergeCell ref="T41:U41"/>
    <mergeCell ref="E39:I39"/>
    <mergeCell ref="J39:M39"/>
    <mergeCell ref="N39:R39"/>
    <mergeCell ref="T39:U39"/>
    <mergeCell ref="E36:I36"/>
    <mergeCell ref="J36:M36"/>
    <mergeCell ref="N36:R36"/>
    <mergeCell ref="T36:U36"/>
    <mergeCell ref="E37:I37"/>
    <mergeCell ref="J37:M37"/>
    <mergeCell ref="N37:R37"/>
    <mergeCell ref="T37:U37"/>
    <mergeCell ref="N32:R32"/>
    <mergeCell ref="T32:U32"/>
    <mergeCell ref="E33:I33"/>
    <mergeCell ref="J33:M33"/>
    <mergeCell ref="N33:R33"/>
    <mergeCell ref="T33:U33"/>
    <mergeCell ref="E38:I38"/>
    <mergeCell ref="J38:M38"/>
    <mergeCell ref="N38:R38"/>
    <mergeCell ref="T38:U38"/>
    <mergeCell ref="E31:I31"/>
    <mergeCell ref="J31:M31"/>
    <mergeCell ref="N31:R31"/>
    <mergeCell ref="T31:U31"/>
    <mergeCell ref="A28:C28"/>
    <mergeCell ref="E28:F28"/>
    <mergeCell ref="G28:R28"/>
    <mergeCell ref="T28:U28"/>
    <mergeCell ref="A29:A48"/>
    <mergeCell ref="B29:D29"/>
    <mergeCell ref="E29:R29"/>
    <mergeCell ref="T29:U29"/>
    <mergeCell ref="E30:I30"/>
    <mergeCell ref="J30:M30"/>
    <mergeCell ref="E34:I34"/>
    <mergeCell ref="J34:M34"/>
    <mergeCell ref="N34:R34"/>
    <mergeCell ref="T34:U34"/>
    <mergeCell ref="E35:I35"/>
    <mergeCell ref="J35:M35"/>
    <mergeCell ref="N35:R35"/>
    <mergeCell ref="T35:U35"/>
    <mergeCell ref="E32:I32"/>
    <mergeCell ref="J32:M32"/>
    <mergeCell ref="A21:C21"/>
    <mergeCell ref="E21:F21"/>
    <mergeCell ref="S21:S51"/>
    <mergeCell ref="T21:U21"/>
    <mergeCell ref="A22:C22"/>
    <mergeCell ref="E22:F22"/>
    <mergeCell ref="T22:U22"/>
    <mergeCell ref="A23:C23"/>
    <mergeCell ref="E23:F23"/>
    <mergeCell ref="T23:U23"/>
    <mergeCell ref="A26:C26"/>
    <mergeCell ref="E26:F26"/>
    <mergeCell ref="T26:U26"/>
    <mergeCell ref="A27:C27"/>
    <mergeCell ref="E27:F27"/>
    <mergeCell ref="T27:U27"/>
    <mergeCell ref="A24:C24"/>
    <mergeCell ref="E24:F24"/>
    <mergeCell ref="T24:U24"/>
    <mergeCell ref="A25:C25"/>
    <mergeCell ref="E25:F25"/>
    <mergeCell ref="T25:U25"/>
    <mergeCell ref="N30:R30"/>
    <mergeCell ref="T30:U30"/>
    <mergeCell ref="A19:C19"/>
    <mergeCell ref="E19:F19"/>
    <mergeCell ref="T19:T20"/>
    <mergeCell ref="U19:Y20"/>
    <mergeCell ref="A20:C20"/>
    <mergeCell ref="E20:F20"/>
    <mergeCell ref="A17:C17"/>
    <mergeCell ref="E17:F17"/>
    <mergeCell ref="T17:T18"/>
    <mergeCell ref="U17:Y18"/>
    <mergeCell ref="A18:C18"/>
    <mergeCell ref="E18:F18"/>
    <mergeCell ref="A15:C15"/>
    <mergeCell ref="E15:F15"/>
    <mergeCell ref="T15:T16"/>
    <mergeCell ref="U15:Y16"/>
    <mergeCell ref="A16:C16"/>
    <mergeCell ref="E16:F16"/>
    <mergeCell ref="A13:C13"/>
    <mergeCell ref="E13:F13"/>
    <mergeCell ref="T13:T14"/>
    <mergeCell ref="U13:Y14"/>
    <mergeCell ref="A14:C14"/>
    <mergeCell ref="E14:F14"/>
    <mergeCell ref="D7:D8"/>
    <mergeCell ref="E7:F8"/>
    <mergeCell ref="G7:G8"/>
    <mergeCell ref="H7:H8"/>
    <mergeCell ref="A11:C11"/>
    <mergeCell ref="E11:F11"/>
    <mergeCell ref="T11:T12"/>
    <mergeCell ref="U11:Y12"/>
    <mergeCell ref="A12:C12"/>
    <mergeCell ref="E12:F12"/>
    <mergeCell ref="T7:T8"/>
    <mergeCell ref="U7:Y8"/>
    <mergeCell ref="A9:C9"/>
    <mergeCell ref="E9:F9"/>
    <mergeCell ref="T9:T10"/>
    <mergeCell ref="U9:Y10"/>
    <mergeCell ref="A10:C10"/>
    <mergeCell ref="E10:F10"/>
    <mergeCell ref="M7:M8"/>
    <mergeCell ref="N7:N8"/>
    <mergeCell ref="O7:O8"/>
    <mergeCell ref="P7:P8"/>
    <mergeCell ref="Q7:Q8"/>
    <mergeCell ref="R7:R8"/>
    <mergeCell ref="A3:B3"/>
    <mergeCell ref="F3:I3"/>
    <mergeCell ref="J3:R3"/>
    <mergeCell ref="T3:T4"/>
    <mergeCell ref="U3:Y4"/>
    <mergeCell ref="A4:B4"/>
    <mergeCell ref="F4:I4"/>
    <mergeCell ref="J4:R4"/>
    <mergeCell ref="E1:H1"/>
    <mergeCell ref="S1:S20"/>
    <mergeCell ref="T1:T2"/>
    <mergeCell ref="U1:Y2"/>
    <mergeCell ref="F2:I2"/>
    <mergeCell ref="J2:R2"/>
    <mergeCell ref="I7:I8"/>
    <mergeCell ref="J7:J8"/>
    <mergeCell ref="K7:K8"/>
    <mergeCell ref="L7:L8"/>
    <mergeCell ref="A5:B5"/>
    <mergeCell ref="F5:I5"/>
    <mergeCell ref="J5:R5"/>
    <mergeCell ref="T5:T6"/>
    <mergeCell ref="U5:Y6"/>
    <mergeCell ref="A7:C8"/>
  </mergeCells>
  <conditionalFormatting sqref="T22:U51 B31:B48">
    <cfRule type="containsBlanks" dxfId="15" priority="5">
      <formula>LEN(TRIM(B22))=0</formula>
    </cfRule>
  </conditionalFormatting>
  <conditionalFormatting sqref="B50 A9:C27">
    <cfRule type="containsBlanks" dxfId="14" priority="8">
      <formula>LEN(TRIM(A9))=0</formula>
    </cfRule>
  </conditionalFormatting>
  <conditionalFormatting sqref="B50:B51">
    <cfRule type="containsBlanks" dxfId="13" priority="7">
      <formula>LEN(TRIM(B50))=0</formula>
    </cfRule>
  </conditionalFormatting>
  <conditionalFormatting sqref="J5">
    <cfRule type="containsBlanks" dxfId="12" priority="6">
      <formula>LEN(TRIM(J5))=0</formula>
    </cfRule>
  </conditionalFormatting>
  <conditionalFormatting sqref="J31:J48">
    <cfRule type="containsBlanks" dxfId="11" priority="4">
      <formula>LEN(TRIM(J31))=0</formula>
    </cfRule>
  </conditionalFormatting>
  <conditionalFormatting sqref="X22:X51">
    <cfRule type="containsBlanks" dxfId="10" priority="3">
      <formula>LEN(TRIM(X22))=0</formula>
    </cfRule>
  </conditionalFormatting>
  <conditionalFormatting sqref="J3">
    <cfRule type="containsBlanks" dxfId="9" priority="2">
      <formula>LEN(TRIM(J3))=0</formula>
    </cfRule>
  </conditionalFormatting>
  <conditionalFormatting sqref="E9">
    <cfRule type="containsBlanks" dxfId="8" priority="1">
      <formula>LEN(TRIM(E9))=0</formula>
    </cfRule>
  </conditionalFormatting>
  <printOptions horizontalCentered="1" verticalCentered="1"/>
  <pageMargins left="3.937007874015748E-2" right="3.937007874015748E-2" top="3.937007874015748E-2" bottom="3.937007874015748E-2" header="0" footer="0"/>
  <pageSetup paperSize="9" scale="5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prompt="Choisir oui ou non" xr:uid="{F6C10782-FD17-4604-A4F3-102B298FA1A7}">
          <x14:formula1>
            <xm:f>LISTES!$R$2:$R$3</xm:f>
          </x14:formula1>
          <xm:sqref>U51</xm:sqref>
        </x14:dataValidation>
        <x14:dataValidation type="list" allowBlank="1" showInputMessage="1" showErrorMessage="1" xr:uid="{CECAE81E-6F89-4ADD-8DFF-5671590ED158}">
          <x14:formula1>
            <xm:f>LISTES!$B$2:$B$47</xm:f>
          </x14:formula1>
          <xm:sqref>J3</xm:sqref>
        </x14:dataValidation>
        <x14:dataValidation type="list" allowBlank="1" showInputMessage="1" prompt="Sélectionner une personne" xr:uid="{05361B6F-37CF-4B90-BAEB-5B115A7181CC}">
          <x14:formula1>
            <xm:f>LISTES!$B$2:$B$57</xm:f>
          </x14:formula1>
          <xm:sqref>A9:C27</xm:sqref>
        </x14:dataValidation>
        <x14:dataValidation type="list" allowBlank="1" showInputMessage="1" showErrorMessage="1" promptTitle="Sélectionner le fournisseur" xr:uid="{38DFCDDD-63F6-4A47-A20F-D1B8A7E77FF4}">
          <x14:formula1>
            <xm:f>LISTES!$R$25:$R$32</xm:f>
          </x14:formula1>
          <xm:sqref>J31:M48</xm:sqref>
        </x14:dataValidation>
        <x14:dataValidation type="list" allowBlank="1" showInputMessage="1" prompt="Saisir la machine et numéro" xr:uid="{2EAB0AB0-CF1C-4698-B8E8-6166F0808650}">
          <x14:formula1>
            <xm:f>LISTES!$H$2:$H$81</xm:f>
          </x14:formula1>
          <xm:sqref>B31:B48</xm:sqref>
        </x14:dataValidation>
        <x14:dataValidation type="list" allowBlank="1" showInputMessage="1" showErrorMessage="1" prompt="Choisir une unité" xr:uid="{CB768E6E-C1BA-46EB-B833-184FC7F86CCF}">
          <x14:formula1>
            <xm:f>LISTES!$R$5:$R$12</xm:f>
          </x14:formula1>
          <xm:sqref>X22:X50</xm:sqref>
        </x14:dataValidation>
        <x14:dataValidation type="list" allowBlank="1" showInputMessage="1" showErrorMessage="1" promptTitle="OUI OU NON ?" xr:uid="{F6932516-5BF5-40EB-8921-793AC4294405}">
          <x14:formula1>
            <xm:f>LISTES!$R$2:$R$3</xm:f>
          </x14:formula1>
          <xm:sqref>J5</xm:sqref>
        </x14:dataValidation>
        <x14:dataValidation type="list" allowBlank="1" showInputMessage="1" prompt="Choisir le fournisseur" xr:uid="{5B695A76-71CD-4095-8244-42536867AFE8}">
          <x14:formula1>
            <xm:f>LISTES!$N$2:$N$28</xm:f>
          </x14:formula1>
          <xm:sqref>T22:U50</xm:sqref>
        </x14:dataValidation>
        <x14:dataValidation type="list" allowBlank="1" showInputMessage="1" showErrorMessage="1" promptTitle="Sélectionner le temps " prompt="-" xr:uid="{38D042AE-14C7-48A0-BE55-CC9EF30EE6AB}">
          <x14:formula1>
            <xm:f>LISTES!$R$16:$R$21</xm:f>
          </x14:formula1>
          <xm:sqref>B50:B51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632AB-3A08-43AB-9751-6DF30C816E49}">
  <sheetPr>
    <tabColor rgb="FFFFFF00"/>
    <pageSetUpPr fitToPage="1"/>
  </sheetPr>
  <dimension ref="A1:Y52"/>
  <sheetViews>
    <sheetView view="pageBreakPreview" zoomScaleSheetLayoutView="100" workbookViewId="0">
      <selection activeCell="C3" sqref="C3"/>
    </sheetView>
  </sheetViews>
  <sheetFormatPr baseColWidth="10" defaultColWidth="11.42578125" defaultRowHeight="15" x14ac:dyDescent="0.25"/>
  <cols>
    <col min="1" max="1" width="3.5703125" style="8" customWidth="1"/>
    <col min="2" max="2" width="23.140625" style="8" bestFit="1" customWidth="1"/>
    <col min="3" max="3" width="13.5703125" style="8" customWidth="1"/>
    <col min="4" max="4" width="35.140625" style="8" bestFit="1" customWidth="1"/>
    <col min="5" max="6" width="5.5703125" style="8" customWidth="1"/>
    <col min="7" max="18" width="4.85546875" style="8" customWidth="1"/>
    <col min="19" max="19" width="3.5703125" style="8" customWidth="1"/>
    <col min="20" max="20" width="9.140625" style="8" customWidth="1"/>
    <col min="21" max="21" width="15.5703125" style="8" customWidth="1"/>
    <col min="22" max="22" width="42.140625" style="8" customWidth="1"/>
    <col min="23" max="23" width="16.85546875" style="8" customWidth="1"/>
    <col min="24" max="24" width="13" style="8" customWidth="1"/>
    <col min="25" max="25" width="11.85546875" style="8" customWidth="1"/>
    <col min="26" max="16384" width="11.42578125" style="8"/>
  </cols>
  <sheetData>
    <row r="1" spans="1:25" ht="20.100000000000001" customHeight="1" x14ac:dyDescent="0.25">
      <c r="A1" s="22"/>
      <c r="B1" s="23"/>
      <c r="C1" s="23"/>
      <c r="D1" s="23"/>
      <c r="E1" s="182"/>
      <c r="F1" s="182"/>
      <c r="G1" s="182"/>
      <c r="H1" s="182"/>
      <c r="I1" s="24"/>
      <c r="J1" s="24"/>
      <c r="K1" s="24"/>
      <c r="L1" s="24"/>
      <c r="M1" s="24"/>
      <c r="N1" s="24"/>
      <c r="O1" s="24"/>
      <c r="P1" s="24"/>
      <c r="Q1" s="24"/>
      <c r="R1" s="25"/>
      <c r="S1" s="183" t="s">
        <v>4</v>
      </c>
      <c r="T1" s="218">
        <v>1</v>
      </c>
      <c r="U1" s="231" t="s">
        <v>231</v>
      </c>
      <c r="V1" s="232"/>
      <c r="W1" s="232"/>
      <c r="X1" s="232"/>
      <c r="Y1" s="233"/>
    </row>
    <row r="2" spans="1:25" ht="20.100000000000001" customHeight="1" x14ac:dyDescent="0.25">
      <c r="A2" s="26"/>
      <c r="B2" s="17"/>
      <c r="C2" s="17"/>
      <c r="D2" s="17"/>
      <c r="E2" s="32"/>
      <c r="F2" s="170" t="s">
        <v>10</v>
      </c>
      <c r="G2" s="170"/>
      <c r="H2" s="170"/>
      <c r="I2" s="170"/>
      <c r="J2" s="154">
        <v>39</v>
      </c>
      <c r="K2" s="155"/>
      <c r="L2" s="155"/>
      <c r="M2" s="155"/>
      <c r="N2" s="155"/>
      <c r="O2" s="155"/>
      <c r="P2" s="155"/>
      <c r="Q2" s="155"/>
      <c r="R2" s="156"/>
      <c r="S2" s="184"/>
      <c r="T2" s="216"/>
      <c r="U2" s="234"/>
      <c r="V2" s="235"/>
      <c r="W2" s="235"/>
      <c r="X2" s="235"/>
      <c r="Y2" s="236"/>
    </row>
    <row r="3" spans="1:25" ht="20.100000000000001" customHeight="1" x14ac:dyDescent="0.25">
      <c r="A3" s="225" t="s">
        <v>8</v>
      </c>
      <c r="B3" s="226"/>
      <c r="C3" s="27" t="s">
        <v>229</v>
      </c>
      <c r="D3" s="20"/>
      <c r="E3" s="32"/>
      <c r="F3" s="170" t="s">
        <v>1</v>
      </c>
      <c r="G3" s="170"/>
      <c r="H3" s="170"/>
      <c r="I3" s="170"/>
      <c r="J3" s="186" t="s">
        <v>216</v>
      </c>
      <c r="K3" s="186"/>
      <c r="L3" s="186"/>
      <c r="M3" s="186"/>
      <c r="N3" s="186"/>
      <c r="O3" s="186"/>
      <c r="P3" s="186"/>
      <c r="Q3" s="186"/>
      <c r="R3" s="187"/>
      <c r="S3" s="184"/>
      <c r="T3" s="218">
        <v>2</v>
      </c>
      <c r="U3" s="231" t="s">
        <v>263</v>
      </c>
      <c r="V3" s="232"/>
      <c r="W3" s="232"/>
      <c r="X3" s="232"/>
      <c r="Y3" s="233"/>
    </row>
    <row r="4" spans="1:25" ht="20.100000000000001" customHeight="1" x14ac:dyDescent="0.25">
      <c r="A4" s="170" t="s">
        <v>3</v>
      </c>
      <c r="B4" s="170"/>
      <c r="C4" s="28" t="s">
        <v>268</v>
      </c>
      <c r="D4" s="19"/>
      <c r="E4" s="32"/>
      <c r="F4" s="170" t="s">
        <v>2</v>
      </c>
      <c r="G4" s="170"/>
      <c r="H4" s="170"/>
      <c r="I4" s="170"/>
      <c r="J4" s="171" t="s">
        <v>236</v>
      </c>
      <c r="K4" s="172"/>
      <c r="L4" s="172"/>
      <c r="M4" s="172"/>
      <c r="N4" s="172"/>
      <c r="O4" s="172"/>
      <c r="P4" s="172"/>
      <c r="Q4" s="172"/>
      <c r="R4" s="173"/>
      <c r="S4" s="184"/>
      <c r="T4" s="216"/>
      <c r="U4" s="234"/>
      <c r="V4" s="235"/>
      <c r="W4" s="235"/>
      <c r="X4" s="235"/>
      <c r="Y4" s="236"/>
    </row>
    <row r="5" spans="1:25" ht="20.100000000000001" customHeight="1" x14ac:dyDescent="0.25">
      <c r="A5" s="170" t="s">
        <v>0</v>
      </c>
      <c r="B5" s="170"/>
      <c r="C5" s="29" t="s">
        <v>230</v>
      </c>
      <c r="D5" s="20"/>
      <c r="E5" s="33"/>
      <c r="F5" s="170" t="s">
        <v>40</v>
      </c>
      <c r="G5" s="170"/>
      <c r="H5" s="170"/>
      <c r="I5" s="170"/>
      <c r="J5" s="171"/>
      <c r="K5" s="172"/>
      <c r="L5" s="172"/>
      <c r="M5" s="172"/>
      <c r="N5" s="172"/>
      <c r="O5" s="172"/>
      <c r="P5" s="172"/>
      <c r="Q5" s="172"/>
      <c r="R5" s="173"/>
      <c r="S5" s="184"/>
      <c r="T5" s="218">
        <v>3</v>
      </c>
      <c r="U5" s="231"/>
      <c r="V5" s="232"/>
      <c r="W5" s="232"/>
      <c r="X5" s="232"/>
      <c r="Y5" s="233"/>
    </row>
    <row r="6" spans="1:25" ht="20.100000000000001" customHeight="1" thickBot="1" x14ac:dyDescent="0.3">
      <c r="A6" s="3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31"/>
      <c r="S6" s="184"/>
      <c r="T6" s="216"/>
      <c r="U6" s="234"/>
      <c r="V6" s="235"/>
      <c r="W6" s="235"/>
      <c r="X6" s="235"/>
      <c r="Y6" s="236"/>
    </row>
    <row r="7" spans="1:25" ht="20.100000000000001" customHeight="1" x14ac:dyDescent="0.25">
      <c r="A7" s="174" t="s">
        <v>45</v>
      </c>
      <c r="B7" s="175"/>
      <c r="C7" s="176"/>
      <c r="D7" s="180" t="s">
        <v>9</v>
      </c>
      <c r="E7" s="188" t="s">
        <v>65</v>
      </c>
      <c r="F7" s="176"/>
      <c r="G7" s="180">
        <v>1</v>
      </c>
      <c r="H7" s="180">
        <v>2</v>
      </c>
      <c r="I7" s="180">
        <v>3</v>
      </c>
      <c r="J7" s="180">
        <v>4</v>
      </c>
      <c r="K7" s="180">
        <v>5</v>
      </c>
      <c r="L7" s="180">
        <v>6</v>
      </c>
      <c r="M7" s="180">
        <v>7</v>
      </c>
      <c r="N7" s="180">
        <v>8</v>
      </c>
      <c r="O7" s="180">
        <v>9</v>
      </c>
      <c r="P7" s="180">
        <v>10</v>
      </c>
      <c r="Q7" s="180">
        <v>11</v>
      </c>
      <c r="R7" s="221">
        <v>12</v>
      </c>
      <c r="S7" s="184"/>
      <c r="T7" s="218">
        <v>4</v>
      </c>
      <c r="U7" s="231"/>
      <c r="V7" s="232"/>
      <c r="W7" s="232"/>
      <c r="X7" s="232"/>
      <c r="Y7" s="233"/>
    </row>
    <row r="8" spans="1:25" ht="20.100000000000001" customHeight="1" thickBot="1" x14ac:dyDescent="0.3">
      <c r="A8" s="177"/>
      <c r="B8" s="178"/>
      <c r="C8" s="179"/>
      <c r="D8" s="181"/>
      <c r="E8" s="189"/>
      <c r="F8" s="179"/>
      <c r="G8" s="181"/>
      <c r="H8" s="181"/>
      <c r="I8" s="181"/>
      <c r="J8" s="181"/>
      <c r="K8" s="181"/>
      <c r="L8" s="181"/>
      <c r="M8" s="181"/>
      <c r="N8" s="181"/>
      <c r="O8" s="181"/>
      <c r="P8" s="181"/>
      <c r="Q8" s="181"/>
      <c r="R8" s="222"/>
      <c r="S8" s="184"/>
      <c r="T8" s="216"/>
      <c r="U8" s="234"/>
      <c r="V8" s="235"/>
      <c r="W8" s="235"/>
      <c r="X8" s="235"/>
      <c r="Y8" s="236"/>
    </row>
    <row r="9" spans="1:25" ht="20.100000000000001" customHeight="1" x14ac:dyDescent="0.25">
      <c r="A9" s="168" t="s">
        <v>216</v>
      </c>
      <c r="B9" s="168"/>
      <c r="C9" s="168"/>
      <c r="D9" s="39" t="s">
        <v>242</v>
      </c>
      <c r="E9" s="219">
        <v>7.75</v>
      </c>
      <c r="F9" s="220"/>
      <c r="G9" s="39">
        <v>7.75</v>
      </c>
      <c r="H9" s="39"/>
      <c r="I9" s="39"/>
      <c r="J9" s="39"/>
      <c r="K9" s="39"/>
      <c r="L9" s="39"/>
      <c r="M9" s="39"/>
      <c r="N9" s="39"/>
      <c r="O9" s="39"/>
      <c r="P9" s="39"/>
      <c r="Q9" s="39"/>
      <c r="R9" s="40"/>
      <c r="S9" s="184"/>
      <c r="T9" s="218">
        <v>5</v>
      </c>
      <c r="U9" s="231"/>
      <c r="V9" s="232"/>
      <c r="W9" s="232"/>
      <c r="X9" s="232"/>
      <c r="Y9" s="233"/>
    </row>
    <row r="10" spans="1:25" ht="20.100000000000001" customHeight="1" x14ac:dyDescent="0.25">
      <c r="A10" s="168" t="s">
        <v>214</v>
      </c>
      <c r="B10" s="168"/>
      <c r="C10" s="168"/>
      <c r="D10" s="39" t="s">
        <v>239</v>
      </c>
      <c r="E10" s="169">
        <v>7.75</v>
      </c>
      <c r="F10" s="157"/>
      <c r="G10" s="34"/>
      <c r="H10" s="34">
        <v>7.75</v>
      </c>
      <c r="I10" s="34"/>
      <c r="J10" s="34"/>
      <c r="K10" s="34"/>
      <c r="L10" s="34"/>
      <c r="M10" s="36"/>
      <c r="N10" s="34"/>
      <c r="O10" s="34"/>
      <c r="P10" s="34"/>
      <c r="Q10" s="34"/>
      <c r="R10" s="35"/>
      <c r="S10" s="184"/>
      <c r="T10" s="216"/>
      <c r="U10" s="234"/>
      <c r="V10" s="235"/>
      <c r="W10" s="235"/>
      <c r="X10" s="235"/>
      <c r="Y10" s="236"/>
    </row>
    <row r="11" spans="1:25" ht="20.100000000000001" customHeight="1" x14ac:dyDescent="0.25">
      <c r="A11" s="168" t="s">
        <v>215</v>
      </c>
      <c r="B11" s="168"/>
      <c r="C11" s="168"/>
      <c r="D11" s="153" t="s">
        <v>238</v>
      </c>
      <c r="E11" s="169">
        <v>7.75</v>
      </c>
      <c r="F11" s="157"/>
      <c r="G11" s="34"/>
      <c r="H11" s="34">
        <v>7.75</v>
      </c>
      <c r="I11" s="34"/>
      <c r="J11" s="34"/>
      <c r="K11" s="34"/>
      <c r="L11" s="34"/>
      <c r="M11" s="36"/>
      <c r="N11" s="34"/>
      <c r="O11" s="34"/>
      <c r="P11" s="34"/>
      <c r="Q11" s="34"/>
      <c r="R11" s="35"/>
      <c r="S11" s="184"/>
      <c r="T11" s="218">
        <v>6</v>
      </c>
      <c r="U11" s="231"/>
      <c r="V11" s="232"/>
      <c r="W11" s="232"/>
      <c r="X11" s="232"/>
      <c r="Y11" s="233"/>
    </row>
    <row r="12" spans="1:25" ht="20.100000000000001" customHeight="1" x14ac:dyDescent="0.25">
      <c r="A12" s="168"/>
      <c r="B12" s="168"/>
      <c r="C12" s="168"/>
      <c r="D12" s="153"/>
      <c r="E12" s="169"/>
      <c r="F12" s="157"/>
      <c r="G12" s="37"/>
      <c r="H12" s="37"/>
      <c r="I12" s="34"/>
      <c r="J12" s="34"/>
      <c r="K12" s="34"/>
      <c r="L12" s="34"/>
      <c r="M12" s="34"/>
      <c r="N12" s="34"/>
      <c r="O12" s="34"/>
      <c r="P12" s="34"/>
      <c r="Q12" s="34"/>
      <c r="R12" s="35"/>
      <c r="S12" s="184"/>
      <c r="T12" s="216"/>
      <c r="U12" s="234"/>
      <c r="V12" s="235"/>
      <c r="W12" s="235"/>
      <c r="X12" s="235"/>
      <c r="Y12" s="236"/>
    </row>
    <row r="13" spans="1:25" ht="20.100000000000001" customHeight="1" x14ac:dyDescent="0.25">
      <c r="A13" s="168"/>
      <c r="B13" s="168"/>
      <c r="C13" s="168"/>
      <c r="D13" s="39"/>
      <c r="E13" s="169"/>
      <c r="F13" s="157"/>
      <c r="G13" s="37"/>
      <c r="H13" s="37"/>
      <c r="I13" s="34"/>
      <c r="J13" s="34"/>
      <c r="K13" s="34"/>
      <c r="L13" s="34"/>
      <c r="M13" s="34"/>
      <c r="N13" s="34"/>
      <c r="O13" s="34"/>
      <c r="P13" s="34"/>
      <c r="Q13" s="34"/>
      <c r="R13" s="35"/>
      <c r="S13" s="184"/>
      <c r="T13" s="218">
        <v>7</v>
      </c>
      <c r="U13" s="231"/>
      <c r="V13" s="232"/>
      <c r="W13" s="232"/>
      <c r="X13" s="232"/>
      <c r="Y13" s="233"/>
    </row>
    <row r="14" spans="1:25" ht="20.100000000000001" customHeight="1" x14ac:dyDescent="0.25">
      <c r="A14" s="168"/>
      <c r="B14" s="168"/>
      <c r="C14" s="168"/>
      <c r="D14" s="39"/>
      <c r="E14" s="169"/>
      <c r="F14" s="157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5"/>
      <c r="S14" s="184"/>
      <c r="T14" s="216"/>
      <c r="U14" s="234"/>
      <c r="V14" s="235"/>
      <c r="W14" s="235"/>
      <c r="X14" s="235"/>
      <c r="Y14" s="236"/>
    </row>
    <row r="15" spans="1:25" ht="20.100000000000001" customHeight="1" x14ac:dyDescent="0.25">
      <c r="A15" s="168"/>
      <c r="B15" s="168"/>
      <c r="C15" s="168"/>
      <c r="D15" s="39"/>
      <c r="E15" s="169"/>
      <c r="F15" s="157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5"/>
      <c r="S15" s="184"/>
      <c r="T15" s="218">
        <v>8</v>
      </c>
      <c r="U15" s="231"/>
      <c r="V15" s="232"/>
      <c r="W15" s="232"/>
      <c r="X15" s="232"/>
      <c r="Y15" s="233"/>
    </row>
    <row r="16" spans="1:25" ht="20.100000000000001" customHeight="1" x14ac:dyDescent="0.25">
      <c r="A16" s="168"/>
      <c r="B16" s="168"/>
      <c r="C16" s="168"/>
      <c r="D16" s="39"/>
      <c r="E16" s="169"/>
      <c r="F16" s="157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5"/>
      <c r="S16" s="184"/>
      <c r="T16" s="216"/>
      <c r="U16" s="234"/>
      <c r="V16" s="235"/>
      <c r="W16" s="235"/>
      <c r="X16" s="235"/>
      <c r="Y16" s="236"/>
    </row>
    <row r="17" spans="1:25" ht="20.100000000000001" customHeight="1" x14ac:dyDescent="0.25">
      <c r="A17" s="168"/>
      <c r="B17" s="168"/>
      <c r="C17" s="168"/>
      <c r="D17" s="39" t="str">
        <f>IF(A17="","",VLOOKUP(A17,LISTES!$B$2:$D$57,3,FALSE))</f>
        <v/>
      </c>
      <c r="E17" s="169">
        <f t="shared" ref="E17:E27" si="0">SUM(G17:R17)</f>
        <v>0</v>
      </c>
      <c r="F17" s="157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5"/>
      <c r="S17" s="184"/>
      <c r="T17" s="218">
        <v>9</v>
      </c>
      <c r="U17" s="231"/>
      <c r="V17" s="232"/>
      <c r="W17" s="232"/>
      <c r="X17" s="232"/>
      <c r="Y17" s="233"/>
    </row>
    <row r="18" spans="1:25" ht="20.100000000000001" customHeight="1" x14ac:dyDescent="0.25">
      <c r="A18" s="168"/>
      <c r="B18" s="168"/>
      <c r="C18" s="168"/>
      <c r="D18" s="39" t="str">
        <f>IF(A18="","",VLOOKUP(A18,LISTES!$B$2:$D$57,3,FALSE))</f>
        <v/>
      </c>
      <c r="E18" s="169">
        <f t="shared" si="0"/>
        <v>0</v>
      </c>
      <c r="F18" s="157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5"/>
      <c r="S18" s="184"/>
      <c r="T18" s="216"/>
      <c r="U18" s="234"/>
      <c r="V18" s="235"/>
      <c r="W18" s="235"/>
      <c r="X18" s="235"/>
      <c r="Y18" s="236"/>
    </row>
    <row r="19" spans="1:25" ht="20.100000000000001" customHeight="1" x14ac:dyDescent="0.25">
      <c r="A19" s="168"/>
      <c r="B19" s="168"/>
      <c r="C19" s="168"/>
      <c r="D19" s="39" t="str">
        <f>IF(A19="","",VLOOKUP(A19,LISTES!$B$2:$D$57,3,FALSE))</f>
        <v/>
      </c>
      <c r="E19" s="169">
        <f t="shared" si="0"/>
        <v>0</v>
      </c>
      <c r="F19" s="157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5"/>
      <c r="S19" s="184"/>
      <c r="T19" s="218">
        <v>10</v>
      </c>
      <c r="U19" s="231"/>
      <c r="V19" s="232"/>
      <c r="W19" s="232"/>
      <c r="X19" s="232"/>
      <c r="Y19" s="233"/>
    </row>
    <row r="20" spans="1:25" ht="20.100000000000001" customHeight="1" thickBot="1" x14ac:dyDescent="0.3">
      <c r="A20" s="168"/>
      <c r="B20" s="168"/>
      <c r="C20" s="168"/>
      <c r="D20" s="39" t="str">
        <f>IF(A20="","",VLOOKUP(A20,LISTES!$B$2:$D$57,3,FALSE))</f>
        <v/>
      </c>
      <c r="E20" s="169">
        <f t="shared" si="0"/>
        <v>0</v>
      </c>
      <c r="F20" s="157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5"/>
      <c r="S20" s="185"/>
      <c r="T20" s="230"/>
      <c r="U20" s="234"/>
      <c r="V20" s="235"/>
      <c r="W20" s="235"/>
      <c r="X20" s="235"/>
      <c r="Y20" s="236"/>
    </row>
    <row r="21" spans="1:25" ht="20.100000000000001" customHeight="1" thickBot="1" x14ac:dyDescent="0.3">
      <c r="A21" s="168"/>
      <c r="B21" s="168"/>
      <c r="C21" s="168"/>
      <c r="D21" s="39" t="str">
        <f>IF(A21="","",VLOOKUP(A21,LISTES!$B$2:$D$57,3,FALSE))</f>
        <v/>
      </c>
      <c r="E21" s="169">
        <f t="shared" si="0"/>
        <v>0</v>
      </c>
      <c r="F21" s="157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41"/>
      <c r="S21" s="183" t="s">
        <v>11</v>
      </c>
      <c r="T21" s="198" t="s">
        <v>128</v>
      </c>
      <c r="U21" s="199"/>
      <c r="V21" s="42" t="s">
        <v>5</v>
      </c>
      <c r="W21" s="42" t="s">
        <v>131</v>
      </c>
      <c r="X21" s="42" t="s">
        <v>129</v>
      </c>
      <c r="Y21" s="43" t="s">
        <v>130</v>
      </c>
    </row>
    <row r="22" spans="1:25" ht="20.100000000000001" customHeight="1" x14ac:dyDescent="0.25">
      <c r="A22" s="168"/>
      <c r="B22" s="168"/>
      <c r="C22" s="168"/>
      <c r="D22" s="39" t="str">
        <f>IF(A22="","",VLOOKUP(A22,LISTES!$B$2:$D$57,3,FALSE))</f>
        <v/>
      </c>
      <c r="E22" s="169">
        <f t="shared" si="0"/>
        <v>0</v>
      </c>
      <c r="F22" s="157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41"/>
      <c r="S22" s="184"/>
      <c r="T22" s="159" t="s">
        <v>256</v>
      </c>
      <c r="U22" s="160"/>
      <c r="V22" s="11" t="s">
        <v>257</v>
      </c>
      <c r="W22" s="11">
        <v>4450</v>
      </c>
      <c r="X22" s="11" t="s">
        <v>97</v>
      </c>
      <c r="Y22" s="149">
        <v>36.299999999999997</v>
      </c>
    </row>
    <row r="23" spans="1:25" ht="20.100000000000001" customHeight="1" x14ac:dyDescent="0.25">
      <c r="A23" s="168"/>
      <c r="B23" s="168"/>
      <c r="C23" s="168"/>
      <c r="D23" s="39" t="str">
        <f>IF(A23="","",VLOOKUP(A23,LISTES!$B$2:$D$57,3,FALSE))</f>
        <v/>
      </c>
      <c r="E23" s="169">
        <f t="shared" si="0"/>
        <v>0</v>
      </c>
      <c r="F23" s="157"/>
      <c r="G23" s="144"/>
      <c r="H23" s="144"/>
      <c r="I23" s="144"/>
      <c r="J23" s="144"/>
      <c r="K23" s="144"/>
      <c r="L23" s="144"/>
      <c r="M23" s="144"/>
      <c r="N23" s="144"/>
      <c r="O23" s="144"/>
      <c r="P23" s="144"/>
      <c r="Q23" s="144"/>
      <c r="R23" s="145"/>
      <c r="S23" s="184"/>
      <c r="T23" s="159"/>
      <c r="U23" s="160"/>
      <c r="V23" s="11"/>
      <c r="W23" s="11"/>
      <c r="X23" s="11"/>
      <c r="Y23" s="149"/>
    </row>
    <row r="24" spans="1:25" ht="20.100000000000001" customHeight="1" x14ac:dyDescent="0.25">
      <c r="A24" s="168"/>
      <c r="B24" s="168"/>
      <c r="C24" s="168"/>
      <c r="D24" s="39" t="str">
        <f>IF(A24="","",VLOOKUP(A24,LISTES!$B$2:$D$57,3,FALSE))</f>
        <v/>
      </c>
      <c r="E24" s="169">
        <f t="shared" si="0"/>
        <v>0</v>
      </c>
      <c r="F24" s="157"/>
      <c r="G24" s="144"/>
      <c r="H24" s="144"/>
      <c r="I24" s="144"/>
      <c r="J24" s="144"/>
      <c r="K24" s="144"/>
      <c r="L24" s="144"/>
      <c r="M24" s="144"/>
      <c r="N24" s="144"/>
      <c r="O24" s="144"/>
      <c r="P24" s="144"/>
      <c r="Q24" s="144"/>
      <c r="R24" s="145"/>
      <c r="S24" s="184"/>
      <c r="T24" s="159"/>
      <c r="U24" s="160"/>
      <c r="V24" s="11"/>
      <c r="W24" s="11"/>
      <c r="X24" s="11"/>
      <c r="Y24" s="149"/>
    </row>
    <row r="25" spans="1:25" ht="20.100000000000001" customHeight="1" x14ac:dyDescent="0.25">
      <c r="A25" s="168"/>
      <c r="B25" s="168"/>
      <c r="C25" s="168"/>
      <c r="D25" s="39" t="str">
        <f>IF(A25="","",VLOOKUP(A25,LISTES!$B$2:$D$57,3,FALSE))</f>
        <v/>
      </c>
      <c r="E25" s="169">
        <f t="shared" si="0"/>
        <v>0</v>
      </c>
      <c r="F25" s="157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144"/>
      <c r="R25" s="145"/>
      <c r="S25" s="184"/>
      <c r="T25" s="159"/>
      <c r="U25" s="160"/>
      <c r="V25" s="11"/>
      <c r="W25" s="11"/>
      <c r="X25" s="11"/>
      <c r="Y25" s="149"/>
    </row>
    <row r="26" spans="1:25" ht="20.100000000000001" customHeight="1" x14ac:dyDescent="0.25">
      <c r="A26" s="168"/>
      <c r="B26" s="168"/>
      <c r="C26" s="168"/>
      <c r="D26" s="39" t="str">
        <f>IF(A26="","",VLOOKUP(A26,LISTES!$B$2:$D$57,3,FALSE))</f>
        <v/>
      </c>
      <c r="E26" s="169">
        <f t="shared" si="0"/>
        <v>0</v>
      </c>
      <c r="F26" s="157"/>
      <c r="G26" s="144"/>
      <c r="H26" s="144"/>
      <c r="I26" s="144"/>
      <c r="J26" s="144"/>
      <c r="K26" s="144"/>
      <c r="L26" s="144"/>
      <c r="M26" s="144"/>
      <c r="N26" s="144"/>
      <c r="O26" s="144"/>
      <c r="P26" s="144"/>
      <c r="Q26" s="144"/>
      <c r="R26" s="145"/>
      <c r="S26" s="184"/>
      <c r="T26" s="159"/>
      <c r="U26" s="160"/>
      <c r="V26" s="11"/>
      <c r="W26" s="11"/>
      <c r="X26" s="11"/>
      <c r="Y26" s="149"/>
    </row>
    <row r="27" spans="1:25" ht="20.100000000000001" customHeight="1" thickBot="1" x14ac:dyDescent="0.3">
      <c r="A27" s="168"/>
      <c r="B27" s="168"/>
      <c r="C27" s="168"/>
      <c r="D27" s="39" t="str">
        <f>IF(A27="","",VLOOKUP(A27,LISTES!$B$2:$D$57,3,FALSE))</f>
        <v/>
      </c>
      <c r="E27" s="217">
        <f t="shared" si="0"/>
        <v>0</v>
      </c>
      <c r="F27" s="218"/>
      <c r="G27" s="144"/>
      <c r="H27" s="144"/>
      <c r="I27" s="144"/>
      <c r="J27" s="144"/>
      <c r="K27" s="144"/>
      <c r="L27" s="144"/>
      <c r="M27" s="144"/>
      <c r="N27" s="144"/>
      <c r="O27" s="144"/>
      <c r="P27" s="144"/>
      <c r="Q27" s="144"/>
      <c r="R27" s="145"/>
      <c r="S27" s="184"/>
      <c r="T27" s="159"/>
      <c r="U27" s="160"/>
      <c r="V27" s="11"/>
      <c r="W27" s="11"/>
      <c r="X27" s="11"/>
      <c r="Y27" s="149"/>
    </row>
    <row r="28" spans="1:25" ht="20.100000000000001" customHeight="1" thickBot="1" x14ac:dyDescent="0.35">
      <c r="A28" s="213"/>
      <c r="B28" s="214"/>
      <c r="C28" s="215"/>
      <c r="D28" s="38" t="s">
        <v>76</v>
      </c>
      <c r="E28" s="196">
        <f>SUM(E9:F27)</f>
        <v>23.25</v>
      </c>
      <c r="F28" s="197"/>
      <c r="G28" s="227"/>
      <c r="H28" s="228"/>
      <c r="I28" s="228"/>
      <c r="J28" s="228"/>
      <c r="K28" s="228"/>
      <c r="L28" s="228"/>
      <c r="M28" s="228"/>
      <c r="N28" s="228"/>
      <c r="O28" s="228"/>
      <c r="P28" s="228"/>
      <c r="Q28" s="228"/>
      <c r="R28" s="229"/>
      <c r="S28" s="184"/>
      <c r="T28" s="159"/>
      <c r="U28" s="160"/>
      <c r="V28" s="11"/>
      <c r="W28" s="11"/>
      <c r="X28" s="11"/>
      <c r="Y28" s="149"/>
    </row>
    <row r="29" spans="1:25" ht="20.100000000000001" customHeight="1" x14ac:dyDescent="0.25">
      <c r="A29" s="206" t="s">
        <v>44</v>
      </c>
      <c r="B29" s="190" t="s">
        <v>126</v>
      </c>
      <c r="C29" s="191"/>
      <c r="D29" s="192"/>
      <c r="E29" s="190" t="s">
        <v>127</v>
      </c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84"/>
      <c r="T29" s="159"/>
      <c r="U29" s="160"/>
      <c r="V29" s="11"/>
      <c r="W29" s="11"/>
      <c r="X29" s="11"/>
      <c r="Y29" s="149"/>
    </row>
    <row r="30" spans="1:25" ht="20.100000000000001" customHeight="1" thickBot="1" x14ac:dyDescent="0.3">
      <c r="A30" s="207"/>
      <c r="B30" s="103" t="s">
        <v>19</v>
      </c>
      <c r="C30" s="104" t="s">
        <v>168</v>
      </c>
      <c r="D30" s="105" t="s">
        <v>134</v>
      </c>
      <c r="E30" s="193" t="s">
        <v>5</v>
      </c>
      <c r="F30" s="194"/>
      <c r="G30" s="194"/>
      <c r="H30" s="194"/>
      <c r="I30" s="195"/>
      <c r="J30" s="211" t="s">
        <v>128</v>
      </c>
      <c r="K30" s="194"/>
      <c r="L30" s="194"/>
      <c r="M30" s="195"/>
      <c r="N30" s="211" t="s">
        <v>7</v>
      </c>
      <c r="O30" s="194"/>
      <c r="P30" s="194"/>
      <c r="Q30" s="194"/>
      <c r="R30" s="194"/>
      <c r="S30" s="184"/>
      <c r="T30" s="159"/>
      <c r="U30" s="160"/>
      <c r="V30" s="11"/>
      <c r="W30" s="11"/>
      <c r="X30" s="11"/>
      <c r="Y30" s="149"/>
    </row>
    <row r="31" spans="1:25" ht="20.100000000000001" customHeight="1" x14ac:dyDescent="0.25">
      <c r="A31" s="207"/>
      <c r="B31" s="62" t="s">
        <v>206</v>
      </c>
      <c r="C31" s="70" t="e">
        <f>IF(B31=""," ",VLOOKUP(B31,LISTES!$H$2:$I$81,2,FALSE))</f>
        <v>#N/A</v>
      </c>
      <c r="D31" s="70" t="e">
        <f>IF(B31=""," ",VLOOKUP(C31,LISTES!$I$2:$K$81,3,FALSE))</f>
        <v>#N/A</v>
      </c>
      <c r="E31" s="216"/>
      <c r="F31" s="210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24"/>
      <c r="S31" s="184"/>
      <c r="T31" s="159"/>
      <c r="U31" s="160"/>
      <c r="V31" s="11"/>
      <c r="W31" s="11"/>
      <c r="X31" s="11"/>
      <c r="Y31" s="149"/>
    </row>
    <row r="32" spans="1:25" ht="20.100000000000001" customHeight="1" x14ac:dyDescent="0.25">
      <c r="A32" s="207"/>
      <c r="B32" s="62" t="s">
        <v>99</v>
      </c>
      <c r="C32" s="70" t="e">
        <f>IF(B32=""," ",VLOOKUP(B32,LISTES!$H$2:$I$81,2,FALSE))</f>
        <v>#N/A</v>
      </c>
      <c r="D32" s="70" t="e">
        <f>IF(B32=""," ",VLOOKUP(C32,LISTES!$I$2:$K$81,3,FALSE))</f>
        <v>#N/A</v>
      </c>
      <c r="E32" s="157"/>
      <c r="F32" s="158"/>
      <c r="G32" s="158"/>
      <c r="H32" s="158"/>
      <c r="I32" s="158"/>
      <c r="J32" s="210"/>
      <c r="K32" s="210"/>
      <c r="L32" s="210"/>
      <c r="M32" s="210"/>
      <c r="N32" s="158"/>
      <c r="O32" s="158"/>
      <c r="P32" s="158"/>
      <c r="Q32" s="158"/>
      <c r="R32" s="209"/>
      <c r="S32" s="184"/>
      <c r="T32" s="159"/>
      <c r="U32" s="160"/>
      <c r="V32" s="11"/>
      <c r="W32" s="11"/>
      <c r="X32" s="11"/>
      <c r="Y32" s="149"/>
    </row>
    <row r="33" spans="1:25" ht="20.100000000000001" customHeight="1" x14ac:dyDescent="0.25">
      <c r="A33" s="207"/>
      <c r="B33" s="62" t="s">
        <v>20</v>
      </c>
      <c r="C33" s="70" t="e">
        <f>IF(B33=""," ",VLOOKUP(B33,LISTES!$H$2:$I$81,2,FALSE))</f>
        <v>#N/A</v>
      </c>
      <c r="D33" s="70" t="e">
        <f>IF(B33=""," ",VLOOKUP(C33,LISTES!$I$2:$K$81,3,FALSE))</f>
        <v>#N/A</v>
      </c>
      <c r="E33" s="157"/>
      <c r="F33" s="158"/>
      <c r="G33" s="158"/>
      <c r="H33" s="158"/>
      <c r="I33" s="158"/>
      <c r="J33" s="210"/>
      <c r="K33" s="210"/>
      <c r="L33" s="210"/>
      <c r="M33" s="210"/>
      <c r="N33" s="158"/>
      <c r="O33" s="158"/>
      <c r="P33" s="158"/>
      <c r="Q33" s="158"/>
      <c r="R33" s="209"/>
      <c r="S33" s="184"/>
      <c r="T33" s="159"/>
      <c r="U33" s="160"/>
      <c r="V33" s="11"/>
      <c r="W33" s="11"/>
      <c r="X33" s="11"/>
      <c r="Y33" s="149"/>
    </row>
    <row r="34" spans="1:25" ht="20.100000000000001" customHeight="1" x14ac:dyDescent="0.25">
      <c r="A34" s="207"/>
      <c r="B34" s="62" t="s">
        <v>21</v>
      </c>
      <c r="C34" s="70">
        <f>IF(B34=""," ",VLOOKUP(B34,LISTES!$H$2:$I$81,2,FALSE))</f>
        <v>2501</v>
      </c>
      <c r="D34" s="70" t="str">
        <f>IF(B34=""," ",VLOOKUP(C34,LISTES!$I$2:$K$81,3,FALSE))</f>
        <v>Renault Benne - Master T35 dCi 125</v>
      </c>
      <c r="E34" s="157"/>
      <c r="F34" s="158"/>
      <c r="G34" s="158"/>
      <c r="H34" s="158"/>
      <c r="I34" s="158"/>
      <c r="J34" s="210"/>
      <c r="K34" s="210"/>
      <c r="L34" s="210"/>
      <c r="M34" s="210"/>
      <c r="N34" s="158"/>
      <c r="O34" s="158"/>
      <c r="P34" s="158"/>
      <c r="Q34" s="158"/>
      <c r="R34" s="209"/>
      <c r="S34" s="184"/>
      <c r="T34" s="159"/>
      <c r="U34" s="160"/>
      <c r="V34" s="11"/>
      <c r="W34" s="11"/>
      <c r="X34" s="11"/>
      <c r="Y34" s="149"/>
    </row>
    <row r="35" spans="1:25" ht="20.100000000000001" customHeight="1" x14ac:dyDescent="0.25">
      <c r="A35" s="207"/>
      <c r="B35" s="62" t="s">
        <v>100</v>
      </c>
      <c r="C35" s="70" t="e">
        <f>IF(B35=""," ",VLOOKUP(B35,LISTES!$H$2:$I$81,2,FALSE))</f>
        <v>#N/A</v>
      </c>
      <c r="D35" s="70" t="e">
        <f>IF(B35=""," ",VLOOKUP(C35,LISTES!$I$2:$K$81,3,FALSE))</f>
        <v>#N/A</v>
      </c>
      <c r="E35" s="157"/>
      <c r="F35" s="158"/>
      <c r="G35" s="158"/>
      <c r="H35" s="158"/>
      <c r="I35" s="158"/>
      <c r="J35" s="210"/>
      <c r="K35" s="210"/>
      <c r="L35" s="210"/>
      <c r="M35" s="210"/>
      <c r="N35" s="158"/>
      <c r="O35" s="158"/>
      <c r="P35" s="158"/>
      <c r="Q35" s="158"/>
      <c r="R35" s="209"/>
      <c r="S35" s="184"/>
      <c r="T35" s="159"/>
      <c r="U35" s="160"/>
      <c r="V35" s="11"/>
      <c r="W35" s="11"/>
      <c r="X35" s="11"/>
      <c r="Y35" s="149"/>
    </row>
    <row r="36" spans="1:25" ht="20.100000000000001" customHeight="1" x14ac:dyDescent="0.25">
      <c r="A36" s="207"/>
      <c r="B36" s="62"/>
      <c r="C36" s="70" t="str">
        <f>IF(B36=""," ",VLOOKUP(B36,LISTES!$H$2:$I$81,2,FALSE))</f>
        <v xml:space="preserve"> </v>
      </c>
      <c r="D36" s="70" t="str">
        <f>IF(B36=""," ",VLOOKUP(C36,LISTES!$I$2:$K$81,3,FALSE))</f>
        <v xml:space="preserve"> </v>
      </c>
      <c r="E36" s="157"/>
      <c r="F36" s="158"/>
      <c r="G36" s="158"/>
      <c r="H36" s="158"/>
      <c r="I36" s="158"/>
      <c r="J36" s="210"/>
      <c r="K36" s="210"/>
      <c r="L36" s="210"/>
      <c r="M36" s="210"/>
      <c r="N36" s="158"/>
      <c r="O36" s="158"/>
      <c r="P36" s="158"/>
      <c r="Q36" s="158"/>
      <c r="R36" s="209"/>
      <c r="S36" s="184"/>
      <c r="T36" s="159"/>
      <c r="U36" s="160"/>
      <c r="V36" s="11"/>
      <c r="W36" s="11"/>
      <c r="X36" s="11"/>
      <c r="Y36" s="149"/>
    </row>
    <row r="37" spans="1:25" ht="20.100000000000001" customHeight="1" x14ac:dyDescent="0.25">
      <c r="A37" s="207"/>
      <c r="B37" s="62"/>
      <c r="C37" s="70" t="str">
        <f>IF(B37=""," ",VLOOKUP(B37,LISTES!$H$2:$I$81,2,FALSE))</f>
        <v xml:space="preserve"> </v>
      </c>
      <c r="D37" s="70" t="str">
        <f>IF(B37=""," ",VLOOKUP(C37,LISTES!$I$2:$K$81,3,FALSE))</f>
        <v xml:space="preserve"> </v>
      </c>
      <c r="E37" s="157"/>
      <c r="F37" s="158"/>
      <c r="G37" s="158"/>
      <c r="H37" s="158"/>
      <c r="I37" s="158"/>
      <c r="J37" s="210"/>
      <c r="K37" s="210"/>
      <c r="L37" s="210"/>
      <c r="M37" s="210"/>
      <c r="N37" s="158"/>
      <c r="O37" s="158"/>
      <c r="P37" s="158"/>
      <c r="Q37" s="158"/>
      <c r="R37" s="209"/>
      <c r="S37" s="184"/>
      <c r="T37" s="159"/>
      <c r="U37" s="160"/>
      <c r="V37" s="10"/>
      <c r="W37" s="10"/>
      <c r="X37" s="11"/>
      <c r="Y37" s="150"/>
    </row>
    <row r="38" spans="1:25" ht="20.100000000000001" customHeight="1" x14ac:dyDescent="0.25">
      <c r="A38" s="207"/>
      <c r="B38" s="62"/>
      <c r="C38" s="70" t="str">
        <f>IF(B38=""," ",VLOOKUP(B38,LISTES!$H$2:$I$81,2,FALSE))</f>
        <v xml:space="preserve"> </v>
      </c>
      <c r="D38" s="70" t="str">
        <f>IF(B38=""," ",VLOOKUP(C38,LISTES!$I$2:$K$81,3,FALSE))</f>
        <v xml:space="preserve"> </v>
      </c>
      <c r="E38" s="157"/>
      <c r="F38" s="158"/>
      <c r="G38" s="158"/>
      <c r="H38" s="158"/>
      <c r="I38" s="158"/>
      <c r="J38" s="210"/>
      <c r="K38" s="210"/>
      <c r="L38" s="210"/>
      <c r="M38" s="210"/>
      <c r="N38" s="158"/>
      <c r="O38" s="158"/>
      <c r="P38" s="158"/>
      <c r="Q38" s="158"/>
      <c r="R38" s="209"/>
      <c r="S38" s="184"/>
      <c r="T38" s="159"/>
      <c r="U38" s="160"/>
      <c r="V38" s="10"/>
      <c r="W38" s="10"/>
      <c r="X38" s="11"/>
      <c r="Y38" s="150"/>
    </row>
    <row r="39" spans="1:25" ht="20.100000000000001" customHeight="1" x14ac:dyDescent="0.25">
      <c r="A39" s="207"/>
      <c r="B39" s="62"/>
      <c r="C39" s="70" t="str">
        <f>IF(B39=""," ",VLOOKUP(B39,LISTES!$H$2:$I$81,2,FALSE))</f>
        <v xml:space="preserve"> </v>
      </c>
      <c r="D39" s="70" t="str">
        <f>IF(B39=""," ",VLOOKUP(C39,LISTES!$I$2:$K$81,3,FALSE))</f>
        <v xml:space="preserve"> </v>
      </c>
      <c r="E39" s="157"/>
      <c r="F39" s="158"/>
      <c r="G39" s="158"/>
      <c r="H39" s="158"/>
      <c r="I39" s="158"/>
      <c r="J39" s="210"/>
      <c r="K39" s="210"/>
      <c r="L39" s="210"/>
      <c r="M39" s="210"/>
      <c r="N39" s="158"/>
      <c r="O39" s="158"/>
      <c r="P39" s="158"/>
      <c r="Q39" s="158"/>
      <c r="R39" s="209"/>
      <c r="S39" s="184"/>
      <c r="T39" s="159"/>
      <c r="U39" s="160"/>
      <c r="V39" s="10"/>
      <c r="W39" s="10"/>
      <c r="X39" s="11"/>
      <c r="Y39" s="150"/>
    </row>
    <row r="40" spans="1:25" ht="20.100000000000001" customHeight="1" x14ac:dyDescent="0.25">
      <c r="A40" s="207"/>
      <c r="B40" s="62"/>
      <c r="C40" s="70" t="str">
        <f>IF(B40=""," ",VLOOKUP(B40,LISTES!$H$2:$I$81,2,FALSE))</f>
        <v xml:space="preserve"> </v>
      </c>
      <c r="D40" s="70" t="str">
        <f>IF(B40=""," ",VLOOKUP(C40,LISTES!$I$2:$K$81,3,FALSE))</f>
        <v xml:space="preserve"> </v>
      </c>
      <c r="E40" s="157"/>
      <c r="F40" s="158"/>
      <c r="G40" s="158"/>
      <c r="H40" s="158"/>
      <c r="I40" s="158"/>
      <c r="J40" s="210"/>
      <c r="K40" s="210"/>
      <c r="L40" s="210"/>
      <c r="M40" s="210"/>
      <c r="N40" s="158"/>
      <c r="O40" s="158"/>
      <c r="P40" s="158"/>
      <c r="Q40" s="158"/>
      <c r="R40" s="209"/>
      <c r="S40" s="184"/>
      <c r="T40" s="159"/>
      <c r="U40" s="160"/>
      <c r="V40" s="10"/>
      <c r="W40" s="10"/>
      <c r="X40" s="11"/>
      <c r="Y40" s="150"/>
    </row>
    <row r="41" spans="1:25" ht="20.100000000000001" customHeight="1" x14ac:dyDescent="0.25">
      <c r="A41" s="207"/>
      <c r="B41" s="62"/>
      <c r="C41" s="70" t="str">
        <f>IF(B41=""," ",VLOOKUP(B41,LISTES!$H$2:$I$81,2,FALSE))</f>
        <v xml:space="preserve"> </v>
      </c>
      <c r="D41" s="70" t="str">
        <f>IF(B41=""," ",VLOOKUP(C41,LISTES!$I$2:$K$81,3,FALSE))</f>
        <v xml:space="preserve"> </v>
      </c>
      <c r="E41" s="157"/>
      <c r="F41" s="158"/>
      <c r="G41" s="158"/>
      <c r="H41" s="158"/>
      <c r="I41" s="158"/>
      <c r="J41" s="210"/>
      <c r="K41" s="210"/>
      <c r="L41" s="210"/>
      <c r="M41" s="210"/>
      <c r="N41" s="158"/>
      <c r="O41" s="158"/>
      <c r="P41" s="158"/>
      <c r="Q41" s="158"/>
      <c r="R41" s="209"/>
      <c r="S41" s="184"/>
      <c r="T41" s="159"/>
      <c r="U41" s="160"/>
      <c r="V41" s="10"/>
      <c r="W41" s="10"/>
      <c r="X41" s="11"/>
      <c r="Y41" s="150"/>
    </row>
    <row r="42" spans="1:25" ht="20.100000000000001" customHeight="1" x14ac:dyDescent="0.25">
      <c r="A42" s="207"/>
      <c r="B42" s="62"/>
      <c r="C42" s="70" t="str">
        <f>IF(B42=""," ",VLOOKUP(B42,LISTES!$H$2:$I$81,2,FALSE))</f>
        <v xml:space="preserve"> </v>
      </c>
      <c r="D42" s="70" t="str">
        <f>IF(B42=""," ",VLOOKUP(C42,LISTES!$I$2:$K$81,3,FALSE))</f>
        <v xml:space="preserve"> </v>
      </c>
      <c r="E42" s="157"/>
      <c r="F42" s="158"/>
      <c r="G42" s="158"/>
      <c r="H42" s="158"/>
      <c r="I42" s="158"/>
      <c r="J42" s="210"/>
      <c r="K42" s="210"/>
      <c r="L42" s="210"/>
      <c r="M42" s="210"/>
      <c r="N42" s="158"/>
      <c r="O42" s="158"/>
      <c r="P42" s="158"/>
      <c r="Q42" s="158"/>
      <c r="R42" s="209"/>
      <c r="S42" s="184"/>
      <c r="T42" s="159"/>
      <c r="U42" s="160"/>
      <c r="V42" s="10"/>
      <c r="W42" s="10"/>
      <c r="X42" s="11"/>
      <c r="Y42" s="150"/>
    </row>
    <row r="43" spans="1:25" ht="20.100000000000001" customHeight="1" x14ac:dyDescent="0.25">
      <c r="A43" s="207"/>
      <c r="B43" s="62"/>
      <c r="C43" s="70" t="str">
        <f>IF(B43=""," ",VLOOKUP(B43,LISTES!$H$2:$I$81,2,FALSE))</f>
        <v xml:space="preserve"> </v>
      </c>
      <c r="D43" s="70" t="str">
        <f>IF(B43=""," ",VLOOKUP(C43,LISTES!$I$2:$K$81,3,FALSE))</f>
        <v xml:space="preserve"> </v>
      </c>
      <c r="E43" s="157"/>
      <c r="F43" s="158"/>
      <c r="G43" s="158"/>
      <c r="H43" s="158"/>
      <c r="I43" s="158"/>
      <c r="J43" s="210"/>
      <c r="K43" s="210"/>
      <c r="L43" s="210"/>
      <c r="M43" s="210"/>
      <c r="N43" s="158"/>
      <c r="O43" s="158"/>
      <c r="P43" s="158"/>
      <c r="Q43" s="158"/>
      <c r="R43" s="209"/>
      <c r="S43" s="184"/>
      <c r="T43" s="159"/>
      <c r="U43" s="160"/>
      <c r="V43" s="10"/>
      <c r="W43" s="10"/>
      <c r="X43" s="11"/>
      <c r="Y43" s="150"/>
    </row>
    <row r="44" spans="1:25" ht="20.100000000000001" customHeight="1" x14ac:dyDescent="0.25">
      <c r="A44" s="207"/>
      <c r="B44" s="62"/>
      <c r="C44" s="70" t="str">
        <f>IF(B44=""," ",VLOOKUP(B44,LISTES!$H$2:$I$81,2,FALSE))</f>
        <v xml:space="preserve"> </v>
      </c>
      <c r="D44" s="70" t="str">
        <f>IF(B44=""," ",VLOOKUP(C44,LISTES!$I$2:$K$81,3,FALSE))</f>
        <v xml:space="preserve"> </v>
      </c>
      <c r="E44" s="157"/>
      <c r="F44" s="158"/>
      <c r="G44" s="158"/>
      <c r="H44" s="158"/>
      <c r="I44" s="158"/>
      <c r="J44" s="210"/>
      <c r="K44" s="210"/>
      <c r="L44" s="210"/>
      <c r="M44" s="210"/>
      <c r="N44" s="158"/>
      <c r="O44" s="158"/>
      <c r="P44" s="158"/>
      <c r="Q44" s="158"/>
      <c r="R44" s="209"/>
      <c r="S44" s="184"/>
      <c r="T44" s="159"/>
      <c r="U44" s="160"/>
      <c r="V44" s="10"/>
      <c r="W44" s="10"/>
      <c r="X44" s="11"/>
      <c r="Y44" s="150"/>
    </row>
    <row r="45" spans="1:25" ht="20.100000000000001" customHeight="1" x14ac:dyDescent="0.25">
      <c r="A45" s="207"/>
      <c r="B45" s="62"/>
      <c r="C45" s="70" t="str">
        <f>IF(B45=""," ",VLOOKUP(B45,LISTES!$H$2:$I$81,2,FALSE))</f>
        <v xml:space="preserve"> </v>
      </c>
      <c r="D45" s="70" t="str">
        <f>IF(B45=""," ",VLOOKUP(C45,LISTES!$I$2:$K$81,3,FALSE))</f>
        <v xml:space="preserve"> </v>
      </c>
      <c r="E45" s="157"/>
      <c r="F45" s="158"/>
      <c r="G45" s="158"/>
      <c r="H45" s="158"/>
      <c r="I45" s="158"/>
      <c r="J45" s="210"/>
      <c r="K45" s="210"/>
      <c r="L45" s="210"/>
      <c r="M45" s="210"/>
      <c r="N45" s="158"/>
      <c r="O45" s="158"/>
      <c r="P45" s="158"/>
      <c r="Q45" s="158"/>
      <c r="R45" s="209"/>
      <c r="S45" s="184"/>
      <c r="T45" s="159"/>
      <c r="U45" s="160"/>
      <c r="V45" s="10"/>
      <c r="W45" s="10"/>
      <c r="X45" s="11"/>
      <c r="Y45" s="150"/>
    </row>
    <row r="46" spans="1:25" ht="20.100000000000001" customHeight="1" x14ac:dyDescent="0.25">
      <c r="A46" s="207"/>
      <c r="B46" s="62"/>
      <c r="C46" s="70" t="str">
        <f>IF(B46=""," ",VLOOKUP(B46,LISTES!$H$2:$I$81,2,FALSE))</f>
        <v xml:space="preserve"> </v>
      </c>
      <c r="D46" s="70" t="str">
        <f>IF(B46=""," ",VLOOKUP(C46,LISTES!$I$2:$K$81,3,FALSE))</f>
        <v xml:space="preserve"> </v>
      </c>
      <c r="E46" s="157" t="s">
        <v>43</v>
      </c>
      <c r="F46" s="158"/>
      <c r="G46" s="158"/>
      <c r="H46" s="158"/>
      <c r="I46" s="158"/>
      <c r="J46" s="210"/>
      <c r="K46" s="210"/>
      <c r="L46" s="210"/>
      <c r="M46" s="210"/>
      <c r="N46" s="158"/>
      <c r="O46" s="158"/>
      <c r="P46" s="158"/>
      <c r="Q46" s="158"/>
      <c r="R46" s="209"/>
      <c r="S46" s="184"/>
      <c r="T46" s="159"/>
      <c r="U46" s="160"/>
      <c r="V46" s="10"/>
      <c r="W46" s="10"/>
      <c r="X46" s="11"/>
      <c r="Y46" s="150"/>
    </row>
    <row r="47" spans="1:25" ht="20.100000000000001" customHeight="1" x14ac:dyDescent="0.25">
      <c r="A47" s="207"/>
      <c r="B47" s="62"/>
      <c r="C47" s="70" t="str">
        <f>IF(B47=""," ",VLOOKUP(B47,LISTES!$H$2:$I$81,2,FALSE))</f>
        <v xml:space="preserve"> </v>
      </c>
      <c r="D47" s="70" t="str">
        <f>IF(B47=""," ",VLOOKUP(C47,LISTES!$I$2:$K$81,3,FALSE))</f>
        <v xml:space="preserve"> </v>
      </c>
      <c r="E47" s="157"/>
      <c r="F47" s="158"/>
      <c r="G47" s="158"/>
      <c r="H47" s="158"/>
      <c r="I47" s="158"/>
      <c r="J47" s="210"/>
      <c r="K47" s="210"/>
      <c r="L47" s="210"/>
      <c r="M47" s="210"/>
      <c r="N47" s="158"/>
      <c r="O47" s="158"/>
      <c r="P47" s="158"/>
      <c r="Q47" s="158"/>
      <c r="R47" s="209"/>
      <c r="S47" s="184"/>
      <c r="T47" s="159"/>
      <c r="U47" s="160"/>
      <c r="V47" s="10"/>
      <c r="W47" s="10"/>
      <c r="X47" s="11"/>
      <c r="Y47" s="150"/>
    </row>
    <row r="48" spans="1:25" ht="20.100000000000001" customHeight="1" thickBot="1" x14ac:dyDescent="0.3">
      <c r="A48" s="208"/>
      <c r="B48" s="62"/>
      <c r="C48" s="70" t="str">
        <f>IF(B48=""," ",VLOOKUP(B48,LISTES!$H$2:$I$81,2,FALSE))</f>
        <v xml:space="preserve"> </v>
      </c>
      <c r="D48" s="70" t="str">
        <f>IF(B48=""," ",VLOOKUP(C48,LISTES!$I$2:$K$81,3,FALSE))</f>
        <v xml:space="preserve"> </v>
      </c>
      <c r="E48" s="161"/>
      <c r="F48" s="162"/>
      <c r="G48" s="162"/>
      <c r="H48" s="162"/>
      <c r="I48" s="162"/>
      <c r="J48" s="210"/>
      <c r="K48" s="210"/>
      <c r="L48" s="210"/>
      <c r="M48" s="210"/>
      <c r="N48" s="162"/>
      <c r="O48" s="162"/>
      <c r="P48" s="162"/>
      <c r="Q48" s="162"/>
      <c r="R48" s="223"/>
      <c r="S48" s="184"/>
      <c r="T48" s="159"/>
      <c r="U48" s="160"/>
      <c r="V48" s="10"/>
      <c r="W48" s="10"/>
      <c r="X48" s="11"/>
      <c r="Y48" s="150"/>
    </row>
    <row r="49" spans="1:25" ht="20.100000000000001" customHeight="1" thickBot="1" x14ac:dyDescent="0.3">
      <c r="A49" s="183"/>
      <c r="B49" s="44" t="s">
        <v>39</v>
      </c>
      <c r="C49" s="165" t="s">
        <v>125</v>
      </c>
      <c r="D49" s="166"/>
      <c r="E49" s="166"/>
      <c r="F49" s="166"/>
      <c r="G49" s="166"/>
      <c r="H49" s="166"/>
      <c r="I49" s="166"/>
      <c r="J49" s="166"/>
      <c r="K49" s="166"/>
      <c r="L49" s="166"/>
      <c r="M49" s="166"/>
      <c r="N49" s="166"/>
      <c r="O49" s="166"/>
      <c r="P49" s="166"/>
      <c r="Q49" s="166"/>
      <c r="R49" s="167"/>
      <c r="S49" s="184"/>
      <c r="T49" s="159"/>
      <c r="U49" s="160"/>
      <c r="V49" s="10"/>
      <c r="W49" s="10"/>
      <c r="X49" s="11"/>
      <c r="Y49" s="150"/>
    </row>
    <row r="50" spans="1:25" ht="20.100000000000001" customHeight="1" thickBot="1" x14ac:dyDescent="0.3">
      <c r="A50" s="184"/>
      <c r="B50" s="200"/>
      <c r="C50" s="202"/>
      <c r="D50" s="203"/>
      <c r="E50" s="203"/>
      <c r="F50" s="203"/>
      <c r="G50" s="203"/>
      <c r="H50" s="203"/>
      <c r="I50" s="203"/>
      <c r="J50" s="203"/>
      <c r="K50" s="203"/>
      <c r="L50" s="203"/>
      <c r="M50" s="203"/>
      <c r="N50" s="203"/>
      <c r="O50" s="203"/>
      <c r="P50" s="203"/>
      <c r="Q50" s="203"/>
      <c r="R50" s="203"/>
      <c r="S50" s="184"/>
      <c r="T50" s="163"/>
      <c r="U50" s="164"/>
      <c r="V50" s="93"/>
      <c r="W50" s="93"/>
      <c r="X50" s="94"/>
      <c r="Y50" s="151"/>
    </row>
    <row r="51" spans="1:25" ht="20.100000000000001" customHeight="1" thickBot="1" x14ac:dyDescent="0.3">
      <c r="A51" s="185"/>
      <c r="B51" s="201"/>
      <c r="C51" s="204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185"/>
      <c r="T51" s="99" t="s">
        <v>220</v>
      </c>
      <c r="U51" s="97"/>
      <c r="V51" s="98"/>
      <c r="W51" s="95"/>
      <c r="X51" s="95" t="s">
        <v>221</v>
      </c>
      <c r="Y51" s="96"/>
    </row>
    <row r="52" spans="1:25" ht="14.1" customHeight="1" x14ac:dyDescent="0.25">
      <c r="S52" s="9"/>
    </row>
  </sheetData>
  <dataConsolidate/>
  <mergeCells count="184">
    <mergeCell ref="E48:I48"/>
    <mergeCell ref="J48:M48"/>
    <mergeCell ref="N48:R48"/>
    <mergeCell ref="T48:U48"/>
    <mergeCell ref="A49:A51"/>
    <mergeCell ref="C49:R49"/>
    <mergeCell ref="T49:U49"/>
    <mergeCell ref="B50:B51"/>
    <mergeCell ref="C50:R51"/>
    <mergeCell ref="T50:U50"/>
    <mergeCell ref="E46:I46"/>
    <mergeCell ref="J46:M46"/>
    <mergeCell ref="N46:R46"/>
    <mergeCell ref="T46:U46"/>
    <mergeCell ref="E47:I47"/>
    <mergeCell ref="J47:M47"/>
    <mergeCell ref="N47:R47"/>
    <mergeCell ref="T47:U47"/>
    <mergeCell ref="E44:I44"/>
    <mergeCell ref="J44:M44"/>
    <mergeCell ref="N44:R44"/>
    <mergeCell ref="T44:U44"/>
    <mergeCell ref="E45:I45"/>
    <mergeCell ref="J45:M45"/>
    <mergeCell ref="N45:R45"/>
    <mergeCell ref="T45:U45"/>
    <mergeCell ref="E42:I42"/>
    <mergeCell ref="J42:M42"/>
    <mergeCell ref="N42:R42"/>
    <mergeCell ref="T42:U42"/>
    <mergeCell ref="E43:I43"/>
    <mergeCell ref="J43:M43"/>
    <mergeCell ref="N43:R43"/>
    <mergeCell ref="T43:U43"/>
    <mergeCell ref="E40:I40"/>
    <mergeCell ref="J40:M40"/>
    <mergeCell ref="N40:R40"/>
    <mergeCell ref="T40:U40"/>
    <mergeCell ref="E41:I41"/>
    <mergeCell ref="J41:M41"/>
    <mergeCell ref="N41:R41"/>
    <mergeCell ref="T41:U41"/>
    <mergeCell ref="E39:I39"/>
    <mergeCell ref="J39:M39"/>
    <mergeCell ref="N39:R39"/>
    <mergeCell ref="T39:U39"/>
    <mergeCell ref="E36:I36"/>
    <mergeCell ref="J36:M36"/>
    <mergeCell ref="N36:R36"/>
    <mergeCell ref="T36:U36"/>
    <mergeCell ref="E37:I37"/>
    <mergeCell ref="J37:M37"/>
    <mergeCell ref="N37:R37"/>
    <mergeCell ref="T37:U37"/>
    <mergeCell ref="N32:R32"/>
    <mergeCell ref="T32:U32"/>
    <mergeCell ref="E33:I33"/>
    <mergeCell ref="J33:M33"/>
    <mergeCell ref="N33:R33"/>
    <mergeCell ref="T33:U33"/>
    <mergeCell ref="E38:I38"/>
    <mergeCell ref="J38:M38"/>
    <mergeCell ref="N38:R38"/>
    <mergeCell ref="T38:U38"/>
    <mergeCell ref="E31:I31"/>
    <mergeCell ref="J31:M31"/>
    <mergeCell ref="N31:R31"/>
    <mergeCell ref="T31:U31"/>
    <mergeCell ref="A28:C28"/>
    <mergeCell ref="E28:F28"/>
    <mergeCell ref="G28:R28"/>
    <mergeCell ref="T28:U28"/>
    <mergeCell ref="A29:A48"/>
    <mergeCell ref="B29:D29"/>
    <mergeCell ref="E29:R29"/>
    <mergeCell ref="T29:U29"/>
    <mergeCell ref="E30:I30"/>
    <mergeCell ref="J30:M30"/>
    <mergeCell ref="E34:I34"/>
    <mergeCell ref="J34:M34"/>
    <mergeCell ref="N34:R34"/>
    <mergeCell ref="T34:U34"/>
    <mergeCell ref="E35:I35"/>
    <mergeCell ref="J35:M35"/>
    <mergeCell ref="N35:R35"/>
    <mergeCell ref="T35:U35"/>
    <mergeCell ref="E32:I32"/>
    <mergeCell ref="J32:M32"/>
    <mergeCell ref="A21:C21"/>
    <mergeCell ref="E21:F21"/>
    <mergeCell ref="S21:S51"/>
    <mergeCell ref="T21:U21"/>
    <mergeCell ref="A22:C22"/>
    <mergeCell ref="E22:F22"/>
    <mergeCell ref="T22:U22"/>
    <mergeCell ref="A23:C23"/>
    <mergeCell ref="E23:F23"/>
    <mergeCell ref="T23:U23"/>
    <mergeCell ref="A26:C26"/>
    <mergeCell ref="E26:F26"/>
    <mergeCell ref="T26:U26"/>
    <mergeCell ref="A27:C27"/>
    <mergeCell ref="E27:F27"/>
    <mergeCell ref="T27:U27"/>
    <mergeCell ref="A24:C24"/>
    <mergeCell ref="E24:F24"/>
    <mergeCell ref="T24:U24"/>
    <mergeCell ref="A25:C25"/>
    <mergeCell ref="E25:F25"/>
    <mergeCell ref="T25:U25"/>
    <mergeCell ref="N30:R30"/>
    <mergeCell ref="T30:U30"/>
    <mergeCell ref="A19:C19"/>
    <mergeCell ref="E19:F19"/>
    <mergeCell ref="T19:T20"/>
    <mergeCell ref="U19:Y20"/>
    <mergeCell ref="A20:C20"/>
    <mergeCell ref="E20:F20"/>
    <mergeCell ref="A17:C17"/>
    <mergeCell ref="E17:F17"/>
    <mergeCell ref="T17:T18"/>
    <mergeCell ref="U17:Y18"/>
    <mergeCell ref="A18:C18"/>
    <mergeCell ref="E18:F18"/>
    <mergeCell ref="A15:C15"/>
    <mergeCell ref="E15:F15"/>
    <mergeCell ref="T15:T16"/>
    <mergeCell ref="U15:Y16"/>
    <mergeCell ref="A16:C16"/>
    <mergeCell ref="E16:F16"/>
    <mergeCell ref="A13:C13"/>
    <mergeCell ref="E13:F13"/>
    <mergeCell ref="T13:T14"/>
    <mergeCell ref="U13:Y14"/>
    <mergeCell ref="A14:C14"/>
    <mergeCell ref="E14:F14"/>
    <mergeCell ref="D7:D8"/>
    <mergeCell ref="E7:F8"/>
    <mergeCell ref="G7:G8"/>
    <mergeCell ref="H7:H8"/>
    <mergeCell ref="A11:C11"/>
    <mergeCell ref="E11:F11"/>
    <mergeCell ref="T11:T12"/>
    <mergeCell ref="U11:Y12"/>
    <mergeCell ref="A12:C12"/>
    <mergeCell ref="E12:F12"/>
    <mergeCell ref="T7:T8"/>
    <mergeCell ref="U7:Y8"/>
    <mergeCell ref="A9:C9"/>
    <mergeCell ref="E9:F9"/>
    <mergeCell ref="T9:T10"/>
    <mergeCell ref="U9:Y10"/>
    <mergeCell ref="A10:C10"/>
    <mergeCell ref="E10:F10"/>
    <mergeCell ref="M7:M8"/>
    <mergeCell ref="N7:N8"/>
    <mergeCell ref="O7:O8"/>
    <mergeCell ref="P7:P8"/>
    <mergeCell ref="Q7:Q8"/>
    <mergeCell ref="R7:R8"/>
    <mergeCell ref="A3:B3"/>
    <mergeCell ref="F3:I3"/>
    <mergeCell ref="J3:R3"/>
    <mergeCell ref="T3:T4"/>
    <mergeCell ref="U3:Y4"/>
    <mergeCell ref="A4:B4"/>
    <mergeCell ref="F4:I4"/>
    <mergeCell ref="J4:R4"/>
    <mergeCell ref="E1:H1"/>
    <mergeCell ref="S1:S20"/>
    <mergeCell ref="T1:T2"/>
    <mergeCell ref="U1:Y2"/>
    <mergeCell ref="F2:I2"/>
    <mergeCell ref="J2:R2"/>
    <mergeCell ref="I7:I8"/>
    <mergeCell ref="J7:J8"/>
    <mergeCell ref="K7:K8"/>
    <mergeCell ref="L7:L8"/>
    <mergeCell ref="A5:B5"/>
    <mergeCell ref="F5:I5"/>
    <mergeCell ref="J5:R5"/>
    <mergeCell ref="T5:T6"/>
    <mergeCell ref="U5:Y6"/>
    <mergeCell ref="A7:C8"/>
  </mergeCells>
  <conditionalFormatting sqref="T22:U51 B31:B48">
    <cfRule type="containsBlanks" dxfId="7" priority="5">
      <formula>LEN(TRIM(B22))=0</formula>
    </cfRule>
  </conditionalFormatting>
  <conditionalFormatting sqref="B50 A9:C27">
    <cfRule type="containsBlanks" dxfId="6" priority="8">
      <formula>LEN(TRIM(A9))=0</formula>
    </cfRule>
  </conditionalFormatting>
  <conditionalFormatting sqref="B50:B51">
    <cfRule type="containsBlanks" dxfId="5" priority="7">
      <formula>LEN(TRIM(B50))=0</formula>
    </cfRule>
  </conditionalFormatting>
  <conditionalFormatting sqref="J5">
    <cfRule type="containsBlanks" dxfId="4" priority="6">
      <formula>LEN(TRIM(J5))=0</formula>
    </cfRule>
  </conditionalFormatting>
  <conditionalFormatting sqref="J31:J48">
    <cfRule type="containsBlanks" dxfId="3" priority="4">
      <formula>LEN(TRIM(J31))=0</formula>
    </cfRule>
  </conditionalFormatting>
  <conditionalFormatting sqref="X22:X51">
    <cfRule type="containsBlanks" dxfId="2" priority="3">
      <formula>LEN(TRIM(X22))=0</formula>
    </cfRule>
  </conditionalFormatting>
  <conditionalFormatting sqref="J3">
    <cfRule type="containsBlanks" dxfId="1" priority="2">
      <formula>LEN(TRIM(J3))=0</formula>
    </cfRule>
  </conditionalFormatting>
  <conditionalFormatting sqref="E9">
    <cfRule type="containsBlanks" dxfId="0" priority="1">
      <formula>LEN(TRIM(E9))=0</formula>
    </cfRule>
  </conditionalFormatting>
  <printOptions horizontalCentered="1" verticalCentered="1"/>
  <pageMargins left="3.937007874015748E-2" right="3.937007874015748E-2" top="3.937007874015748E-2" bottom="3.937007874015748E-2" header="0" footer="0"/>
  <pageSetup paperSize="9" scale="5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promptTitle="Sélectionner le temps " prompt="-" xr:uid="{AC1CE21B-99AD-44CF-8AE7-3944C8C99325}">
          <x14:formula1>
            <xm:f>LISTES!$R$16:$R$21</xm:f>
          </x14:formula1>
          <xm:sqref>B50:B51</xm:sqref>
        </x14:dataValidation>
        <x14:dataValidation type="list" allowBlank="1" showInputMessage="1" prompt="Choisir le fournisseur" xr:uid="{71203B68-F202-4672-B370-EF16BA472CB4}">
          <x14:formula1>
            <xm:f>LISTES!$N$2:$N$28</xm:f>
          </x14:formula1>
          <xm:sqref>T22:U50</xm:sqref>
        </x14:dataValidation>
        <x14:dataValidation type="list" allowBlank="1" showInputMessage="1" showErrorMessage="1" promptTitle="OUI OU NON ?" xr:uid="{C431537D-DB88-4988-9DB9-2195F3D22FE7}">
          <x14:formula1>
            <xm:f>LISTES!$R$2:$R$3</xm:f>
          </x14:formula1>
          <xm:sqref>J5</xm:sqref>
        </x14:dataValidation>
        <x14:dataValidation type="list" allowBlank="1" showInputMessage="1" showErrorMessage="1" prompt="Choisir une unité" xr:uid="{446D1F5F-C4D5-4279-B4ED-02A8EE772952}">
          <x14:formula1>
            <xm:f>LISTES!$R$5:$R$12</xm:f>
          </x14:formula1>
          <xm:sqref>X22:X50</xm:sqref>
        </x14:dataValidation>
        <x14:dataValidation type="list" allowBlank="1" showInputMessage="1" prompt="Saisir la machine et numéro" xr:uid="{63008144-A15F-480F-A6C3-186BD2D76967}">
          <x14:formula1>
            <xm:f>LISTES!$H$2:$H$81</xm:f>
          </x14:formula1>
          <xm:sqref>B31:B48</xm:sqref>
        </x14:dataValidation>
        <x14:dataValidation type="list" allowBlank="1" showInputMessage="1" showErrorMessage="1" promptTitle="Sélectionner le fournisseur" xr:uid="{BFA7FB90-4A1F-47E3-AD66-1B822E5E8B91}">
          <x14:formula1>
            <xm:f>LISTES!$R$25:$R$32</xm:f>
          </x14:formula1>
          <xm:sqref>J31:M48</xm:sqref>
        </x14:dataValidation>
        <x14:dataValidation type="list" allowBlank="1" showInputMessage="1" prompt="Sélectionner une personne" xr:uid="{B9EE2BBF-BED8-4D1D-A1CD-1C57AA949EE5}">
          <x14:formula1>
            <xm:f>LISTES!$B$2:$B$57</xm:f>
          </x14:formula1>
          <xm:sqref>A9:C27</xm:sqref>
        </x14:dataValidation>
        <x14:dataValidation type="list" allowBlank="1" showInputMessage="1" showErrorMessage="1" xr:uid="{E92B6B2E-0C4C-4984-8DB2-53D0FD148957}">
          <x14:formula1>
            <xm:f>LISTES!$B$2:$B$47</xm:f>
          </x14:formula1>
          <xm:sqref>J3</xm:sqref>
        </x14:dataValidation>
        <x14:dataValidation type="list" allowBlank="1" showInputMessage="1" prompt="Choisir oui ou non" xr:uid="{54BC958F-AA33-4909-91CF-B734C01AB9C5}">
          <x14:formula1>
            <xm:f>LISTES!$R$2:$R$3</xm:f>
          </x14:formula1>
          <xm:sqref>U51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0000"/>
  </sheetPr>
  <dimension ref="A1:R81"/>
  <sheetViews>
    <sheetView zoomScale="60" zoomScaleNormal="60" workbookViewId="0">
      <selection activeCell="Q35" sqref="Q35"/>
    </sheetView>
  </sheetViews>
  <sheetFormatPr baseColWidth="10" defaultColWidth="11.5703125" defaultRowHeight="15.75" x14ac:dyDescent="0.25"/>
  <cols>
    <col min="1" max="1" width="4" style="71" customWidth="1"/>
    <col min="2" max="2" width="38.85546875" style="71" customWidth="1"/>
    <col min="3" max="3" width="4.42578125" style="71" customWidth="1"/>
    <col min="4" max="4" width="30.5703125" style="71" customWidth="1"/>
    <col min="5" max="5" width="10.42578125" style="72" customWidth="1"/>
    <col min="6" max="6" width="9.42578125" style="71" customWidth="1"/>
    <col min="7" max="7" width="3.85546875" style="71" customWidth="1"/>
    <col min="8" max="8" width="32.42578125" style="71" customWidth="1"/>
    <col min="9" max="9" width="12.5703125" style="71" bestFit="1" customWidth="1"/>
    <col min="10" max="10" width="13.5703125" style="71" customWidth="1"/>
    <col min="11" max="11" width="41.85546875" style="71" bestFit="1" customWidth="1"/>
    <col min="12" max="12" width="8" style="71" customWidth="1"/>
    <col min="13" max="13" width="3.85546875" style="71" customWidth="1"/>
    <col min="14" max="14" width="30.42578125" style="71" bestFit="1" customWidth="1"/>
    <col min="15" max="15" width="26.5703125" style="71" customWidth="1"/>
    <col min="16" max="16" width="20.140625" style="71" customWidth="1"/>
    <col min="17" max="17" width="29.42578125" style="71" customWidth="1"/>
    <col min="18" max="18" width="23.42578125" style="71" customWidth="1"/>
    <col min="19" max="19" width="7.5703125" style="71" bestFit="1" customWidth="1"/>
    <col min="20" max="20" width="20.42578125" style="71" customWidth="1"/>
    <col min="21" max="21" width="5.42578125" style="71" customWidth="1"/>
    <col min="22" max="22" width="11.5703125" style="71"/>
    <col min="23" max="23" width="4.5703125" style="71" customWidth="1"/>
    <col min="24" max="24" width="17.5703125" style="71" bestFit="1" customWidth="1"/>
    <col min="25" max="16384" width="11.5703125" style="71"/>
  </cols>
  <sheetData>
    <row r="1" spans="1:18" ht="16.5" thickBot="1" x14ac:dyDescent="0.3">
      <c r="G1" s="73"/>
      <c r="H1" s="74" t="s">
        <v>105</v>
      </c>
      <c r="I1" s="74" t="s">
        <v>168</v>
      </c>
      <c r="J1" s="74" t="s">
        <v>133</v>
      </c>
      <c r="K1" s="74" t="s">
        <v>134</v>
      </c>
      <c r="M1" s="75"/>
      <c r="N1" s="74" t="s">
        <v>106</v>
      </c>
      <c r="O1" s="74" t="s">
        <v>107</v>
      </c>
      <c r="P1" s="74" t="s">
        <v>133</v>
      </c>
      <c r="R1" s="81" t="s">
        <v>124</v>
      </c>
    </row>
    <row r="2" spans="1:18" ht="15.75" customHeight="1" thickBot="1" x14ac:dyDescent="0.3">
      <c r="A2" s="244" t="s">
        <v>12</v>
      </c>
      <c r="B2" s="107" t="s">
        <v>326</v>
      </c>
      <c r="C2" s="244" t="s">
        <v>123</v>
      </c>
      <c r="D2" s="108" t="s">
        <v>16</v>
      </c>
      <c r="G2" s="244" t="s">
        <v>66</v>
      </c>
      <c r="H2" s="63" t="s">
        <v>21</v>
      </c>
      <c r="I2" s="46">
        <v>2501</v>
      </c>
      <c r="J2" s="66">
        <v>1</v>
      </c>
      <c r="K2" s="1" t="s">
        <v>145</v>
      </c>
      <c r="M2" s="244" t="s">
        <v>38</v>
      </c>
      <c r="N2" s="85" t="s">
        <v>47</v>
      </c>
      <c r="O2" s="85"/>
      <c r="P2" s="52"/>
      <c r="R2" s="82" t="s">
        <v>41</v>
      </c>
    </row>
    <row r="3" spans="1:18" ht="16.5" thickBot="1" x14ac:dyDescent="0.3">
      <c r="A3" s="245"/>
      <c r="B3" s="106" t="s">
        <v>327</v>
      </c>
      <c r="C3" s="245"/>
      <c r="D3" s="109" t="s">
        <v>209</v>
      </c>
      <c r="G3" s="245"/>
      <c r="H3" s="64" t="s">
        <v>22</v>
      </c>
      <c r="I3" s="47">
        <v>2502</v>
      </c>
      <c r="J3" s="66">
        <v>1</v>
      </c>
      <c r="K3" s="2" t="s">
        <v>140</v>
      </c>
      <c r="M3" s="245"/>
      <c r="N3" s="76" t="s">
        <v>48</v>
      </c>
      <c r="O3" s="76"/>
      <c r="P3" s="45"/>
      <c r="R3" s="77" t="s">
        <v>42</v>
      </c>
    </row>
    <row r="4" spans="1:18" ht="15.75" customHeight="1" thickBot="1" x14ac:dyDescent="0.3">
      <c r="A4" s="245"/>
      <c r="B4" s="107" t="s">
        <v>328</v>
      </c>
      <c r="C4" s="245"/>
      <c r="D4" s="109" t="s">
        <v>13</v>
      </c>
      <c r="G4" s="245"/>
      <c r="H4" s="64" t="s">
        <v>23</v>
      </c>
      <c r="I4" s="47">
        <v>2503</v>
      </c>
      <c r="J4" s="66">
        <v>1</v>
      </c>
      <c r="K4" s="2" t="s">
        <v>145</v>
      </c>
      <c r="M4" s="245"/>
      <c r="N4" s="76" t="s">
        <v>95</v>
      </c>
      <c r="O4" s="76"/>
      <c r="P4" s="45">
        <v>5</v>
      </c>
    </row>
    <row r="5" spans="1:18" ht="15" customHeight="1" thickBot="1" x14ac:dyDescent="0.3">
      <c r="A5" s="245"/>
      <c r="B5" s="106" t="s">
        <v>329</v>
      </c>
      <c r="C5" s="245"/>
      <c r="D5" s="109" t="s">
        <v>210</v>
      </c>
      <c r="G5" s="245"/>
      <c r="H5" s="64" t="s">
        <v>24</v>
      </c>
      <c r="I5" s="47">
        <v>2504</v>
      </c>
      <c r="J5" s="66">
        <v>1</v>
      </c>
      <c r="K5" s="3" t="s">
        <v>149</v>
      </c>
      <c r="M5" s="245"/>
      <c r="N5" s="76" t="s">
        <v>49</v>
      </c>
      <c r="O5" s="76"/>
      <c r="P5" s="45">
        <v>5</v>
      </c>
      <c r="R5" s="78" t="s">
        <v>62</v>
      </c>
    </row>
    <row r="6" spans="1:18" ht="18.75" thickBot="1" x14ac:dyDescent="0.3">
      <c r="A6" s="245"/>
      <c r="B6" s="107" t="s">
        <v>330</v>
      </c>
      <c r="C6" s="245"/>
      <c r="D6" s="109" t="s">
        <v>209</v>
      </c>
      <c r="G6" s="245"/>
      <c r="H6" s="64" t="s">
        <v>25</v>
      </c>
      <c r="I6" s="47">
        <v>2505</v>
      </c>
      <c r="J6" s="66">
        <v>1</v>
      </c>
      <c r="K6" s="3" t="s">
        <v>141</v>
      </c>
      <c r="M6" s="245"/>
      <c r="N6" s="76" t="s">
        <v>50</v>
      </c>
      <c r="O6" s="76"/>
      <c r="P6" s="45"/>
      <c r="R6" s="79" t="s">
        <v>207</v>
      </c>
    </row>
    <row r="7" spans="1:18" ht="18.75" thickBot="1" x14ac:dyDescent="0.3">
      <c r="A7" s="245"/>
      <c r="B7" s="106" t="s">
        <v>331</v>
      </c>
      <c r="C7" s="245"/>
      <c r="D7" s="110" t="s">
        <v>211</v>
      </c>
      <c r="G7" s="245"/>
      <c r="H7" s="64" t="s">
        <v>26</v>
      </c>
      <c r="I7" s="47">
        <v>2506</v>
      </c>
      <c r="J7" s="66">
        <v>1</v>
      </c>
      <c r="K7" s="7" t="s">
        <v>144</v>
      </c>
      <c r="M7" s="245"/>
      <c r="N7" s="76" t="s">
        <v>51</v>
      </c>
      <c r="O7" s="76"/>
      <c r="P7" s="45">
        <v>5</v>
      </c>
      <c r="R7" s="79" t="s">
        <v>208</v>
      </c>
    </row>
    <row r="8" spans="1:18" ht="16.5" thickBot="1" x14ac:dyDescent="0.3">
      <c r="A8" s="245"/>
      <c r="B8" s="107" t="s">
        <v>332</v>
      </c>
      <c r="C8" s="245"/>
      <c r="D8" s="109" t="s">
        <v>16</v>
      </c>
      <c r="G8" s="245"/>
      <c r="H8" s="64" t="s">
        <v>27</v>
      </c>
      <c r="I8" s="47">
        <v>2507</v>
      </c>
      <c r="J8" s="66">
        <v>1</v>
      </c>
      <c r="K8" s="4" t="s">
        <v>143</v>
      </c>
      <c r="M8" s="245"/>
      <c r="N8" s="76" t="s">
        <v>52</v>
      </c>
      <c r="O8" s="76"/>
      <c r="P8" s="45"/>
      <c r="R8" s="79" t="s">
        <v>97</v>
      </c>
    </row>
    <row r="9" spans="1:18" ht="16.5" thickBot="1" x14ac:dyDescent="0.3">
      <c r="A9" s="245"/>
      <c r="B9" s="106" t="s">
        <v>333</v>
      </c>
      <c r="C9" s="245"/>
      <c r="D9" s="109" t="s">
        <v>13</v>
      </c>
      <c r="G9" s="245"/>
      <c r="H9" s="64" t="s">
        <v>28</v>
      </c>
      <c r="I9" s="47">
        <v>2508</v>
      </c>
      <c r="J9" s="66">
        <v>1</v>
      </c>
      <c r="K9" s="4" t="s">
        <v>150</v>
      </c>
      <c r="M9" s="245"/>
      <c r="N9" s="76" t="s">
        <v>53</v>
      </c>
      <c r="O9" s="76"/>
      <c r="P9" s="45">
        <v>5</v>
      </c>
      <c r="R9" s="79" t="s">
        <v>63</v>
      </c>
    </row>
    <row r="10" spans="1:18" ht="16.5" thickBot="1" x14ac:dyDescent="0.3">
      <c r="A10" s="245"/>
      <c r="B10" s="107" t="s">
        <v>334</v>
      </c>
      <c r="C10" s="245"/>
      <c r="D10" s="109" t="s">
        <v>13</v>
      </c>
      <c r="G10" s="245"/>
      <c r="H10" s="64" t="s">
        <v>29</v>
      </c>
      <c r="I10" s="47">
        <v>2509</v>
      </c>
      <c r="J10" s="66">
        <v>1</v>
      </c>
      <c r="K10" s="4" t="s">
        <v>148</v>
      </c>
      <c r="M10" s="245"/>
      <c r="N10" s="76" t="s">
        <v>54</v>
      </c>
      <c r="O10" s="76"/>
      <c r="P10" s="45"/>
      <c r="R10" s="79" t="s">
        <v>64</v>
      </c>
    </row>
    <row r="11" spans="1:18" ht="16.5" thickBot="1" x14ac:dyDescent="0.3">
      <c r="A11" s="245"/>
      <c r="B11" s="106" t="s">
        <v>335</v>
      </c>
      <c r="C11" s="245"/>
      <c r="D11" s="109" t="s">
        <v>209</v>
      </c>
      <c r="G11" s="245"/>
      <c r="H11" s="64" t="s">
        <v>30</v>
      </c>
      <c r="I11" s="47">
        <v>2510</v>
      </c>
      <c r="J11" s="66">
        <v>1</v>
      </c>
      <c r="K11" s="4" t="s">
        <v>147</v>
      </c>
      <c r="M11" s="245"/>
      <c r="N11" s="76" t="s">
        <v>55</v>
      </c>
      <c r="O11" s="76"/>
      <c r="P11" s="45"/>
      <c r="R11" s="79" t="s">
        <v>56</v>
      </c>
    </row>
    <row r="12" spans="1:18" ht="16.5" thickBot="1" x14ac:dyDescent="0.3">
      <c r="A12" s="245"/>
      <c r="B12" s="107" t="s">
        <v>336</v>
      </c>
      <c r="C12" s="245"/>
      <c r="D12" s="109" t="s">
        <v>209</v>
      </c>
      <c r="G12" s="245"/>
      <c r="H12" s="64" t="s">
        <v>46</v>
      </c>
      <c r="I12" s="47">
        <v>2511</v>
      </c>
      <c r="J12" s="66">
        <v>1</v>
      </c>
      <c r="K12" s="4" t="s">
        <v>146</v>
      </c>
      <c r="M12" s="245"/>
      <c r="N12" s="76" t="s">
        <v>96</v>
      </c>
      <c r="O12" s="76"/>
      <c r="P12" s="45">
        <v>5</v>
      </c>
      <c r="R12" s="80" t="s">
        <v>65</v>
      </c>
    </row>
    <row r="13" spans="1:18" ht="16.5" thickBot="1" x14ac:dyDescent="0.3">
      <c r="A13" s="245"/>
      <c r="B13" s="106" t="s">
        <v>337</v>
      </c>
      <c r="C13" s="245"/>
      <c r="D13" s="109" t="s">
        <v>212</v>
      </c>
      <c r="G13" s="245"/>
      <c r="H13" s="64" t="s">
        <v>84</v>
      </c>
      <c r="I13" s="47">
        <v>2512</v>
      </c>
      <c r="J13" s="66">
        <v>1</v>
      </c>
      <c r="K13" s="2" t="s">
        <v>142</v>
      </c>
      <c r="M13" s="245"/>
      <c r="N13" s="76" t="s">
        <v>59</v>
      </c>
      <c r="O13" s="76"/>
      <c r="P13" s="45"/>
    </row>
    <row r="14" spans="1:18" ht="16.5" thickBot="1" x14ac:dyDescent="0.3">
      <c r="A14" s="245"/>
      <c r="B14" s="107" t="s">
        <v>338</v>
      </c>
      <c r="C14" s="245"/>
      <c r="D14" s="109" t="s">
        <v>16</v>
      </c>
      <c r="G14" s="245"/>
      <c r="H14" s="64" t="s">
        <v>86</v>
      </c>
      <c r="I14" s="47">
        <v>2513</v>
      </c>
      <c r="J14" s="66">
        <v>1</v>
      </c>
      <c r="K14" s="2" t="s">
        <v>151</v>
      </c>
      <c r="M14" s="245"/>
      <c r="N14" s="76" t="s">
        <v>57</v>
      </c>
      <c r="O14" s="76"/>
      <c r="P14" s="45"/>
    </row>
    <row r="15" spans="1:18" ht="15" customHeight="1" thickBot="1" x14ac:dyDescent="0.3">
      <c r="A15" s="245"/>
      <c r="B15" s="106" t="s">
        <v>339</v>
      </c>
      <c r="C15" s="245"/>
      <c r="D15" s="109" t="s">
        <v>209</v>
      </c>
      <c r="G15" s="245"/>
      <c r="H15" s="64" t="s">
        <v>87</v>
      </c>
      <c r="I15" s="47">
        <v>2514</v>
      </c>
      <c r="J15" s="66">
        <v>1</v>
      </c>
      <c r="K15" s="2" t="s">
        <v>152</v>
      </c>
      <c r="M15" s="245"/>
      <c r="N15" s="76" t="s">
        <v>58</v>
      </c>
      <c r="O15" s="76"/>
      <c r="P15" s="45"/>
      <c r="R15" s="81" t="s">
        <v>67</v>
      </c>
    </row>
    <row r="16" spans="1:18" ht="16.5" thickBot="1" x14ac:dyDescent="0.3">
      <c r="A16" s="245"/>
      <c r="B16" s="107" t="s">
        <v>340</v>
      </c>
      <c r="C16" s="245"/>
      <c r="D16" s="109" t="s">
        <v>209</v>
      </c>
      <c r="G16" s="245"/>
      <c r="H16" s="64" t="s">
        <v>91</v>
      </c>
      <c r="I16" s="47">
        <v>2515</v>
      </c>
      <c r="J16" s="66">
        <v>1</v>
      </c>
      <c r="K16" s="2" t="s">
        <v>153</v>
      </c>
      <c r="M16" s="245"/>
      <c r="N16" s="76" t="s">
        <v>60</v>
      </c>
      <c r="O16" s="76"/>
      <c r="P16" s="45"/>
      <c r="R16" s="85" t="s">
        <v>68</v>
      </c>
    </row>
    <row r="17" spans="1:18" ht="16.5" thickBot="1" x14ac:dyDescent="0.3">
      <c r="A17" s="245"/>
      <c r="B17" s="106" t="s">
        <v>341</v>
      </c>
      <c r="C17" s="245"/>
      <c r="D17" s="109" t="s">
        <v>13</v>
      </c>
      <c r="G17" s="245"/>
      <c r="H17" s="64" t="s">
        <v>98</v>
      </c>
      <c r="I17" s="47">
        <v>2516</v>
      </c>
      <c r="J17" s="66">
        <v>1</v>
      </c>
      <c r="K17" s="2" t="s">
        <v>154</v>
      </c>
      <c r="M17" s="245"/>
      <c r="N17" s="76" t="s">
        <v>74</v>
      </c>
      <c r="O17" s="76"/>
      <c r="P17" s="45"/>
      <c r="R17" s="76" t="s">
        <v>69</v>
      </c>
    </row>
    <row r="18" spans="1:18" ht="16.5" thickBot="1" x14ac:dyDescent="0.3">
      <c r="A18" s="245"/>
      <c r="B18" s="107" t="s">
        <v>342</v>
      </c>
      <c r="C18" s="245"/>
      <c r="D18" s="109" t="s">
        <v>18</v>
      </c>
      <c r="G18" s="245"/>
      <c r="H18" s="64" t="s">
        <v>102</v>
      </c>
      <c r="I18" s="47">
        <v>2517</v>
      </c>
      <c r="J18" s="66">
        <v>1</v>
      </c>
      <c r="K18" s="3" t="s">
        <v>155</v>
      </c>
      <c r="M18" s="245"/>
      <c r="N18" s="76" t="s">
        <v>75</v>
      </c>
      <c r="O18" s="76"/>
      <c r="P18" s="45">
        <v>5</v>
      </c>
      <c r="R18" s="76" t="s">
        <v>70</v>
      </c>
    </row>
    <row r="19" spans="1:18" ht="16.5" thickBot="1" x14ac:dyDescent="0.3">
      <c r="A19" s="245"/>
      <c r="B19" s="106" t="s">
        <v>343</v>
      </c>
      <c r="C19" s="245"/>
      <c r="D19" s="109" t="s">
        <v>18</v>
      </c>
      <c r="G19" s="245"/>
      <c r="H19" s="64" t="s">
        <v>103</v>
      </c>
      <c r="I19" s="47">
        <v>2518</v>
      </c>
      <c r="J19" s="66">
        <v>1</v>
      </c>
      <c r="K19" s="2" t="s">
        <v>156</v>
      </c>
      <c r="M19" s="245"/>
      <c r="N19" s="76" t="s">
        <v>88</v>
      </c>
      <c r="O19" s="76"/>
      <c r="P19" s="45"/>
      <c r="R19" s="76" t="s">
        <v>71</v>
      </c>
    </row>
    <row r="20" spans="1:18" ht="16.5" thickBot="1" x14ac:dyDescent="0.3">
      <c r="A20" s="245"/>
      <c r="B20" s="107" t="s">
        <v>344</v>
      </c>
      <c r="C20" s="245"/>
      <c r="D20" s="109" t="s">
        <v>15</v>
      </c>
      <c r="G20" s="245"/>
      <c r="H20" s="64" t="s">
        <v>135</v>
      </c>
      <c r="I20" s="47">
        <v>2519</v>
      </c>
      <c r="J20" s="66">
        <v>1</v>
      </c>
      <c r="K20" s="12" t="s">
        <v>157</v>
      </c>
      <c r="M20" s="245"/>
      <c r="N20" s="76" t="s">
        <v>89</v>
      </c>
      <c r="O20" s="76"/>
      <c r="P20" s="45"/>
      <c r="R20" s="76" t="s">
        <v>72</v>
      </c>
    </row>
    <row r="21" spans="1:18" ht="15" customHeight="1" thickBot="1" x14ac:dyDescent="0.3">
      <c r="A21" s="245"/>
      <c r="B21" s="106" t="s">
        <v>345</v>
      </c>
      <c r="C21" s="245"/>
      <c r="D21" s="109" t="s">
        <v>16</v>
      </c>
      <c r="G21" s="245"/>
      <c r="H21" s="64" t="s">
        <v>136</v>
      </c>
      <c r="I21" s="47">
        <v>2520</v>
      </c>
      <c r="J21" s="66">
        <v>1</v>
      </c>
      <c r="K21" s="2" t="s">
        <v>158</v>
      </c>
      <c r="M21" s="245"/>
      <c r="N21" s="76" t="s">
        <v>92</v>
      </c>
      <c r="O21" s="76"/>
      <c r="P21" s="45"/>
      <c r="R21" s="77" t="s">
        <v>73</v>
      </c>
    </row>
    <row r="22" spans="1:18" ht="16.5" thickBot="1" x14ac:dyDescent="0.3">
      <c r="A22" s="245"/>
      <c r="B22" s="107" t="s">
        <v>346</v>
      </c>
      <c r="C22" s="245"/>
      <c r="D22" s="109" t="s">
        <v>209</v>
      </c>
      <c r="G22" s="245"/>
      <c r="H22" s="64" t="s">
        <v>137</v>
      </c>
      <c r="I22" s="47">
        <v>2521</v>
      </c>
      <c r="J22" s="66">
        <v>1</v>
      </c>
      <c r="K22" s="2" t="s">
        <v>159</v>
      </c>
      <c r="M22" s="245"/>
      <c r="N22" s="76" t="s">
        <v>93</v>
      </c>
      <c r="O22" s="76"/>
      <c r="P22" s="45"/>
    </row>
    <row r="23" spans="1:18" ht="16.5" thickBot="1" x14ac:dyDescent="0.3">
      <c r="A23" s="245"/>
      <c r="B23" s="106" t="s">
        <v>347</v>
      </c>
      <c r="C23" s="245"/>
      <c r="D23" s="109" t="s">
        <v>210</v>
      </c>
      <c r="G23" s="245"/>
      <c r="H23" s="64" t="s">
        <v>138</v>
      </c>
      <c r="I23" s="47">
        <v>2522</v>
      </c>
      <c r="J23" s="66">
        <v>1</v>
      </c>
      <c r="K23" s="2" t="s">
        <v>161</v>
      </c>
      <c r="M23" s="245"/>
      <c r="N23" s="87" t="s">
        <v>110</v>
      </c>
      <c r="O23" s="76"/>
      <c r="P23" s="45">
        <v>5</v>
      </c>
    </row>
    <row r="24" spans="1:18" ht="16.5" thickBot="1" x14ac:dyDescent="0.3">
      <c r="A24" s="245"/>
      <c r="B24" s="107" t="s">
        <v>348</v>
      </c>
      <c r="C24" s="245"/>
      <c r="D24" s="109" t="s">
        <v>18</v>
      </c>
      <c r="G24" s="245"/>
      <c r="H24" s="65" t="s">
        <v>139</v>
      </c>
      <c r="I24" s="48">
        <v>2523</v>
      </c>
      <c r="J24" s="66">
        <v>1</v>
      </c>
      <c r="K24" s="5" t="s">
        <v>160</v>
      </c>
      <c r="M24" s="245"/>
      <c r="N24" s="87" t="s">
        <v>111</v>
      </c>
      <c r="O24" s="76"/>
      <c r="P24" s="88"/>
      <c r="R24" s="81" t="s">
        <v>77</v>
      </c>
    </row>
    <row r="25" spans="1:18" ht="16.5" thickBot="1" x14ac:dyDescent="0.3">
      <c r="A25" s="245"/>
      <c r="B25" s="106" t="s">
        <v>349</v>
      </c>
      <c r="C25" s="245"/>
      <c r="D25" s="109" t="s">
        <v>13</v>
      </c>
      <c r="G25" s="245"/>
      <c r="H25" s="64" t="s">
        <v>269</v>
      </c>
      <c r="I25" s="46">
        <v>2901</v>
      </c>
      <c r="J25" s="66">
        <v>1</v>
      </c>
      <c r="K25" s="15" t="s">
        <v>162</v>
      </c>
      <c r="M25" s="245"/>
      <c r="N25" s="87" t="s">
        <v>112</v>
      </c>
      <c r="O25" s="76"/>
      <c r="P25" s="88"/>
      <c r="R25" s="85" t="s">
        <v>83</v>
      </c>
    </row>
    <row r="26" spans="1:18" ht="16.5" thickBot="1" x14ac:dyDescent="0.3">
      <c r="A26" s="245"/>
      <c r="B26" s="107" t="s">
        <v>350</v>
      </c>
      <c r="C26" s="245"/>
      <c r="D26" s="109" t="s">
        <v>18</v>
      </c>
      <c r="G26" s="245"/>
      <c r="H26" s="65" t="s">
        <v>270</v>
      </c>
      <c r="I26" s="47">
        <v>2902</v>
      </c>
      <c r="J26" s="66">
        <v>1</v>
      </c>
      <c r="K26" s="4" t="s">
        <v>163</v>
      </c>
      <c r="M26" s="245"/>
      <c r="N26" s="87" t="s">
        <v>49</v>
      </c>
      <c r="O26" s="76"/>
      <c r="P26" s="88"/>
      <c r="R26" s="76" t="s">
        <v>78</v>
      </c>
    </row>
    <row r="27" spans="1:18" ht="15" customHeight="1" thickBot="1" x14ac:dyDescent="0.3">
      <c r="A27" s="245"/>
      <c r="B27" s="106" t="s">
        <v>351</v>
      </c>
      <c r="C27" s="245"/>
      <c r="D27" s="111" t="s">
        <v>209</v>
      </c>
      <c r="G27" s="245"/>
      <c r="H27" s="64" t="s">
        <v>271</v>
      </c>
      <c r="I27" s="48">
        <v>2909</v>
      </c>
      <c r="J27" s="66">
        <v>1</v>
      </c>
      <c r="K27" s="16" t="s">
        <v>164</v>
      </c>
      <c r="M27" s="245"/>
      <c r="N27" s="87" t="s">
        <v>113</v>
      </c>
      <c r="O27" s="76"/>
      <c r="P27" s="88"/>
      <c r="R27" s="76" t="s">
        <v>79</v>
      </c>
    </row>
    <row r="28" spans="1:18" ht="16.5" thickBot="1" x14ac:dyDescent="0.3">
      <c r="A28" s="245"/>
      <c r="B28" s="107" t="s">
        <v>352</v>
      </c>
      <c r="C28" s="245"/>
      <c r="D28" s="109" t="s">
        <v>13</v>
      </c>
      <c r="G28" s="245"/>
      <c r="H28" s="65" t="s">
        <v>272</v>
      </c>
      <c r="I28" s="53">
        <v>2903</v>
      </c>
      <c r="J28" s="66">
        <v>1</v>
      </c>
      <c r="K28" s="1" t="s">
        <v>114</v>
      </c>
      <c r="M28" s="246"/>
      <c r="N28" s="89" t="s">
        <v>61</v>
      </c>
      <c r="O28" s="77"/>
      <c r="P28" s="90"/>
      <c r="R28" s="76" t="s">
        <v>80</v>
      </c>
    </row>
    <row r="29" spans="1:18" ht="15" customHeight="1" thickBot="1" x14ac:dyDescent="0.3">
      <c r="A29" s="245"/>
      <c r="B29" s="106" t="s">
        <v>353</v>
      </c>
      <c r="C29" s="245"/>
      <c r="D29" s="109" t="s">
        <v>209</v>
      </c>
      <c r="G29" s="245"/>
      <c r="H29" s="64" t="s">
        <v>273</v>
      </c>
      <c r="I29" s="50">
        <v>2904</v>
      </c>
      <c r="J29" s="66">
        <v>1</v>
      </c>
      <c r="K29" s="13" t="s">
        <v>85</v>
      </c>
      <c r="R29" s="76" t="s">
        <v>81</v>
      </c>
    </row>
    <row r="30" spans="1:18" ht="16.5" thickBot="1" x14ac:dyDescent="0.3">
      <c r="A30" s="245"/>
      <c r="B30" s="107" t="s">
        <v>354</v>
      </c>
      <c r="C30" s="245"/>
      <c r="D30" s="109" t="s">
        <v>209</v>
      </c>
      <c r="G30" s="245"/>
      <c r="H30" s="65" t="s">
        <v>274</v>
      </c>
      <c r="I30" s="49">
        <v>2905</v>
      </c>
      <c r="J30" s="66">
        <v>1</v>
      </c>
      <c r="K30" s="14" t="s">
        <v>165</v>
      </c>
      <c r="R30" s="76" t="s">
        <v>82</v>
      </c>
    </row>
    <row r="31" spans="1:18" ht="16.5" thickBot="1" x14ac:dyDescent="0.3">
      <c r="A31" s="245"/>
      <c r="B31" s="106" t="s">
        <v>355</v>
      </c>
      <c r="C31" s="245"/>
      <c r="D31" s="109" t="s">
        <v>13</v>
      </c>
      <c r="G31" s="245"/>
      <c r="H31" s="64" t="s">
        <v>275</v>
      </c>
      <c r="I31" s="50">
        <v>2907</v>
      </c>
      <c r="J31" s="66">
        <v>1</v>
      </c>
      <c r="K31" s="14" t="s">
        <v>166</v>
      </c>
      <c r="R31" s="76" t="s">
        <v>94</v>
      </c>
    </row>
    <row r="32" spans="1:18" ht="16.5" thickBot="1" x14ac:dyDescent="0.3">
      <c r="A32" s="245"/>
      <c r="B32" s="107" t="s">
        <v>356</v>
      </c>
      <c r="C32" s="245"/>
      <c r="D32" s="109" t="s">
        <v>18</v>
      </c>
      <c r="G32" s="245"/>
      <c r="H32" s="65" t="s">
        <v>276</v>
      </c>
      <c r="I32" s="54">
        <v>2908</v>
      </c>
      <c r="J32" s="66">
        <v>1</v>
      </c>
      <c r="K32" s="55" t="s">
        <v>167</v>
      </c>
      <c r="R32" s="77" t="s">
        <v>108</v>
      </c>
    </row>
    <row r="33" spans="1:15" ht="16.5" thickBot="1" x14ac:dyDescent="0.3">
      <c r="A33" s="245"/>
      <c r="B33" s="106" t="s">
        <v>357</v>
      </c>
      <c r="C33" s="245"/>
      <c r="D33" s="109" t="s">
        <v>209</v>
      </c>
      <c r="G33" s="245"/>
      <c r="H33" s="64" t="s">
        <v>277</v>
      </c>
      <c r="I33" s="50">
        <v>4001</v>
      </c>
      <c r="J33" s="66">
        <v>1</v>
      </c>
      <c r="K33" s="12" t="s">
        <v>169</v>
      </c>
      <c r="N33" s="81" t="s">
        <v>109</v>
      </c>
      <c r="O33" s="81" t="s">
        <v>132</v>
      </c>
    </row>
    <row r="34" spans="1:15" ht="16.5" thickBot="1" x14ac:dyDescent="0.3">
      <c r="A34" s="245"/>
      <c r="B34" s="107" t="s">
        <v>358</v>
      </c>
      <c r="C34" s="245"/>
      <c r="D34" s="109" t="s">
        <v>209</v>
      </c>
      <c r="G34" s="245"/>
      <c r="H34" s="65" t="s">
        <v>278</v>
      </c>
      <c r="I34" s="51">
        <v>4002</v>
      </c>
      <c r="J34" s="66">
        <v>1</v>
      </c>
      <c r="K34" s="2" t="s">
        <v>170</v>
      </c>
      <c r="N34" s="82" t="s">
        <v>18</v>
      </c>
      <c r="O34" s="83">
        <v>5</v>
      </c>
    </row>
    <row r="35" spans="1:15" ht="16.5" thickBot="1" x14ac:dyDescent="0.3">
      <c r="A35" s="245"/>
      <c r="B35" s="106" t="s">
        <v>359</v>
      </c>
      <c r="C35" s="245"/>
      <c r="D35" s="109" t="s">
        <v>16</v>
      </c>
      <c r="G35" s="245"/>
      <c r="H35" s="64" t="s">
        <v>279</v>
      </c>
      <c r="I35" s="51">
        <v>4003</v>
      </c>
      <c r="J35" s="66">
        <v>1</v>
      </c>
      <c r="K35" s="2" t="s">
        <v>171</v>
      </c>
      <c r="N35" s="76" t="s">
        <v>90</v>
      </c>
      <c r="O35" s="83">
        <v>5</v>
      </c>
    </row>
    <row r="36" spans="1:15" ht="16.5" thickBot="1" x14ac:dyDescent="0.3">
      <c r="A36" s="245"/>
      <c r="B36" s="107" t="s">
        <v>360</v>
      </c>
      <c r="C36" s="245"/>
      <c r="D36" s="109" t="s">
        <v>209</v>
      </c>
      <c r="G36" s="245"/>
      <c r="H36" s="65" t="s">
        <v>280</v>
      </c>
      <c r="I36" s="51">
        <v>4004</v>
      </c>
      <c r="J36" s="66">
        <v>1</v>
      </c>
      <c r="K36" s="2" t="s">
        <v>172</v>
      </c>
      <c r="N36" s="76" t="s">
        <v>16</v>
      </c>
      <c r="O36" s="83">
        <v>5</v>
      </c>
    </row>
    <row r="37" spans="1:15" ht="16.5" thickBot="1" x14ac:dyDescent="0.3">
      <c r="A37" s="245"/>
      <c r="B37" s="106" t="s">
        <v>361</v>
      </c>
      <c r="C37" s="245"/>
      <c r="D37" s="109" t="s">
        <v>210</v>
      </c>
      <c r="G37" s="245"/>
      <c r="H37" s="64" t="s">
        <v>281</v>
      </c>
      <c r="I37" s="51">
        <v>4005</v>
      </c>
      <c r="J37" s="66">
        <v>1</v>
      </c>
      <c r="K37" s="2" t="s">
        <v>173</v>
      </c>
      <c r="N37" s="76" t="s">
        <v>13</v>
      </c>
      <c r="O37" s="83">
        <v>5</v>
      </c>
    </row>
    <row r="38" spans="1:15" ht="16.5" thickBot="1" x14ac:dyDescent="0.3">
      <c r="A38" s="245"/>
      <c r="B38" s="107" t="s">
        <v>362</v>
      </c>
      <c r="C38" s="245"/>
      <c r="D38" s="109" t="s">
        <v>13</v>
      </c>
      <c r="G38" s="245"/>
      <c r="H38" s="65" t="s">
        <v>282</v>
      </c>
      <c r="I38" s="51">
        <v>4006</v>
      </c>
      <c r="J38" s="66">
        <v>1</v>
      </c>
      <c r="K38" s="2" t="s">
        <v>174</v>
      </c>
      <c r="N38" s="76" t="s">
        <v>14</v>
      </c>
      <c r="O38" s="83">
        <v>5</v>
      </c>
    </row>
    <row r="39" spans="1:15" ht="15.6" customHeight="1" thickBot="1" x14ac:dyDescent="0.3">
      <c r="A39" s="245"/>
      <c r="B39" s="106" t="s">
        <v>363</v>
      </c>
      <c r="C39" s="245"/>
      <c r="D39" s="109" t="s">
        <v>15</v>
      </c>
      <c r="G39" s="245"/>
      <c r="H39" s="64" t="s">
        <v>283</v>
      </c>
      <c r="I39" s="51">
        <v>4007</v>
      </c>
      <c r="J39" s="66">
        <v>1</v>
      </c>
      <c r="K39" s="2" t="s">
        <v>175</v>
      </c>
      <c r="N39" s="76" t="s">
        <v>15</v>
      </c>
      <c r="O39" s="83">
        <v>5</v>
      </c>
    </row>
    <row r="40" spans="1:15" ht="18" customHeight="1" thickBot="1" x14ac:dyDescent="0.3">
      <c r="A40" s="245"/>
      <c r="B40" s="107" t="s">
        <v>364</v>
      </c>
      <c r="C40" s="245"/>
      <c r="D40" s="109" t="s">
        <v>210</v>
      </c>
      <c r="G40" s="245"/>
      <c r="H40" s="65" t="s">
        <v>284</v>
      </c>
      <c r="I40" s="51">
        <v>4008</v>
      </c>
      <c r="J40" s="66">
        <v>1</v>
      </c>
      <c r="K40" s="2" t="s">
        <v>176</v>
      </c>
      <c r="N40" s="76" t="s">
        <v>17</v>
      </c>
      <c r="O40" s="83">
        <v>5</v>
      </c>
    </row>
    <row r="41" spans="1:15" ht="17.25" customHeight="1" thickBot="1" x14ac:dyDescent="0.3">
      <c r="A41" s="245"/>
      <c r="B41" s="106" t="s">
        <v>365</v>
      </c>
      <c r="C41" s="245"/>
      <c r="D41" s="109" t="s">
        <v>13</v>
      </c>
      <c r="G41" s="245"/>
      <c r="H41" s="64" t="s">
        <v>285</v>
      </c>
      <c r="I41" s="51">
        <v>4009</v>
      </c>
      <c r="J41" s="66">
        <v>1</v>
      </c>
      <c r="K41" s="2" t="s">
        <v>177</v>
      </c>
      <c r="N41" s="77" t="s">
        <v>101</v>
      </c>
      <c r="O41" s="83">
        <v>5</v>
      </c>
    </row>
    <row r="42" spans="1:15" ht="17.25" customHeight="1" thickBot="1" x14ac:dyDescent="0.3">
      <c r="A42" s="245"/>
      <c r="B42" s="107" t="s">
        <v>366</v>
      </c>
      <c r="C42" s="245"/>
      <c r="D42" s="109" t="s">
        <v>16</v>
      </c>
      <c r="G42" s="245"/>
      <c r="H42" s="65" t="s">
        <v>286</v>
      </c>
      <c r="I42" s="51">
        <v>4010</v>
      </c>
      <c r="J42" s="66">
        <v>1</v>
      </c>
      <c r="K42" s="2" t="s">
        <v>173</v>
      </c>
    </row>
    <row r="43" spans="1:15" ht="17.25" customHeight="1" thickBot="1" x14ac:dyDescent="0.3">
      <c r="A43" s="245"/>
      <c r="B43" s="106" t="s">
        <v>367</v>
      </c>
      <c r="C43" s="245"/>
      <c r="D43" s="109" t="s">
        <v>13</v>
      </c>
      <c r="G43" s="245"/>
      <c r="H43" s="64" t="s">
        <v>287</v>
      </c>
      <c r="I43" s="51">
        <v>4011</v>
      </c>
      <c r="J43" s="66">
        <v>1</v>
      </c>
      <c r="K43" s="2" t="s">
        <v>178</v>
      </c>
    </row>
    <row r="44" spans="1:15" ht="16.5" thickBot="1" x14ac:dyDescent="0.3">
      <c r="A44" s="245"/>
      <c r="B44" s="107" t="s">
        <v>368</v>
      </c>
      <c r="C44" s="245"/>
      <c r="D44" s="109" t="s">
        <v>13</v>
      </c>
      <c r="G44" s="245"/>
      <c r="H44" s="65" t="s">
        <v>288</v>
      </c>
      <c r="I44" s="51">
        <v>4012</v>
      </c>
      <c r="J44" s="66">
        <v>1</v>
      </c>
      <c r="K44" s="2" t="s">
        <v>179</v>
      </c>
    </row>
    <row r="45" spans="1:15" ht="16.5" thickBot="1" x14ac:dyDescent="0.3">
      <c r="A45" s="245"/>
      <c r="B45" s="106" t="s">
        <v>369</v>
      </c>
      <c r="C45" s="245"/>
      <c r="D45" s="109" t="s">
        <v>209</v>
      </c>
      <c r="G45" s="245"/>
      <c r="H45" s="64" t="s">
        <v>289</v>
      </c>
      <c r="I45" s="51">
        <v>4013</v>
      </c>
      <c r="J45" s="66">
        <v>1</v>
      </c>
      <c r="K45" s="2" t="s">
        <v>179</v>
      </c>
    </row>
    <row r="46" spans="1:15" ht="16.5" thickBot="1" x14ac:dyDescent="0.3">
      <c r="A46" s="245"/>
      <c r="B46" s="107" t="s">
        <v>370</v>
      </c>
      <c r="C46" s="245"/>
      <c r="D46" s="109" t="s">
        <v>209</v>
      </c>
      <c r="G46" s="245"/>
      <c r="H46" s="65" t="s">
        <v>290</v>
      </c>
      <c r="I46" s="51">
        <v>4014</v>
      </c>
      <c r="J46" s="66">
        <v>1</v>
      </c>
      <c r="K46" s="2" t="s">
        <v>180</v>
      </c>
    </row>
    <row r="47" spans="1:15" ht="16.5" thickBot="1" x14ac:dyDescent="0.3">
      <c r="A47" s="245"/>
      <c r="B47" s="106" t="s">
        <v>371</v>
      </c>
      <c r="C47" s="245"/>
      <c r="D47" s="109" t="s">
        <v>13</v>
      </c>
      <c r="G47" s="245"/>
      <c r="H47" s="64" t="s">
        <v>291</v>
      </c>
      <c r="I47" s="51">
        <v>4015</v>
      </c>
      <c r="J47" s="66">
        <v>1</v>
      </c>
      <c r="K47" s="2" t="s">
        <v>181</v>
      </c>
    </row>
    <row r="48" spans="1:15" ht="16.5" thickBot="1" x14ac:dyDescent="0.3">
      <c r="A48" s="245"/>
      <c r="B48" s="107" t="s">
        <v>372</v>
      </c>
      <c r="C48" s="245"/>
      <c r="D48" s="109" t="s">
        <v>16</v>
      </c>
      <c r="G48" s="245"/>
      <c r="H48" s="65" t="s">
        <v>292</v>
      </c>
      <c r="I48" s="51">
        <v>4016</v>
      </c>
      <c r="J48" s="66">
        <v>1</v>
      </c>
      <c r="K48" s="2" t="s">
        <v>182</v>
      </c>
    </row>
    <row r="49" spans="1:12" ht="16.5" thickBot="1" x14ac:dyDescent="0.3">
      <c r="A49" s="245"/>
      <c r="B49" s="106" t="s">
        <v>373</v>
      </c>
      <c r="C49" s="245"/>
      <c r="D49" s="109" t="s">
        <v>210</v>
      </c>
      <c r="G49" s="245"/>
      <c r="H49" s="64" t="s">
        <v>293</v>
      </c>
      <c r="I49" s="51">
        <v>4017</v>
      </c>
      <c r="J49" s="66">
        <v>1</v>
      </c>
      <c r="K49" s="2" t="s">
        <v>183</v>
      </c>
    </row>
    <row r="50" spans="1:12" ht="16.5" thickBot="1" x14ac:dyDescent="0.3">
      <c r="A50" s="245"/>
      <c r="B50" s="107" t="s">
        <v>374</v>
      </c>
      <c r="C50" s="245"/>
      <c r="D50" s="109" t="s">
        <v>209</v>
      </c>
      <c r="G50" s="245"/>
      <c r="H50" s="65" t="s">
        <v>294</v>
      </c>
      <c r="I50" s="51">
        <v>4018</v>
      </c>
      <c r="J50" s="66">
        <v>1</v>
      </c>
      <c r="K50" s="2" t="s">
        <v>184</v>
      </c>
    </row>
    <row r="51" spans="1:12" ht="16.5" thickBot="1" x14ac:dyDescent="0.3">
      <c r="A51" s="245"/>
      <c r="B51" s="106" t="s">
        <v>375</v>
      </c>
      <c r="C51" s="245"/>
      <c r="D51" s="109" t="s">
        <v>209</v>
      </c>
      <c r="G51" s="245"/>
      <c r="H51" s="64" t="s">
        <v>295</v>
      </c>
      <c r="I51" s="51">
        <v>4019</v>
      </c>
      <c r="J51" s="66">
        <v>1</v>
      </c>
      <c r="K51" s="2" t="s">
        <v>185</v>
      </c>
    </row>
    <row r="52" spans="1:12" ht="15.6" customHeight="1" thickBot="1" x14ac:dyDescent="0.3">
      <c r="A52" s="245"/>
      <c r="B52" s="107" t="s">
        <v>376</v>
      </c>
      <c r="C52" s="245"/>
      <c r="D52" s="109" t="s">
        <v>210</v>
      </c>
      <c r="G52" s="245"/>
      <c r="H52" s="65" t="s">
        <v>296</v>
      </c>
      <c r="I52" s="51">
        <v>4020</v>
      </c>
      <c r="J52" s="66">
        <v>1</v>
      </c>
      <c r="K52" s="2" t="s">
        <v>186</v>
      </c>
    </row>
    <row r="53" spans="1:12" ht="16.5" thickBot="1" x14ac:dyDescent="0.3">
      <c r="A53" s="245"/>
      <c r="B53" s="106" t="s">
        <v>377</v>
      </c>
      <c r="C53" s="245"/>
      <c r="D53" s="109" t="s">
        <v>210</v>
      </c>
      <c r="G53" s="245"/>
      <c r="H53" s="64" t="s">
        <v>297</v>
      </c>
      <c r="I53" s="51">
        <v>4021</v>
      </c>
      <c r="J53" s="66">
        <v>1</v>
      </c>
      <c r="K53" s="2" t="s">
        <v>187</v>
      </c>
    </row>
    <row r="54" spans="1:12" ht="16.5" thickBot="1" x14ac:dyDescent="0.3">
      <c r="A54" s="245"/>
      <c r="B54" s="107" t="s">
        <v>378</v>
      </c>
      <c r="C54" s="245"/>
      <c r="D54" s="109" t="s">
        <v>209</v>
      </c>
      <c r="G54" s="245"/>
      <c r="H54" s="65" t="s">
        <v>298</v>
      </c>
      <c r="I54" s="51">
        <v>4022</v>
      </c>
      <c r="J54" s="66">
        <v>1</v>
      </c>
      <c r="K54" s="2" t="s">
        <v>188</v>
      </c>
    </row>
    <row r="55" spans="1:12" ht="16.5" thickBot="1" x14ac:dyDescent="0.3">
      <c r="A55" s="245"/>
      <c r="B55" s="106" t="s">
        <v>379</v>
      </c>
      <c r="C55" s="245"/>
      <c r="D55" s="109" t="s">
        <v>209</v>
      </c>
      <c r="G55" s="245"/>
      <c r="H55" s="64" t="s">
        <v>299</v>
      </c>
      <c r="I55" s="51">
        <v>4023</v>
      </c>
      <c r="J55" s="66">
        <v>1</v>
      </c>
      <c r="K55" s="2" t="s">
        <v>189</v>
      </c>
      <c r="L55" s="6"/>
    </row>
    <row r="56" spans="1:12" ht="16.5" thickBot="1" x14ac:dyDescent="0.3">
      <c r="A56" s="245"/>
      <c r="B56" s="107" t="s">
        <v>380</v>
      </c>
      <c r="C56" s="245"/>
      <c r="D56" s="109" t="s">
        <v>210</v>
      </c>
      <c r="G56" s="245"/>
      <c r="H56" s="65" t="s">
        <v>300</v>
      </c>
      <c r="I56" s="51">
        <v>4024</v>
      </c>
      <c r="J56" s="66">
        <v>1</v>
      </c>
      <c r="K56" s="2" t="s">
        <v>190</v>
      </c>
    </row>
    <row r="57" spans="1:12" ht="16.5" thickBot="1" x14ac:dyDescent="0.3">
      <c r="A57" s="246"/>
      <c r="B57" s="106" t="s">
        <v>381</v>
      </c>
      <c r="C57" s="246"/>
      <c r="D57" s="112" t="s">
        <v>213</v>
      </c>
      <c r="G57" s="245"/>
      <c r="H57" s="64" t="s">
        <v>301</v>
      </c>
      <c r="I57" s="51">
        <v>4026</v>
      </c>
      <c r="J57" s="66">
        <v>1</v>
      </c>
      <c r="K57" s="2" t="s">
        <v>191</v>
      </c>
    </row>
    <row r="58" spans="1:12" ht="16.5" thickBot="1" x14ac:dyDescent="0.3">
      <c r="G58" s="245"/>
      <c r="H58" s="65" t="s">
        <v>302</v>
      </c>
      <c r="I58" s="56">
        <v>4027</v>
      </c>
      <c r="J58" s="66">
        <v>1</v>
      </c>
      <c r="K58" s="5" t="s">
        <v>192</v>
      </c>
    </row>
    <row r="59" spans="1:12" ht="16.5" thickBot="1" x14ac:dyDescent="0.3">
      <c r="G59" s="245"/>
      <c r="H59" s="64" t="s">
        <v>303</v>
      </c>
      <c r="I59" s="57">
        <v>4101</v>
      </c>
      <c r="J59" s="66">
        <v>1</v>
      </c>
      <c r="K59" s="15" t="s">
        <v>193</v>
      </c>
    </row>
    <row r="60" spans="1:12" ht="16.5" thickBot="1" x14ac:dyDescent="0.3">
      <c r="G60" s="245"/>
      <c r="H60" s="65" t="s">
        <v>304</v>
      </c>
      <c r="I60" s="58">
        <v>4102</v>
      </c>
      <c r="J60" s="66">
        <v>1</v>
      </c>
      <c r="K60" s="4" t="s">
        <v>193</v>
      </c>
    </row>
    <row r="61" spans="1:12" ht="16.5" thickBot="1" x14ac:dyDescent="0.3">
      <c r="G61" s="245"/>
      <c r="H61" s="64" t="s">
        <v>305</v>
      </c>
      <c r="I61" s="47">
        <v>4103</v>
      </c>
      <c r="J61" s="66">
        <v>1</v>
      </c>
      <c r="K61" s="4" t="s">
        <v>194</v>
      </c>
    </row>
    <row r="62" spans="1:12" ht="16.5" thickBot="1" x14ac:dyDescent="0.3">
      <c r="G62" s="245"/>
      <c r="H62" s="65" t="s">
        <v>306</v>
      </c>
      <c r="I62" s="58">
        <v>4104</v>
      </c>
      <c r="J62" s="66">
        <v>1</v>
      </c>
      <c r="K62" s="4" t="s">
        <v>194</v>
      </c>
    </row>
    <row r="63" spans="1:12" ht="16.5" thickBot="1" x14ac:dyDescent="0.3">
      <c r="G63" s="245"/>
      <c r="H63" s="64" t="s">
        <v>307</v>
      </c>
      <c r="I63" s="58">
        <v>4105</v>
      </c>
      <c r="J63" s="66">
        <v>1</v>
      </c>
      <c r="K63" s="4" t="s">
        <v>195</v>
      </c>
    </row>
    <row r="64" spans="1:12" ht="16.5" thickBot="1" x14ac:dyDescent="0.3">
      <c r="G64" s="245"/>
      <c r="H64" s="65" t="s">
        <v>308</v>
      </c>
      <c r="I64" s="47">
        <v>4106</v>
      </c>
      <c r="J64" s="66">
        <v>1</v>
      </c>
      <c r="K64" s="4" t="s">
        <v>196</v>
      </c>
    </row>
    <row r="65" spans="7:11" ht="16.5" thickBot="1" x14ac:dyDescent="0.3">
      <c r="G65" s="245"/>
      <c r="H65" s="64" t="s">
        <v>309</v>
      </c>
      <c r="I65" s="58">
        <v>4107</v>
      </c>
      <c r="J65" s="66">
        <v>1</v>
      </c>
      <c r="K65" s="4" t="s">
        <v>197</v>
      </c>
    </row>
    <row r="66" spans="7:11" ht="16.5" thickBot="1" x14ac:dyDescent="0.3">
      <c r="G66" s="245"/>
      <c r="H66" s="65" t="s">
        <v>310</v>
      </c>
      <c r="I66" s="58">
        <v>4108</v>
      </c>
      <c r="J66" s="66">
        <v>1</v>
      </c>
      <c r="K66" s="4" t="s">
        <v>198</v>
      </c>
    </row>
    <row r="67" spans="7:11" ht="16.5" thickBot="1" x14ac:dyDescent="0.3">
      <c r="G67" s="245"/>
      <c r="H67" s="64" t="s">
        <v>311</v>
      </c>
      <c r="I67" s="47">
        <v>4109</v>
      </c>
      <c r="J67" s="66">
        <v>1</v>
      </c>
      <c r="K67" s="4" t="s">
        <v>199</v>
      </c>
    </row>
    <row r="68" spans="7:11" ht="16.5" thickBot="1" x14ac:dyDescent="0.3">
      <c r="G68" s="245"/>
      <c r="H68" s="65" t="s">
        <v>312</v>
      </c>
      <c r="I68" s="58">
        <v>4110</v>
      </c>
      <c r="J68" s="66">
        <v>1</v>
      </c>
      <c r="K68" s="4" t="s">
        <v>200</v>
      </c>
    </row>
    <row r="69" spans="7:11" ht="16.5" thickBot="1" x14ac:dyDescent="0.3">
      <c r="G69" s="245"/>
      <c r="H69" s="64" t="s">
        <v>313</v>
      </c>
      <c r="I69" s="58">
        <v>4111</v>
      </c>
      <c r="J69" s="66">
        <v>1</v>
      </c>
      <c r="K69" s="4" t="s">
        <v>201</v>
      </c>
    </row>
    <row r="70" spans="7:11" ht="16.5" thickBot="1" x14ac:dyDescent="0.3">
      <c r="G70" s="245"/>
      <c r="H70" s="65" t="s">
        <v>314</v>
      </c>
      <c r="I70" s="48">
        <v>4112</v>
      </c>
      <c r="J70" s="66">
        <v>1</v>
      </c>
      <c r="K70" s="59" t="s">
        <v>202</v>
      </c>
    </row>
    <row r="71" spans="7:11" ht="16.5" thickBot="1" x14ac:dyDescent="0.3">
      <c r="G71" s="245"/>
      <c r="H71" s="64" t="s">
        <v>315</v>
      </c>
      <c r="I71" s="57">
        <v>4201</v>
      </c>
      <c r="J71" s="66">
        <v>1</v>
      </c>
      <c r="K71" s="15" t="s">
        <v>31</v>
      </c>
    </row>
    <row r="72" spans="7:11" ht="16.5" thickBot="1" x14ac:dyDescent="0.3">
      <c r="G72" s="245"/>
      <c r="H72" s="65" t="s">
        <v>316</v>
      </c>
      <c r="I72" s="58">
        <v>4202</v>
      </c>
      <c r="J72" s="66">
        <v>1</v>
      </c>
      <c r="K72" s="76" t="s">
        <v>32</v>
      </c>
    </row>
    <row r="73" spans="7:11" ht="16.5" thickBot="1" x14ac:dyDescent="0.3">
      <c r="G73" s="245"/>
      <c r="H73" s="64" t="s">
        <v>317</v>
      </c>
      <c r="I73" s="58">
        <v>4203</v>
      </c>
      <c r="J73" s="66">
        <v>1</v>
      </c>
      <c r="K73" s="76" t="s">
        <v>203</v>
      </c>
    </row>
    <row r="74" spans="7:11" ht="16.5" thickBot="1" x14ac:dyDescent="0.3">
      <c r="G74" s="245"/>
      <c r="H74" s="65" t="s">
        <v>318</v>
      </c>
      <c r="I74" s="58">
        <v>4204</v>
      </c>
      <c r="J74" s="66">
        <v>1</v>
      </c>
      <c r="K74" s="76" t="s">
        <v>33</v>
      </c>
    </row>
    <row r="75" spans="7:11" ht="16.5" thickBot="1" x14ac:dyDescent="0.3">
      <c r="G75" s="245"/>
      <c r="H75" s="64" t="s">
        <v>319</v>
      </c>
      <c r="I75" s="58">
        <v>4205</v>
      </c>
      <c r="J75" s="66">
        <v>1</v>
      </c>
      <c r="K75" s="76" t="s">
        <v>34</v>
      </c>
    </row>
    <row r="76" spans="7:11" ht="16.5" thickBot="1" x14ac:dyDescent="0.3">
      <c r="G76" s="245"/>
      <c r="H76" s="65" t="s">
        <v>320</v>
      </c>
      <c r="I76" s="60">
        <v>4207</v>
      </c>
      <c r="J76" s="66">
        <v>1</v>
      </c>
      <c r="K76" s="77" t="s">
        <v>104</v>
      </c>
    </row>
    <row r="77" spans="7:11" ht="16.5" thickBot="1" x14ac:dyDescent="0.3">
      <c r="G77" s="245"/>
      <c r="H77" s="64" t="s">
        <v>321</v>
      </c>
      <c r="I77" s="61">
        <v>4206</v>
      </c>
      <c r="J77" s="69"/>
      <c r="K77" s="84" t="s">
        <v>35</v>
      </c>
    </row>
    <row r="78" spans="7:11" ht="16.5" thickBot="1" x14ac:dyDescent="0.3">
      <c r="G78" s="245"/>
      <c r="H78" s="65" t="s">
        <v>322</v>
      </c>
      <c r="I78" s="57">
        <v>4301</v>
      </c>
      <c r="J78" s="67">
        <v>100</v>
      </c>
      <c r="K78" s="85" t="s">
        <v>36</v>
      </c>
    </row>
    <row r="79" spans="7:11" ht="16.5" thickBot="1" x14ac:dyDescent="0.3">
      <c r="G79" s="245"/>
      <c r="H79" s="64" t="s">
        <v>323</v>
      </c>
      <c r="I79" s="60">
        <v>4302</v>
      </c>
      <c r="J79" s="68">
        <v>150</v>
      </c>
      <c r="K79" s="77" t="s">
        <v>37</v>
      </c>
    </row>
    <row r="80" spans="7:11" ht="16.5" thickBot="1" x14ac:dyDescent="0.3">
      <c r="G80" s="245"/>
      <c r="H80" s="65" t="s">
        <v>324</v>
      </c>
      <c r="I80" s="57">
        <v>4501</v>
      </c>
      <c r="J80" s="86"/>
      <c r="K80" s="85" t="s">
        <v>204</v>
      </c>
    </row>
    <row r="81" spans="7:11" ht="16.5" thickBot="1" x14ac:dyDescent="0.3">
      <c r="G81" s="246"/>
      <c r="H81" s="64" t="s">
        <v>325</v>
      </c>
      <c r="I81" s="60">
        <v>4502</v>
      </c>
      <c r="J81" s="68">
        <v>400</v>
      </c>
      <c r="K81" s="77" t="s">
        <v>205</v>
      </c>
    </row>
  </sheetData>
  <mergeCells count="4">
    <mergeCell ref="M2:M28"/>
    <mergeCell ref="G2:G81"/>
    <mergeCell ref="A2:A57"/>
    <mergeCell ref="C2:C57"/>
  </mergeCells>
  <phoneticPr fontId="11" type="noConversion"/>
  <dataValidations disablePrompts="1" count="1">
    <dataValidation type="list" allowBlank="1" showInputMessage="1" showErrorMessage="1" sqref="N33" xr:uid="{7FD62725-9269-42D2-BAAC-D9E733ED7DC3}">
      <formula1>$N$38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486C7-3220-4653-901A-830A2E4862D1}">
  <sheetPr>
    <tabColor rgb="FF92D050"/>
  </sheetPr>
  <dimension ref="A1:AC83"/>
  <sheetViews>
    <sheetView showZeros="0" tabSelected="1" zoomScale="70" zoomScaleNormal="70" workbookViewId="0">
      <selection activeCell="C20" sqref="C20:E20"/>
    </sheetView>
  </sheetViews>
  <sheetFormatPr baseColWidth="10" defaultColWidth="10.85546875" defaultRowHeight="15" x14ac:dyDescent="0.25"/>
  <cols>
    <col min="1" max="1" width="9.140625" style="91" customWidth="1"/>
    <col min="2" max="2" width="13.5703125" style="91" customWidth="1"/>
    <col min="3" max="3" width="16.42578125" style="91" bestFit="1" customWidth="1"/>
    <col min="4" max="4" width="7.140625" style="91" bestFit="1" customWidth="1"/>
    <col min="5" max="5" width="6.85546875" style="91" customWidth="1"/>
    <col min="6" max="6" width="7.85546875" style="91" bestFit="1" customWidth="1"/>
    <col min="7" max="7" width="8.85546875" style="91" customWidth="1"/>
    <col min="8" max="8" width="16.42578125" style="91" bestFit="1" customWidth="1"/>
    <col min="9" max="9" width="6.140625" style="91" bestFit="1" customWidth="1"/>
    <col min="10" max="11" width="6.85546875" style="91" customWidth="1"/>
    <col min="12" max="12" width="8.85546875" style="91" customWidth="1"/>
    <col min="13" max="13" width="16.42578125" style="91" bestFit="1" customWidth="1"/>
    <col min="14" max="14" width="6.140625" style="91" bestFit="1" customWidth="1"/>
    <col min="15" max="16" width="6.85546875" style="91" customWidth="1"/>
    <col min="17" max="17" width="8.85546875" style="91" customWidth="1"/>
    <col min="18" max="18" width="16.42578125" style="91" bestFit="1" customWidth="1"/>
    <col min="19" max="19" width="6.140625" style="91" bestFit="1" customWidth="1"/>
    <col min="20" max="21" width="6.85546875" style="91" customWidth="1"/>
    <col min="22" max="22" width="8.85546875" style="91" customWidth="1"/>
    <col min="23" max="23" width="16.42578125" style="91" bestFit="1" customWidth="1"/>
    <col min="24" max="24" width="6.140625" style="91" bestFit="1" customWidth="1"/>
    <col min="25" max="26" width="6.85546875" style="91" customWidth="1"/>
    <col min="27" max="27" width="8.85546875" style="91" customWidth="1"/>
    <col min="28" max="28" width="9.42578125" style="91" customWidth="1"/>
    <col min="29" max="29" width="23.42578125" style="92" bestFit="1" customWidth="1"/>
    <col min="30" max="16384" width="10.85546875" style="91"/>
  </cols>
  <sheetData>
    <row r="1" spans="1:29" ht="21.75" thickBot="1" x14ac:dyDescent="0.3">
      <c r="A1" s="325"/>
      <c r="B1" s="326"/>
      <c r="C1" s="275" t="s">
        <v>219</v>
      </c>
      <c r="D1" s="276"/>
      <c r="E1" s="276"/>
      <c r="F1" s="276"/>
      <c r="G1" s="276"/>
      <c r="H1" s="276"/>
      <c r="I1" s="276"/>
      <c r="J1" s="276"/>
      <c r="K1" s="276"/>
      <c r="L1" s="276"/>
      <c r="M1" s="276"/>
      <c r="N1" s="276"/>
      <c r="O1" s="276"/>
      <c r="P1" s="276"/>
      <c r="Q1" s="276"/>
      <c r="R1" s="276"/>
      <c r="S1" s="276"/>
      <c r="T1" s="276"/>
      <c r="U1" s="276"/>
      <c r="V1" s="276"/>
      <c r="W1" s="276"/>
      <c r="X1" s="276"/>
      <c r="Y1" s="276"/>
      <c r="Z1" s="276"/>
      <c r="AA1" s="276"/>
      <c r="AB1" s="276"/>
      <c r="AC1" s="277"/>
    </row>
    <row r="2" spans="1:29" ht="19.5" thickBot="1" x14ac:dyDescent="0.3">
      <c r="A2" s="278" t="s">
        <v>222</v>
      </c>
      <c r="B2" s="279"/>
      <c r="C2" s="280" t="s">
        <v>115</v>
      </c>
      <c r="D2" s="281"/>
      <c r="E2" s="281"/>
      <c r="F2" s="281"/>
      <c r="G2" s="282"/>
      <c r="H2" s="280" t="s">
        <v>116</v>
      </c>
      <c r="I2" s="281"/>
      <c r="J2" s="281"/>
      <c r="K2" s="281"/>
      <c r="L2" s="282"/>
      <c r="M2" s="280" t="s">
        <v>117</v>
      </c>
      <c r="N2" s="281"/>
      <c r="O2" s="281"/>
      <c r="P2" s="281"/>
      <c r="Q2" s="282"/>
      <c r="R2" s="280" t="s">
        <v>118</v>
      </c>
      <c r="S2" s="281"/>
      <c r="T2" s="281"/>
      <c r="U2" s="281"/>
      <c r="V2" s="282"/>
      <c r="W2" s="280" t="s">
        <v>119</v>
      </c>
      <c r="X2" s="281"/>
      <c r="Y2" s="281"/>
      <c r="Z2" s="281"/>
      <c r="AA2" s="282"/>
      <c r="AB2" s="283" t="s">
        <v>120</v>
      </c>
      <c r="AC2" s="284"/>
    </row>
    <row r="3" spans="1:29" ht="15.75" x14ac:dyDescent="0.25">
      <c r="A3" s="272" t="s">
        <v>121</v>
      </c>
      <c r="B3" s="146" t="s">
        <v>226</v>
      </c>
      <c r="C3" s="285">
        <v>1</v>
      </c>
      <c r="D3" s="286"/>
      <c r="E3" s="287"/>
      <c r="F3" s="294">
        <f>Lundi!E28</f>
        <v>30.75</v>
      </c>
      <c r="G3" s="295"/>
      <c r="H3" s="285">
        <v>1</v>
      </c>
      <c r="I3" s="286"/>
      <c r="J3" s="287"/>
      <c r="K3" s="294">
        <f>Mardi!E28</f>
        <v>23.25</v>
      </c>
      <c r="L3" s="295"/>
      <c r="M3" s="285">
        <v>1</v>
      </c>
      <c r="N3" s="286"/>
      <c r="O3" s="287"/>
      <c r="P3" s="294">
        <f>Mercredi!E28</f>
        <v>23.25</v>
      </c>
      <c r="Q3" s="295"/>
      <c r="R3" s="285">
        <v>1</v>
      </c>
      <c r="S3" s="286"/>
      <c r="T3" s="287"/>
      <c r="U3" s="294">
        <f>Jeudi!E28</f>
        <v>23.25</v>
      </c>
      <c r="V3" s="295"/>
      <c r="W3" s="285">
        <v>1</v>
      </c>
      <c r="X3" s="286"/>
      <c r="Y3" s="287"/>
      <c r="Z3" s="294">
        <f>Vendredi!E28</f>
        <v>23.25</v>
      </c>
      <c r="AA3" s="287"/>
      <c r="AB3" s="120">
        <f>F3+K3+P3+U3+Z3</f>
        <v>123.75</v>
      </c>
      <c r="AC3" s="302">
        <f>Z6+U6+P6+K6+F6</f>
        <v>123.75</v>
      </c>
    </row>
    <row r="4" spans="1:29" ht="15.75" x14ac:dyDescent="0.25">
      <c r="A4" s="273"/>
      <c r="B4" s="147" t="s">
        <v>225</v>
      </c>
      <c r="C4" s="288"/>
      <c r="D4" s="289"/>
      <c r="E4" s="290"/>
      <c r="F4" s="296">
        <f>COUNTIF(Lundi!A9:C27,"*")</f>
        <v>5</v>
      </c>
      <c r="G4" s="297"/>
      <c r="H4" s="288"/>
      <c r="I4" s="289"/>
      <c r="J4" s="290"/>
      <c r="K4" s="296">
        <f>COUNTIF(Mardi!A9:C27,"*")</f>
        <v>3</v>
      </c>
      <c r="L4" s="297"/>
      <c r="M4" s="288"/>
      <c r="N4" s="289"/>
      <c r="O4" s="290"/>
      <c r="P4" s="296">
        <f>COUNTIF(Mercredi!A9:C27,"*")</f>
        <v>3</v>
      </c>
      <c r="Q4" s="297"/>
      <c r="R4" s="288"/>
      <c r="S4" s="289"/>
      <c r="T4" s="290"/>
      <c r="U4" s="296">
        <f>COUNTIF(Jeudi!A9:C27,"*")</f>
        <v>3</v>
      </c>
      <c r="V4" s="297"/>
      <c r="W4" s="288"/>
      <c r="X4" s="289"/>
      <c r="Y4" s="290"/>
      <c r="Z4" s="296">
        <f>COUNTIF(Vendredi!A9:C27,"*")</f>
        <v>3</v>
      </c>
      <c r="AA4" s="290"/>
      <c r="AB4" s="121">
        <f>F4+K4+P4+U4+Z4</f>
        <v>17</v>
      </c>
      <c r="AC4" s="303"/>
    </row>
    <row r="5" spans="1:29" ht="16.5" thickBot="1" x14ac:dyDescent="0.3">
      <c r="A5" s="273"/>
      <c r="B5" s="147" t="s">
        <v>224</v>
      </c>
      <c r="C5" s="288"/>
      <c r="D5" s="289"/>
      <c r="E5" s="290"/>
      <c r="F5" s="298">
        <f>IF(F4=0,"0",F3/F4)</f>
        <v>6.15</v>
      </c>
      <c r="G5" s="299"/>
      <c r="H5" s="288"/>
      <c r="I5" s="289"/>
      <c r="J5" s="290"/>
      <c r="K5" s="298">
        <f>IF(K4=0,"0",K3/K4)</f>
        <v>7.75</v>
      </c>
      <c r="L5" s="299"/>
      <c r="M5" s="288"/>
      <c r="N5" s="289"/>
      <c r="O5" s="290"/>
      <c r="P5" s="298">
        <f>IF(P4=0,"0",P3/P4)</f>
        <v>7.75</v>
      </c>
      <c r="Q5" s="299"/>
      <c r="R5" s="288"/>
      <c r="S5" s="289"/>
      <c r="T5" s="290"/>
      <c r="U5" s="298">
        <f>IF(U4=0,"0",U3/U4)</f>
        <v>7.75</v>
      </c>
      <c r="V5" s="299"/>
      <c r="W5" s="288"/>
      <c r="X5" s="289"/>
      <c r="Y5" s="290"/>
      <c r="Z5" s="298">
        <f>IF(Z4=0,"0",Z3/Z4)</f>
        <v>7.75</v>
      </c>
      <c r="AA5" s="327"/>
      <c r="AB5" s="121">
        <f>F5+K5+P5+U5+Z5</f>
        <v>37.15</v>
      </c>
      <c r="AC5" s="303"/>
    </row>
    <row r="6" spans="1:29" ht="16.5" thickBot="1" x14ac:dyDescent="0.3">
      <c r="A6" s="274"/>
      <c r="B6" s="148" t="s">
        <v>223</v>
      </c>
      <c r="C6" s="291"/>
      <c r="D6" s="292"/>
      <c r="E6" s="293"/>
      <c r="F6" s="300">
        <f>C3*F3</f>
        <v>30.75</v>
      </c>
      <c r="G6" s="301"/>
      <c r="H6" s="291"/>
      <c r="I6" s="292"/>
      <c r="J6" s="293"/>
      <c r="K6" s="300">
        <f>H3*K3</f>
        <v>23.25</v>
      </c>
      <c r="L6" s="301"/>
      <c r="M6" s="291"/>
      <c r="N6" s="292"/>
      <c r="O6" s="293"/>
      <c r="P6" s="300">
        <f>M3*P3</f>
        <v>23.25</v>
      </c>
      <c r="Q6" s="301"/>
      <c r="R6" s="291"/>
      <c r="S6" s="292"/>
      <c r="T6" s="293"/>
      <c r="U6" s="300">
        <f>R3*U3</f>
        <v>23.25</v>
      </c>
      <c r="V6" s="301"/>
      <c r="W6" s="291"/>
      <c r="X6" s="292"/>
      <c r="Y6" s="293"/>
      <c r="Z6" s="300">
        <f>W3*Z3</f>
        <v>23.25</v>
      </c>
      <c r="AA6" s="301"/>
      <c r="AB6" s="122">
        <f>C3*F5+H3*K5+M3*P5+R3*U5+W3*Z5</f>
        <v>37.15</v>
      </c>
      <c r="AC6" s="304"/>
    </row>
    <row r="7" spans="1:29" x14ac:dyDescent="0.25">
      <c r="A7" s="305" t="s">
        <v>217</v>
      </c>
      <c r="B7" s="306"/>
      <c r="C7" s="314" t="str">
        <f>IF(Lundi!B31="","",Lundi!B31)</f>
        <v>PELLE 23</v>
      </c>
      <c r="D7" s="315"/>
      <c r="E7" s="316"/>
      <c r="F7" s="321" t="e">
        <f>IF(C7="","",VLOOKUP(C7,LISTES!$H$2:$K$81,3,FALSE))</f>
        <v>#N/A</v>
      </c>
      <c r="G7" s="322"/>
      <c r="H7" s="314" t="str">
        <f>IF(Mardi!B31="","",Mardi!B31)</f>
        <v>PELLE 23</v>
      </c>
      <c r="I7" s="315"/>
      <c r="J7" s="316"/>
      <c r="K7" s="321" t="e">
        <f>IF(H7="","",VLOOKUP(H7,LISTES!$H$2:$K$81,3,FALSE))</f>
        <v>#N/A</v>
      </c>
      <c r="L7" s="322"/>
      <c r="M7" s="314" t="str">
        <f>IF(Mercredi!B31="","",Mercredi!B31)</f>
        <v>PELLE 23</v>
      </c>
      <c r="N7" s="315"/>
      <c r="O7" s="316"/>
      <c r="P7" s="321" t="e">
        <f>IF(M7="","",VLOOKUP(M7,LISTES!$H$2:$K$81,3,FALSE))</f>
        <v>#N/A</v>
      </c>
      <c r="Q7" s="322"/>
      <c r="R7" s="314" t="str">
        <f>IF(Jeudi!B31="","",Jeudi!B31)</f>
        <v>PELLE 23</v>
      </c>
      <c r="S7" s="315"/>
      <c r="T7" s="316"/>
      <c r="U7" s="321" t="e">
        <f>IF(R7="","",VLOOKUP(R7,LISTES!$H$2:$K$81,3,FALSE))</f>
        <v>#N/A</v>
      </c>
      <c r="V7" s="322"/>
      <c r="W7" s="314" t="str">
        <f>IF(Vendredi!B31="","",Vendredi!B31)</f>
        <v>PELLE 23</v>
      </c>
      <c r="X7" s="315"/>
      <c r="Y7" s="316"/>
      <c r="Z7" s="321" t="e">
        <f>IF(W7="","",VLOOKUP(W7,LISTES!$H$2:$K$81,3,FALSE))</f>
        <v>#N/A</v>
      </c>
      <c r="AA7" s="322"/>
      <c r="AB7" s="123" t="e">
        <f>SUM(C7:AA7)</f>
        <v>#N/A</v>
      </c>
      <c r="AC7" s="302" t="e">
        <f>F25+K25+P25+U25+Z25</f>
        <v>#N/A</v>
      </c>
    </row>
    <row r="8" spans="1:29" x14ac:dyDescent="0.25">
      <c r="A8" s="307"/>
      <c r="B8" s="308"/>
      <c r="C8" s="267" t="str">
        <f>IF(Lundi!B32="","",Lundi!B32)</f>
        <v>PELLE 19</v>
      </c>
      <c r="D8" s="268"/>
      <c r="E8" s="269"/>
      <c r="F8" s="317" t="e">
        <f>IF(C8="","",VLOOKUP(C8,LISTES!$H$2:$K$81,3,FALSE))</f>
        <v>#N/A</v>
      </c>
      <c r="G8" s="318"/>
      <c r="H8" s="267" t="str">
        <f>IF(Mardi!B32="","",Mardi!B32)</f>
        <v>PELLE 19</v>
      </c>
      <c r="I8" s="268"/>
      <c r="J8" s="269"/>
      <c r="K8" s="317" t="e">
        <f>IF(H8="","",VLOOKUP(H8,LISTES!$H$2:$K$81,3,FALSE))</f>
        <v>#N/A</v>
      </c>
      <c r="L8" s="318"/>
      <c r="M8" s="267" t="str">
        <f>IF(Mercredi!B32="","",Mercredi!B32)</f>
        <v>PELLE 19</v>
      </c>
      <c r="N8" s="268"/>
      <c r="O8" s="269"/>
      <c r="P8" s="317" t="e">
        <f>IF(M8="","",VLOOKUP(M8,LISTES!$H$2:$K$81,3,FALSE))</f>
        <v>#N/A</v>
      </c>
      <c r="Q8" s="318"/>
      <c r="R8" s="267" t="str">
        <f>IF(Jeudi!B32="","",Jeudi!B32)</f>
        <v>PELLE 19</v>
      </c>
      <c r="S8" s="268"/>
      <c r="T8" s="269"/>
      <c r="U8" s="317" t="e">
        <f>IF(R8="","",VLOOKUP(R8,LISTES!$H$2:$K$81,3,FALSE))</f>
        <v>#N/A</v>
      </c>
      <c r="V8" s="318"/>
      <c r="W8" s="267" t="str">
        <f>IF(Vendredi!B32="","",Vendredi!B32)</f>
        <v>PELLE 19</v>
      </c>
      <c r="X8" s="268"/>
      <c r="Y8" s="269"/>
      <c r="Z8" s="317" t="e">
        <f>IF(W8="","",VLOOKUP(W8,LISTES!$H$2:$K$81,3,FALSE))</f>
        <v>#N/A</v>
      </c>
      <c r="AA8" s="318"/>
      <c r="AB8" s="124" t="e">
        <f t="shared" ref="AB8:AB24" si="0">SUM(C8:AA8)</f>
        <v>#N/A</v>
      </c>
      <c r="AC8" s="303"/>
    </row>
    <row r="9" spans="1:29" x14ac:dyDescent="0.25">
      <c r="A9" s="307"/>
      <c r="B9" s="308"/>
      <c r="C9" s="267" t="str">
        <f>IF(Lundi!B33="","",Lundi!B33)</f>
        <v>DUMPER 1</v>
      </c>
      <c r="D9" s="268"/>
      <c r="E9" s="269"/>
      <c r="F9" s="317" t="e">
        <f>IF(C9="","",VLOOKUP(C9,LISTES!$H$2:$K$81,3,FALSE))</f>
        <v>#N/A</v>
      </c>
      <c r="G9" s="318"/>
      <c r="H9" s="267" t="str">
        <f>IF(Mardi!B33="","",Mardi!B33)</f>
        <v>DUMPER 1</v>
      </c>
      <c r="I9" s="268"/>
      <c r="J9" s="269"/>
      <c r="K9" s="317" t="e">
        <f>IF(H9="","",VLOOKUP(H9,LISTES!$H$2:$K$81,3,FALSE))</f>
        <v>#N/A</v>
      </c>
      <c r="L9" s="318"/>
      <c r="M9" s="267" t="str">
        <f>IF(Mercredi!B33="","",Mercredi!B33)</f>
        <v>DUMPER 1</v>
      </c>
      <c r="N9" s="268"/>
      <c r="O9" s="269"/>
      <c r="P9" s="317" t="e">
        <f>IF(M9="","",VLOOKUP(M9,LISTES!$H$2:$K$81,3,FALSE))</f>
        <v>#N/A</v>
      </c>
      <c r="Q9" s="318"/>
      <c r="R9" s="267" t="str">
        <f>IF(Jeudi!B33="","",Jeudi!B33)</f>
        <v>DUMPER 1</v>
      </c>
      <c r="S9" s="268"/>
      <c r="T9" s="269"/>
      <c r="U9" s="317" t="e">
        <f>IF(R9="","",VLOOKUP(R9,LISTES!$H$2:$K$81,3,FALSE))</f>
        <v>#N/A</v>
      </c>
      <c r="V9" s="318"/>
      <c r="W9" s="267" t="str">
        <f>IF(Vendredi!B33="","",Vendredi!B33)</f>
        <v>DUMPER 1</v>
      </c>
      <c r="X9" s="268"/>
      <c r="Y9" s="269"/>
      <c r="Z9" s="317" t="e">
        <f>IF(W9="","",VLOOKUP(W9,LISTES!$H$2:$K$81,3,FALSE))</f>
        <v>#N/A</v>
      </c>
      <c r="AA9" s="318"/>
      <c r="AB9" s="124" t="e">
        <f t="shared" si="0"/>
        <v>#N/A</v>
      </c>
      <c r="AC9" s="303"/>
    </row>
    <row r="10" spans="1:29" x14ac:dyDescent="0.25">
      <c r="A10" s="307"/>
      <c r="B10" s="308"/>
      <c r="C10" s="267" t="str">
        <f>IF(Lundi!B34="","",Lundi!B34)</f>
        <v>CAMIONNETTE 1</v>
      </c>
      <c r="D10" s="268"/>
      <c r="E10" s="269"/>
      <c r="F10" s="317">
        <f>IF(C10="","",VLOOKUP(C10,LISTES!$H$2:$K$81,3,FALSE))</f>
        <v>1</v>
      </c>
      <c r="G10" s="318"/>
      <c r="H10" s="267" t="str">
        <f>IF(Mardi!B34="","",Mardi!B34)</f>
        <v>CAMIONNETTE 1</v>
      </c>
      <c r="I10" s="268"/>
      <c r="J10" s="269"/>
      <c r="K10" s="317">
        <f>IF(H10="","",VLOOKUP(H10,LISTES!$H$2:$K$81,3,FALSE))</f>
        <v>1</v>
      </c>
      <c r="L10" s="318"/>
      <c r="M10" s="267" t="str">
        <f>IF(Mercredi!B34="","",Mercredi!B34)</f>
        <v>CAMIONNETTE 1</v>
      </c>
      <c r="N10" s="268"/>
      <c r="O10" s="269"/>
      <c r="P10" s="317">
        <f>IF(M10="","",VLOOKUP(M10,LISTES!$H$2:$K$81,3,FALSE))</f>
        <v>1</v>
      </c>
      <c r="Q10" s="318"/>
      <c r="R10" s="267" t="str">
        <f>IF(Jeudi!B34="","",Jeudi!B34)</f>
        <v>CAMIONNETTE 1</v>
      </c>
      <c r="S10" s="268"/>
      <c r="T10" s="269"/>
      <c r="U10" s="317">
        <f>IF(R10="","",VLOOKUP(R10,LISTES!$H$2:$K$81,3,FALSE))</f>
        <v>1</v>
      </c>
      <c r="V10" s="318"/>
      <c r="W10" s="267" t="str">
        <f>IF(Vendredi!B34="","",Vendredi!B34)</f>
        <v>CAMIONNETTE 1</v>
      </c>
      <c r="X10" s="268"/>
      <c r="Y10" s="269"/>
      <c r="Z10" s="317">
        <f>IF(W10="","",VLOOKUP(W10,LISTES!$H$2:$K$81,3,FALSE))</f>
        <v>1</v>
      </c>
      <c r="AA10" s="318"/>
      <c r="AB10" s="124">
        <f t="shared" si="0"/>
        <v>5</v>
      </c>
      <c r="AC10" s="303"/>
    </row>
    <row r="11" spans="1:29" x14ac:dyDescent="0.25">
      <c r="A11" s="307"/>
      <c r="B11" s="308"/>
      <c r="C11" s="267" t="str">
        <f>IF(Lundi!B35="","",Lundi!B35)</f>
        <v>PELLE 20</v>
      </c>
      <c r="D11" s="268"/>
      <c r="E11" s="269"/>
      <c r="F11" s="317" t="e">
        <f>IF(C11="","",VLOOKUP(C11,LISTES!$H$2:$K$81,3,FALSE))</f>
        <v>#N/A</v>
      </c>
      <c r="G11" s="318"/>
      <c r="H11" s="267" t="str">
        <f>IF(Mardi!B35="","",Mardi!B35)</f>
        <v>PELLE 20</v>
      </c>
      <c r="I11" s="268"/>
      <c r="J11" s="269"/>
      <c r="K11" s="317" t="e">
        <f>IF(H11="","",VLOOKUP(H11,LISTES!$H$2:$K$81,3,FALSE))</f>
        <v>#N/A</v>
      </c>
      <c r="L11" s="318"/>
      <c r="M11" s="267" t="str">
        <f>IF(Mercredi!B35="","",Mercredi!B35)</f>
        <v>PELLE 20</v>
      </c>
      <c r="N11" s="268"/>
      <c r="O11" s="269"/>
      <c r="P11" s="317" t="e">
        <f>IF(M11="","",VLOOKUP(M11,LISTES!$H$2:$K$81,3,FALSE))</f>
        <v>#N/A</v>
      </c>
      <c r="Q11" s="318"/>
      <c r="R11" s="267" t="str">
        <f>IF(Jeudi!B35="","",Jeudi!B35)</f>
        <v>PELLE 20</v>
      </c>
      <c r="S11" s="268"/>
      <c r="T11" s="269"/>
      <c r="U11" s="317" t="e">
        <f>IF(R11="","",VLOOKUP(R11,LISTES!$H$2:$K$81,3,FALSE))</f>
        <v>#N/A</v>
      </c>
      <c r="V11" s="318"/>
      <c r="W11" s="267" t="str">
        <f>IF(Vendredi!B35="","",Vendredi!B35)</f>
        <v>PELLE 20</v>
      </c>
      <c r="X11" s="268"/>
      <c r="Y11" s="269"/>
      <c r="Z11" s="317" t="e">
        <f>IF(W11="","",VLOOKUP(W11,LISTES!$H$2:$K$81,3,FALSE))</f>
        <v>#N/A</v>
      </c>
      <c r="AA11" s="318"/>
      <c r="AB11" s="124" t="e">
        <f t="shared" si="0"/>
        <v>#N/A</v>
      </c>
      <c r="AC11" s="303"/>
    </row>
    <row r="12" spans="1:29" x14ac:dyDescent="0.25">
      <c r="A12" s="307"/>
      <c r="B12" s="308"/>
      <c r="C12" s="267" t="str">
        <f>IF(Lundi!B36="","",Lundi!B36)</f>
        <v/>
      </c>
      <c r="D12" s="268"/>
      <c r="E12" s="269"/>
      <c r="F12" s="317" t="str">
        <f>IF(C12="","",VLOOKUP(C12,LISTES!$H$2:$K$81,3,FALSE))</f>
        <v/>
      </c>
      <c r="G12" s="318"/>
      <c r="H12" s="267" t="str">
        <f>IF(Mardi!B36="","",Mardi!B36)</f>
        <v/>
      </c>
      <c r="I12" s="268"/>
      <c r="J12" s="269"/>
      <c r="K12" s="317" t="str">
        <f>IF(H12="","",VLOOKUP(H12,LISTES!$H$2:$K$81,3,FALSE))</f>
        <v/>
      </c>
      <c r="L12" s="318"/>
      <c r="M12" s="267" t="str">
        <f>IF(Mercredi!B36="","",Mercredi!B36)</f>
        <v/>
      </c>
      <c r="N12" s="268"/>
      <c r="O12" s="269"/>
      <c r="P12" s="317" t="str">
        <f>IF(M12="","",VLOOKUP(M12,LISTES!$H$2:$K$81,3,FALSE))</f>
        <v/>
      </c>
      <c r="Q12" s="318"/>
      <c r="R12" s="267" t="str">
        <f>IF(Jeudi!B36="","",Jeudi!B36)</f>
        <v/>
      </c>
      <c r="S12" s="268"/>
      <c r="T12" s="269"/>
      <c r="U12" s="317" t="str">
        <f>IF(R12="","",VLOOKUP(R12,LISTES!$H$2:$K$81,3,FALSE))</f>
        <v/>
      </c>
      <c r="V12" s="318"/>
      <c r="W12" s="267" t="str">
        <f>IF(Vendredi!B36="","",Vendredi!B36)</f>
        <v/>
      </c>
      <c r="X12" s="268"/>
      <c r="Y12" s="269"/>
      <c r="Z12" s="317" t="str">
        <f>IF(W12="","",VLOOKUP(W12,LISTES!$H$2:$K$81,3,FALSE))</f>
        <v/>
      </c>
      <c r="AA12" s="318"/>
      <c r="AB12" s="124">
        <f t="shared" si="0"/>
        <v>0</v>
      </c>
      <c r="AC12" s="303"/>
    </row>
    <row r="13" spans="1:29" x14ac:dyDescent="0.25">
      <c r="A13" s="307"/>
      <c r="B13" s="308"/>
      <c r="C13" s="267" t="str">
        <f>IF(Lundi!B37="","",Lundi!B37)</f>
        <v/>
      </c>
      <c r="D13" s="268"/>
      <c r="E13" s="269"/>
      <c r="F13" s="317" t="str">
        <f>IF(C13="","",VLOOKUP(C13,LISTES!$H$2:$K$81,3,FALSE))</f>
        <v/>
      </c>
      <c r="G13" s="318"/>
      <c r="H13" s="267" t="str">
        <f>IF(Mardi!B37="","",Mardi!B37)</f>
        <v/>
      </c>
      <c r="I13" s="268"/>
      <c r="J13" s="269"/>
      <c r="K13" s="317" t="str">
        <f>IF(H13="","",VLOOKUP(H13,LISTES!$H$2:$K$81,3,FALSE))</f>
        <v/>
      </c>
      <c r="L13" s="318"/>
      <c r="M13" s="267" t="str">
        <f>IF(Mercredi!B37="","",Mercredi!B37)</f>
        <v/>
      </c>
      <c r="N13" s="268"/>
      <c r="O13" s="269"/>
      <c r="P13" s="317" t="str">
        <f>IF(M13="","",VLOOKUP(M13,LISTES!$H$2:$K$81,3,FALSE))</f>
        <v/>
      </c>
      <c r="Q13" s="318"/>
      <c r="R13" s="267" t="str">
        <f>IF(Jeudi!B37="","",Jeudi!B37)</f>
        <v/>
      </c>
      <c r="S13" s="268"/>
      <c r="T13" s="269"/>
      <c r="U13" s="317" t="str">
        <f>IF(R13="","",VLOOKUP(R13,LISTES!$H$2:$K$81,3,FALSE))</f>
        <v/>
      </c>
      <c r="V13" s="318"/>
      <c r="W13" s="267" t="str">
        <f>IF(Vendredi!B37="","",Vendredi!B37)</f>
        <v/>
      </c>
      <c r="X13" s="268"/>
      <c r="Y13" s="269"/>
      <c r="Z13" s="317" t="str">
        <f>IF(W13="","",VLOOKUP(W13,LISTES!$H$2:$K$81,3,FALSE))</f>
        <v/>
      </c>
      <c r="AA13" s="318"/>
      <c r="AB13" s="124">
        <f t="shared" si="0"/>
        <v>0</v>
      </c>
      <c r="AC13" s="303"/>
    </row>
    <row r="14" spans="1:29" ht="14.45" customHeight="1" x14ac:dyDescent="0.25">
      <c r="A14" s="307"/>
      <c r="B14" s="308"/>
      <c r="C14" s="267" t="str">
        <f>IF(Lundi!B38="","",Lundi!B38)</f>
        <v/>
      </c>
      <c r="D14" s="268"/>
      <c r="E14" s="269"/>
      <c r="F14" s="317" t="str">
        <f>IF(C14="","",VLOOKUP(C14,LISTES!$H$2:$K$81,3,FALSE))</f>
        <v/>
      </c>
      <c r="G14" s="318"/>
      <c r="H14" s="267" t="str">
        <f>IF(Mardi!B38="","",Mardi!B38)</f>
        <v/>
      </c>
      <c r="I14" s="268"/>
      <c r="J14" s="269"/>
      <c r="K14" s="317" t="str">
        <f>IF(H14="","",VLOOKUP(H14,LISTES!$H$2:$K$81,3,FALSE))</f>
        <v/>
      </c>
      <c r="L14" s="318"/>
      <c r="M14" s="267" t="str">
        <f>IF(Mercredi!B38="","",Mercredi!B38)</f>
        <v/>
      </c>
      <c r="N14" s="268"/>
      <c r="O14" s="269"/>
      <c r="P14" s="317" t="str">
        <f>IF(M14="","",VLOOKUP(M14,LISTES!$H$2:$K$81,3,FALSE))</f>
        <v/>
      </c>
      <c r="Q14" s="318"/>
      <c r="R14" s="267" t="str">
        <f>IF(Jeudi!B38="","",Jeudi!B38)</f>
        <v/>
      </c>
      <c r="S14" s="268"/>
      <c r="T14" s="269"/>
      <c r="U14" s="317" t="str">
        <f>IF(R14="","",VLOOKUP(R14,LISTES!$H$2:$K$81,3,FALSE))</f>
        <v/>
      </c>
      <c r="V14" s="318"/>
      <c r="W14" s="267" t="str">
        <f>IF(Vendredi!B38="","",Vendredi!B38)</f>
        <v/>
      </c>
      <c r="X14" s="268"/>
      <c r="Y14" s="269"/>
      <c r="Z14" s="317" t="str">
        <f>IF(W14="","",VLOOKUP(W14,LISTES!$H$2:$K$81,3,FALSE))</f>
        <v/>
      </c>
      <c r="AA14" s="318"/>
      <c r="AB14" s="124">
        <f t="shared" si="0"/>
        <v>0</v>
      </c>
      <c r="AC14" s="303"/>
    </row>
    <row r="15" spans="1:29" ht="14.45" customHeight="1" x14ac:dyDescent="0.25">
      <c r="A15" s="307"/>
      <c r="B15" s="308"/>
      <c r="C15" s="267" t="str">
        <f>IF(Lundi!B39="","",Lundi!B39)</f>
        <v/>
      </c>
      <c r="D15" s="268"/>
      <c r="E15" s="269"/>
      <c r="F15" s="317" t="str">
        <f>IF(C15="","",VLOOKUP(C15,LISTES!$H$2:$K$81,3,FALSE))</f>
        <v/>
      </c>
      <c r="G15" s="318"/>
      <c r="H15" s="267" t="str">
        <f>IF(Mardi!B39="","",Mardi!B39)</f>
        <v/>
      </c>
      <c r="I15" s="268"/>
      <c r="J15" s="269"/>
      <c r="K15" s="317" t="str">
        <f>IF(H15="","",VLOOKUP(H15,LISTES!$H$2:$K$81,3,FALSE))</f>
        <v/>
      </c>
      <c r="L15" s="318"/>
      <c r="M15" s="267" t="str">
        <f>IF(Mercredi!B39="","",Mercredi!B39)</f>
        <v/>
      </c>
      <c r="N15" s="268"/>
      <c r="O15" s="269"/>
      <c r="P15" s="317" t="str">
        <f>IF(M15="","",VLOOKUP(M15,LISTES!$H$2:$K$81,3,FALSE))</f>
        <v/>
      </c>
      <c r="Q15" s="318"/>
      <c r="R15" s="267" t="str">
        <f>IF(Jeudi!B39="","",Jeudi!B39)</f>
        <v/>
      </c>
      <c r="S15" s="268"/>
      <c r="T15" s="269"/>
      <c r="U15" s="317" t="str">
        <f>IF(R15="","",VLOOKUP(R15,LISTES!$H$2:$K$81,3,FALSE))</f>
        <v/>
      </c>
      <c r="V15" s="318"/>
      <c r="W15" s="267" t="str">
        <f>IF(Vendredi!B39="","",Vendredi!B39)</f>
        <v/>
      </c>
      <c r="X15" s="268"/>
      <c r="Y15" s="269"/>
      <c r="Z15" s="317" t="str">
        <f>IF(W15="","",VLOOKUP(W15,LISTES!$H$2:$K$81,3,FALSE))</f>
        <v/>
      </c>
      <c r="AA15" s="318"/>
      <c r="AB15" s="124">
        <f t="shared" si="0"/>
        <v>0</v>
      </c>
      <c r="AC15" s="303"/>
    </row>
    <row r="16" spans="1:29" ht="14.45" customHeight="1" x14ac:dyDescent="0.25">
      <c r="A16" s="307"/>
      <c r="B16" s="308"/>
      <c r="C16" s="267" t="str">
        <f>IF(Lundi!B40="","",Lundi!B40)</f>
        <v/>
      </c>
      <c r="D16" s="268"/>
      <c r="E16" s="269"/>
      <c r="F16" s="317" t="str">
        <f>IF(C16="","",VLOOKUP(C16,LISTES!$H$2:$K$81,3,FALSE))</f>
        <v/>
      </c>
      <c r="G16" s="318"/>
      <c r="H16" s="267" t="str">
        <f>IF(Mardi!B40="","",Mardi!B40)</f>
        <v/>
      </c>
      <c r="I16" s="268"/>
      <c r="J16" s="269"/>
      <c r="K16" s="317" t="str">
        <f>IF(H16="","",VLOOKUP(H16,LISTES!$H$2:$K$81,3,FALSE))</f>
        <v/>
      </c>
      <c r="L16" s="318"/>
      <c r="M16" s="267" t="str">
        <f>IF(Mercredi!B40="","",Mercredi!B40)</f>
        <v/>
      </c>
      <c r="N16" s="268"/>
      <c r="O16" s="269"/>
      <c r="P16" s="317" t="str">
        <f>IF(M16="","",VLOOKUP(M16,LISTES!$H$2:$K$81,3,FALSE))</f>
        <v/>
      </c>
      <c r="Q16" s="318"/>
      <c r="R16" s="267" t="str">
        <f>IF(Jeudi!B40="","",Jeudi!B40)</f>
        <v/>
      </c>
      <c r="S16" s="268"/>
      <c r="T16" s="269"/>
      <c r="U16" s="317" t="str">
        <f>IF(R16="","",VLOOKUP(R16,LISTES!$H$2:$K$81,3,FALSE))</f>
        <v/>
      </c>
      <c r="V16" s="318"/>
      <c r="W16" s="267" t="str">
        <f>IF(Vendredi!B40="","",Vendredi!B40)</f>
        <v/>
      </c>
      <c r="X16" s="268"/>
      <c r="Y16" s="269"/>
      <c r="Z16" s="317" t="str">
        <f>IF(W16="","",VLOOKUP(W16,LISTES!$H$2:$K$81,3,FALSE))</f>
        <v/>
      </c>
      <c r="AA16" s="318"/>
      <c r="AB16" s="124">
        <f t="shared" si="0"/>
        <v>0</v>
      </c>
      <c r="AC16" s="303"/>
    </row>
    <row r="17" spans="1:29" ht="14.45" customHeight="1" x14ac:dyDescent="0.25">
      <c r="A17" s="307"/>
      <c r="B17" s="308"/>
      <c r="C17" s="267" t="str">
        <f>IF(Lundi!B41="","",Lundi!B41)</f>
        <v/>
      </c>
      <c r="D17" s="268"/>
      <c r="E17" s="269"/>
      <c r="F17" s="317" t="str">
        <f>IF(C17="","",VLOOKUP(C17,LISTES!$H$2:$K$81,3,FALSE))</f>
        <v/>
      </c>
      <c r="G17" s="318"/>
      <c r="H17" s="267" t="str">
        <f>IF(Mardi!B41="","",Mardi!B41)</f>
        <v/>
      </c>
      <c r="I17" s="268"/>
      <c r="J17" s="269"/>
      <c r="K17" s="317" t="str">
        <f>IF(H17="","",VLOOKUP(H17,LISTES!$H$2:$K$81,3,FALSE))</f>
        <v/>
      </c>
      <c r="L17" s="318"/>
      <c r="M17" s="267" t="str">
        <f>IF(Mercredi!B41="","",Mercredi!B41)</f>
        <v/>
      </c>
      <c r="N17" s="268"/>
      <c r="O17" s="269"/>
      <c r="P17" s="317" t="str">
        <f>IF(M17="","",VLOOKUP(M17,LISTES!$H$2:$K$81,3,FALSE))</f>
        <v/>
      </c>
      <c r="Q17" s="318"/>
      <c r="R17" s="267" t="str">
        <f>IF(Jeudi!B41="","",Jeudi!B41)</f>
        <v/>
      </c>
      <c r="S17" s="268"/>
      <c r="T17" s="269"/>
      <c r="U17" s="317" t="str">
        <f>IF(R17="","",VLOOKUP(R17,LISTES!$H$2:$K$81,3,FALSE))</f>
        <v/>
      </c>
      <c r="V17" s="318"/>
      <c r="W17" s="267" t="str">
        <f>IF(Vendredi!B41="","",Vendredi!B41)</f>
        <v/>
      </c>
      <c r="X17" s="268"/>
      <c r="Y17" s="269"/>
      <c r="Z17" s="317" t="str">
        <f>IF(W17="","",VLOOKUP(W17,LISTES!$H$2:$K$81,3,FALSE))</f>
        <v/>
      </c>
      <c r="AA17" s="318"/>
      <c r="AB17" s="124">
        <f t="shared" si="0"/>
        <v>0</v>
      </c>
      <c r="AC17" s="303"/>
    </row>
    <row r="18" spans="1:29" ht="14.45" customHeight="1" x14ac:dyDescent="0.25">
      <c r="A18" s="307"/>
      <c r="B18" s="308"/>
      <c r="C18" s="267" t="str">
        <f>IF(Lundi!B42="","",Lundi!B42)</f>
        <v/>
      </c>
      <c r="D18" s="268"/>
      <c r="E18" s="269"/>
      <c r="F18" s="317" t="str">
        <f>IF(C18="","",VLOOKUP(C18,LISTES!$H$2:$K$81,3,FALSE))</f>
        <v/>
      </c>
      <c r="G18" s="318"/>
      <c r="H18" s="267" t="str">
        <f>IF(Mardi!B42="","",Mardi!B42)</f>
        <v/>
      </c>
      <c r="I18" s="268"/>
      <c r="J18" s="269"/>
      <c r="K18" s="317" t="str">
        <f>IF(H18="","",VLOOKUP(H18,LISTES!$H$2:$K$81,3,FALSE))</f>
        <v/>
      </c>
      <c r="L18" s="318"/>
      <c r="M18" s="267" t="str">
        <f>IF(Mercredi!B42="","",Mercredi!B42)</f>
        <v/>
      </c>
      <c r="N18" s="268"/>
      <c r="O18" s="269"/>
      <c r="P18" s="317" t="str">
        <f>IF(M18="","",VLOOKUP(M18,LISTES!$H$2:$K$81,3,FALSE))</f>
        <v/>
      </c>
      <c r="Q18" s="318"/>
      <c r="R18" s="267" t="str">
        <f>IF(Jeudi!B42="","",Jeudi!B42)</f>
        <v/>
      </c>
      <c r="S18" s="268"/>
      <c r="T18" s="269"/>
      <c r="U18" s="317" t="str">
        <f>IF(R18="","",VLOOKUP(R18,LISTES!$H$2:$K$81,3,FALSE))</f>
        <v/>
      </c>
      <c r="V18" s="318"/>
      <c r="W18" s="267" t="str">
        <f>IF(Vendredi!B42="","",Vendredi!B42)</f>
        <v/>
      </c>
      <c r="X18" s="268"/>
      <c r="Y18" s="269"/>
      <c r="Z18" s="317" t="str">
        <f>IF(W18="","",VLOOKUP(W18,LISTES!$H$2:$K$81,3,FALSE))</f>
        <v/>
      </c>
      <c r="AA18" s="318"/>
      <c r="AB18" s="124">
        <f t="shared" si="0"/>
        <v>0</v>
      </c>
      <c r="AC18" s="303"/>
    </row>
    <row r="19" spans="1:29" ht="14.45" customHeight="1" x14ac:dyDescent="0.25">
      <c r="A19" s="307"/>
      <c r="B19" s="308"/>
      <c r="C19" s="267" t="str">
        <f>IF(Lundi!B43="","",Lundi!B43)</f>
        <v/>
      </c>
      <c r="D19" s="268"/>
      <c r="E19" s="269"/>
      <c r="F19" s="317" t="str">
        <f>IF(C19="","",VLOOKUP(C19,LISTES!$H$2:$K$81,3,FALSE))</f>
        <v/>
      </c>
      <c r="G19" s="318"/>
      <c r="H19" s="267" t="str">
        <f>IF(Mardi!B43="","",Mardi!B43)</f>
        <v/>
      </c>
      <c r="I19" s="268"/>
      <c r="J19" s="269"/>
      <c r="K19" s="317" t="str">
        <f>IF(H19="","",VLOOKUP(H19,LISTES!$H$2:$K$81,3,FALSE))</f>
        <v/>
      </c>
      <c r="L19" s="318"/>
      <c r="M19" s="267" t="str">
        <f>IF(Mercredi!B43="","",Mercredi!B43)</f>
        <v/>
      </c>
      <c r="N19" s="268"/>
      <c r="O19" s="269"/>
      <c r="P19" s="317" t="str">
        <f>IF(M19="","",VLOOKUP(M19,LISTES!$H$2:$K$81,3,FALSE))</f>
        <v/>
      </c>
      <c r="Q19" s="318"/>
      <c r="R19" s="267" t="str">
        <f>IF(Jeudi!B43="","",Jeudi!B43)</f>
        <v/>
      </c>
      <c r="S19" s="268"/>
      <c r="T19" s="269"/>
      <c r="U19" s="317" t="str">
        <f>IF(R19="","",VLOOKUP(R19,LISTES!$H$2:$K$81,3,FALSE))</f>
        <v/>
      </c>
      <c r="V19" s="318"/>
      <c r="W19" s="267" t="str">
        <f>IF(Vendredi!B43="","",Vendredi!B43)</f>
        <v/>
      </c>
      <c r="X19" s="268"/>
      <c r="Y19" s="269"/>
      <c r="Z19" s="317" t="str">
        <f>IF(W19="","",VLOOKUP(W19,LISTES!$H$2:$K$81,3,FALSE))</f>
        <v/>
      </c>
      <c r="AA19" s="318"/>
      <c r="AB19" s="124">
        <f t="shared" si="0"/>
        <v>0</v>
      </c>
      <c r="AC19" s="303"/>
    </row>
    <row r="20" spans="1:29" ht="14.45" customHeight="1" x14ac:dyDescent="0.25">
      <c r="A20" s="307"/>
      <c r="B20" s="308"/>
      <c r="C20" s="267" t="str">
        <f>IF(Lundi!B44="","",Lundi!B44)</f>
        <v/>
      </c>
      <c r="D20" s="268"/>
      <c r="E20" s="269"/>
      <c r="F20" s="317" t="str">
        <f>IF(C20="","",VLOOKUP(C20,LISTES!$H$2:$K$81,3,FALSE))</f>
        <v/>
      </c>
      <c r="G20" s="318"/>
      <c r="H20" s="267" t="str">
        <f>IF(Mardi!B44="","",Mardi!B44)</f>
        <v/>
      </c>
      <c r="I20" s="268"/>
      <c r="J20" s="269"/>
      <c r="K20" s="317" t="str">
        <f>IF(H20="","",VLOOKUP(H20,LISTES!$H$2:$K$81,3,FALSE))</f>
        <v/>
      </c>
      <c r="L20" s="318"/>
      <c r="M20" s="267" t="str">
        <f>IF(Mercredi!B44="","",Mercredi!B44)</f>
        <v/>
      </c>
      <c r="N20" s="268"/>
      <c r="O20" s="269"/>
      <c r="P20" s="317" t="str">
        <f>IF(M20="","",VLOOKUP(M20,LISTES!$H$2:$K$81,3,FALSE))</f>
        <v/>
      </c>
      <c r="Q20" s="318"/>
      <c r="R20" s="267" t="str">
        <f>IF(Jeudi!B44="","",Jeudi!B44)</f>
        <v/>
      </c>
      <c r="S20" s="268"/>
      <c r="T20" s="269"/>
      <c r="U20" s="317" t="str">
        <f>IF(R20="","",VLOOKUP(R20,LISTES!$H$2:$K$81,3,FALSE))</f>
        <v/>
      </c>
      <c r="V20" s="318"/>
      <c r="W20" s="267" t="str">
        <f>IF(Vendredi!B44="","",Vendredi!B44)</f>
        <v/>
      </c>
      <c r="X20" s="268"/>
      <c r="Y20" s="269"/>
      <c r="Z20" s="317" t="str">
        <f>IF(W20="","",VLOOKUP(W20,LISTES!$H$2:$K$81,3,FALSE))</f>
        <v/>
      </c>
      <c r="AA20" s="318"/>
      <c r="AB20" s="124">
        <f t="shared" si="0"/>
        <v>0</v>
      </c>
      <c r="AC20" s="303"/>
    </row>
    <row r="21" spans="1:29" ht="14.45" customHeight="1" x14ac:dyDescent="0.25">
      <c r="A21" s="307"/>
      <c r="B21" s="308"/>
      <c r="C21" s="267" t="str">
        <f>IF(Lundi!B45="","",Lundi!B45)</f>
        <v/>
      </c>
      <c r="D21" s="268"/>
      <c r="E21" s="269"/>
      <c r="F21" s="317" t="str">
        <f>IF(C21="","",VLOOKUP(C21,LISTES!$H$2:$K$81,3,FALSE))</f>
        <v/>
      </c>
      <c r="G21" s="318"/>
      <c r="H21" s="267" t="str">
        <f>IF(Mardi!B45="","",Mardi!B45)</f>
        <v/>
      </c>
      <c r="I21" s="268"/>
      <c r="J21" s="269"/>
      <c r="K21" s="317" t="str">
        <f>IF(H21="","",VLOOKUP(H21,LISTES!$H$2:$K$81,3,FALSE))</f>
        <v/>
      </c>
      <c r="L21" s="318"/>
      <c r="M21" s="267" t="str">
        <f>IF(Mercredi!B45="","",Mercredi!B45)</f>
        <v/>
      </c>
      <c r="N21" s="268"/>
      <c r="O21" s="269"/>
      <c r="P21" s="317" t="str">
        <f>IF(M21="","",VLOOKUP(M21,LISTES!$H$2:$K$81,3,FALSE))</f>
        <v/>
      </c>
      <c r="Q21" s="318"/>
      <c r="R21" s="267" t="str">
        <f>IF(Jeudi!B45="","",Jeudi!B45)</f>
        <v/>
      </c>
      <c r="S21" s="268"/>
      <c r="T21" s="269"/>
      <c r="U21" s="317" t="str">
        <f>IF(R21="","",VLOOKUP(R21,LISTES!$H$2:$K$81,3,FALSE))</f>
        <v/>
      </c>
      <c r="V21" s="318"/>
      <c r="W21" s="267" t="str">
        <f>IF(Vendredi!B45="","",Vendredi!B45)</f>
        <v/>
      </c>
      <c r="X21" s="268"/>
      <c r="Y21" s="269"/>
      <c r="Z21" s="317" t="str">
        <f>IF(W21="","",VLOOKUP(W21,LISTES!$H$2:$K$81,3,FALSE))</f>
        <v/>
      </c>
      <c r="AA21" s="318"/>
      <c r="AB21" s="124">
        <f t="shared" si="0"/>
        <v>0</v>
      </c>
      <c r="AC21" s="303"/>
    </row>
    <row r="22" spans="1:29" ht="14.45" customHeight="1" x14ac:dyDescent="0.25">
      <c r="A22" s="307"/>
      <c r="B22" s="308"/>
      <c r="C22" s="267" t="str">
        <f>IF(Lundi!B46="","",Lundi!B46)</f>
        <v/>
      </c>
      <c r="D22" s="268"/>
      <c r="E22" s="269"/>
      <c r="F22" s="317" t="str">
        <f>IF(C22="","",VLOOKUP(C22,LISTES!$H$2:$K$81,3,FALSE))</f>
        <v/>
      </c>
      <c r="G22" s="318"/>
      <c r="H22" s="267" t="str">
        <f>IF(Mardi!B46="","",Mardi!B46)</f>
        <v/>
      </c>
      <c r="I22" s="268"/>
      <c r="J22" s="269"/>
      <c r="K22" s="317" t="str">
        <f>IF(H22="","",VLOOKUP(H22,LISTES!$H$2:$K$81,3,FALSE))</f>
        <v/>
      </c>
      <c r="L22" s="318"/>
      <c r="M22" s="267" t="str">
        <f>IF(Mercredi!B46="","",Mercredi!B46)</f>
        <v/>
      </c>
      <c r="N22" s="268"/>
      <c r="O22" s="269"/>
      <c r="P22" s="317" t="str">
        <f>IF(M22="","",VLOOKUP(M22,LISTES!$H$2:$K$81,3,FALSE))</f>
        <v/>
      </c>
      <c r="Q22" s="318"/>
      <c r="R22" s="267" t="str">
        <f>IF(Jeudi!B46="","",Jeudi!B46)</f>
        <v/>
      </c>
      <c r="S22" s="268"/>
      <c r="T22" s="269"/>
      <c r="U22" s="317" t="str">
        <f>IF(R22="","",VLOOKUP(R22,LISTES!$H$2:$K$81,3,FALSE))</f>
        <v/>
      </c>
      <c r="V22" s="318"/>
      <c r="W22" s="267" t="str">
        <f>IF(Vendredi!B46="","",Vendredi!B46)</f>
        <v/>
      </c>
      <c r="X22" s="268"/>
      <c r="Y22" s="269"/>
      <c r="Z22" s="317" t="str">
        <f>IF(W22="","",VLOOKUP(W22,LISTES!$H$2:$K$81,3,FALSE))</f>
        <v/>
      </c>
      <c r="AA22" s="318"/>
      <c r="AB22" s="124">
        <f t="shared" si="0"/>
        <v>0</v>
      </c>
      <c r="AC22" s="303"/>
    </row>
    <row r="23" spans="1:29" ht="14.45" customHeight="1" x14ac:dyDescent="0.25">
      <c r="A23" s="307"/>
      <c r="B23" s="308"/>
      <c r="C23" s="267" t="str">
        <f>IF(Lundi!B47="","",Lundi!B47)</f>
        <v/>
      </c>
      <c r="D23" s="268"/>
      <c r="E23" s="269"/>
      <c r="F23" s="317" t="str">
        <f>IF(C23="","",VLOOKUP(C23,LISTES!$H$2:$K$81,3,FALSE))</f>
        <v/>
      </c>
      <c r="G23" s="318"/>
      <c r="H23" s="267" t="str">
        <f>IF(Mardi!B47="","",Mardi!B47)</f>
        <v/>
      </c>
      <c r="I23" s="268"/>
      <c r="J23" s="269"/>
      <c r="K23" s="317" t="str">
        <f>IF(H23="","",VLOOKUP(H23,LISTES!$H$2:$K$81,3,FALSE))</f>
        <v/>
      </c>
      <c r="L23" s="318"/>
      <c r="M23" s="267" t="str">
        <f>IF(Mercredi!B47="","",Mercredi!B47)</f>
        <v/>
      </c>
      <c r="N23" s="268"/>
      <c r="O23" s="269"/>
      <c r="P23" s="317" t="str">
        <f>IF(M23="","",VLOOKUP(M23,LISTES!$H$2:$K$81,3,FALSE))</f>
        <v/>
      </c>
      <c r="Q23" s="318"/>
      <c r="R23" s="267" t="str">
        <f>IF(Jeudi!B47="","",Jeudi!B47)</f>
        <v/>
      </c>
      <c r="S23" s="268"/>
      <c r="T23" s="269"/>
      <c r="U23" s="317" t="str">
        <f>IF(R23="","",VLOOKUP(R23,LISTES!$H$2:$K$81,3,FALSE))</f>
        <v/>
      </c>
      <c r="V23" s="318"/>
      <c r="W23" s="267" t="str">
        <f>IF(Vendredi!B47="","",Vendredi!B47)</f>
        <v/>
      </c>
      <c r="X23" s="268"/>
      <c r="Y23" s="269"/>
      <c r="Z23" s="317" t="str">
        <f>IF(W23="","",VLOOKUP(W23,LISTES!$H$2:$K$81,3,FALSE))</f>
        <v/>
      </c>
      <c r="AA23" s="318"/>
      <c r="AB23" s="124">
        <f t="shared" si="0"/>
        <v>0</v>
      </c>
      <c r="AC23" s="303"/>
    </row>
    <row r="24" spans="1:29" ht="14.45" customHeight="1" thickBot="1" x14ac:dyDescent="0.3">
      <c r="A24" s="307"/>
      <c r="B24" s="308"/>
      <c r="C24" s="249" t="str">
        <f>IF(Lundi!B48="","",Lundi!B48)</f>
        <v/>
      </c>
      <c r="D24" s="250"/>
      <c r="E24" s="251"/>
      <c r="F24" s="319" t="str">
        <f>IF(C24="","",VLOOKUP(C24,LISTES!$H$2:$K$81,3,FALSE))</f>
        <v/>
      </c>
      <c r="G24" s="320"/>
      <c r="H24" s="249" t="str">
        <f>IF(Mardi!B48="","",Mardi!B48)</f>
        <v/>
      </c>
      <c r="I24" s="250"/>
      <c r="J24" s="251"/>
      <c r="K24" s="319" t="str">
        <f>IF(H24="","",VLOOKUP(H24,LISTES!$H$2:$K$81,3,FALSE))</f>
        <v/>
      </c>
      <c r="L24" s="320"/>
      <c r="M24" s="249" t="str">
        <f>IF(Mercredi!B48="","",Mercredi!B48)</f>
        <v/>
      </c>
      <c r="N24" s="250"/>
      <c r="O24" s="251"/>
      <c r="P24" s="319" t="str">
        <f>IF(M24="","",VLOOKUP(M24,LISTES!$H$2:$K$81,3,FALSE))</f>
        <v/>
      </c>
      <c r="Q24" s="320"/>
      <c r="R24" s="249" t="str">
        <f>IF(Jeudi!B48="","",Jeudi!B48)</f>
        <v/>
      </c>
      <c r="S24" s="250"/>
      <c r="T24" s="251"/>
      <c r="U24" s="319" t="str">
        <f>IF(R24="","",VLOOKUP(R24,LISTES!$H$2:$K$81,3,FALSE))</f>
        <v/>
      </c>
      <c r="V24" s="320"/>
      <c r="W24" s="249" t="str">
        <f>IF(Vendredi!B48="","",Vendredi!B48)</f>
        <v/>
      </c>
      <c r="X24" s="250"/>
      <c r="Y24" s="251"/>
      <c r="Z24" s="319" t="str">
        <f>IF(W24="","",VLOOKUP(W24,LISTES!$H$2:$K$81,3,FALSE))</f>
        <v/>
      </c>
      <c r="AA24" s="320"/>
      <c r="AB24" s="125">
        <f t="shared" si="0"/>
        <v>0</v>
      </c>
      <c r="AC24" s="303"/>
    </row>
    <row r="25" spans="1:29" ht="15.75" thickBot="1" x14ac:dyDescent="0.3">
      <c r="A25" s="309"/>
      <c r="B25" s="310"/>
      <c r="C25" s="247" t="s">
        <v>76</v>
      </c>
      <c r="D25" s="248"/>
      <c r="E25" s="254"/>
      <c r="F25" s="255" t="e">
        <f>(SUM(F7:G24))</f>
        <v>#N/A</v>
      </c>
      <c r="G25" s="256"/>
      <c r="H25" s="247" t="s">
        <v>76</v>
      </c>
      <c r="I25" s="248"/>
      <c r="J25" s="248"/>
      <c r="K25" s="255" t="e">
        <f>(SUM(K7:L24))</f>
        <v>#N/A</v>
      </c>
      <c r="L25" s="256"/>
      <c r="M25" s="247" t="s">
        <v>76</v>
      </c>
      <c r="N25" s="248"/>
      <c r="O25" s="248"/>
      <c r="P25" s="255" t="e">
        <f>(SUM(P7:Q24))</f>
        <v>#N/A</v>
      </c>
      <c r="Q25" s="256"/>
      <c r="R25" s="247" t="s">
        <v>76</v>
      </c>
      <c r="S25" s="248"/>
      <c r="T25" s="248"/>
      <c r="U25" s="255" t="e">
        <f>(SUM(U7:V24))</f>
        <v>#N/A</v>
      </c>
      <c r="V25" s="256"/>
      <c r="W25" s="247" t="s">
        <v>76</v>
      </c>
      <c r="X25" s="248"/>
      <c r="Y25" s="248"/>
      <c r="Z25" s="255" t="e">
        <f>(SUM(Z7:AA24))</f>
        <v>#N/A</v>
      </c>
      <c r="AA25" s="256"/>
      <c r="AB25" s="126" t="e">
        <f>SUM(AB7:AB24)</f>
        <v>#N/A</v>
      </c>
      <c r="AC25" s="304"/>
    </row>
    <row r="26" spans="1:29" x14ac:dyDescent="0.25">
      <c r="A26" s="305" t="s">
        <v>218</v>
      </c>
      <c r="B26" s="306"/>
      <c r="C26" s="314" t="str">
        <f>IF(Lundi!E31="","",Lundi!E31)</f>
        <v/>
      </c>
      <c r="D26" s="315"/>
      <c r="E26" s="316"/>
      <c r="F26" s="323"/>
      <c r="G26" s="324"/>
      <c r="H26" s="314" t="str">
        <f>IF(Mardi!E31="","",Mardi!E31)</f>
        <v/>
      </c>
      <c r="I26" s="315"/>
      <c r="J26" s="316"/>
      <c r="K26" s="323"/>
      <c r="L26" s="324"/>
      <c r="M26" s="314" t="str">
        <f>IF(Mercredi!E31="","",Mercredi!E31)</f>
        <v/>
      </c>
      <c r="N26" s="315"/>
      <c r="O26" s="316"/>
      <c r="P26" s="323"/>
      <c r="Q26" s="324"/>
      <c r="R26" s="314" t="str">
        <f>IF(Jeudi!E31="","",Jeudi!E31)</f>
        <v/>
      </c>
      <c r="S26" s="315"/>
      <c r="T26" s="316"/>
      <c r="U26" s="323"/>
      <c r="V26" s="324"/>
      <c r="W26" s="314" t="str">
        <f>IF(Vendredi!E31="","",Vendredi!E31)</f>
        <v/>
      </c>
      <c r="X26" s="315"/>
      <c r="Y26" s="316"/>
      <c r="Z26" s="323"/>
      <c r="AA26" s="324"/>
      <c r="AB26" s="123">
        <f>F26+K26+P26+U26+Z26</f>
        <v>0</v>
      </c>
      <c r="AC26" s="302">
        <f>Z44+U44+P44+K44+F44</f>
        <v>0</v>
      </c>
    </row>
    <row r="27" spans="1:29" x14ac:dyDescent="0.25">
      <c r="A27" s="307"/>
      <c r="B27" s="308"/>
      <c r="C27" s="267" t="str">
        <f>IF(Lundi!E32="","",Lundi!E32)</f>
        <v/>
      </c>
      <c r="D27" s="268"/>
      <c r="E27" s="269"/>
      <c r="F27" s="270"/>
      <c r="G27" s="271"/>
      <c r="H27" s="267" t="str">
        <f>IF(Mardi!E32="","",Mardi!E32)</f>
        <v/>
      </c>
      <c r="I27" s="268"/>
      <c r="J27" s="269"/>
      <c r="K27" s="270"/>
      <c r="L27" s="271"/>
      <c r="M27" s="267" t="str">
        <f>IF(Mercredi!E32="","",Mercredi!E32)</f>
        <v/>
      </c>
      <c r="N27" s="268"/>
      <c r="O27" s="269"/>
      <c r="P27" s="270"/>
      <c r="Q27" s="271"/>
      <c r="R27" s="267" t="str">
        <f>IF(Jeudi!E32="","",Jeudi!E32)</f>
        <v/>
      </c>
      <c r="S27" s="268"/>
      <c r="T27" s="269"/>
      <c r="U27" s="270"/>
      <c r="V27" s="271"/>
      <c r="W27" s="267" t="str">
        <f>IF(Vendredi!E32="","",Vendredi!E32)</f>
        <v/>
      </c>
      <c r="X27" s="268"/>
      <c r="Y27" s="269"/>
      <c r="Z27" s="270"/>
      <c r="AA27" s="271"/>
      <c r="AB27" s="124">
        <f t="shared" ref="AB27:AB43" si="1">F27+K27+P27+U27+Z27</f>
        <v>0</v>
      </c>
      <c r="AC27" s="303"/>
    </row>
    <row r="28" spans="1:29" x14ac:dyDescent="0.25">
      <c r="A28" s="307"/>
      <c r="B28" s="308"/>
      <c r="C28" s="267" t="str">
        <f>IF(Lundi!E33="","",Lundi!E33)</f>
        <v/>
      </c>
      <c r="D28" s="268"/>
      <c r="E28" s="269"/>
      <c r="F28" s="270"/>
      <c r="G28" s="271"/>
      <c r="H28" s="267" t="str">
        <f>IF(Mardi!E33="","",Mardi!E33)</f>
        <v/>
      </c>
      <c r="I28" s="268"/>
      <c r="J28" s="269"/>
      <c r="K28" s="270"/>
      <c r="L28" s="271"/>
      <c r="M28" s="267" t="str">
        <f>IF(Mercredi!E33="","",Mercredi!E33)</f>
        <v/>
      </c>
      <c r="N28" s="268"/>
      <c r="O28" s="269"/>
      <c r="P28" s="270"/>
      <c r="Q28" s="271"/>
      <c r="R28" s="267" t="str">
        <f>IF(Jeudi!E33="","",Jeudi!E33)</f>
        <v/>
      </c>
      <c r="S28" s="268"/>
      <c r="T28" s="269"/>
      <c r="U28" s="270"/>
      <c r="V28" s="271"/>
      <c r="W28" s="267" t="str">
        <f>IF(Vendredi!E33="","",Vendredi!E33)</f>
        <v/>
      </c>
      <c r="X28" s="268"/>
      <c r="Y28" s="269"/>
      <c r="Z28" s="270"/>
      <c r="AA28" s="271"/>
      <c r="AB28" s="124">
        <f t="shared" si="1"/>
        <v>0</v>
      </c>
      <c r="AC28" s="303"/>
    </row>
    <row r="29" spans="1:29" x14ac:dyDescent="0.25">
      <c r="A29" s="307"/>
      <c r="B29" s="308"/>
      <c r="C29" s="267" t="str">
        <f>IF(Lundi!E34="","",Lundi!E34)</f>
        <v/>
      </c>
      <c r="D29" s="268"/>
      <c r="E29" s="269"/>
      <c r="F29" s="270"/>
      <c r="G29" s="271"/>
      <c r="H29" s="267" t="str">
        <f>IF(Mardi!E34="","",Mardi!E34)</f>
        <v/>
      </c>
      <c r="I29" s="268"/>
      <c r="J29" s="269"/>
      <c r="K29" s="270"/>
      <c r="L29" s="271"/>
      <c r="M29" s="267" t="str">
        <f>IF(Mercredi!E34="","",Mercredi!E34)</f>
        <v/>
      </c>
      <c r="N29" s="268"/>
      <c r="O29" s="269"/>
      <c r="P29" s="270"/>
      <c r="Q29" s="271"/>
      <c r="R29" s="267" t="str">
        <f>IF(Jeudi!E34="","",Jeudi!E34)</f>
        <v/>
      </c>
      <c r="S29" s="268"/>
      <c r="T29" s="269"/>
      <c r="U29" s="270"/>
      <c r="V29" s="271"/>
      <c r="W29" s="267" t="str">
        <f>IF(Vendredi!E34="","",Vendredi!E34)</f>
        <v/>
      </c>
      <c r="X29" s="268"/>
      <c r="Y29" s="269"/>
      <c r="Z29" s="270"/>
      <c r="AA29" s="271"/>
      <c r="AB29" s="124">
        <f t="shared" si="1"/>
        <v>0</v>
      </c>
      <c r="AC29" s="303"/>
    </row>
    <row r="30" spans="1:29" x14ac:dyDescent="0.25">
      <c r="A30" s="307"/>
      <c r="B30" s="308"/>
      <c r="C30" s="267" t="str">
        <f>IF(Lundi!E35="","",Lundi!E35)</f>
        <v/>
      </c>
      <c r="D30" s="268"/>
      <c r="E30" s="269"/>
      <c r="F30" s="270"/>
      <c r="G30" s="271"/>
      <c r="H30" s="267" t="str">
        <f>IF(Mardi!E35="","",Mardi!E35)</f>
        <v/>
      </c>
      <c r="I30" s="268"/>
      <c r="J30" s="269"/>
      <c r="K30" s="270"/>
      <c r="L30" s="271"/>
      <c r="M30" s="267" t="str">
        <f>IF(Mercredi!E35="","",Mercredi!E35)</f>
        <v/>
      </c>
      <c r="N30" s="268"/>
      <c r="O30" s="269"/>
      <c r="P30" s="270"/>
      <c r="Q30" s="271"/>
      <c r="R30" s="267" t="str">
        <f>IF(Jeudi!E35="","",Jeudi!E35)</f>
        <v/>
      </c>
      <c r="S30" s="268"/>
      <c r="T30" s="269"/>
      <c r="U30" s="270"/>
      <c r="V30" s="271"/>
      <c r="W30" s="267" t="str">
        <f>IF(Vendredi!E35="","",Vendredi!E35)</f>
        <v/>
      </c>
      <c r="X30" s="268"/>
      <c r="Y30" s="269"/>
      <c r="Z30" s="270"/>
      <c r="AA30" s="271"/>
      <c r="AB30" s="124">
        <f t="shared" si="1"/>
        <v>0</v>
      </c>
      <c r="AC30" s="303"/>
    </row>
    <row r="31" spans="1:29" x14ac:dyDescent="0.25">
      <c r="A31" s="307"/>
      <c r="B31" s="308"/>
      <c r="C31" s="267" t="str">
        <f>IF(Lundi!E36="","",Lundi!E36)</f>
        <v/>
      </c>
      <c r="D31" s="268"/>
      <c r="E31" s="269"/>
      <c r="F31" s="270"/>
      <c r="G31" s="271"/>
      <c r="H31" s="267" t="str">
        <f>IF(Mardi!E36="","",Mardi!E36)</f>
        <v/>
      </c>
      <c r="I31" s="268"/>
      <c r="J31" s="269"/>
      <c r="K31" s="270"/>
      <c r="L31" s="271"/>
      <c r="M31" s="267" t="str">
        <f>IF(Mercredi!E36="","",Mercredi!E36)</f>
        <v/>
      </c>
      <c r="N31" s="268"/>
      <c r="O31" s="269"/>
      <c r="P31" s="270"/>
      <c r="Q31" s="271"/>
      <c r="R31" s="267" t="str">
        <f>IF(Jeudi!E36="","",Jeudi!E36)</f>
        <v/>
      </c>
      <c r="S31" s="268"/>
      <c r="T31" s="269"/>
      <c r="U31" s="270"/>
      <c r="V31" s="271"/>
      <c r="W31" s="267" t="str">
        <f>IF(Vendredi!E36="","",Vendredi!E36)</f>
        <v/>
      </c>
      <c r="X31" s="268"/>
      <c r="Y31" s="269"/>
      <c r="Z31" s="270"/>
      <c r="AA31" s="271"/>
      <c r="AB31" s="124">
        <f t="shared" si="1"/>
        <v>0</v>
      </c>
      <c r="AC31" s="303"/>
    </row>
    <row r="32" spans="1:29" ht="14.45" customHeight="1" x14ac:dyDescent="0.25">
      <c r="A32" s="307"/>
      <c r="B32" s="308"/>
      <c r="C32" s="267" t="str">
        <f>IF(Lundi!E37="","",Lundi!E37)</f>
        <v/>
      </c>
      <c r="D32" s="268"/>
      <c r="E32" s="269"/>
      <c r="F32" s="270"/>
      <c r="G32" s="271"/>
      <c r="H32" s="267" t="str">
        <f>IF(Mardi!E37="","",Mardi!E37)</f>
        <v/>
      </c>
      <c r="I32" s="268"/>
      <c r="J32" s="269"/>
      <c r="K32" s="270"/>
      <c r="L32" s="271"/>
      <c r="M32" s="267" t="str">
        <f>IF(Mercredi!E37="","",Mercredi!E37)</f>
        <v/>
      </c>
      <c r="N32" s="268"/>
      <c r="O32" s="269"/>
      <c r="P32" s="270"/>
      <c r="Q32" s="271"/>
      <c r="R32" s="267" t="str">
        <f>IF(Jeudi!E37="","",Jeudi!E37)</f>
        <v/>
      </c>
      <c r="S32" s="268"/>
      <c r="T32" s="269"/>
      <c r="U32" s="270"/>
      <c r="V32" s="271"/>
      <c r="W32" s="267" t="str">
        <f>IF(Vendredi!E37="","",Vendredi!E37)</f>
        <v/>
      </c>
      <c r="X32" s="268"/>
      <c r="Y32" s="269"/>
      <c r="Z32" s="270"/>
      <c r="AA32" s="271"/>
      <c r="AB32" s="124">
        <f t="shared" si="1"/>
        <v>0</v>
      </c>
      <c r="AC32" s="303"/>
    </row>
    <row r="33" spans="1:29" ht="14.45" customHeight="1" x14ac:dyDescent="0.25">
      <c r="A33" s="307"/>
      <c r="B33" s="308"/>
      <c r="C33" s="267" t="str">
        <f>IF(Lundi!E38="","",Lundi!E38)</f>
        <v/>
      </c>
      <c r="D33" s="268"/>
      <c r="E33" s="269"/>
      <c r="F33" s="270"/>
      <c r="G33" s="271"/>
      <c r="H33" s="267" t="str">
        <f>IF(Mardi!E38="","",Mardi!E38)</f>
        <v/>
      </c>
      <c r="I33" s="268"/>
      <c r="J33" s="269"/>
      <c r="K33" s="270"/>
      <c r="L33" s="271"/>
      <c r="M33" s="267" t="str">
        <f>IF(Mercredi!E38="","",Mercredi!E38)</f>
        <v/>
      </c>
      <c r="N33" s="268"/>
      <c r="O33" s="269"/>
      <c r="P33" s="270"/>
      <c r="Q33" s="271"/>
      <c r="R33" s="267" t="str">
        <f>IF(Jeudi!E38="","",Jeudi!E38)</f>
        <v/>
      </c>
      <c r="S33" s="268"/>
      <c r="T33" s="269"/>
      <c r="U33" s="270"/>
      <c r="V33" s="271"/>
      <c r="W33" s="267" t="str">
        <f>IF(Vendredi!E38="","",Vendredi!E38)</f>
        <v/>
      </c>
      <c r="X33" s="268"/>
      <c r="Y33" s="269"/>
      <c r="Z33" s="270"/>
      <c r="AA33" s="271"/>
      <c r="AB33" s="124">
        <f t="shared" si="1"/>
        <v>0</v>
      </c>
      <c r="AC33" s="303"/>
    </row>
    <row r="34" spans="1:29" ht="14.45" customHeight="1" x14ac:dyDescent="0.25">
      <c r="A34" s="307"/>
      <c r="B34" s="308"/>
      <c r="C34" s="267" t="str">
        <f>IF(Lundi!E39="","",Lundi!E39)</f>
        <v/>
      </c>
      <c r="D34" s="268"/>
      <c r="E34" s="269"/>
      <c r="F34" s="270"/>
      <c r="G34" s="271"/>
      <c r="H34" s="267" t="str">
        <f>IF(Mardi!E39="","",Mardi!E39)</f>
        <v/>
      </c>
      <c r="I34" s="268"/>
      <c r="J34" s="269"/>
      <c r="K34" s="270"/>
      <c r="L34" s="271"/>
      <c r="M34" s="267" t="str">
        <f>IF(Mercredi!E39="","",Mercredi!E39)</f>
        <v/>
      </c>
      <c r="N34" s="268"/>
      <c r="O34" s="269"/>
      <c r="P34" s="270"/>
      <c r="Q34" s="271"/>
      <c r="R34" s="267" t="str">
        <f>IF(Jeudi!E39="","",Jeudi!E39)</f>
        <v/>
      </c>
      <c r="S34" s="268"/>
      <c r="T34" s="269"/>
      <c r="U34" s="270"/>
      <c r="V34" s="271"/>
      <c r="W34" s="267" t="str">
        <f>IF(Vendredi!E39="","",Vendredi!E39)</f>
        <v/>
      </c>
      <c r="X34" s="268"/>
      <c r="Y34" s="269"/>
      <c r="Z34" s="270"/>
      <c r="AA34" s="271"/>
      <c r="AB34" s="124">
        <f t="shared" si="1"/>
        <v>0</v>
      </c>
      <c r="AC34" s="303"/>
    </row>
    <row r="35" spans="1:29" ht="14.45" customHeight="1" x14ac:dyDescent="0.25">
      <c r="A35" s="307"/>
      <c r="B35" s="308"/>
      <c r="C35" s="267" t="str">
        <f>IF(Lundi!E40="","",Lundi!E40)</f>
        <v/>
      </c>
      <c r="D35" s="268"/>
      <c r="E35" s="269"/>
      <c r="F35" s="270"/>
      <c r="G35" s="271"/>
      <c r="H35" s="267" t="str">
        <f>IF(Mardi!E40="","",Mardi!E40)</f>
        <v/>
      </c>
      <c r="I35" s="268"/>
      <c r="J35" s="269"/>
      <c r="K35" s="270"/>
      <c r="L35" s="271"/>
      <c r="M35" s="267" t="str">
        <f>IF(Mercredi!E40="","",Mercredi!E40)</f>
        <v/>
      </c>
      <c r="N35" s="268"/>
      <c r="O35" s="269"/>
      <c r="P35" s="270"/>
      <c r="Q35" s="271"/>
      <c r="R35" s="267" t="str">
        <f>IF(Jeudi!E40="","",Jeudi!E40)</f>
        <v/>
      </c>
      <c r="S35" s="268"/>
      <c r="T35" s="269"/>
      <c r="U35" s="270"/>
      <c r="V35" s="271"/>
      <c r="W35" s="267" t="str">
        <f>IF(Vendredi!E40="","",Vendredi!E40)</f>
        <v/>
      </c>
      <c r="X35" s="268"/>
      <c r="Y35" s="269"/>
      <c r="Z35" s="270"/>
      <c r="AA35" s="271"/>
      <c r="AB35" s="124">
        <f t="shared" si="1"/>
        <v>0</v>
      </c>
      <c r="AC35" s="303"/>
    </row>
    <row r="36" spans="1:29" ht="14.45" customHeight="1" x14ac:dyDescent="0.25">
      <c r="A36" s="307"/>
      <c r="B36" s="308"/>
      <c r="C36" s="267" t="str">
        <f>IF(Lundi!E41="","",Lundi!E41)</f>
        <v/>
      </c>
      <c r="D36" s="268"/>
      <c r="E36" s="269"/>
      <c r="F36" s="270"/>
      <c r="G36" s="271"/>
      <c r="H36" s="267" t="str">
        <f>IF(Mardi!E41="","",Mardi!E41)</f>
        <v/>
      </c>
      <c r="I36" s="268"/>
      <c r="J36" s="269"/>
      <c r="K36" s="270"/>
      <c r="L36" s="271"/>
      <c r="M36" s="267" t="str">
        <f>IF(Mercredi!E41="","",Mercredi!E41)</f>
        <v/>
      </c>
      <c r="N36" s="268"/>
      <c r="O36" s="269"/>
      <c r="P36" s="270"/>
      <c r="Q36" s="271"/>
      <c r="R36" s="267" t="str">
        <f>IF(Jeudi!E41="","",Jeudi!E41)</f>
        <v/>
      </c>
      <c r="S36" s="268"/>
      <c r="T36" s="269"/>
      <c r="U36" s="270"/>
      <c r="V36" s="271"/>
      <c r="W36" s="267" t="str">
        <f>IF(Vendredi!E41="","",Vendredi!E41)</f>
        <v/>
      </c>
      <c r="X36" s="268"/>
      <c r="Y36" s="269"/>
      <c r="Z36" s="270"/>
      <c r="AA36" s="271"/>
      <c r="AB36" s="124">
        <f t="shared" si="1"/>
        <v>0</v>
      </c>
      <c r="AC36" s="303"/>
    </row>
    <row r="37" spans="1:29" ht="14.45" customHeight="1" x14ac:dyDescent="0.25">
      <c r="A37" s="307"/>
      <c r="B37" s="308"/>
      <c r="C37" s="267" t="str">
        <f>IF(Lundi!E42="","",Lundi!E42)</f>
        <v/>
      </c>
      <c r="D37" s="268"/>
      <c r="E37" s="269"/>
      <c r="F37" s="270"/>
      <c r="G37" s="271"/>
      <c r="H37" s="267" t="str">
        <f>IF(Mardi!E42="","",Mardi!E42)</f>
        <v/>
      </c>
      <c r="I37" s="268"/>
      <c r="J37" s="269"/>
      <c r="K37" s="270"/>
      <c r="L37" s="271"/>
      <c r="M37" s="267" t="str">
        <f>IF(Mercredi!E42="","",Mercredi!E42)</f>
        <v/>
      </c>
      <c r="N37" s="268"/>
      <c r="O37" s="269"/>
      <c r="P37" s="270"/>
      <c r="Q37" s="271"/>
      <c r="R37" s="267" t="str">
        <f>IF(Jeudi!E42="","",Jeudi!E42)</f>
        <v/>
      </c>
      <c r="S37" s="268"/>
      <c r="T37" s="269"/>
      <c r="U37" s="270"/>
      <c r="V37" s="271"/>
      <c r="W37" s="267" t="str">
        <f>IF(Vendredi!E42="","",Vendredi!E42)</f>
        <v/>
      </c>
      <c r="X37" s="268"/>
      <c r="Y37" s="269"/>
      <c r="Z37" s="270"/>
      <c r="AA37" s="271"/>
      <c r="AB37" s="124">
        <f t="shared" si="1"/>
        <v>0</v>
      </c>
      <c r="AC37" s="303"/>
    </row>
    <row r="38" spans="1:29" ht="14.45" customHeight="1" x14ac:dyDescent="0.25">
      <c r="A38" s="307"/>
      <c r="B38" s="308"/>
      <c r="C38" s="267" t="str">
        <f>IF(Lundi!E43="","",Lundi!E43)</f>
        <v/>
      </c>
      <c r="D38" s="268"/>
      <c r="E38" s="269"/>
      <c r="F38" s="270"/>
      <c r="G38" s="271"/>
      <c r="H38" s="267" t="str">
        <f>IF(Mardi!E43="","",Mardi!E43)</f>
        <v/>
      </c>
      <c r="I38" s="268"/>
      <c r="J38" s="269"/>
      <c r="K38" s="270"/>
      <c r="L38" s="271"/>
      <c r="M38" s="267" t="str">
        <f>IF(Mercredi!E43="","",Mercredi!E43)</f>
        <v/>
      </c>
      <c r="N38" s="268"/>
      <c r="O38" s="269"/>
      <c r="P38" s="270"/>
      <c r="Q38" s="271"/>
      <c r="R38" s="267" t="str">
        <f>IF(Jeudi!E43="","",Jeudi!E43)</f>
        <v/>
      </c>
      <c r="S38" s="268"/>
      <c r="T38" s="269"/>
      <c r="U38" s="270"/>
      <c r="V38" s="271"/>
      <c r="W38" s="267" t="str">
        <f>IF(Vendredi!E43="","",Vendredi!E43)</f>
        <v/>
      </c>
      <c r="X38" s="268"/>
      <c r="Y38" s="269"/>
      <c r="Z38" s="270"/>
      <c r="AA38" s="271"/>
      <c r="AB38" s="124">
        <f t="shared" si="1"/>
        <v>0</v>
      </c>
      <c r="AC38" s="303"/>
    </row>
    <row r="39" spans="1:29" ht="14.45" customHeight="1" x14ac:dyDescent="0.25">
      <c r="A39" s="307"/>
      <c r="B39" s="308"/>
      <c r="C39" s="267" t="str">
        <f>IF(Lundi!E44="","",Lundi!E44)</f>
        <v/>
      </c>
      <c r="D39" s="268"/>
      <c r="E39" s="269"/>
      <c r="F39" s="270"/>
      <c r="G39" s="271"/>
      <c r="H39" s="267" t="str">
        <f>IF(Mardi!E44="","",Mardi!E44)</f>
        <v/>
      </c>
      <c r="I39" s="268"/>
      <c r="J39" s="269"/>
      <c r="K39" s="270"/>
      <c r="L39" s="271"/>
      <c r="M39" s="267" t="str">
        <f>IF(Mercredi!E44="","",Mercredi!E44)</f>
        <v/>
      </c>
      <c r="N39" s="268"/>
      <c r="O39" s="269"/>
      <c r="P39" s="270"/>
      <c r="Q39" s="271"/>
      <c r="R39" s="267" t="str">
        <f>IF(Jeudi!E44="","",Jeudi!E44)</f>
        <v/>
      </c>
      <c r="S39" s="268"/>
      <c r="T39" s="269"/>
      <c r="U39" s="270"/>
      <c r="V39" s="271"/>
      <c r="W39" s="267" t="str">
        <f>IF(Vendredi!E44="","",Vendredi!E44)</f>
        <v/>
      </c>
      <c r="X39" s="268"/>
      <c r="Y39" s="269"/>
      <c r="Z39" s="270"/>
      <c r="AA39" s="271"/>
      <c r="AB39" s="124">
        <f t="shared" si="1"/>
        <v>0</v>
      </c>
      <c r="AC39" s="303"/>
    </row>
    <row r="40" spans="1:29" ht="14.45" customHeight="1" x14ac:dyDescent="0.25">
      <c r="A40" s="307"/>
      <c r="B40" s="308"/>
      <c r="C40" s="267" t="str">
        <f>IF(Lundi!E45="","",Lundi!E45)</f>
        <v/>
      </c>
      <c r="D40" s="268"/>
      <c r="E40" s="269"/>
      <c r="F40" s="270"/>
      <c r="G40" s="271"/>
      <c r="H40" s="267" t="str">
        <f>IF(Mardi!E45="","",Mardi!E45)</f>
        <v/>
      </c>
      <c r="I40" s="268"/>
      <c r="J40" s="269"/>
      <c r="K40" s="270"/>
      <c r="L40" s="271"/>
      <c r="M40" s="267" t="str">
        <f>IF(Mercredi!E45="","",Mercredi!E45)</f>
        <v/>
      </c>
      <c r="N40" s="268"/>
      <c r="O40" s="269"/>
      <c r="P40" s="270"/>
      <c r="Q40" s="271"/>
      <c r="R40" s="267" t="str">
        <f>IF(Jeudi!E45="","",Jeudi!E45)</f>
        <v/>
      </c>
      <c r="S40" s="268"/>
      <c r="T40" s="269"/>
      <c r="U40" s="270"/>
      <c r="V40" s="271"/>
      <c r="W40" s="267" t="str">
        <f>IF(Vendredi!E45="","",Vendredi!E45)</f>
        <v/>
      </c>
      <c r="X40" s="268"/>
      <c r="Y40" s="269"/>
      <c r="Z40" s="270"/>
      <c r="AA40" s="271"/>
      <c r="AB40" s="124">
        <f t="shared" si="1"/>
        <v>0</v>
      </c>
      <c r="AC40" s="303"/>
    </row>
    <row r="41" spans="1:29" ht="14.45" customHeight="1" x14ac:dyDescent="0.25">
      <c r="A41" s="307"/>
      <c r="B41" s="308"/>
      <c r="C41" s="267" t="str">
        <f>IF(Lundi!E46="","",Lundi!E46)</f>
        <v/>
      </c>
      <c r="D41" s="268"/>
      <c r="E41" s="269"/>
      <c r="F41" s="270"/>
      <c r="G41" s="271"/>
      <c r="H41" s="267" t="str">
        <f>IF(Mardi!E46="","",Mardi!E46)</f>
        <v xml:space="preserve"> </v>
      </c>
      <c r="I41" s="268"/>
      <c r="J41" s="269"/>
      <c r="K41" s="270"/>
      <c r="L41" s="271"/>
      <c r="M41" s="267" t="str">
        <f>IF(Mercredi!E46="","",Mercredi!E46)</f>
        <v xml:space="preserve"> </v>
      </c>
      <c r="N41" s="268"/>
      <c r="O41" s="269"/>
      <c r="P41" s="270"/>
      <c r="Q41" s="271"/>
      <c r="R41" s="267" t="str">
        <f>IF(Jeudi!E46="","",Jeudi!E46)</f>
        <v xml:space="preserve"> </v>
      </c>
      <c r="S41" s="268"/>
      <c r="T41" s="269"/>
      <c r="U41" s="270"/>
      <c r="V41" s="271"/>
      <c r="W41" s="267" t="str">
        <f>IF(Vendredi!E46="","",Vendredi!E46)</f>
        <v xml:space="preserve"> </v>
      </c>
      <c r="X41" s="268"/>
      <c r="Y41" s="269"/>
      <c r="Z41" s="270"/>
      <c r="AA41" s="271"/>
      <c r="AB41" s="124">
        <f t="shared" si="1"/>
        <v>0</v>
      </c>
      <c r="AC41" s="303"/>
    </row>
    <row r="42" spans="1:29" ht="15" customHeight="1" x14ac:dyDescent="0.25">
      <c r="A42" s="307"/>
      <c r="B42" s="308"/>
      <c r="C42" s="267" t="str">
        <f>IF(Lundi!E47="","",Lundi!E47)</f>
        <v/>
      </c>
      <c r="D42" s="268"/>
      <c r="E42" s="269"/>
      <c r="F42" s="270"/>
      <c r="G42" s="271"/>
      <c r="H42" s="267" t="str">
        <f>IF(Mardi!E47="","",Mardi!E47)</f>
        <v/>
      </c>
      <c r="I42" s="268"/>
      <c r="J42" s="269"/>
      <c r="K42" s="270"/>
      <c r="L42" s="271"/>
      <c r="M42" s="267" t="str">
        <f>IF(Mercredi!E47="","",Mercredi!E47)</f>
        <v/>
      </c>
      <c r="N42" s="268"/>
      <c r="O42" s="269"/>
      <c r="P42" s="270"/>
      <c r="Q42" s="271"/>
      <c r="R42" s="267" t="str">
        <f>IF(Jeudi!E47="","",Jeudi!E47)</f>
        <v/>
      </c>
      <c r="S42" s="268"/>
      <c r="T42" s="269"/>
      <c r="U42" s="270"/>
      <c r="V42" s="271"/>
      <c r="W42" s="267" t="str">
        <f>IF(Vendredi!E47="","",Vendredi!E47)</f>
        <v/>
      </c>
      <c r="X42" s="268"/>
      <c r="Y42" s="269"/>
      <c r="Z42" s="270"/>
      <c r="AA42" s="271"/>
      <c r="AB42" s="124">
        <f t="shared" si="1"/>
        <v>0</v>
      </c>
      <c r="AC42" s="303"/>
    </row>
    <row r="43" spans="1:29" ht="15" customHeight="1" thickBot="1" x14ac:dyDescent="0.3">
      <c r="A43" s="307"/>
      <c r="B43" s="308"/>
      <c r="C43" s="249" t="str">
        <f>IF(Lundi!E48="","",Lundi!E48)</f>
        <v/>
      </c>
      <c r="D43" s="250"/>
      <c r="E43" s="251"/>
      <c r="F43" s="252"/>
      <c r="G43" s="253"/>
      <c r="H43" s="249" t="str">
        <f>IF(Mardi!E48="","",Mardi!E48)</f>
        <v/>
      </c>
      <c r="I43" s="250"/>
      <c r="J43" s="251"/>
      <c r="K43" s="252"/>
      <c r="L43" s="253"/>
      <c r="M43" s="249" t="str">
        <f>IF(Mercredi!E48="","",Mercredi!E48)</f>
        <v/>
      </c>
      <c r="N43" s="250"/>
      <c r="O43" s="251"/>
      <c r="P43" s="252"/>
      <c r="Q43" s="253"/>
      <c r="R43" s="249" t="str">
        <f>IF(Jeudi!E48="","",Jeudi!E48)</f>
        <v/>
      </c>
      <c r="S43" s="250"/>
      <c r="T43" s="251"/>
      <c r="U43" s="252"/>
      <c r="V43" s="253"/>
      <c r="W43" s="249" t="str">
        <f>IF(Vendredi!E48="","",Vendredi!E48)</f>
        <v/>
      </c>
      <c r="X43" s="250"/>
      <c r="Y43" s="251"/>
      <c r="Z43" s="252"/>
      <c r="AA43" s="253"/>
      <c r="AB43" s="125">
        <f t="shared" si="1"/>
        <v>0</v>
      </c>
      <c r="AC43" s="303"/>
    </row>
    <row r="44" spans="1:29" ht="14.45" customHeight="1" thickBot="1" x14ac:dyDescent="0.3">
      <c r="A44" s="309"/>
      <c r="B44" s="310"/>
      <c r="C44" s="247" t="s">
        <v>76</v>
      </c>
      <c r="D44" s="248"/>
      <c r="E44" s="254"/>
      <c r="F44" s="255">
        <f>SUM(F26:G43)</f>
        <v>0</v>
      </c>
      <c r="G44" s="256"/>
      <c r="H44" s="247" t="s">
        <v>76</v>
      </c>
      <c r="I44" s="248"/>
      <c r="J44" s="248"/>
      <c r="K44" s="255">
        <f>SUM(K26:L43)</f>
        <v>0</v>
      </c>
      <c r="L44" s="256"/>
      <c r="M44" s="247" t="s">
        <v>76</v>
      </c>
      <c r="N44" s="248"/>
      <c r="O44" s="248"/>
      <c r="P44" s="255">
        <f>SUM(P26:Q43)</f>
        <v>0</v>
      </c>
      <c r="Q44" s="256"/>
      <c r="R44" s="247" t="s">
        <v>76</v>
      </c>
      <c r="S44" s="248"/>
      <c r="T44" s="248"/>
      <c r="U44" s="255">
        <f>SUM(U26:V43)</f>
        <v>0</v>
      </c>
      <c r="V44" s="256"/>
      <c r="W44" s="247" t="s">
        <v>76</v>
      </c>
      <c r="X44" s="248"/>
      <c r="Y44" s="248"/>
      <c r="Z44" s="255">
        <f>SUM(Z26:AA43)</f>
        <v>0</v>
      </c>
      <c r="AA44" s="256"/>
      <c r="AB44" s="126">
        <f>SUM(AB26:AB43)</f>
        <v>0</v>
      </c>
      <c r="AC44" s="304"/>
    </row>
    <row r="45" spans="1:29" ht="16.5" thickBot="1" x14ac:dyDescent="0.3">
      <c r="A45" s="305" t="s">
        <v>122</v>
      </c>
      <c r="B45" s="306"/>
      <c r="C45" s="102" t="s">
        <v>130</v>
      </c>
      <c r="D45" s="101" t="s">
        <v>227</v>
      </c>
      <c r="E45" s="102" t="s">
        <v>129</v>
      </c>
      <c r="F45" s="247" t="s">
        <v>120</v>
      </c>
      <c r="G45" s="254"/>
      <c r="H45" s="102" t="s">
        <v>130</v>
      </c>
      <c r="I45" s="101" t="s">
        <v>227</v>
      </c>
      <c r="J45" s="102" t="s">
        <v>129</v>
      </c>
      <c r="K45" s="247" t="s">
        <v>120</v>
      </c>
      <c r="L45" s="254"/>
      <c r="M45" s="102" t="s">
        <v>130</v>
      </c>
      <c r="N45" s="101" t="s">
        <v>227</v>
      </c>
      <c r="O45" s="102" t="s">
        <v>129</v>
      </c>
      <c r="P45" s="247" t="s">
        <v>120</v>
      </c>
      <c r="Q45" s="254"/>
      <c r="R45" s="102" t="s">
        <v>130</v>
      </c>
      <c r="S45" s="101" t="s">
        <v>227</v>
      </c>
      <c r="T45" s="102" t="s">
        <v>129</v>
      </c>
      <c r="U45" s="247" t="s">
        <v>120</v>
      </c>
      <c r="V45" s="254"/>
      <c r="W45" s="102" t="s">
        <v>130</v>
      </c>
      <c r="X45" s="101" t="s">
        <v>227</v>
      </c>
      <c r="Y45" s="102" t="s">
        <v>129</v>
      </c>
      <c r="Z45" s="247" t="s">
        <v>120</v>
      </c>
      <c r="AA45" s="254"/>
      <c r="AB45" s="311"/>
      <c r="AC45" s="302">
        <f>+F46+K46+P46+U46+Z46</f>
        <v>0</v>
      </c>
    </row>
    <row r="46" spans="1:29" x14ac:dyDescent="0.25">
      <c r="A46" s="307"/>
      <c r="B46" s="308"/>
      <c r="C46" s="257" t="str">
        <f>IF(Lundi!Y51="","0",Lundi!Y51)</f>
        <v>0</v>
      </c>
      <c r="D46" s="259">
        <v>2</v>
      </c>
      <c r="E46" s="261" t="s">
        <v>221</v>
      </c>
      <c r="F46" s="263">
        <f>IF(C46="","",C46*D46)</f>
        <v>0</v>
      </c>
      <c r="G46" s="264"/>
      <c r="H46" s="257" t="str">
        <f>IF(Mardi!Y51="","0",Mardi!Y51)</f>
        <v>0</v>
      </c>
      <c r="I46" s="259">
        <v>2</v>
      </c>
      <c r="J46" s="261" t="s">
        <v>221</v>
      </c>
      <c r="K46" s="263">
        <f>IF(H46="","",H46*I46)</f>
        <v>0</v>
      </c>
      <c r="L46" s="264"/>
      <c r="M46" s="257" t="str">
        <f>IF(Mercredi!Y51="","0",Mercredi!Y51)</f>
        <v>0</v>
      </c>
      <c r="N46" s="259">
        <v>2</v>
      </c>
      <c r="O46" s="261" t="s">
        <v>221</v>
      </c>
      <c r="P46" s="263">
        <f>IF(M46="","",M46*N46)</f>
        <v>0</v>
      </c>
      <c r="Q46" s="264"/>
      <c r="R46" s="257" t="str">
        <f>IF(Jeudi!Y51="","0",Jeudi!Y51)</f>
        <v>0</v>
      </c>
      <c r="S46" s="259">
        <v>2</v>
      </c>
      <c r="T46" s="261" t="s">
        <v>221</v>
      </c>
      <c r="U46" s="263">
        <f>IF(R46="","",R46*S46)</f>
        <v>0</v>
      </c>
      <c r="V46" s="264"/>
      <c r="W46" s="257" t="str">
        <f>IF(Vendredi!Y51="","0",Vendredi!Y51)</f>
        <v>0</v>
      </c>
      <c r="X46" s="259">
        <v>2</v>
      </c>
      <c r="Y46" s="261" t="s">
        <v>221</v>
      </c>
      <c r="Z46" s="263">
        <f>IF(W46="","",W46*X46)</f>
        <v>0</v>
      </c>
      <c r="AA46" s="264"/>
      <c r="AB46" s="312"/>
      <c r="AC46" s="303"/>
    </row>
    <row r="47" spans="1:29" ht="15.75" thickBot="1" x14ac:dyDescent="0.3">
      <c r="A47" s="309"/>
      <c r="B47" s="310"/>
      <c r="C47" s="258"/>
      <c r="D47" s="260"/>
      <c r="E47" s="262"/>
      <c r="F47" s="265"/>
      <c r="G47" s="266"/>
      <c r="H47" s="258"/>
      <c r="I47" s="260"/>
      <c r="J47" s="262"/>
      <c r="K47" s="265"/>
      <c r="L47" s="266"/>
      <c r="M47" s="258"/>
      <c r="N47" s="260"/>
      <c r="O47" s="262"/>
      <c r="P47" s="265"/>
      <c r="Q47" s="266"/>
      <c r="R47" s="258"/>
      <c r="S47" s="260"/>
      <c r="T47" s="262"/>
      <c r="U47" s="265"/>
      <c r="V47" s="266"/>
      <c r="W47" s="258"/>
      <c r="X47" s="260"/>
      <c r="Y47" s="262"/>
      <c r="Z47" s="265"/>
      <c r="AA47" s="266"/>
      <c r="AB47" s="313"/>
      <c r="AC47" s="304"/>
    </row>
    <row r="48" spans="1:29" ht="16.5" thickBot="1" x14ac:dyDescent="0.3">
      <c r="A48" s="305" t="s">
        <v>6</v>
      </c>
      <c r="B48" s="306"/>
      <c r="C48" s="100" t="s">
        <v>134</v>
      </c>
      <c r="D48" s="101" t="s">
        <v>129</v>
      </c>
      <c r="E48" s="101" t="s">
        <v>227</v>
      </c>
      <c r="F48" s="102" t="s">
        <v>228</v>
      </c>
      <c r="G48" s="113" t="s">
        <v>120</v>
      </c>
      <c r="H48" s="100" t="s">
        <v>134</v>
      </c>
      <c r="I48" s="101" t="s">
        <v>129</v>
      </c>
      <c r="J48" s="101" t="s">
        <v>227</v>
      </c>
      <c r="K48" s="102" t="s">
        <v>228</v>
      </c>
      <c r="L48" s="113" t="s">
        <v>120</v>
      </c>
      <c r="M48" s="100" t="s">
        <v>134</v>
      </c>
      <c r="N48" s="101" t="s">
        <v>129</v>
      </c>
      <c r="O48" s="101" t="s">
        <v>227</v>
      </c>
      <c r="P48" s="102" t="s">
        <v>228</v>
      </c>
      <c r="Q48" s="113" t="s">
        <v>120</v>
      </c>
      <c r="R48" s="100" t="s">
        <v>134</v>
      </c>
      <c r="S48" s="101" t="s">
        <v>129</v>
      </c>
      <c r="T48" s="101" t="s">
        <v>227</v>
      </c>
      <c r="U48" s="102" t="s">
        <v>228</v>
      </c>
      <c r="V48" s="113" t="s">
        <v>120</v>
      </c>
      <c r="W48" s="100" t="s">
        <v>134</v>
      </c>
      <c r="X48" s="101" t="s">
        <v>129</v>
      </c>
      <c r="Y48" s="101" t="s">
        <v>227</v>
      </c>
      <c r="Z48" s="102" t="s">
        <v>228</v>
      </c>
      <c r="AA48" s="113" t="s">
        <v>120</v>
      </c>
      <c r="AB48" s="127"/>
      <c r="AC48" s="302">
        <f>G78+L78+Q78+V78+AA78</f>
        <v>1633.4999999999998</v>
      </c>
    </row>
    <row r="49" spans="1:29" x14ac:dyDescent="0.25">
      <c r="A49" s="307"/>
      <c r="B49" s="308"/>
      <c r="C49" s="116" t="str">
        <f>IF(Lundi!T22="","",Lundi!T22)</f>
        <v>ARDC DIESEL</v>
      </c>
      <c r="D49" s="115" t="str">
        <f>IF(Lundi!X22="","",Lundi!X22)</f>
        <v>litres</v>
      </c>
      <c r="E49" s="130"/>
      <c r="F49" s="131">
        <f>IF(Lundi!Y22="","",Lundi!Y22)</f>
        <v>1346</v>
      </c>
      <c r="G49" s="132">
        <f>IF(F49="","0",E49*F49)</f>
        <v>0</v>
      </c>
      <c r="H49" s="114" t="str">
        <f>IF(Mardi!T22="","",Mardi!T22)</f>
        <v>DUCRET</v>
      </c>
      <c r="I49" s="115" t="str">
        <f>IF(Mardi!X22="","",Mardi!X22)</f>
        <v>pces</v>
      </c>
      <c r="J49" s="130"/>
      <c r="K49" s="139">
        <f>IF(Mardi!Y22="","",Mardi!Y22)</f>
        <v>1</v>
      </c>
      <c r="L49" s="132">
        <f>IF(K49="","0",J49*K49)</f>
        <v>0</v>
      </c>
      <c r="M49" s="114" t="str">
        <f>IF(Mercredi!T22="","",Mercredi!T22)</f>
        <v/>
      </c>
      <c r="N49" s="115" t="str">
        <f>IF(Mercredi!X22="","",Mercredi!X22)</f>
        <v/>
      </c>
      <c r="O49" s="130"/>
      <c r="P49" s="139" t="str">
        <f>IF(Mercredi!Y22="","",Mercredi!Y22)</f>
        <v/>
      </c>
      <c r="Q49" s="132" t="str">
        <f>IF(P49="","0",O49*P49)</f>
        <v>0</v>
      </c>
      <c r="R49" s="114" t="str">
        <f>IF(Jeudi!T22="","",Jeudi!T22)</f>
        <v>COTTER</v>
      </c>
      <c r="S49" s="115" t="str">
        <f>IF(Jeudi!X22="","",Jeudi!X22)</f>
        <v>Heures</v>
      </c>
      <c r="T49" s="130"/>
      <c r="U49" s="139">
        <f>IF(Jeudi!Y22="","",Jeudi!Y22)</f>
        <v>1.5</v>
      </c>
      <c r="V49" s="132">
        <f>IF(U49="","0",T49*U49)</f>
        <v>0</v>
      </c>
      <c r="W49" s="114" t="str">
        <f>IF(Vendredi!T22="","",Vendredi!T22)</f>
        <v>tamoil</v>
      </c>
      <c r="X49" s="115" t="str">
        <f>IF(Vendredi!X22="","",Vendredi!X22)</f>
        <v>litres</v>
      </c>
      <c r="Y49" s="130">
        <v>45</v>
      </c>
      <c r="Z49" s="139">
        <f>IF(Vendredi!Y22="","",Vendredi!Y22)</f>
        <v>36.299999999999997</v>
      </c>
      <c r="AA49" s="132">
        <f>IF(Z49="","0",Y49*Z49)</f>
        <v>1633.4999999999998</v>
      </c>
      <c r="AB49" s="128">
        <f>SUM(G49+L49+Q49+V49+AA49)</f>
        <v>1633.4999999999998</v>
      </c>
      <c r="AC49" s="303"/>
    </row>
    <row r="50" spans="1:29" x14ac:dyDescent="0.25">
      <c r="A50" s="307"/>
      <c r="B50" s="308"/>
      <c r="C50" s="116" t="str">
        <f>IF(Lundi!T23="","",Lundi!T23)</f>
        <v>quincaillerie du lignon</v>
      </c>
      <c r="D50" s="117" t="str">
        <f>IF(Lundi!X23="","",Lundi!X23)</f>
        <v>pces</v>
      </c>
      <c r="E50" s="133"/>
      <c r="F50" s="134">
        <f>IF(Lundi!Y23="","",Lundi!Y23)</f>
        <v>2</v>
      </c>
      <c r="G50" s="135">
        <f t="shared" ref="G50:G77" si="2">IF(F50="","0",E50*F50)</f>
        <v>0</v>
      </c>
      <c r="H50" s="116" t="str">
        <f>IF(Mardi!T23="","",Mardi!T23)</f>
        <v>DUCRET</v>
      </c>
      <c r="I50" s="117" t="str">
        <f>IF(Mardi!X23="","",Mardi!X23)</f>
        <v>pces</v>
      </c>
      <c r="J50" s="133"/>
      <c r="K50" s="140">
        <f>IF(Mardi!Y23="","",Mardi!Y23)</f>
        <v>30</v>
      </c>
      <c r="L50" s="135">
        <f t="shared" ref="L50:L77" si="3">IF(K50="","0",J50*K50)</f>
        <v>0</v>
      </c>
      <c r="M50" s="116" t="str">
        <f>IF(Mercredi!T23="","",Mercredi!T23)</f>
        <v/>
      </c>
      <c r="N50" s="117" t="str">
        <f>IF(Mercredi!X23="","",Mercredi!X23)</f>
        <v/>
      </c>
      <c r="O50" s="133"/>
      <c r="P50" s="140" t="str">
        <f>IF(Mercredi!Y23="","",Mercredi!Y23)</f>
        <v/>
      </c>
      <c r="Q50" s="135" t="str">
        <f t="shared" ref="Q50:Q77" si="4">IF(P50="","0",O50*P50)</f>
        <v>0</v>
      </c>
      <c r="R50" s="116" t="str">
        <f>IF(Jeudi!T23="","",Jeudi!T23)</f>
        <v/>
      </c>
      <c r="S50" s="117" t="str">
        <f>IF(Jeudi!X23="","",Jeudi!X23)</f>
        <v/>
      </c>
      <c r="T50" s="133"/>
      <c r="U50" s="140" t="str">
        <f>IF(Jeudi!Y23="","",Jeudi!Y23)</f>
        <v/>
      </c>
      <c r="V50" s="135" t="str">
        <f t="shared" ref="V50:V77" si="5">IF(U50="","0",T50*U50)</f>
        <v>0</v>
      </c>
      <c r="W50" s="116" t="str">
        <f>IF(Vendredi!T23="","",Vendredi!T23)</f>
        <v/>
      </c>
      <c r="X50" s="117" t="str">
        <f>IF(Vendredi!X23="","",Vendredi!X23)</f>
        <v/>
      </c>
      <c r="Y50" s="133"/>
      <c r="Z50" s="140" t="str">
        <f>IF(Vendredi!Y23="","",Vendredi!Y23)</f>
        <v/>
      </c>
      <c r="AA50" s="135" t="str">
        <f t="shared" ref="AA50:AA77" si="6">IF(Z50="","0",Y50*Z50)</f>
        <v>0</v>
      </c>
      <c r="AB50" s="128">
        <f t="shared" ref="AB50:AB77" si="7">AA50+V50+Q50+L50+G50</f>
        <v>0</v>
      </c>
      <c r="AC50" s="303"/>
    </row>
    <row r="51" spans="1:29" x14ac:dyDescent="0.25">
      <c r="A51" s="307"/>
      <c r="B51" s="308"/>
      <c r="C51" s="116" t="str">
        <f>IF(Lundi!T24="","",Lundi!T24)</f>
        <v>COTTER</v>
      </c>
      <c r="D51" s="117" t="str">
        <f>IF(Lundi!X24="","",Lundi!X24)</f>
        <v>Heures</v>
      </c>
      <c r="E51" s="133"/>
      <c r="F51" s="134">
        <f>IF(Lundi!Y24="","",Lundi!Y24)</f>
        <v>1.5</v>
      </c>
      <c r="G51" s="135">
        <f t="shared" si="2"/>
        <v>0</v>
      </c>
      <c r="H51" s="116" t="str">
        <f>IF(Mardi!T24="","",Mardi!T24)</f>
        <v/>
      </c>
      <c r="I51" s="117" t="str">
        <f>IF(Mardi!X24="","",Mardi!X24)</f>
        <v/>
      </c>
      <c r="J51" s="133"/>
      <c r="K51" s="140" t="str">
        <f>IF(Mardi!Y24="","",Mardi!Y24)</f>
        <v/>
      </c>
      <c r="L51" s="135" t="str">
        <f t="shared" si="3"/>
        <v>0</v>
      </c>
      <c r="M51" s="116" t="str">
        <f>IF(Mercredi!T24="","",Mercredi!T24)</f>
        <v/>
      </c>
      <c r="N51" s="117" t="str">
        <f>IF(Mercredi!X24="","",Mercredi!X24)</f>
        <v/>
      </c>
      <c r="O51" s="133"/>
      <c r="P51" s="140" t="str">
        <f>IF(Mercredi!Y24="","",Mercredi!Y24)</f>
        <v/>
      </c>
      <c r="Q51" s="135" t="str">
        <f t="shared" si="4"/>
        <v>0</v>
      </c>
      <c r="R51" s="116" t="str">
        <f>IF(Jeudi!T24="","",Jeudi!T24)</f>
        <v/>
      </c>
      <c r="S51" s="117" t="str">
        <f>IF(Jeudi!X24="","",Jeudi!X24)</f>
        <v/>
      </c>
      <c r="T51" s="133"/>
      <c r="U51" s="140" t="str">
        <f>IF(Jeudi!Y24="","",Jeudi!Y24)</f>
        <v/>
      </c>
      <c r="V51" s="135" t="str">
        <f t="shared" si="5"/>
        <v>0</v>
      </c>
      <c r="W51" s="116" t="str">
        <f>IF(Vendredi!T24="","",Vendredi!T24)</f>
        <v/>
      </c>
      <c r="X51" s="117" t="str">
        <f>IF(Vendredi!X24="","",Vendredi!X24)</f>
        <v/>
      </c>
      <c r="Y51" s="133"/>
      <c r="Z51" s="140" t="str">
        <f>IF(Vendredi!Y24="","",Vendredi!Y24)</f>
        <v/>
      </c>
      <c r="AA51" s="135" t="str">
        <f t="shared" si="6"/>
        <v>0</v>
      </c>
      <c r="AB51" s="128">
        <f t="shared" si="7"/>
        <v>0</v>
      </c>
      <c r="AC51" s="303"/>
    </row>
    <row r="52" spans="1:29" x14ac:dyDescent="0.25">
      <c r="A52" s="307"/>
      <c r="B52" s="308"/>
      <c r="C52" s="116" t="str">
        <f>IF(Lundi!T25="","",Lundi!T25)</f>
        <v/>
      </c>
      <c r="D52" s="117" t="str">
        <f>IF(Lundi!X25="","",Lundi!X25)</f>
        <v/>
      </c>
      <c r="E52" s="133"/>
      <c r="F52" s="134" t="str">
        <f>IF(Lundi!Y25="","",Lundi!Y25)</f>
        <v/>
      </c>
      <c r="G52" s="135" t="str">
        <f t="shared" si="2"/>
        <v>0</v>
      </c>
      <c r="H52" s="116" t="str">
        <f>IF(Mardi!T25="","",Mardi!T25)</f>
        <v/>
      </c>
      <c r="I52" s="117" t="str">
        <f>IF(Mardi!X25="","",Mardi!X25)</f>
        <v/>
      </c>
      <c r="J52" s="133"/>
      <c r="K52" s="140" t="str">
        <f>IF(Mardi!Y25="","",Mardi!Y25)</f>
        <v/>
      </c>
      <c r="L52" s="135" t="str">
        <f t="shared" si="3"/>
        <v>0</v>
      </c>
      <c r="M52" s="116" t="str">
        <f>IF(Mercredi!T25="","",Mercredi!T25)</f>
        <v/>
      </c>
      <c r="N52" s="117" t="str">
        <f>IF(Mercredi!X25="","",Mercredi!X25)</f>
        <v/>
      </c>
      <c r="O52" s="133"/>
      <c r="P52" s="140" t="str">
        <f>IF(Mercredi!Y25="","",Mercredi!Y25)</f>
        <v/>
      </c>
      <c r="Q52" s="135" t="str">
        <f t="shared" si="4"/>
        <v>0</v>
      </c>
      <c r="R52" s="116" t="str">
        <f>IF(Jeudi!T25="","",Jeudi!T25)</f>
        <v/>
      </c>
      <c r="S52" s="117" t="str">
        <f>IF(Jeudi!X25="","",Jeudi!X25)</f>
        <v/>
      </c>
      <c r="T52" s="133"/>
      <c r="U52" s="140" t="str">
        <f>IF(Jeudi!Y25="","",Jeudi!Y25)</f>
        <v/>
      </c>
      <c r="V52" s="135" t="str">
        <f t="shared" si="5"/>
        <v>0</v>
      </c>
      <c r="W52" s="116" t="str">
        <f>IF(Vendredi!T25="","",Vendredi!T25)</f>
        <v/>
      </c>
      <c r="X52" s="117" t="str">
        <f>IF(Vendredi!X25="","",Vendredi!X25)</f>
        <v/>
      </c>
      <c r="Y52" s="133"/>
      <c r="Z52" s="140" t="str">
        <f>IF(Vendredi!Y25="","",Vendredi!Y25)</f>
        <v/>
      </c>
      <c r="AA52" s="135" t="str">
        <f t="shared" si="6"/>
        <v>0</v>
      </c>
      <c r="AB52" s="128">
        <f t="shared" si="7"/>
        <v>0</v>
      </c>
      <c r="AC52" s="303"/>
    </row>
    <row r="53" spans="1:29" x14ac:dyDescent="0.25">
      <c r="A53" s="307"/>
      <c r="B53" s="308"/>
      <c r="C53" s="116" t="str">
        <f>IF(Lundi!T26="","",Lundi!T26)</f>
        <v/>
      </c>
      <c r="D53" s="117" t="str">
        <f>IF(Lundi!X26="","",Lundi!X26)</f>
        <v/>
      </c>
      <c r="E53" s="133"/>
      <c r="F53" s="134" t="str">
        <f>IF(Lundi!Y26="","",Lundi!Y26)</f>
        <v/>
      </c>
      <c r="G53" s="135" t="str">
        <f t="shared" si="2"/>
        <v>0</v>
      </c>
      <c r="H53" s="116" t="str">
        <f>IF(Mardi!T26="","",Mardi!T26)</f>
        <v/>
      </c>
      <c r="I53" s="117" t="str">
        <f>IF(Mardi!X26="","",Mardi!X26)</f>
        <v/>
      </c>
      <c r="J53" s="133"/>
      <c r="K53" s="140" t="str">
        <f>IF(Mardi!Y26="","",Mardi!Y26)</f>
        <v/>
      </c>
      <c r="L53" s="135" t="str">
        <f t="shared" si="3"/>
        <v>0</v>
      </c>
      <c r="M53" s="116" t="str">
        <f>IF(Mercredi!T26="","",Mercredi!T26)</f>
        <v/>
      </c>
      <c r="N53" s="117" t="str">
        <f>IF(Mercredi!X26="","",Mercredi!X26)</f>
        <v/>
      </c>
      <c r="O53" s="133"/>
      <c r="P53" s="140" t="str">
        <f>IF(Mercredi!Y26="","",Mercredi!Y26)</f>
        <v/>
      </c>
      <c r="Q53" s="135" t="str">
        <f t="shared" si="4"/>
        <v>0</v>
      </c>
      <c r="R53" s="116" t="str">
        <f>IF(Jeudi!T26="","",Jeudi!T26)</f>
        <v/>
      </c>
      <c r="S53" s="117" t="str">
        <f>IF(Jeudi!X26="","",Jeudi!X26)</f>
        <v/>
      </c>
      <c r="T53" s="133"/>
      <c r="U53" s="140" t="str">
        <f>IF(Jeudi!Y26="","",Jeudi!Y26)</f>
        <v/>
      </c>
      <c r="V53" s="135" t="str">
        <f t="shared" si="5"/>
        <v>0</v>
      </c>
      <c r="W53" s="116" t="str">
        <f>IF(Vendredi!T26="","",Vendredi!T26)</f>
        <v/>
      </c>
      <c r="X53" s="117" t="str">
        <f>IF(Vendredi!X26="","",Vendredi!X26)</f>
        <v/>
      </c>
      <c r="Y53" s="133"/>
      <c r="Z53" s="140" t="str">
        <f>IF(Vendredi!Y26="","",Vendredi!Y26)</f>
        <v/>
      </c>
      <c r="AA53" s="135" t="str">
        <f t="shared" si="6"/>
        <v>0</v>
      </c>
      <c r="AB53" s="128">
        <f t="shared" si="7"/>
        <v>0</v>
      </c>
      <c r="AC53" s="303"/>
    </row>
    <row r="54" spans="1:29" x14ac:dyDescent="0.25">
      <c r="A54" s="307"/>
      <c r="B54" s="308"/>
      <c r="C54" s="116" t="str">
        <f>IF(Lundi!T27="","",Lundi!T27)</f>
        <v/>
      </c>
      <c r="D54" s="117" t="str">
        <f>IF(Lundi!X27="","",Lundi!X27)</f>
        <v/>
      </c>
      <c r="E54" s="133"/>
      <c r="F54" s="134" t="str">
        <f>IF(Lundi!Y27="","",Lundi!Y27)</f>
        <v/>
      </c>
      <c r="G54" s="135" t="str">
        <f t="shared" si="2"/>
        <v>0</v>
      </c>
      <c r="H54" s="116" t="str">
        <f>IF(Mardi!T27="","",Mardi!T27)</f>
        <v/>
      </c>
      <c r="I54" s="117" t="str">
        <f>IF(Mardi!X27="","",Mardi!X27)</f>
        <v/>
      </c>
      <c r="J54" s="133"/>
      <c r="K54" s="140" t="str">
        <f>IF(Mardi!Y27="","",Mardi!Y27)</f>
        <v/>
      </c>
      <c r="L54" s="135" t="str">
        <f t="shared" si="3"/>
        <v>0</v>
      </c>
      <c r="M54" s="116" t="str">
        <f>IF(Mercredi!T27="","",Mercredi!T27)</f>
        <v/>
      </c>
      <c r="N54" s="117" t="str">
        <f>IF(Mercredi!X27="","",Mercredi!X27)</f>
        <v/>
      </c>
      <c r="O54" s="133"/>
      <c r="P54" s="140" t="str">
        <f>IF(Mercredi!Y27="","",Mercredi!Y27)</f>
        <v/>
      </c>
      <c r="Q54" s="135" t="str">
        <f t="shared" si="4"/>
        <v>0</v>
      </c>
      <c r="R54" s="116" t="str">
        <f>IF(Jeudi!T27="","",Jeudi!T27)</f>
        <v/>
      </c>
      <c r="S54" s="117" t="str">
        <f>IF(Jeudi!X27="","",Jeudi!X27)</f>
        <v/>
      </c>
      <c r="T54" s="133"/>
      <c r="U54" s="140" t="str">
        <f>IF(Jeudi!Y27="","",Jeudi!Y27)</f>
        <v/>
      </c>
      <c r="V54" s="135" t="str">
        <f t="shared" si="5"/>
        <v>0</v>
      </c>
      <c r="W54" s="116" t="str">
        <f>IF(Vendredi!T27="","",Vendredi!T27)</f>
        <v/>
      </c>
      <c r="X54" s="117" t="str">
        <f>IF(Vendredi!X27="","",Vendredi!X27)</f>
        <v/>
      </c>
      <c r="Y54" s="133"/>
      <c r="Z54" s="140" t="str">
        <f>IF(Vendredi!Y27="","",Vendredi!Y27)</f>
        <v/>
      </c>
      <c r="AA54" s="135" t="str">
        <f t="shared" si="6"/>
        <v>0</v>
      </c>
      <c r="AB54" s="128">
        <f t="shared" si="7"/>
        <v>0</v>
      </c>
      <c r="AC54" s="303"/>
    </row>
    <row r="55" spans="1:29" x14ac:dyDescent="0.25">
      <c r="A55" s="307"/>
      <c r="B55" s="308"/>
      <c r="C55" s="116" t="str">
        <f>IF(Lundi!T28="","",Lundi!T28)</f>
        <v/>
      </c>
      <c r="D55" s="117" t="str">
        <f>IF(Lundi!X28="","",Lundi!X28)</f>
        <v/>
      </c>
      <c r="E55" s="133"/>
      <c r="F55" s="134" t="str">
        <f>IF(Lundi!Y28="","",Lundi!Y28)</f>
        <v/>
      </c>
      <c r="G55" s="135" t="str">
        <f t="shared" si="2"/>
        <v>0</v>
      </c>
      <c r="H55" s="116" t="str">
        <f>IF(Mardi!T28="","",Mardi!T28)</f>
        <v/>
      </c>
      <c r="I55" s="117" t="str">
        <f>IF(Mardi!X28="","",Mardi!X28)</f>
        <v/>
      </c>
      <c r="J55" s="133"/>
      <c r="K55" s="140" t="str">
        <f>IF(Mardi!Y28="","",Mardi!Y28)</f>
        <v/>
      </c>
      <c r="L55" s="135" t="str">
        <f t="shared" si="3"/>
        <v>0</v>
      </c>
      <c r="M55" s="116" t="str">
        <f>IF(Mercredi!T28="","",Mercredi!T28)</f>
        <v/>
      </c>
      <c r="N55" s="117" t="str">
        <f>IF(Mercredi!X28="","",Mercredi!X28)</f>
        <v/>
      </c>
      <c r="O55" s="133"/>
      <c r="P55" s="140" t="str">
        <f>IF(Mercredi!Y28="","",Mercredi!Y28)</f>
        <v/>
      </c>
      <c r="Q55" s="135" t="str">
        <f t="shared" si="4"/>
        <v>0</v>
      </c>
      <c r="R55" s="116" t="str">
        <f>IF(Jeudi!T28="","",Jeudi!T28)</f>
        <v/>
      </c>
      <c r="S55" s="117" t="str">
        <f>IF(Jeudi!X28="","",Jeudi!X28)</f>
        <v/>
      </c>
      <c r="T55" s="133"/>
      <c r="U55" s="140" t="str">
        <f>IF(Jeudi!Y28="","",Jeudi!Y28)</f>
        <v/>
      </c>
      <c r="V55" s="135" t="str">
        <f t="shared" si="5"/>
        <v>0</v>
      </c>
      <c r="W55" s="116" t="str">
        <f>IF(Vendredi!T28="","",Vendredi!T28)</f>
        <v/>
      </c>
      <c r="X55" s="117" t="str">
        <f>IF(Vendredi!X28="","",Vendredi!X28)</f>
        <v/>
      </c>
      <c r="Y55" s="133"/>
      <c r="Z55" s="140" t="str">
        <f>IF(Vendredi!Y28="","",Vendredi!Y28)</f>
        <v/>
      </c>
      <c r="AA55" s="135" t="str">
        <f t="shared" si="6"/>
        <v>0</v>
      </c>
      <c r="AB55" s="128">
        <f>AA55+V55+Q55+L55+G55</f>
        <v>0</v>
      </c>
      <c r="AC55" s="303"/>
    </row>
    <row r="56" spans="1:29" x14ac:dyDescent="0.25">
      <c r="A56" s="307"/>
      <c r="B56" s="308"/>
      <c r="C56" s="116" t="str">
        <f>IF(Lundi!T29="","",Lundi!T29)</f>
        <v/>
      </c>
      <c r="D56" s="117" t="str">
        <f>IF(Lundi!X29="","",Lundi!X29)</f>
        <v/>
      </c>
      <c r="E56" s="133"/>
      <c r="F56" s="134" t="str">
        <f>IF(Lundi!Y29="","",Lundi!Y29)</f>
        <v/>
      </c>
      <c r="G56" s="135" t="str">
        <f t="shared" si="2"/>
        <v>0</v>
      </c>
      <c r="H56" s="116" t="str">
        <f>IF(Mardi!T29="","",Mardi!T29)</f>
        <v/>
      </c>
      <c r="I56" s="117" t="str">
        <f>IF(Mardi!X29="","",Mardi!X29)</f>
        <v/>
      </c>
      <c r="J56" s="133"/>
      <c r="K56" s="140" t="str">
        <f>IF(Mardi!Y29="","",Mardi!Y29)</f>
        <v/>
      </c>
      <c r="L56" s="135" t="str">
        <f t="shared" si="3"/>
        <v>0</v>
      </c>
      <c r="M56" s="116" t="str">
        <f>IF(Mercredi!T29="","",Mercredi!T29)</f>
        <v/>
      </c>
      <c r="N56" s="117" t="str">
        <f>IF(Mercredi!X29="","",Mercredi!X29)</f>
        <v/>
      </c>
      <c r="O56" s="133"/>
      <c r="P56" s="140" t="str">
        <f>IF(Mercredi!Y29="","",Mercredi!Y29)</f>
        <v/>
      </c>
      <c r="Q56" s="135" t="str">
        <f t="shared" si="4"/>
        <v>0</v>
      </c>
      <c r="R56" s="116" t="str">
        <f>IF(Jeudi!T29="","",Jeudi!T29)</f>
        <v/>
      </c>
      <c r="S56" s="117" t="str">
        <f>IF(Jeudi!X29="","",Jeudi!X29)</f>
        <v/>
      </c>
      <c r="T56" s="133"/>
      <c r="U56" s="140" t="str">
        <f>IF(Jeudi!Y29="","",Jeudi!Y29)</f>
        <v/>
      </c>
      <c r="V56" s="135" t="str">
        <f t="shared" si="5"/>
        <v>0</v>
      </c>
      <c r="W56" s="116" t="str">
        <f>IF(Vendredi!T29="","",Vendredi!T29)</f>
        <v/>
      </c>
      <c r="X56" s="117" t="str">
        <f>IF(Vendredi!X29="","",Vendredi!X29)</f>
        <v/>
      </c>
      <c r="Y56" s="133"/>
      <c r="Z56" s="140" t="str">
        <f>IF(Vendredi!Y29="","",Vendredi!Y29)</f>
        <v/>
      </c>
      <c r="AA56" s="135" t="str">
        <f t="shared" si="6"/>
        <v>0</v>
      </c>
      <c r="AB56" s="128">
        <f t="shared" si="7"/>
        <v>0</v>
      </c>
      <c r="AC56" s="303"/>
    </row>
    <row r="57" spans="1:29" ht="15" customHeight="1" x14ac:dyDescent="0.25">
      <c r="A57" s="307"/>
      <c r="B57" s="308"/>
      <c r="C57" s="116" t="str">
        <f>IF(Lundi!T30="","",Lundi!T30)</f>
        <v/>
      </c>
      <c r="D57" s="117" t="str">
        <f>IF(Lundi!X30="","",Lundi!X30)</f>
        <v/>
      </c>
      <c r="E57" s="133"/>
      <c r="F57" s="134" t="str">
        <f>IF(Lundi!Y30="","",Lundi!Y30)</f>
        <v/>
      </c>
      <c r="G57" s="135" t="str">
        <f t="shared" si="2"/>
        <v>0</v>
      </c>
      <c r="H57" s="116" t="str">
        <f>IF(Mardi!T30="","",Mardi!T30)</f>
        <v/>
      </c>
      <c r="I57" s="117" t="str">
        <f>IF(Mardi!X30="","",Mardi!X30)</f>
        <v/>
      </c>
      <c r="J57" s="133"/>
      <c r="K57" s="140" t="str">
        <f>IF(Mardi!Y30="","",Mardi!Y30)</f>
        <v/>
      </c>
      <c r="L57" s="135" t="str">
        <f t="shared" si="3"/>
        <v>0</v>
      </c>
      <c r="M57" s="116" t="str">
        <f>IF(Mercredi!T30="","",Mercredi!T30)</f>
        <v/>
      </c>
      <c r="N57" s="117" t="str">
        <f>IF(Mercredi!X30="","",Mercredi!X30)</f>
        <v/>
      </c>
      <c r="O57" s="133"/>
      <c r="P57" s="140" t="str">
        <f>IF(Mercredi!Y30="","",Mercredi!Y30)</f>
        <v/>
      </c>
      <c r="Q57" s="135" t="str">
        <f t="shared" si="4"/>
        <v>0</v>
      </c>
      <c r="R57" s="116" t="str">
        <f>IF(Jeudi!T30="","",Jeudi!T30)</f>
        <v/>
      </c>
      <c r="S57" s="117" t="str">
        <f>IF(Jeudi!X30="","",Jeudi!X30)</f>
        <v/>
      </c>
      <c r="T57" s="133"/>
      <c r="U57" s="140" t="str">
        <f>IF(Jeudi!Y30="","",Jeudi!Y30)</f>
        <v/>
      </c>
      <c r="V57" s="135" t="str">
        <f t="shared" si="5"/>
        <v>0</v>
      </c>
      <c r="W57" s="116" t="str">
        <f>IF(Vendredi!T30="","",Vendredi!T30)</f>
        <v/>
      </c>
      <c r="X57" s="117" t="str">
        <f>IF(Vendredi!X30="","",Vendredi!X30)</f>
        <v/>
      </c>
      <c r="Y57" s="133"/>
      <c r="Z57" s="140" t="str">
        <f>IF(Vendredi!Y30="","",Vendredi!Y30)</f>
        <v/>
      </c>
      <c r="AA57" s="135" t="str">
        <f t="shared" si="6"/>
        <v>0</v>
      </c>
      <c r="AB57" s="128">
        <f>AA57+V57+Q57+L57+G57</f>
        <v>0</v>
      </c>
      <c r="AC57" s="303"/>
    </row>
    <row r="58" spans="1:29" ht="15" customHeight="1" x14ac:dyDescent="0.25">
      <c r="A58" s="307"/>
      <c r="B58" s="308"/>
      <c r="C58" s="116" t="str">
        <f>IF(Lundi!T31="","",Lundi!T31)</f>
        <v/>
      </c>
      <c r="D58" s="117" t="str">
        <f>IF(Lundi!X31="","",Lundi!X31)</f>
        <v/>
      </c>
      <c r="E58" s="133"/>
      <c r="F58" s="134" t="str">
        <f>IF(Lundi!Y31="","",Lundi!Y31)</f>
        <v/>
      </c>
      <c r="G58" s="135" t="str">
        <f t="shared" si="2"/>
        <v>0</v>
      </c>
      <c r="H58" s="116" t="str">
        <f>IF(Mardi!T31="","",Mardi!T31)</f>
        <v/>
      </c>
      <c r="I58" s="117" t="str">
        <f>IF(Mardi!X31="","",Mardi!X31)</f>
        <v/>
      </c>
      <c r="J58" s="133"/>
      <c r="K58" s="140" t="str">
        <f>IF(Mardi!Y31="","",Mardi!Y31)</f>
        <v/>
      </c>
      <c r="L58" s="135" t="str">
        <f t="shared" si="3"/>
        <v>0</v>
      </c>
      <c r="M58" s="116" t="str">
        <f>IF(Mercredi!T31="","",Mercredi!T31)</f>
        <v/>
      </c>
      <c r="N58" s="117" t="str">
        <f>IF(Mercredi!X31="","",Mercredi!X31)</f>
        <v/>
      </c>
      <c r="O58" s="133"/>
      <c r="P58" s="140" t="str">
        <f>IF(Mercredi!Y31="","",Mercredi!Y31)</f>
        <v/>
      </c>
      <c r="Q58" s="135" t="str">
        <f t="shared" si="4"/>
        <v>0</v>
      </c>
      <c r="R58" s="116" t="str">
        <f>IF(Jeudi!T31="","",Jeudi!T31)</f>
        <v/>
      </c>
      <c r="S58" s="117" t="str">
        <f>IF(Jeudi!X31="","",Jeudi!X31)</f>
        <v/>
      </c>
      <c r="T58" s="133"/>
      <c r="U58" s="140" t="str">
        <f>IF(Jeudi!Y31="","",Jeudi!Y31)</f>
        <v/>
      </c>
      <c r="V58" s="135" t="str">
        <f t="shared" si="5"/>
        <v>0</v>
      </c>
      <c r="W58" s="116" t="str">
        <f>IF(Vendredi!T31="","",Vendredi!T31)</f>
        <v/>
      </c>
      <c r="X58" s="117" t="str">
        <f>IF(Vendredi!X31="","",Vendredi!X31)</f>
        <v/>
      </c>
      <c r="Y58" s="133"/>
      <c r="Z58" s="140" t="str">
        <f>IF(Vendredi!Y31="","",Vendredi!Y31)</f>
        <v/>
      </c>
      <c r="AA58" s="135" t="str">
        <f t="shared" si="6"/>
        <v>0</v>
      </c>
      <c r="AB58" s="128">
        <f t="shared" si="7"/>
        <v>0</v>
      </c>
      <c r="AC58" s="303"/>
    </row>
    <row r="59" spans="1:29" ht="15" customHeight="1" x14ac:dyDescent="0.25">
      <c r="A59" s="307"/>
      <c r="B59" s="308"/>
      <c r="C59" s="116" t="str">
        <f>IF(Lundi!T32="","",Lundi!T32)</f>
        <v/>
      </c>
      <c r="D59" s="117" t="str">
        <f>IF(Lundi!X32="","",Lundi!X32)</f>
        <v/>
      </c>
      <c r="E59" s="133"/>
      <c r="F59" s="134" t="str">
        <f>IF(Lundi!Y32="","",Lundi!Y32)</f>
        <v/>
      </c>
      <c r="G59" s="135" t="str">
        <f t="shared" si="2"/>
        <v>0</v>
      </c>
      <c r="H59" s="116" t="str">
        <f>IF(Mardi!T32="","",Mardi!T32)</f>
        <v/>
      </c>
      <c r="I59" s="117" t="str">
        <f>IF(Mardi!X32="","",Mardi!X32)</f>
        <v/>
      </c>
      <c r="J59" s="133"/>
      <c r="K59" s="140" t="str">
        <f>IF(Mardi!Y32="","",Mardi!Y32)</f>
        <v/>
      </c>
      <c r="L59" s="135" t="str">
        <f t="shared" si="3"/>
        <v>0</v>
      </c>
      <c r="M59" s="116" t="str">
        <f>IF(Mercredi!T32="","",Mercredi!T32)</f>
        <v/>
      </c>
      <c r="N59" s="117" t="str">
        <f>IF(Mercredi!X32="","",Mercredi!X32)</f>
        <v/>
      </c>
      <c r="O59" s="133"/>
      <c r="P59" s="140" t="str">
        <f>IF(Mercredi!Y32="","",Mercredi!Y32)</f>
        <v/>
      </c>
      <c r="Q59" s="135" t="str">
        <f t="shared" si="4"/>
        <v>0</v>
      </c>
      <c r="R59" s="116" t="str">
        <f>IF(Jeudi!T32="","",Jeudi!T32)</f>
        <v/>
      </c>
      <c r="S59" s="117" t="str">
        <f>IF(Jeudi!X32="","",Jeudi!X32)</f>
        <v/>
      </c>
      <c r="T59" s="133"/>
      <c r="U59" s="140" t="str">
        <f>IF(Jeudi!Y32="","",Jeudi!Y32)</f>
        <v/>
      </c>
      <c r="V59" s="135" t="str">
        <f t="shared" si="5"/>
        <v>0</v>
      </c>
      <c r="W59" s="116" t="str">
        <f>IF(Vendredi!T32="","",Vendredi!T32)</f>
        <v/>
      </c>
      <c r="X59" s="117" t="str">
        <f>IF(Vendredi!X32="","",Vendredi!X32)</f>
        <v/>
      </c>
      <c r="Y59" s="133"/>
      <c r="Z59" s="140" t="str">
        <f>IF(Vendredi!Y32="","",Vendredi!Y32)</f>
        <v/>
      </c>
      <c r="AA59" s="135" t="str">
        <f t="shared" si="6"/>
        <v>0</v>
      </c>
      <c r="AB59" s="128">
        <f t="shared" si="7"/>
        <v>0</v>
      </c>
      <c r="AC59" s="303"/>
    </row>
    <row r="60" spans="1:29" ht="15" customHeight="1" x14ac:dyDescent="0.25">
      <c r="A60" s="307"/>
      <c r="B60" s="308"/>
      <c r="C60" s="116" t="str">
        <f>IF(Lundi!T33="","",Lundi!T33)</f>
        <v/>
      </c>
      <c r="D60" s="117" t="str">
        <f>IF(Lundi!X33="","",Lundi!X33)</f>
        <v/>
      </c>
      <c r="E60" s="133"/>
      <c r="F60" s="134" t="str">
        <f>IF(Lundi!Y33="","",Lundi!Y33)</f>
        <v/>
      </c>
      <c r="G60" s="135" t="str">
        <f t="shared" si="2"/>
        <v>0</v>
      </c>
      <c r="H60" s="116" t="str">
        <f>IF(Mardi!T33="","",Mardi!T33)</f>
        <v/>
      </c>
      <c r="I60" s="117" t="str">
        <f>IF(Mardi!X33="","",Mardi!X33)</f>
        <v/>
      </c>
      <c r="J60" s="133"/>
      <c r="K60" s="140" t="str">
        <f>IF(Mardi!Y33="","",Mardi!Y33)</f>
        <v/>
      </c>
      <c r="L60" s="135" t="str">
        <f t="shared" si="3"/>
        <v>0</v>
      </c>
      <c r="M60" s="116" t="str">
        <f>IF(Mercredi!T33="","",Mercredi!T33)</f>
        <v/>
      </c>
      <c r="N60" s="117" t="str">
        <f>IF(Mercredi!X33="","",Mercredi!X33)</f>
        <v/>
      </c>
      <c r="O60" s="133"/>
      <c r="P60" s="140" t="str">
        <f>IF(Mercredi!Y33="","",Mercredi!Y33)</f>
        <v/>
      </c>
      <c r="Q60" s="135" t="str">
        <f t="shared" si="4"/>
        <v>0</v>
      </c>
      <c r="R60" s="116" t="str">
        <f>IF(Jeudi!T33="","",Jeudi!T33)</f>
        <v/>
      </c>
      <c r="S60" s="117" t="str">
        <f>IF(Jeudi!X33="","",Jeudi!X33)</f>
        <v/>
      </c>
      <c r="T60" s="133"/>
      <c r="U60" s="140" t="str">
        <f>IF(Jeudi!Y33="","",Jeudi!Y33)</f>
        <v/>
      </c>
      <c r="V60" s="135" t="str">
        <f t="shared" si="5"/>
        <v>0</v>
      </c>
      <c r="W60" s="116" t="str">
        <f>IF(Vendredi!T33="","",Vendredi!T33)</f>
        <v/>
      </c>
      <c r="X60" s="117" t="str">
        <f>IF(Vendredi!X33="","",Vendredi!X33)</f>
        <v/>
      </c>
      <c r="Y60" s="133"/>
      <c r="Z60" s="140" t="str">
        <f>IF(Vendredi!Y33="","",Vendredi!Y33)</f>
        <v/>
      </c>
      <c r="AA60" s="135" t="str">
        <f t="shared" si="6"/>
        <v>0</v>
      </c>
      <c r="AB60" s="128">
        <f t="shared" si="7"/>
        <v>0</v>
      </c>
      <c r="AC60" s="303"/>
    </row>
    <row r="61" spans="1:29" ht="15" customHeight="1" x14ac:dyDescent="0.25">
      <c r="A61" s="307"/>
      <c r="B61" s="308"/>
      <c r="C61" s="116" t="str">
        <f>IF(Lundi!T34="","",Lundi!T34)</f>
        <v/>
      </c>
      <c r="D61" s="117" t="str">
        <f>IF(Lundi!X34="","",Lundi!X34)</f>
        <v/>
      </c>
      <c r="E61" s="133"/>
      <c r="F61" s="134" t="str">
        <f>IF(Lundi!Y34="","",Lundi!Y34)</f>
        <v/>
      </c>
      <c r="G61" s="135" t="str">
        <f t="shared" si="2"/>
        <v>0</v>
      </c>
      <c r="H61" s="116" t="str">
        <f>IF(Mardi!T34="","",Mardi!T34)</f>
        <v/>
      </c>
      <c r="I61" s="117" t="str">
        <f>IF(Mardi!X34="","",Mardi!X34)</f>
        <v/>
      </c>
      <c r="J61" s="133"/>
      <c r="K61" s="140" t="str">
        <f>IF(Mardi!Y34="","",Mardi!Y34)</f>
        <v/>
      </c>
      <c r="L61" s="135" t="str">
        <f t="shared" si="3"/>
        <v>0</v>
      </c>
      <c r="M61" s="116" t="str">
        <f>IF(Mercredi!T34="","",Mercredi!T34)</f>
        <v/>
      </c>
      <c r="N61" s="117" t="str">
        <f>IF(Mercredi!X34="","",Mercredi!X34)</f>
        <v/>
      </c>
      <c r="O61" s="133"/>
      <c r="P61" s="140" t="str">
        <f>IF(Mercredi!Y34="","",Mercredi!Y34)</f>
        <v/>
      </c>
      <c r="Q61" s="135" t="str">
        <f t="shared" si="4"/>
        <v>0</v>
      </c>
      <c r="R61" s="116" t="str">
        <f>IF(Jeudi!T34="","",Jeudi!T34)</f>
        <v/>
      </c>
      <c r="S61" s="117" t="str">
        <f>IF(Jeudi!X34="","",Jeudi!X34)</f>
        <v/>
      </c>
      <c r="T61" s="133"/>
      <c r="U61" s="140" t="str">
        <f>IF(Jeudi!Y34="","",Jeudi!Y34)</f>
        <v/>
      </c>
      <c r="V61" s="135" t="str">
        <f t="shared" si="5"/>
        <v>0</v>
      </c>
      <c r="W61" s="116" t="str">
        <f>IF(Vendredi!T34="","",Vendredi!T34)</f>
        <v/>
      </c>
      <c r="X61" s="117" t="str">
        <f>IF(Vendredi!X34="","",Vendredi!X34)</f>
        <v/>
      </c>
      <c r="Y61" s="133"/>
      <c r="Z61" s="140" t="str">
        <f>IF(Vendredi!Y34="","",Vendredi!Y34)</f>
        <v/>
      </c>
      <c r="AA61" s="135" t="str">
        <f t="shared" si="6"/>
        <v>0</v>
      </c>
      <c r="AB61" s="128">
        <f t="shared" si="7"/>
        <v>0</v>
      </c>
      <c r="AC61" s="303"/>
    </row>
    <row r="62" spans="1:29" ht="15" customHeight="1" x14ac:dyDescent="0.25">
      <c r="A62" s="307"/>
      <c r="B62" s="308"/>
      <c r="C62" s="116" t="str">
        <f>IF(Lundi!T35="","",Lundi!T35)</f>
        <v/>
      </c>
      <c r="D62" s="117" t="str">
        <f>IF(Lundi!X35="","",Lundi!X35)</f>
        <v/>
      </c>
      <c r="E62" s="133"/>
      <c r="F62" s="134" t="str">
        <f>IF(Lundi!Y35="","",Lundi!Y35)</f>
        <v/>
      </c>
      <c r="G62" s="135" t="str">
        <f t="shared" si="2"/>
        <v>0</v>
      </c>
      <c r="H62" s="116" t="str">
        <f>IF(Mardi!T35="","",Mardi!T35)</f>
        <v/>
      </c>
      <c r="I62" s="117" t="str">
        <f>IF(Mardi!X35="","",Mardi!X35)</f>
        <v/>
      </c>
      <c r="J62" s="133"/>
      <c r="K62" s="140" t="str">
        <f>IF(Mardi!Y35="","",Mardi!Y35)</f>
        <v/>
      </c>
      <c r="L62" s="135" t="str">
        <f t="shared" si="3"/>
        <v>0</v>
      </c>
      <c r="M62" s="116" t="str">
        <f>IF(Mercredi!T35="","",Mercredi!T35)</f>
        <v/>
      </c>
      <c r="N62" s="117" t="str">
        <f>IF(Mercredi!X35="","",Mercredi!X35)</f>
        <v/>
      </c>
      <c r="O62" s="133"/>
      <c r="P62" s="140" t="str">
        <f>IF(Mercredi!Y35="","",Mercredi!Y35)</f>
        <v/>
      </c>
      <c r="Q62" s="135" t="str">
        <f t="shared" si="4"/>
        <v>0</v>
      </c>
      <c r="R62" s="116" t="str">
        <f>IF(Jeudi!T35="","",Jeudi!T35)</f>
        <v/>
      </c>
      <c r="S62" s="117" t="str">
        <f>IF(Jeudi!X35="","",Jeudi!X35)</f>
        <v/>
      </c>
      <c r="T62" s="133"/>
      <c r="U62" s="140" t="str">
        <f>IF(Jeudi!Y35="","",Jeudi!Y35)</f>
        <v/>
      </c>
      <c r="V62" s="135" t="str">
        <f t="shared" si="5"/>
        <v>0</v>
      </c>
      <c r="W62" s="116" t="str">
        <f>IF(Vendredi!T35="","",Vendredi!T35)</f>
        <v/>
      </c>
      <c r="X62" s="117" t="str">
        <f>IF(Vendredi!X35="","",Vendredi!X35)</f>
        <v/>
      </c>
      <c r="Y62" s="133"/>
      <c r="Z62" s="140" t="str">
        <f>IF(Vendredi!Y35="","",Vendredi!Y35)</f>
        <v/>
      </c>
      <c r="AA62" s="135" t="str">
        <f t="shared" si="6"/>
        <v>0</v>
      </c>
      <c r="AB62" s="128">
        <f t="shared" si="7"/>
        <v>0</v>
      </c>
      <c r="AC62" s="303"/>
    </row>
    <row r="63" spans="1:29" ht="15" customHeight="1" x14ac:dyDescent="0.25">
      <c r="A63" s="307"/>
      <c r="B63" s="308"/>
      <c r="C63" s="116" t="str">
        <f>IF(Lundi!T36="","",Lundi!T36)</f>
        <v/>
      </c>
      <c r="D63" s="117" t="str">
        <f>IF(Lundi!X36="","",Lundi!X36)</f>
        <v/>
      </c>
      <c r="E63" s="133"/>
      <c r="F63" s="134" t="str">
        <f>IF(Lundi!Y36="","",Lundi!Y36)</f>
        <v/>
      </c>
      <c r="G63" s="135" t="str">
        <f t="shared" si="2"/>
        <v>0</v>
      </c>
      <c r="H63" s="116" t="str">
        <f>IF(Mardi!T36="","",Mardi!T36)</f>
        <v/>
      </c>
      <c r="I63" s="117" t="str">
        <f>IF(Mardi!X36="","",Mardi!X36)</f>
        <v/>
      </c>
      <c r="J63" s="133"/>
      <c r="K63" s="140" t="str">
        <f>IF(Mardi!Y36="","",Mardi!Y36)</f>
        <v/>
      </c>
      <c r="L63" s="135" t="str">
        <f t="shared" si="3"/>
        <v>0</v>
      </c>
      <c r="M63" s="116" t="str">
        <f>IF(Mercredi!T36="","",Mercredi!T36)</f>
        <v/>
      </c>
      <c r="N63" s="117" t="str">
        <f>IF(Mercredi!X36="","",Mercredi!X36)</f>
        <v/>
      </c>
      <c r="O63" s="133"/>
      <c r="P63" s="140" t="str">
        <f>IF(Mercredi!Y36="","",Mercredi!Y36)</f>
        <v/>
      </c>
      <c r="Q63" s="135" t="str">
        <f t="shared" si="4"/>
        <v>0</v>
      </c>
      <c r="R63" s="116" t="str">
        <f>IF(Jeudi!T36="","",Jeudi!T36)</f>
        <v/>
      </c>
      <c r="S63" s="117" t="str">
        <f>IF(Jeudi!X36="","",Jeudi!X36)</f>
        <v/>
      </c>
      <c r="T63" s="133"/>
      <c r="U63" s="140" t="str">
        <f>IF(Jeudi!Y36="","",Jeudi!Y36)</f>
        <v/>
      </c>
      <c r="V63" s="135" t="str">
        <f t="shared" si="5"/>
        <v>0</v>
      </c>
      <c r="W63" s="116" t="str">
        <f>IF(Vendredi!T36="","",Vendredi!T36)</f>
        <v/>
      </c>
      <c r="X63" s="117" t="str">
        <f>IF(Vendredi!X36="","",Vendredi!X36)</f>
        <v/>
      </c>
      <c r="Y63" s="133"/>
      <c r="Z63" s="140" t="str">
        <f>IF(Vendredi!Y36="","",Vendredi!Y36)</f>
        <v/>
      </c>
      <c r="AA63" s="135" t="str">
        <f t="shared" si="6"/>
        <v>0</v>
      </c>
      <c r="AB63" s="128">
        <f t="shared" si="7"/>
        <v>0</v>
      </c>
      <c r="AC63" s="303"/>
    </row>
    <row r="64" spans="1:29" ht="15" customHeight="1" x14ac:dyDescent="0.25">
      <c r="A64" s="307"/>
      <c r="B64" s="308"/>
      <c r="C64" s="116" t="str">
        <f>IF(Lundi!T37="","",Lundi!T37)</f>
        <v/>
      </c>
      <c r="D64" s="117" t="str">
        <f>IF(Lundi!X37="","",Lundi!X37)</f>
        <v/>
      </c>
      <c r="E64" s="133"/>
      <c r="F64" s="134" t="str">
        <f>IF(Lundi!Y37="","",Lundi!Y37)</f>
        <v/>
      </c>
      <c r="G64" s="135" t="str">
        <f t="shared" si="2"/>
        <v>0</v>
      </c>
      <c r="H64" s="116" t="str">
        <f>IF(Mardi!T37="","",Mardi!T37)</f>
        <v/>
      </c>
      <c r="I64" s="117" t="str">
        <f>IF(Mardi!X37="","",Mardi!X37)</f>
        <v/>
      </c>
      <c r="J64" s="133"/>
      <c r="K64" s="140" t="str">
        <f>IF(Mardi!Y37="","",Mardi!Y37)</f>
        <v/>
      </c>
      <c r="L64" s="135" t="str">
        <f t="shared" si="3"/>
        <v>0</v>
      </c>
      <c r="M64" s="116" t="str">
        <f>IF(Mercredi!T37="","",Mercredi!T37)</f>
        <v/>
      </c>
      <c r="N64" s="117" t="str">
        <f>IF(Mercredi!X37="","",Mercredi!X37)</f>
        <v/>
      </c>
      <c r="O64" s="133"/>
      <c r="P64" s="140" t="str">
        <f>IF(Mercredi!Y37="","",Mercredi!Y37)</f>
        <v/>
      </c>
      <c r="Q64" s="135" t="str">
        <f t="shared" si="4"/>
        <v>0</v>
      </c>
      <c r="R64" s="116" t="str">
        <f>IF(Jeudi!T37="","",Jeudi!T37)</f>
        <v/>
      </c>
      <c r="S64" s="117" t="str">
        <f>IF(Jeudi!X37="","",Jeudi!X37)</f>
        <v/>
      </c>
      <c r="T64" s="133"/>
      <c r="U64" s="140" t="str">
        <f>IF(Jeudi!Y37="","",Jeudi!Y37)</f>
        <v/>
      </c>
      <c r="V64" s="135" t="str">
        <f t="shared" si="5"/>
        <v>0</v>
      </c>
      <c r="W64" s="116" t="str">
        <f>IF(Vendredi!T37="","",Vendredi!T37)</f>
        <v/>
      </c>
      <c r="X64" s="117" t="str">
        <f>IF(Vendredi!X37="","",Vendredi!X37)</f>
        <v/>
      </c>
      <c r="Y64" s="133"/>
      <c r="Z64" s="140" t="str">
        <f>IF(Vendredi!Y37="","",Vendredi!Y37)</f>
        <v/>
      </c>
      <c r="AA64" s="135" t="str">
        <f t="shared" si="6"/>
        <v>0</v>
      </c>
      <c r="AB64" s="128">
        <f t="shared" si="7"/>
        <v>0</v>
      </c>
      <c r="AC64" s="303"/>
    </row>
    <row r="65" spans="1:29" ht="15" customHeight="1" x14ac:dyDescent="0.25">
      <c r="A65" s="307"/>
      <c r="B65" s="308"/>
      <c r="C65" s="116" t="str">
        <f>IF(Lundi!T38="","",Lundi!T38)</f>
        <v/>
      </c>
      <c r="D65" s="117" t="str">
        <f>IF(Lundi!X38="","",Lundi!X38)</f>
        <v/>
      </c>
      <c r="E65" s="133"/>
      <c r="F65" s="134" t="str">
        <f>IF(Lundi!Y38="","",Lundi!Y38)</f>
        <v/>
      </c>
      <c r="G65" s="135" t="str">
        <f t="shared" si="2"/>
        <v>0</v>
      </c>
      <c r="H65" s="116" t="str">
        <f>IF(Mardi!T38="","",Mardi!T38)</f>
        <v/>
      </c>
      <c r="I65" s="117" t="str">
        <f>IF(Mardi!X38="","",Mardi!X38)</f>
        <v/>
      </c>
      <c r="J65" s="133"/>
      <c r="K65" s="140" t="str">
        <f>IF(Mardi!Y38="","",Mardi!Y38)</f>
        <v/>
      </c>
      <c r="L65" s="135" t="str">
        <f t="shared" si="3"/>
        <v>0</v>
      </c>
      <c r="M65" s="116" t="str">
        <f>IF(Mercredi!T38="","",Mercredi!T38)</f>
        <v/>
      </c>
      <c r="N65" s="117" t="str">
        <f>IF(Mercredi!X38="","",Mercredi!X38)</f>
        <v/>
      </c>
      <c r="O65" s="133"/>
      <c r="P65" s="140" t="str">
        <f>IF(Mercredi!Y38="","",Mercredi!Y38)</f>
        <v/>
      </c>
      <c r="Q65" s="135" t="str">
        <f t="shared" si="4"/>
        <v>0</v>
      </c>
      <c r="R65" s="116" t="str">
        <f>IF(Jeudi!T38="","",Jeudi!T38)</f>
        <v/>
      </c>
      <c r="S65" s="117" t="str">
        <f>IF(Jeudi!X38="","",Jeudi!X38)</f>
        <v/>
      </c>
      <c r="T65" s="133"/>
      <c r="U65" s="140" t="str">
        <f>IF(Jeudi!Y38="","",Jeudi!Y38)</f>
        <v/>
      </c>
      <c r="V65" s="135" t="str">
        <f t="shared" si="5"/>
        <v>0</v>
      </c>
      <c r="W65" s="116" t="str">
        <f>IF(Vendredi!T38="","",Vendredi!T38)</f>
        <v/>
      </c>
      <c r="X65" s="117" t="str">
        <f>IF(Vendredi!X38="","",Vendredi!X38)</f>
        <v/>
      </c>
      <c r="Y65" s="133"/>
      <c r="Z65" s="140" t="str">
        <f>IF(Vendredi!Y38="","",Vendredi!Y38)</f>
        <v/>
      </c>
      <c r="AA65" s="135" t="str">
        <f t="shared" si="6"/>
        <v>0</v>
      </c>
      <c r="AB65" s="128">
        <f t="shared" si="7"/>
        <v>0</v>
      </c>
      <c r="AC65" s="303"/>
    </row>
    <row r="66" spans="1:29" ht="15" customHeight="1" x14ac:dyDescent="0.25">
      <c r="A66" s="307"/>
      <c r="B66" s="308"/>
      <c r="C66" s="116" t="str">
        <f>IF(Lundi!T39="","",Lundi!T39)</f>
        <v/>
      </c>
      <c r="D66" s="117" t="str">
        <f>IF(Lundi!X39="","",Lundi!X39)</f>
        <v/>
      </c>
      <c r="E66" s="133"/>
      <c r="F66" s="134" t="str">
        <f>IF(Lundi!Y39="","",Lundi!Y39)</f>
        <v/>
      </c>
      <c r="G66" s="135" t="str">
        <f t="shared" si="2"/>
        <v>0</v>
      </c>
      <c r="H66" s="116" t="str">
        <f>IF(Mardi!T39="","",Mardi!T39)</f>
        <v/>
      </c>
      <c r="I66" s="117" t="str">
        <f>IF(Mardi!X39="","",Mardi!X39)</f>
        <v/>
      </c>
      <c r="J66" s="133"/>
      <c r="K66" s="140" t="str">
        <f>IF(Mardi!Y39="","",Mardi!Y39)</f>
        <v/>
      </c>
      <c r="L66" s="135" t="str">
        <f t="shared" si="3"/>
        <v>0</v>
      </c>
      <c r="M66" s="116" t="str">
        <f>IF(Mercredi!T39="","",Mercredi!T39)</f>
        <v/>
      </c>
      <c r="N66" s="117" t="str">
        <f>IF(Mercredi!X39="","",Mercredi!X39)</f>
        <v/>
      </c>
      <c r="O66" s="133"/>
      <c r="P66" s="140" t="str">
        <f>IF(Mercredi!Y39="","",Mercredi!Y39)</f>
        <v/>
      </c>
      <c r="Q66" s="135" t="str">
        <f t="shared" si="4"/>
        <v>0</v>
      </c>
      <c r="R66" s="116" t="str">
        <f>IF(Jeudi!T39="","",Jeudi!T39)</f>
        <v/>
      </c>
      <c r="S66" s="117" t="str">
        <f>IF(Jeudi!X39="","",Jeudi!X39)</f>
        <v/>
      </c>
      <c r="T66" s="133"/>
      <c r="U66" s="140" t="str">
        <f>IF(Jeudi!Y39="","",Jeudi!Y39)</f>
        <v/>
      </c>
      <c r="V66" s="135" t="str">
        <f t="shared" si="5"/>
        <v>0</v>
      </c>
      <c r="W66" s="116" t="str">
        <f>IF(Vendredi!T39="","",Vendredi!T39)</f>
        <v/>
      </c>
      <c r="X66" s="117" t="str">
        <f>IF(Vendredi!X39="","",Vendredi!X39)</f>
        <v/>
      </c>
      <c r="Y66" s="133"/>
      <c r="Z66" s="140" t="str">
        <f>IF(Vendredi!Y39="","",Vendredi!Y39)</f>
        <v/>
      </c>
      <c r="AA66" s="135" t="str">
        <f t="shared" si="6"/>
        <v>0</v>
      </c>
      <c r="AB66" s="128">
        <f t="shared" si="7"/>
        <v>0</v>
      </c>
      <c r="AC66" s="303"/>
    </row>
    <row r="67" spans="1:29" ht="15" customHeight="1" x14ac:dyDescent="0.25">
      <c r="A67" s="307"/>
      <c r="B67" s="308"/>
      <c r="C67" s="116" t="str">
        <f>IF(Lundi!T40="","",Lundi!T40)</f>
        <v/>
      </c>
      <c r="D67" s="117" t="str">
        <f>IF(Lundi!X40="","",Lundi!X40)</f>
        <v/>
      </c>
      <c r="E67" s="133"/>
      <c r="F67" s="134" t="str">
        <f>IF(Lundi!Y40="","",Lundi!Y40)</f>
        <v/>
      </c>
      <c r="G67" s="135" t="str">
        <f t="shared" si="2"/>
        <v>0</v>
      </c>
      <c r="H67" s="116" t="str">
        <f>IF(Mardi!T40="","",Mardi!T40)</f>
        <v/>
      </c>
      <c r="I67" s="117" t="str">
        <f>IF(Mardi!X40="","",Mardi!X40)</f>
        <v/>
      </c>
      <c r="J67" s="133"/>
      <c r="K67" s="140" t="str">
        <f>IF(Mardi!Y40="","",Mardi!Y40)</f>
        <v/>
      </c>
      <c r="L67" s="135" t="str">
        <f t="shared" si="3"/>
        <v>0</v>
      </c>
      <c r="M67" s="116" t="str">
        <f>IF(Mercredi!T40="","",Mercredi!T40)</f>
        <v/>
      </c>
      <c r="N67" s="117" t="str">
        <f>IF(Mercredi!X40="","",Mercredi!X40)</f>
        <v/>
      </c>
      <c r="O67" s="133"/>
      <c r="P67" s="140" t="str">
        <f>IF(Mercredi!Y40="","",Mercredi!Y40)</f>
        <v/>
      </c>
      <c r="Q67" s="135" t="str">
        <f t="shared" si="4"/>
        <v>0</v>
      </c>
      <c r="R67" s="116" t="str">
        <f>IF(Jeudi!T40="","",Jeudi!T40)</f>
        <v/>
      </c>
      <c r="S67" s="117" t="str">
        <f>IF(Jeudi!X40="","",Jeudi!X40)</f>
        <v/>
      </c>
      <c r="T67" s="133"/>
      <c r="U67" s="140" t="str">
        <f>IF(Jeudi!Y40="","",Jeudi!Y40)</f>
        <v/>
      </c>
      <c r="V67" s="135" t="str">
        <f t="shared" si="5"/>
        <v>0</v>
      </c>
      <c r="W67" s="116" t="str">
        <f>IF(Vendredi!T40="","",Vendredi!T40)</f>
        <v/>
      </c>
      <c r="X67" s="117" t="str">
        <f>IF(Vendredi!X40="","",Vendredi!X40)</f>
        <v/>
      </c>
      <c r="Y67" s="133"/>
      <c r="Z67" s="140" t="str">
        <f>IF(Vendredi!Y40="","",Vendredi!Y40)</f>
        <v/>
      </c>
      <c r="AA67" s="135" t="str">
        <f t="shared" si="6"/>
        <v>0</v>
      </c>
      <c r="AB67" s="128">
        <f t="shared" si="7"/>
        <v>0</v>
      </c>
      <c r="AC67" s="303"/>
    </row>
    <row r="68" spans="1:29" ht="15" customHeight="1" x14ac:dyDescent="0.25">
      <c r="A68" s="307"/>
      <c r="B68" s="308"/>
      <c r="C68" s="116" t="str">
        <f>IF(Lundi!T41="","",Lundi!T41)</f>
        <v/>
      </c>
      <c r="D68" s="117" t="str">
        <f>IF(Lundi!X41="","",Lundi!X41)</f>
        <v/>
      </c>
      <c r="E68" s="133"/>
      <c r="F68" s="134" t="str">
        <f>IF(Lundi!Y41="","",Lundi!Y41)</f>
        <v/>
      </c>
      <c r="G68" s="135" t="str">
        <f t="shared" si="2"/>
        <v>0</v>
      </c>
      <c r="H68" s="116" t="str">
        <f>IF(Mardi!T41="","",Mardi!T41)</f>
        <v/>
      </c>
      <c r="I68" s="117" t="str">
        <f>IF(Mardi!X41="","",Mardi!X41)</f>
        <v/>
      </c>
      <c r="J68" s="133"/>
      <c r="K68" s="140" t="str">
        <f>IF(Mardi!Y41="","",Mardi!Y41)</f>
        <v/>
      </c>
      <c r="L68" s="135" t="str">
        <f t="shared" si="3"/>
        <v>0</v>
      </c>
      <c r="M68" s="116" t="str">
        <f>IF(Mercredi!T41="","",Mercredi!T41)</f>
        <v/>
      </c>
      <c r="N68" s="117" t="str">
        <f>IF(Mercredi!X41="","",Mercredi!X41)</f>
        <v/>
      </c>
      <c r="O68" s="133"/>
      <c r="P68" s="140" t="str">
        <f>IF(Mercredi!Y41="","",Mercredi!Y41)</f>
        <v/>
      </c>
      <c r="Q68" s="135" t="str">
        <f t="shared" si="4"/>
        <v>0</v>
      </c>
      <c r="R68" s="116" t="str">
        <f>IF(Jeudi!T41="","",Jeudi!T41)</f>
        <v/>
      </c>
      <c r="S68" s="117" t="str">
        <f>IF(Jeudi!X41="","",Jeudi!X41)</f>
        <v/>
      </c>
      <c r="T68" s="133"/>
      <c r="U68" s="140" t="str">
        <f>IF(Jeudi!Y41="","",Jeudi!Y41)</f>
        <v/>
      </c>
      <c r="V68" s="135" t="str">
        <f t="shared" si="5"/>
        <v>0</v>
      </c>
      <c r="W68" s="116" t="str">
        <f>IF(Vendredi!T41="","",Vendredi!T41)</f>
        <v/>
      </c>
      <c r="X68" s="117" t="str">
        <f>IF(Vendredi!X41="","",Vendredi!X41)</f>
        <v/>
      </c>
      <c r="Y68" s="133"/>
      <c r="Z68" s="140" t="str">
        <f>IF(Vendredi!Y41="","",Vendredi!Y41)</f>
        <v/>
      </c>
      <c r="AA68" s="135" t="str">
        <f t="shared" si="6"/>
        <v>0</v>
      </c>
      <c r="AB68" s="128">
        <f t="shared" si="7"/>
        <v>0</v>
      </c>
      <c r="AC68" s="303"/>
    </row>
    <row r="69" spans="1:29" ht="15" customHeight="1" x14ac:dyDescent="0.25">
      <c r="A69" s="307"/>
      <c r="B69" s="308"/>
      <c r="C69" s="116" t="str">
        <f>IF(Lundi!T42="","",Lundi!T42)</f>
        <v/>
      </c>
      <c r="D69" s="117" t="str">
        <f>IF(Lundi!X42="","",Lundi!X42)</f>
        <v/>
      </c>
      <c r="E69" s="133"/>
      <c r="F69" s="134" t="str">
        <f>IF(Lundi!Y42="","",Lundi!Y42)</f>
        <v/>
      </c>
      <c r="G69" s="135" t="str">
        <f t="shared" si="2"/>
        <v>0</v>
      </c>
      <c r="H69" s="116" t="str">
        <f>IF(Mardi!T42="","",Mardi!T42)</f>
        <v/>
      </c>
      <c r="I69" s="117" t="str">
        <f>IF(Mardi!X42="","",Mardi!X42)</f>
        <v/>
      </c>
      <c r="J69" s="133"/>
      <c r="K69" s="140" t="str">
        <f>IF(Mardi!Y42="","",Mardi!Y42)</f>
        <v/>
      </c>
      <c r="L69" s="135" t="str">
        <f t="shared" si="3"/>
        <v>0</v>
      </c>
      <c r="M69" s="116" t="str">
        <f>IF(Mercredi!T42="","",Mercredi!T42)</f>
        <v/>
      </c>
      <c r="N69" s="117" t="str">
        <f>IF(Mercredi!X42="","",Mercredi!X42)</f>
        <v/>
      </c>
      <c r="O69" s="133"/>
      <c r="P69" s="140" t="str">
        <f>IF(Mercredi!Y42="","",Mercredi!Y42)</f>
        <v/>
      </c>
      <c r="Q69" s="135" t="str">
        <f t="shared" si="4"/>
        <v>0</v>
      </c>
      <c r="R69" s="116" t="str">
        <f>IF(Jeudi!T42="","",Jeudi!T42)</f>
        <v/>
      </c>
      <c r="S69" s="117" t="str">
        <f>IF(Jeudi!X42="","",Jeudi!X42)</f>
        <v/>
      </c>
      <c r="T69" s="133"/>
      <c r="U69" s="140" t="str">
        <f>IF(Jeudi!Y42="","",Jeudi!Y42)</f>
        <v/>
      </c>
      <c r="V69" s="135" t="str">
        <f t="shared" si="5"/>
        <v>0</v>
      </c>
      <c r="W69" s="116" t="str">
        <f>IF(Vendredi!T42="","",Vendredi!T42)</f>
        <v/>
      </c>
      <c r="X69" s="117" t="str">
        <f>IF(Vendredi!X42="","",Vendredi!X42)</f>
        <v/>
      </c>
      <c r="Y69" s="133"/>
      <c r="Z69" s="140" t="str">
        <f>IF(Vendredi!Y42="","",Vendredi!Y42)</f>
        <v/>
      </c>
      <c r="AA69" s="135" t="str">
        <f t="shared" si="6"/>
        <v>0</v>
      </c>
      <c r="AB69" s="128">
        <f t="shared" si="7"/>
        <v>0</v>
      </c>
      <c r="AC69" s="303"/>
    </row>
    <row r="70" spans="1:29" ht="15" customHeight="1" x14ac:dyDescent="0.25">
      <c r="A70" s="307"/>
      <c r="B70" s="308"/>
      <c r="C70" s="116" t="str">
        <f>IF(Lundi!T43="","",Lundi!T43)</f>
        <v/>
      </c>
      <c r="D70" s="117" t="str">
        <f>IF(Lundi!X43="","",Lundi!X43)</f>
        <v/>
      </c>
      <c r="E70" s="133"/>
      <c r="F70" s="134" t="str">
        <f>IF(Lundi!Y43="","",Lundi!Y43)</f>
        <v/>
      </c>
      <c r="G70" s="135" t="str">
        <f t="shared" si="2"/>
        <v>0</v>
      </c>
      <c r="H70" s="116" t="str">
        <f>IF(Mardi!T43="","",Mardi!T43)</f>
        <v/>
      </c>
      <c r="I70" s="117" t="str">
        <f>IF(Mardi!X43="","",Mardi!X43)</f>
        <v/>
      </c>
      <c r="J70" s="133"/>
      <c r="K70" s="140" t="str">
        <f>IF(Mardi!Y43="","",Mardi!Y43)</f>
        <v/>
      </c>
      <c r="L70" s="135" t="str">
        <f t="shared" si="3"/>
        <v>0</v>
      </c>
      <c r="M70" s="116" t="str">
        <f>IF(Mercredi!T43="","",Mercredi!T43)</f>
        <v/>
      </c>
      <c r="N70" s="117" t="str">
        <f>IF(Mercredi!X43="","",Mercredi!X43)</f>
        <v/>
      </c>
      <c r="O70" s="133"/>
      <c r="P70" s="140" t="str">
        <f>IF(Mercredi!Y43="","",Mercredi!Y43)</f>
        <v/>
      </c>
      <c r="Q70" s="135" t="str">
        <f t="shared" si="4"/>
        <v>0</v>
      </c>
      <c r="R70" s="116" t="str">
        <f>IF(Jeudi!T43="","",Jeudi!T43)</f>
        <v/>
      </c>
      <c r="S70" s="117" t="str">
        <f>IF(Jeudi!X43="","",Jeudi!X43)</f>
        <v/>
      </c>
      <c r="T70" s="133"/>
      <c r="U70" s="140" t="str">
        <f>IF(Jeudi!Y43="","",Jeudi!Y43)</f>
        <v/>
      </c>
      <c r="V70" s="135" t="str">
        <f t="shared" si="5"/>
        <v>0</v>
      </c>
      <c r="W70" s="116" t="str">
        <f>IF(Vendredi!T43="","",Vendredi!T43)</f>
        <v/>
      </c>
      <c r="X70" s="117" t="str">
        <f>IF(Vendredi!X43="","",Vendredi!X43)</f>
        <v/>
      </c>
      <c r="Y70" s="133"/>
      <c r="Z70" s="140" t="str">
        <f>IF(Vendredi!Y43="","",Vendredi!Y43)</f>
        <v/>
      </c>
      <c r="AA70" s="135" t="str">
        <f t="shared" si="6"/>
        <v>0</v>
      </c>
      <c r="AB70" s="128">
        <f t="shared" si="7"/>
        <v>0</v>
      </c>
      <c r="AC70" s="303"/>
    </row>
    <row r="71" spans="1:29" ht="15" customHeight="1" x14ac:dyDescent="0.25">
      <c r="A71" s="307"/>
      <c r="B71" s="308"/>
      <c r="C71" s="116" t="str">
        <f>IF(Lundi!T44="","",Lundi!T44)</f>
        <v/>
      </c>
      <c r="D71" s="117" t="str">
        <f>IF(Lundi!X44="","",Lundi!X44)</f>
        <v/>
      </c>
      <c r="E71" s="133"/>
      <c r="F71" s="134" t="str">
        <f>IF(Lundi!Y44="","",Lundi!Y44)</f>
        <v/>
      </c>
      <c r="G71" s="135" t="str">
        <f t="shared" si="2"/>
        <v>0</v>
      </c>
      <c r="H71" s="116" t="str">
        <f>IF(Mardi!T44="","",Mardi!T44)</f>
        <v/>
      </c>
      <c r="I71" s="117" t="str">
        <f>IF(Mardi!X44="","",Mardi!X44)</f>
        <v/>
      </c>
      <c r="J71" s="133"/>
      <c r="K71" s="140" t="str">
        <f>IF(Mardi!Y44="","",Mardi!Y44)</f>
        <v/>
      </c>
      <c r="L71" s="135" t="str">
        <f t="shared" si="3"/>
        <v>0</v>
      </c>
      <c r="M71" s="116" t="str">
        <f>IF(Mercredi!T44="","",Mercredi!T44)</f>
        <v/>
      </c>
      <c r="N71" s="117" t="str">
        <f>IF(Mercredi!X44="","",Mercredi!X44)</f>
        <v/>
      </c>
      <c r="O71" s="133"/>
      <c r="P71" s="140" t="str">
        <f>IF(Mercredi!Y44="","",Mercredi!Y44)</f>
        <v/>
      </c>
      <c r="Q71" s="135" t="str">
        <f t="shared" si="4"/>
        <v>0</v>
      </c>
      <c r="R71" s="116" t="str">
        <f>IF(Jeudi!T44="","",Jeudi!T44)</f>
        <v/>
      </c>
      <c r="S71" s="117" t="str">
        <f>IF(Jeudi!X44="","",Jeudi!X44)</f>
        <v/>
      </c>
      <c r="T71" s="133"/>
      <c r="U71" s="140" t="str">
        <f>IF(Jeudi!Y44="","",Jeudi!Y44)</f>
        <v/>
      </c>
      <c r="V71" s="135" t="str">
        <f t="shared" si="5"/>
        <v>0</v>
      </c>
      <c r="W71" s="116" t="str">
        <f>IF(Vendredi!T44="","",Vendredi!T44)</f>
        <v/>
      </c>
      <c r="X71" s="117" t="str">
        <f>IF(Vendredi!X44="","",Vendredi!X44)</f>
        <v/>
      </c>
      <c r="Y71" s="133"/>
      <c r="Z71" s="140" t="str">
        <f>IF(Vendredi!Y44="","",Vendredi!Y44)</f>
        <v/>
      </c>
      <c r="AA71" s="135" t="str">
        <f t="shared" si="6"/>
        <v>0</v>
      </c>
      <c r="AB71" s="128">
        <f t="shared" si="7"/>
        <v>0</v>
      </c>
      <c r="AC71" s="303"/>
    </row>
    <row r="72" spans="1:29" ht="15" customHeight="1" x14ac:dyDescent="0.25">
      <c r="A72" s="307"/>
      <c r="B72" s="308"/>
      <c r="C72" s="116" t="str">
        <f>IF(Lundi!T45="","",Lundi!T45)</f>
        <v/>
      </c>
      <c r="D72" s="117" t="str">
        <f>IF(Lundi!X45="","",Lundi!X45)</f>
        <v/>
      </c>
      <c r="E72" s="133"/>
      <c r="F72" s="134" t="str">
        <f>IF(Lundi!Y45="","",Lundi!Y45)</f>
        <v/>
      </c>
      <c r="G72" s="135" t="str">
        <f t="shared" si="2"/>
        <v>0</v>
      </c>
      <c r="H72" s="116" t="str">
        <f>IF(Mardi!T45="","",Mardi!T45)</f>
        <v/>
      </c>
      <c r="I72" s="117" t="str">
        <f>IF(Mardi!X45="","",Mardi!X45)</f>
        <v/>
      </c>
      <c r="J72" s="133"/>
      <c r="K72" s="140" t="str">
        <f>IF(Mardi!Y45="","",Mardi!Y45)</f>
        <v/>
      </c>
      <c r="L72" s="135" t="str">
        <f t="shared" si="3"/>
        <v>0</v>
      </c>
      <c r="M72" s="116" t="str">
        <f>IF(Mercredi!T45="","",Mercredi!T45)</f>
        <v/>
      </c>
      <c r="N72" s="117" t="str">
        <f>IF(Mercredi!X45="","",Mercredi!X45)</f>
        <v/>
      </c>
      <c r="O72" s="133"/>
      <c r="P72" s="140" t="str">
        <f>IF(Mercredi!Y45="","",Mercredi!Y45)</f>
        <v/>
      </c>
      <c r="Q72" s="135" t="str">
        <f t="shared" si="4"/>
        <v>0</v>
      </c>
      <c r="R72" s="116" t="str">
        <f>IF(Jeudi!T45="","",Jeudi!T45)</f>
        <v/>
      </c>
      <c r="S72" s="117" t="str">
        <f>IF(Jeudi!X45="","",Jeudi!X45)</f>
        <v/>
      </c>
      <c r="T72" s="133"/>
      <c r="U72" s="140" t="str">
        <f>IF(Jeudi!Y45="","",Jeudi!Y45)</f>
        <v/>
      </c>
      <c r="V72" s="135" t="str">
        <f t="shared" si="5"/>
        <v>0</v>
      </c>
      <c r="W72" s="116" t="str">
        <f>IF(Vendredi!T45="","",Vendredi!T45)</f>
        <v/>
      </c>
      <c r="X72" s="117" t="str">
        <f>IF(Vendredi!X45="","",Vendredi!X45)</f>
        <v/>
      </c>
      <c r="Y72" s="133"/>
      <c r="Z72" s="140" t="str">
        <f>IF(Vendredi!Y45="","",Vendredi!Y45)</f>
        <v/>
      </c>
      <c r="AA72" s="135" t="str">
        <f t="shared" si="6"/>
        <v>0</v>
      </c>
      <c r="AB72" s="128">
        <f t="shared" si="7"/>
        <v>0</v>
      </c>
      <c r="AC72" s="303"/>
    </row>
    <row r="73" spans="1:29" ht="15" customHeight="1" x14ac:dyDescent="0.25">
      <c r="A73" s="307"/>
      <c r="B73" s="308"/>
      <c r="C73" s="116" t="str">
        <f>IF(Lundi!T46="","",Lundi!T46)</f>
        <v/>
      </c>
      <c r="D73" s="117" t="str">
        <f>IF(Lundi!X46="","",Lundi!X46)</f>
        <v/>
      </c>
      <c r="E73" s="133"/>
      <c r="F73" s="134" t="str">
        <f>IF(Lundi!Y46="","",Lundi!Y46)</f>
        <v/>
      </c>
      <c r="G73" s="135" t="str">
        <f t="shared" si="2"/>
        <v>0</v>
      </c>
      <c r="H73" s="116" t="str">
        <f>IF(Mardi!T46="","",Mardi!T46)</f>
        <v/>
      </c>
      <c r="I73" s="117" t="str">
        <f>IF(Mardi!X46="","",Mardi!X46)</f>
        <v/>
      </c>
      <c r="J73" s="133"/>
      <c r="K73" s="140" t="str">
        <f>IF(Mardi!Y46="","",Mardi!Y46)</f>
        <v/>
      </c>
      <c r="L73" s="135" t="str">
        <f t="shared" si="3"/>
        <v>0</v>
      </c>
      <c r="M73" s="116" t="str">
        <f>IF(Mercredi!T46="","",Mercredi!T46)</f>
        <v/>
      </c>
      <c r="N73" s="117" t="str">
        <f>IF(Mercredi!X46="","",Mercredi!X46)</f>
        <v/>
      </c>
      <c r="O73" s="133"/>
      <c r="P73" s="140" t="str">
        <f>IF(Mercredi!Y46="","",Mercredi!Y46)</f>
        <v/>
      </c>
      <c r="Q73" s="135" t="str">
        <f t="shared" si="4"/>
        <v>0</v>
      </c>
      <c r="R73" s="116" t="str">
        <f>IF(Jeudi!T46="","",Jeudi!T46)</f>
        <v/>
      </c>
      <c r="S73" s="117" t="str">
        <f>IF(Jeudi!X46="","",Jeudi!X46)</f>
        <v/>
      </c>
      <c r="T73" s="133"/>
      <c r="U73" s="140" t="str">
        <f>IF(Jeudi!Y46="","",Jeudi!Y46)</f>
        <v/>
      </c>
      <c r="V73" s="135" t="str">
        <f t="shared" si="5"/>
        <v>0</v>
      </c>
      <c r="W73" s="116" t="str">
        <f>IF(Vendredi!T46="","",Vendredi!T46)</f>
        <v/>
      </c>
      <c r="X73" s="117" t="str">
        <f>IF(Vendredi!X46="","",Vendredi!X46)</f>
        <v/>
      </c>
      <c r="Y73" s="133"/>
      <c r="Z73" s="140" t="str">
        <f>IF(Vendredi!Y46="","",Vendredi!Y46)</f>
        <v/>
      </c>
      <c r="AA73" s="135" t="str">
        <f t="shared" si="6"/>
        <v>0</v>
      </c>
      <c r="AB73" s="128">
        <f t="shared" si="7"/>
        <v>0</v>
      </c>
      <c r="AC73" s="303"/>
    </row>
    <row r="74" spans="1:29" ht="15" customHeight="1" x14ac:dyDescent="0.25">
      <c r="A74" s="307"/>
      <c r="B74" s="308"/>
      <c r="C74" s="116" t="str">
        <f>IF(Lundi!T47="","",Lundi!T47)</f>
        <v/>
      </c>
      <c r="D74" s="117" t="str">
        <f>IF(Lundi!X47="","",Lundi!X47)</f>
        <v/>
      </c>
      <c r="E74" s="133"/>
      <c r="F74" s="134" t="str">
        <f>IF(Lundi!Y47="","",Lundi!Y47)</f>
        <v/>
      </c>
      <c r="G74" s="135" t="str">
        <f t="shared" si="2"/>
        <v>0</v>
      </c>
      <c r="H74" s="116" t="str">
        <f>IF(Mardi!T47="","",Mardi!T47)</f>
        <v/>
      </c>
      <c r="I74" s="117" t="str">
        <f>IF(Mardi!X47="","",Mardi!X47)</f>
        <v/>
      </c>
      <c r="J74" s="133"/>
      <c r="K74" s="140" t="str">
        <f>IF(Mardi!Y47="","",Mardi!Y47)</f>
        <v/>
      </c>
      <c r="L74" s="135" t="str">
        <f t="shared" si="3"/>
        <v>0</v>
      </c>
      <c r="M74" s="116" t="str">
        <f>IF(Mercredi!T47="","",Mercredi!T47)</f>
        <v/>
      </c>
      <c r="N74" s="117" t="str">
        <f>IF(Mercredi!X47="","",Mercredi!X47)</f>
        <v/>
      </c>
      <c r="O74" s="133"/>
      <c r="P74" s="140" t="str">
        <f>IF(Mercredi!Y47="","",Mercredi!Y47)</f>
        <v/>
      </c>
      <c r="Q74" s="135" t="str">
        <f t="shared" si="4"/>
        <v>0</v>
      </c>
      <c r="R74" s="116" t="str">
        <f>IF(Jeudi!T47="","",Jeudi!T47)</f>
        <v/>
      </c>
      <c r="S74" s="117" t="str">
        <f>IF(Jeudi!X47="","",Jeudi!X47)</f>
        <v/>
      </c>
      <c r="T74" s="133"/>
      <c r="U74" s="140" t="str">
        <f>IF(Jeudi!Y47="","",Jeudi!Y47)</f>
        <v/>
      </c>
      <c r="V74" s="135" t="str">
        <f t="shared" si="5"/>
        <v>0</v>
      </c>
      <c r="W74" s="116" t="str">
        <f>IF(Vendredi!T47="","",Vendredi!T47)</f>
        <v/>
      </c>
      <c r="X74" s="117" t="str">
        <f>IF(Vendredi!X47="","",Vendredi!X47)</f>
        <v/>
      </c>
      <c r="Y74" s="133"/>
      <c r="Z74" s="140" t="str">
        <f>IF(Vendredi!Y47="","",Vendredi!Y47)</f>
        <v/>
      </c>
      <c r="AA74" s="135" t="str">
        <f t="shared" si="6"/>
        <v>0</v>
      </c>
      <c r="AB74" s="128">
        <f t="shared" si="7"/>
        <v>0</v>
      </c>
      <c r="AC74" s="303"/>
    </row>
    <row r="75" spans="1:29" x14ac:dyDescent="0.25">
      <c r="A75" s="307"/>
      <c r="B75" s="308"/>
      <c r="C75" s="116" t="str">
        <f>IF(Lundi!T48="","",Lundi!T48)</f>
        <v/>
      </c>
      <c r="D75" s="117" t="str">
        <f>IF(Lundi!X48="","",Lundi!X48)</f>
        <v/>
      </c>
      <c r="E75" s="133"/>
      <c r="F75" s="134" t="str">
        <f>IF(Lundi!Y48="","",Lundi!Y48)</f>
        <v/>
      </c>
      <c r="G75" s="135" t="str">
        <f t="shared" si="2"/>
        <v>0</v>
      </c>
      <c r="H75" s="116" t="str">
        <f>IF(Mardi!T48="","",Mardi!T48)</f>
        <v/>
      </c>
      <c r="I75" s="117" t="str">
        <f>IF(Mardi!X48="","",Mardi!X48)</f>
        <v/>
      </c>
      <c r="J75" s="133"/>
      <c r="K75" s="140" t="str">
        <f>IF(Mardi!Y48="","",Mardi!Y48)</f>
        <v/>
      </c>
      <c r="L75" s="135" t="str">
        <f t="shared" si="3"/>
        <v>0</v>
      </c>
      <c r="M75" s="116" t="str">
        <f>IF(Mercredi!T48="","",Mercredi!T48)</f>
        <v/>
      </c>
      <c r="N75" s="117" t="str">
        <f>IF(Mercredi!X48="","",Mercredi!X48)</f>
        <v/>
      </c>
      <c r="O75" s="133"/>
      <c r="P75" s="140" t="str">
        <f>IF(Mercredi!Y48="","",Mercredi!Y48)</f>
        <v/>
      </c>
      <c r="Q75" s="135" t="str">
        <f t="shared" si="4"/>
        <v>0</v>
      </c>
      <c r="R75" s="116" t="str">
        <f>IF(Jeudi!T48="","",Jeudi!T48)</f>
        <v/>
      </c>
      <c r="S75" s="117" t="str">
        <f>IF(Jeudi!X48="","",Jeudi!X48)</f>
        <v/>
      </c>
      <c r="T75" s="133"/>
      <c r="U75" s="140" t="str">
        <f>IF(Jeudi!Y48="","",Jeudi!Y48)</f>
        <v/>
      </c>
      <c r="V75" s="135" t="str">
        <f t="shared" si="5"/>
        <v>0</v>
      </c>
      <c r="W75" s="116" t="str">
        <f>IF(Vendredi!T48="","",Vendredi!T48)</f>
        <v/>
      </c>
      <c r="X75" s="117" t="str">
        <f>IF(Vendredi!X48="","",Vendredi!X48)</f>
        <v/>
      </c>
      <c r="Y75" s="133"/>
      <c r="Z75" s="140" t="str">
        <f>IF(Vendredi!Y48="","",Vendredi!Y48)</f>
        <v/>
      </c>
      <c r="AA75" s="135" t="str">
        <f t="shared" si="6"/>
        <v>0</v>
      </c>
      <c r="AB75" s="128">
        <f t="shared" si="7"/>
        <v>0</v>
      </c>
      <c r="AC75" s="303"/>
    </row>
    <row r="76" spans="1:29" x14ac:dyDescent="0.25">
      <c r="A76" s="307"/>
      <c r="B76" s="308"/>
      <c r="C76" s="116" t="str">
        <f>IF(Lundi!T49="","",Lundi!T49)</f>
        <v/>
      </c>
      <c r="D76" s="117" t="str">
        <f>IF(Lundi!X49="","",Lundi!X49)</f>
        <v/>
      </c>
      <c r="E76" s="133"/>
      <c r="F76" s="134" t="str">
        <f>IF(Lundi!Y49="","",Lundi!Y49)</f>
        <v/>
      </c>
      <c r="G76" s="135" t="str">
        <f t="shared" si="2"/>
        <v>0</v>
      </c>
      <c r="H76" s="116" t="str">
        <f>IF(Mardi!T49="","",Mardi!T49)</f>
        <v/>
      </c>
      <c r="I76" s="117" t="str">
        <f>IF(Mardi!X49="","",Mardi!X49)</f>
        <v/>
      </c>
      <c r="J76" s="133"/>
      <c r="K76" s="140" t="str">
        <f>IF(Mardi!Y49="","",Mardi!Y49)</f>
        <v/>
      </c>
      <c r="L76" s="135" t="str">
        <f t="shared" si="3"/>
        <v>0</v>
      </c>
      <c r="M76" s="116" t="str">
        <f>IF(Mercredi!T49="","",Mercredi!T49)</f>
        <v/>
      </c>
      <c r="N76" s="117" t="str">
        <f>IF(Mercredi!X49="","",Mercredi!X49)</f>
        <v/>
      </c>
      <c r="O76" s="133"/>
      <c r="P76" s="140" t="str">
        <f>IF(Mercredi!Y49="","",Mercredi!Y49)</f>
        <v/>
      </c>
      <c r="Q76" s="135" t="str">
        <f t="shared" si="4"/>
        <v>0</v>
      </c>
      <c r="R76" s="116" t="str">
        <f>IF(Jeudi!T49="","",Jeudi!T49)</f>
        <v/>
      </c>
      <c r="S76" s="117" t="str">
        <f>IF(Jeudi!X49="","",Jeudi!X49)</f>
        <v/>
      </c>
      <c r="T76" s="133"/>
      <c r="U76" s="140" t="str">
        <f>IF(Jeudi!Y49="","",Jeudi!Y49)</f>
        <v/>
      </c>
      <c r="V76" s="135" t="str">
        <f t="shared" si="5"/>
        <v>0</v>
      </c>
      <c r="W76" s="116" t="str">
        <f>IF(Vendredi!T49="","",Vendredi!T49)</f>
        <v/>
      </c>
      <c r="X76" s="117" t="str">
        <f>IF(Vendredi!X49="","",Vendredi!X49)</f>
        <v/>
      </c>
      <c r="Y76" s="133"/>
      <c r="Z76" s="140" t="str">
        <f>IF(Vendredi!Y49="","",Vendredi!Y49)</f>
        <v/>
      </c>
      <c r="AA76" s="135" t="str">
        <f t="shared" si="6"/>
        <v>0</v>
      </c>
      <c r="AB76" s="128">
        <f t="shared" si="7"/>
        <v>0</v>
      </c>
      <c r="AC76" s="303"/>
    </row>
    <row r="77" spans="1:29" ht="15.75" thickBot="1" x14ac:dyDescent="0.3">
      <c r="A77" s="307"/>
      <c r="B77" s="308"/>
      <c r="C77" s="116" t="str">
        <f>IF(Lundi!T50="","",Lundi!T50)</f>
        <v/>
      </c>
      <c r="D77" s="119" t="str">
        <f>IF(Lundi!X50="","",Lundi!X50)</f>
        <v/>
      </c>
      <c r="E77" s="136"/>
      <c r="F77" s="137" t="str">
        <f>IF(Lundi!Y50="","",Lundi!Y50)</f>
        <v/>
      </c>
      <c r="G77" s="138" t="str">
        <f t="shared" si="2"/>
        <v>0</v>
      </c>
      <c r="H77" s="118" t="str">
        <f>IF(Mardi!T50="","",Mardi!T50)</f>
        <v/>
      </c>
      <c r="I77" s="119" t="str">
        <f>IF(Mardi!X50="","",Mardi!X50)</f>
        <v/>
      </c>
      <c r="J77" s="136"/>
      <c r="K77" s="141" t="str">
        <f>IF(Mardi!Y50="","",Mardi!Y50)</f>
        <v/>
      </c>
      <c r="L77" s="138" t="str">
        <f t="shared" si="3"/>
        <v>0</v>
      </c>
      <c r="M77" s="118" t="str">
        <f>IF(Mercredi!T50="","",Mercredi!T50)</f>
        <v/>
      </c>
      <c r="N77" s="119" t="str">
        <f>IF(Mercredi!X50="","",Mercredi!X50)</f>
        <v/>
      </c>
      <c r="O77" s="136"/>
      <c r="P77" s="141" t="str">
        <f>IF(Mercredi!Y50="","",Mercredi!Y50)</f>
        <v/>
      </c>
      <c r="Q77" s="138" t="str">
        <f t="shared" si="4"/>
        <v>0</v>
      </c>
      <c r="R77" s="118" t="str">
        <f>IF(Jeudi!T50="","",Jeudi!T50)</f>
        <v/>
      </c>
      <c r="S77" s="119" t="str">
        <f>IF(Jeudi!X50="","",Jeudi!X50)</f>
        <v/>
      </c>
      <c r="T77" s="136"/>
      <c r="U77" s="141" t="str">
        <f>IF(Jeudi!Y50="","",Jeudi!Y50)</f>
        <v/>
      </c>
      <c r="V77" s="138" t="str">
        <f t="shared" si="5"/>
        <v>0</v>
      </c>
      <c r="W77" s="118" t="str">
        <f>IF(Vendredi!T50="","",Vendredi!T50)</f>
        <v/>
      </c>
      <c r="X77" s="119" t="str">
        <f>IF(Vendredi!X50="","",Vendredi!X50)</f>
        <v/>
      </c>
      <c r="Y77" s="136"/>
      <c r="Z77" s="141" t="str">
        <f>IF(Vendredi!Y50="","",Vendredi!Y50)</f>
        <v/>
      </c>
      <c r="AA77" s="138" t="str">
        <f t="shared" si="6"/>
        <v>0</v>
      </c>
      <c r="AB77" s="129">
        <f t="shared" si="7"/>
        <v>0</v>
      </c>
      <c r="AC77" s="303"/>
    </row>
    <row r="78" spans="1:29" ht="15.75" thickBot="1" x14ac:dyDescent="0.3">
      <c r="A78" s="309"/>
      <c r="B78" s="310"/>
      <c r="C78" s="247" t="s">
        <v>76</v>
      </c>
      <c r="D78" s="248"/>
      <c r="E78" s="248"/>
      <c r="F78" s="254"/>
      <c r="G78" s="18">
        <f>SUM(G49:G77)</f>
        <v>0</v>
      </c>
      <c r="H78" s="247" t="s">
        <v>76</v>
      </c>
      <c r="I78" s="248"/>
      <c r="J78" s="248"/>
      <c r="K78" s="248"/>
      <c r="L78" s="18">
        <f>SUM(L49:L77)</f>
        <v>0</v>
      </c>
      <c r="M78" s="247" t="s">
        <v>76</v>
      </c>
      <c r="N78" s="248"/>
      <c r="O78" s="248"/>
      <c r="P78" s="248"/>
      <c r="Q78" s="18">
        <f>SUM(Q49:Q77)</f>
        <v>0</v>
      </c>
      <c r="R78" s="247" t="s">
        <v>76</v>
      </c>
      <c r="S78" s="248"/>
      <c r="T78" s="248"/>
      <c r="U78" s="248"/>
      <c r="V78" s="18">
        <f>SUM(V49:V77)</f>
        <v>0</v>
      </c>
      <c r="W78" s="247" t="s">
        <v>76</v>
      </c>
      <c r="X78" s="248"/>
      <c r="Y78" s="248"/>
      <c r="Z78" s="248"/>
      <c r="AA78" s="18">
        <f>SUM(AA49:AA77)</f>
        <v>1633.4999999999998</v>
      </c>
      <c r="AB78" s="126">
        <f>SUM(AB49:AB77)</f>
        <v>1633.4999999999998</v>
      </c>
      <c r="AC78" s="304"/>
    </row>
    <row r="81" spans="27:29" ht="15.75" thickBot="1" x14ac:dyDescent="0.3"/>
    <row r="82" spans="27:29" x14ac:dyDescent="0.25">
      <c r="AA82" s="328" t="s">
        <v>76</v>
      </c>
      <c r="AB82" s="328"/>
      <c r="AC82" s="330" t="e">
        <f>SUM(AC3:AC78)</f>
        <v>#N/A</v>
      </c>
    </row>
    <row r="83" spans="27:29" ht="15.75" thickBot="1" x14ac:dyDescent="0.3">
      <c r="AA83" s="329"/>
      <c r="AB83" s="329"/>
      <c r="AC83" s="331"/>
    </row>
  </sheetData>
  <mergeCells count="457">
    <mergeCell ref="AA82:AB83"/>
    <mergeCell ref="AC82:AC83"/>
    <mergeCell ref="K5:L5"/>
    <mergeCell ref="AC48:AC78"/>
    <mergeCell ref="C25:E25"/>
    <mergeCell ref="A7:B25"/>
    <mergeCell ref="A26:B44"/>
    <mergeCell ref="C44:E44"/>
    <mergeCell ref="A48:B78"/>
    <mergeCell ref="C78:F78"/>
    <mergeCell ref="F45:G45"/>
    <mergeCell ref="C46:C47"/>
    <mergeCell ref="D46:D47"/>
    <mergeCell ref="E46:E47"/>
    <mergeCell ref="F46:G47"/>
    <mergeCell ref="K45:L45"/>
    <mergeCell ref="H46:H47"/>
    <mergeCell ref="I46:I47"/>
    <mergeCell ref="J46:J47"/>
    <mergeCell ref="K46:L47"/>
    <mergeCell ref="P45:Q45"/>
    <mergeCell ref="M46:M47"/>
    <mergeCell ref="N46:N47"/>
    <mergeCell ref="O46:O47"/>
    <mergeCell ref="U3:V3"/>
    <mergeCell ref="U4:V4"/>
    <mergeCell ref="U5:V5"/>
    <mergeCell ref="U6:V6"/>
    <mergeCell ref="A1:B1"/>
    <mergeCell ref="AC3:AC6"/>
    <mergeCell ref="K44:L44"/>
    <mergeCell ref="H44:J44"/>
    <mergeCell ref="Z44:AA44"/>
    <mergeCell ref="U44:V44"/>
    <mergeCell ref="P44:Q44"/>
    <mergeCell ref="W44:Y44"/>
    <mergeCell ref="R44:T44"/>
    <mergeCell ref="M44:O44"/>
    <mergeCell ref="W3:Y6"/>
    <mergeCell ref="Z3:AA3"/>
    <mergeCell ref="Z4:AA4"/>
    <mergeCell ref="Z5:AA5"/>
    <mergeCell ref="Z6:AA6"/>
    <mergeCell ref="K25:L25"/>
    <mergeCell ref="H25:J25"/>
    <mergeCell ref="P25:Q25"/>
    <mergeCell ref="W42:Y42"/>
    <mergeCell ref="Z42:AA42"/>
    <mergeCell ref="M36:O36"/>
    <mergeCell ref="P36:Q36"/>
    <mergeCell ref="W27:Y27"/>
    <mergeCell ref="Z27:AA27"/>
    <mergeCell ref="U25:V25"/>
    <mergeCell ref="W25:Y25"/>
    <mergeCell ref="W33:Y33"/>
    <mergeCell ref="Z33:AA33"/>
    <mergeCell ref="W34:Y34"/>
    <mergeCell ref="Z34:AA34"/>
    <mergeCell ref="W35:Y35"/>
    <mergeCell ref="Z35:AA35"/>
    <mergeCell ref="W36:Y36"/>
    <mergeCell ref="Z36:AA36"/>
    <mergeCell ref="R34:T34"/>
    <mergeCell ref="U34:V34"/>
    <mergeCell ref="M34:O34"/>
    <mergeCell ref="P34:Q34"/>
    <mergeCell ref="M35:O35"/>
    <mergeCell ref="P35:Q35"/>
    <mergeCell ref="R27:T27"/>
    <mergeCell ref="U27:V27"/>
    <mergeCell ref="W40:Y40"/>
    <mergeCell ref="Z40:AA40"/>
    <mergeCell ref="M37:O37"/>
    <mergeCell ref="P37:Q37"/>
    <mergeCell ref="M38:O38"/>
    <mergeCell ref="P38:Q38"/>
    <mergeCell ref="M39:O39"/>
    <mergeCell ref="P39:Q39"/>
    <mergeCell ref="M40:O40"/>
    <mergeCell ref="P40:Q40"/>
    <mergeCell ref="W37:Y37"/>
    <mergeCell ref="Z37:AA37"/>
    <mergeCell ref="R39:T39"/>
    <mergeCell ref="U39:V39"/>
    <mergeCell ref="R40:T40"/>
    <mergeCell ref="U40:V40"/>
    <mergeCell ref="W41:Y41"/>
    <mergeCell ref="Z41:AA41"/>
    <mergeCell ref="W28:Y28"/>
    <mergeCell ref="Z28:AA28"/>
    <mergeCell ref="W29:Y29"/>
    <mergeCell ref="R35:T35"/>
    <mergeCell ref="U35:V35"/>
    <mergeCell ref="R36:T36"/>
    <mergeCell ref="U36:V36"/>
    <mergeCell ref="R37:T37"/>
    <mergeCell ref="U37:V37"/>
    <mergeCell ref="Z29:AA29"/>
    <mergeCell ref="W30:Y30"/>
    <mergeCell ref="Z30:AA30"/>
    <mergeCell ref="W31:Y31"/>
    <mergeCell ref="Z31:AA31"/>
    <mergeCell ref="W32:Y32"/>
    <mergeCell ref="Z32:AA32"/>
    <mergeCell ref="Z38:AA38"/>
    <mergeCell ref="W38:Y38"/>
    <mergeCell ref="R38:T38"/>
    <mergeCell ref="U38:V38"/>
    <mergeCell ref="W39:Y39"/>
    <mergeCell ref="Z39:AA39"/>
    <mergeCell ref="R41:T41"/>
    <mergeCell ref="U41:V41"/>
    <mergeCell ref="R42:T42"/>
    <mergeCell ref="U42:V42"/>
    <mergeCell ref="R33:T33"/>
    <mergeCell ref="U33:V33"/>
    <mergeCell ref="R28:T28"/>
    <mergeCell ref="U28:V28"/>
    <mergeCell ref="R29:T29"/>
    <mergeCell ref="U29:V29"/>
    <mergeCell ref="R30:T30"/>
    <mergeCell ref="U30:V30"/>
    <mergeCell ref="R31:T31"/>
    <mergeCell ref="U31:V31"/>
    <mergeCell ref="R32:T32"/>
    <mergeCell ref="U32:V32"/>
    <mergeCell ref="H39:J39"/>
    <mergeCell ref="K39:L39"/>
    <mergeCell ref="M41:O41"/>
    <mergeCell ref="P41:Q41"/>
    <mergeCell ref="H40:J40"/>
    <mergeCell ref="K40:L40"/>
    <mergeCell ref="H41:J41"/>
    <mergeCell ref="K41:L41"/>
    <mergeCell ref="H42:J42"/>
    <mergeCell ref="K42:L42"/>
    <mergeCell ref="M42:O42"/>
    <mergeCell ref="P42:Q42"/>
    <mergeCell ref="K34:L34"/>
    <mergeCell ref="H35:J35"/>
    <mergeCell ref="K35:L35"/>
    <mergeCell ref="H36:J36"/>
    <mergeCell ref="K36:L36"/>
    <mergeCell ref="H37:J37"/>
    <mergeCell ref="K37:L37"/>
    <mergeCell ref="H38:J38"/>
    <mergeCell ref="K38:L38"/>
    <mergeCell ref="H30:J30"/>
    <mergeCell ref="K30:L30"/>
    <mergeCell ref="H31:J31"/>
    <mergeCell ref="K31:L31"/>
    <mergeCell ref="H32:J32"/>
    <mergeCell ref="K32:L32"/>
    <mergeCell ref="K33:L33"/>
    <mergeCell ref="M28:O28"/>
    <mergeCell ref="P28:Q28"/>
    <mergeCell ref="M29:O29"/>
    <mergeCell ref="P29:Q29"/>
    <mergeCell ref="M30:O30"/>
    <mergeCell ref="P30:Q30"/>
    <mergeCell ref="M31:O31"/>
    <mergeCell ref="P31:Q31"/>
    <mergeCell ref="M32:O32"/>
    <mergeCell ref="P32:Q32"/>
    <mergeCell ref="M33:O33"/>
    <mergeCell ref="P33:Q33"/>
    <mergeCell ref="H28:J28"/>
    <mergeCell ref="K28:L28"/>
    <mergeCell ref="H29:J29"/>
    <mergeCell ref="K29:L29"/>
    <mergeCell ref="H27:J27"/>
    <mergeCell ref="K27:L27"/>
    <mergeCell ref="M26:O26"/>
    <mergeCell ref="P26:Q26"/>
    <mergeCell ref="M27:O27"/>
    <mergeCell ref="P27:Q27"/>
    <mergeCell ref="W24:Y24"/>
    <mergeCell ref="Z24:AA24"/>
    <mergeCell ref="H26:J26"/>
    <mergeCell ref="K26:L26"/>
    <mergeCell ref="W26:Y26"/>
    <mergeCell ref="Z26:AA26"/>
    <mergeCell ref="U24:V24"/>
    <mergeCell ref="Z25:AA25"/>
    <mergeCell ref="R26:T26"/>
    <mergeCell ref="U26:V26"/>
    <mergeCell ref="M25:O25"/>
    <mergeCell ref="R25:T25"/>
    <mergeCell ref="R21:T21"/>
    <mergeCell ref="U21:V21"/>
    <mergeCell ref="M23:O23"/>
    <mergeCell ref="P23:Q23"/>
    <mergeCell ref="U23:V23"/>
    <mergeCell ref="U22:V22"/>
    <mergeCell ref="M24:O24"/>
    <mergeCell ref="P24:Q24"/>
    <mergeCell ref="H23:J23"/>
    <mergeCell ref="K23:L23"/>
    <mergeCell ref="R24:T24"/>
    <mergeCell ref="R23:T23"/>
    <mergeCell ref="R22:T22"/>
    <mergeCell ref="H22:J22"/>
    <mergeCell ref="K22:L22"/>
    <mergeCell ref="M22:O22"/>
    <mergeCell ref="P22:Q22"/>
    <mergeCell ref="W7:Y7"/>
    <mergeCell ref="Z7:AA7"/>
    <mergeCell ref="W8:Y8"/>
    <mergeCell ref="Z8:AA8"/>
    <mergeCell ref="W9:Y9"/>
    <mergeCell ref="Z9:AA9"/>
    <mergeCell ref="W10:Y10"/>
    <mergeCell ref="Z10:AA10"/>
    <mergeCell ref="W11:Y11"/>
    <mergeCell ref="Z11:AA11"/>
    <mergeCell ref="W12:Y12"/>
    <mergeCell ref="Z12:AA12"/>
    <mergeCell ref="W13:Y13"/>
    <mergeCell ref="Z13:AA13"/>
    <mergeCell ref="W14:Y14"/>
    <mergeCell ref="Z14:AA14"/>
    <mergeCell ref="W15:Y15"/>
    <mergeCell ref="Z15:AA15"/>
    <mergeCell ref="W18:Y18"/>
    <mergeCell ref="Z18:AA18"/>
    <mergeCell ref="W19:Y19"/>
    <mergeCell ref="Z19:AA19"/>
    <mergeCell ref="W20:Y20"/>
    <mergeCell ref="R17:T17"/>
    <mergeCell ref="U17:V17"/>
    <mergeCell ref="W17:Y17"/>
    <mergeCell ref="Z17:AA17"/>
    <mergeCell ref="R18:T18"/>
    <mergeCell ref="U18:V18"/>
    <mergeCell ref="R19:T19"/>
    <mergeCell ref="U19:V19"/>
    <mergeCell ref="R20:T20"/>
    <mergeCell ref="U20:V20"/>
    <mergeCell ref="Z20:AA20"/>
    <mergeCell ref="W21:Y21"/>
    <mergeCell ref="Z21:AA21"/>
    <mergeCell ref="W22:Y22"/>
    <mergeCell ref="Z22:AA22"/>
    <mergeCell ref="W23:Y23"/>
    <mergeCell ref="Z23:AA23"/>
    <mergeCell ref="R7:T7"/>
    <mergeCell ref="U7:V7"/>
    <mergeCell ref="R8:T8"/>
    <mergeCell ref="U8:V8"/>
    <mergeCell ref="R9:T9"/>
    <mergeCell ref="U9:V9"/>
    <mergeCell ref="R10:T10"/>
    <mergeCell ref="U10:V10"/>
    <mergeCell ref="R11:T11"/>
    <mergeCell ref="U11:V11"/>
    <mergeCell ref="R12:T12"/>
    <mergeCell ref="U12:V12"/>
    <mergeCell ref="R13:T13"/>
    <mergeCell ref="U13:V13"/>
    <mergeCell ref="R14:T14"/>
    <mergeCell ref="U14:V14"/>
    <mergeCell ref="R15:T15"/>
    <mergeCell ref="U15:V15"/>
    <mergeCell ref="R16:T16"/>
    <mergeCell ref="U16:V16"/>
    <mergeCell ref="H24:J24"/>
    <mergeCell ref="K24:L24"/>
    <mergeCell ref="M7:O7"/>
    <mergeCell ref="P7:Q7"/>
    <mergeCell ref="M8:O8"/>
    <mergeCell ref="P8:Q8"/>
    <mergeCell ref="M9:O9"/>
    <mergeCell ref="P9:Q9"/>
    <mergeCell ref="M10:O10"/>
    <mergeCell ref="P10:Q10"/>
    <mergeCell ref="M11:O11"/>
    <mergeCell ref="P11:Q11"/>
    <mergeCell ref="M12:O12"/>
    <mergeCell ref="P12:Q12"/>
    <mergeCell ref="M13:O13"/>
    <mergeCell ref="P13:Q13"/>
    <mergeCell ref="M14:O14"/>
    <mergeCell ref="P14:Q14"/>
    <mergeCell ref="M15:O15"/>
    <mergeCell ref="P15:Q15"/>
    <mergeCell ref="M16:O16"/>
    <mergeCell ref="P16:Q16"/>
    <mergeCell ref="M19:O19"/>
    <mergeCell ref="P19:Q19"/>
    <mergeCell ref="M17:O17"/>
    <mergeCell ref="P17:Q17"/>
    <mergeCell ref="K19:L19"/>
    <mergeCell ref="H20:J20"/>
    <mergeCell ref="K20:L20"/>
    <mergeCell ref="H21:J21"/>
    <mergeCell ref="K21:L21"/>
    <mergeCell ref="H17:J17"/>
    <mergeCell ref="K17:L17"/>
    <mergeCell ref="H18:J18"/>
    <mergeCell ref="M18:O18"/>
    <mergeCell ref="P18:Q18"/>
    <mergeCell ref="M20:O20"/>
    <mergeCell ref="P20:Q20"/>
    <mergeCell ref="M21:O21"/>
    <mergeCell ref="P21:Q21"/>
    <mergeCell ref="H7:J7"/>
    <mergeCell ref="K7:L7"/>
    <mergeCell ref="H8:J8"/>
    <mergeCell ref="K8:L8"/>
    <mergeCell ref="H9:J9"/>
    <mergeCell ref="K9:L9"/>
    <mergeCell ref="H10:J10"/>
    <mergeCell ref="K10:L10"/>
    <mergeCell ref="H11:J11"/>
    <mergeCell ref="K11:L11"/>
    <mergeCell ref="H12:J12"/>
    <mergeCell ref="K12:L12"/>
    <mergeCell ref="H13:J13"/>
    <mergeCell ref="K13:L13"/>
    <mergeCell ref="H14:J14"/>
    <mergeCell ref="K14:L14"/>
    <mergeCell ref="H15:J15"/>
    <mergeCell ref="K15:L15"/>
    <mergeCell ref="H16:J16"/>
    <mergeCell ref="K16:L16"/>
    <mergeCell ref="C37:E37"/>
    <mergeCell ref="F37:G37"/>
    <mergeCell ref="C38:E38"/>
    <mergeCell ref="F38:G38"/>
    <mergeCell ref="C39:E39"/>
    <mergeCell ref="F39:G39"/>
    <mergeCell ref="C21:E21"/>
    <mergeCell ref="C22:E22"/>
    <mergeCell ref="C23:E23"/>
    <mergeCell ref="C24:E24"/>
    <mergeCell ref="F26:G26"/>
    <mergeCell ref="C26:E26"/>
    <mergeCell ref="C27:E27"/>
    <mergeCell ref="F27:G27"/>
    <mergeCell ref="C28:E28"/>
    <mergeCell ref="F28:G28"/>
    <mergeCell ref="C29:E29"/>
    <mergeCell ref="F29:G29"/>
    <mergeCell ref="C30:E30"/>
    <mergeCell ref="F30:G30"/>
    <mergeCell ref="C31:E31"/>
    <mergeCell ref="F31:G31"/>
    <mergeCell ref="C32:E32"/>
    <mergeCell ref="F32:G32"/>
    <mergeCell ref="F7:G7"/>
    <mergeCell ref="F8:G8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  <mergeCell ref="AC26:AC44"/>
    <mergeCell ref="AC7:AC25"/>
    <mergeCell ref="A45:B47"/>
    <mergeCell ref="AC45:AC47"/>
    <mergeCell ref="AB45:AB47"/>
    <mergeCell ref="C7:E7"/>
    <mergeCell ref="C8:E8"/>
    <mergeCell ref="C9:E9"/>
    <mergeCell ref="C10:E10"/>
    <mergeCell ref="C11:E11"/>
    <mergeCell ref="C12:E12"/>
    <mergeCell ref="C13:E13"/>
    <mergeCell ref="C14:E14"/>
    <mergeCell ref="C15:E15"/>
    <mergeCell ref="C16:E16"/>
    <mergeCell ref="W16:Y16"/>
    <mergeCell ref="Z16:AA16"/>
    <mergeCell ref="C17:E17"/>
    <mergeCell ref="C18:E18"/>
    <mergeCell ref="C19:E19"/>
    <mergeCell ref="C20:E20"/>
    <mergeCell ref="K18:L18"/>
    <mergeCell ref="H19:J19"/>
    <mergeCell ref="F25:G25"/>
    <mergeCell ref="A3:A6"/>
    <mergeCell ref="C1:AC1"/>
    <mergeCell ref="A2:B2"/>
    <mergeCell ref="C2:G2"/>
    <mergeCell ref="H2:L2"/>
    <mergeCell ref="M2:Q2"/>
    <mergeCell ref="R2:V2"/>
    <mergeCell ref="W2:AA2"/>
    <mergeCell ref="AB2:AC2"/>
    <mergeCell ref="C3:E6"/>
    <mergeCell ref="F3:G3"/>
    <mergeCell ref="F4:G4"/>
    <mergeCell ref="F5:G5"/>
    <mergeCell ref="F6:G6"/>
    <mergeCell ref="H3:J6"/>
    <mergeCell ref="K3:L3"/>
    <mergeCell ref="K4:L4"/>
    <mergeCell ref="K6:L6"/>
    <mergeCell ref="M3:O6"/>
    <mergeCell ref="P3:Q3"/>
    <mergeCell ref="P4:Q4"/>
    <mergeCell ref="P5:Q5"/>
    <mergeCell ref="P6:Q6"/>
    <mergeCell ref="R3:T6"/>
    <mergeCell ref="C42:E42"/>
    <mergeCell ref="F42:G42"/>
    <mergeCell ref="C43:E43"/>
    <mergeCell ref="F43:G43"/>
    <mergeCell ref="H43:J43"/>
    <mergeCell ref="K43:L43"/>
    <mergeCell ref="M43:O43"/>
    <mergeCell ref="P43:Q43"/>
    <mergeCell ref="C40:E40"/>
    <mergeCell ref="F40:G40"/>
    <mergeCell ref="C41:E41"/>
    <mergeCell ref="F41:G41"/>
    <mergeCell ref="C33:E33"/>
    <mergeCell ref="F33:G33"/>
    <mergeCell ref="C34:E34"/>
    <mergeCell ref="F34:G34"/>
    <mergeCell ref="C35:E35"/>
    <mergeCell ref="F35:G35"/>
    <mergeCell ref="C36:E36"/>
    <mergeCell ref="F36:G36"/>
    <mergeCell ref="H33:J33"/>
    <mergeCell ref="H34:J34"/>
    <mergeCell ref="F44:G44"/>
    <mergeCell ref="R46:R47"/>
    <mergeCell ref="S46:S47"/>
    <mergeCell ref="T46:T47"/>
    <mergeCell ref="U46:V47"/>
    <mergeCell ref="W46:W47"/>
    <mergeCell ref="X46:X47"/>
    <mergeCell ref="Y46:Y47"/>
    <mergeCell ref="Z46:AA47"/>
    <mergeCell ref="P46:Q47"/>
    <mergeCell ref="H78:K78"/>
    <mergeCell ref="M78:P78"/>
    <mergeCell ref="R78:U78"/>
    <mergeCell ref="W78:Z78"/>
    <mergeCell ref="R43:T43"/>
    <mergeCell ref="U43:V43"/>
    <mergeCell ref="W43:Y43"/>
    <mergeCell ref="Z43:AA43"/>
    <mergeCell ref="U45:V45"/>
    <mergeCell ref="Z45:AA45"/>
  </mergeCells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Lundi</vt:lpstr>
      <vt:lpstr>Mardi</vt:lpstr>
      <vt:lpstr>Mercredi</vt:lpstr>
      <vt:lpstr>Jeudi</vt:lpstr>
      <vt:lpstr>Vendredi</vt:lpstr>
      <vt:lpstr>LISTES</vt:lpstr>
      <vt:lpstr>Cockpit</vt:lpstr>
      <vt:lpstr>l_fournisseurs</vt:lpstr>
      <vt:lpstr>l_machines</vt:lpstr>
      <vt:lpstr>l_personnel</vt:lpstr>
      <vt:lpstr>p_fournisseurs</vt:lpstr>
      <vt:lpstr>p_machines</vt:lpstr>
      <vt:lpstr>Jeudi!Zone_d_impression</vt:lpstr>
      <vt:lpstr>Lundi!Zone_d_impression</vt:lpstr>
      <vt:lpstr>Mardi!Zone_d_impression</vt:lpstr>
      <vt:lpstr>Mercredi!Zone_d_impression</vt:lpstr>
      <vt:lpstr>Vendredi!Zone_d_impression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Stagiaire Stagiaire</cp:lastModifiedBy>
  <cp:lastPrinted>2019-10-24T14:28:48Z</cp:lastPrinted>
  <dcterms:created xsi:type="dcterms:W3CDTF">2014-05-07T07:01:58Z</dcterms:created>
  <dcterms:modified xsi:type="dcterms:W3CDTF">2023-06-01T10:23:24Z</dcterms:modified>
</cp:coreProperties>
</file>